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Z:\EVALUACION DESEMPEÑO 01022022 a31072022\MAYO 2022\Riesgos\"/>
    </mc:Choice>
  </mc:AlternateContent>
  <xr:revisionPtr revIDLastSave="0" documentId="8_{7389AE34-4296-40ED-A05F-0CE56B227CDA}" xr6:coauthVersionLast="47" xr6:coauthVersionMax="47" xr10:uidLastSave="{00000000-0000-0000-0000-000000000000}"/>
  <bookViews>
    <workbookView xWindow="-120" yWindow="-120" windowWidth="29040" windowHeight="15840" firstSheet="2" activeTab="4" xr2:uid="{00000000-000D-0000-FFFF-FFFF00000000}"/>
  </bookViews>
  <sheets>
    <sheet name="Análisis del Contexto" sheetId="1" r:id="rId1"/>
    <sheet name="ACTIVOS DE INFORMACIÓN" sheetId="2" r:id="rId2"/>
    <sheet name="Riesgos de Gestión - Seg Infor" sheetId="3" r:id="rId3"/>
    <sheet name="Tabla Impacto" sheetId="4" r:id="rId4"/>
    <sheet name="Riesgos corrupción" sheetId="5" r:id="rId5"/>
    <sheet name="Impacto R. Corrupción" sheetId="6" r:id="rId6"/>
    <sheet name="Matriz oportunidades V_3" sheetId="7" r:id="rId7"/>
    <sheet name="Control de Cambios" sheetId="8" state="hidden" r:id="rId8"/>
    <sheet name="DATOS OCULTOS" sheetId="9" state="hidden" r:id="rId9"/>
    <sheet name="Matriz RG-RC-RSD" sheetId="10" r:id="rId10"/>
    <sheet name="Riesgos por NC-DT-AP" sheetId="11" r:id="rId11"/>
  </sheets>
  <externalReferences>
    <externalReference r:id="rId12"/>
  </externalReferences>
  <definedNames>
    <definedName name="_xlnm._FilterDatabase" localSheetId="6" hidden="1">'Matriz oportunidades V_3'!$A$5:$AS$65</definedName>
    <definedName name="_xlnm._FilterDatabase" localSheetId="4" hidden="1">'Riesgos corrupción'!$A$9:$BQ$128</definedName>
    <definedName name="_xlnm._FilterDatabase" localSheetId="2" hidden="1">'Riesgos de Gestión - Seg Infor'!$A$8:$BF$386</definedName>
    <definedName name="Adecuada" localSheetId="1">#REF!</definedName>
    <definedName name="Adecuada" localSheetId="0">#REF!</definedName>
    <definedName name="Adecuada" localSheetId="6">#REF!</definedName>
    <definedName name="Adecuada" localSheetId="10">#REF!</definedName>
    <definedName name="Adecuada">#REF!</definedName>
    <definedName name="CAL_CATEGORIA" localSheetId="1">#REF!</definedName>
    <definedName name="CAL_CATEGORIA" localSheetId="0">#REF!</definedName>
    <definedName name="CAL_CATEGORIA" localSheetId="6">#REF!</definedName>
    <definedName name="CAL_CATEGORIA" localSheetId="10">#REF!</definedName>
    <definedName name="CAL_CATEGORIA">#REF!</definedName>
    <definedName name="CAL_EFECTIVIDAD" localSheetId="1">#REF!</definedName>
    <definedName name="CAL_EFECTIVIDAD" localSheetId="0">#REF!</definedName>
    <definedName name="CAL_EFECTIVIDAD" localSheetId="6">#REF!</definedName>
    <definedName name="CAL_EFECTIVIDAD" localSheetId="10">#REF!</definedName>
    <definedName name="CAL_EFECTIVIDAD">#REF!</definedName>
    <definedName name="CAL_ESTADO" localSheetId="1">#REF!</definedName>
    <definedName name="CAL_ESTADO" localSheetId="0">#REF!</definedName>
    <definedName name="CAL_ESTADO" localSheetId="6">#REF!</definedName>
    <definedName name="CAL_ESTADO">#REF!</definedName>
    <definedName name="CAL_TIPO" localSheetId="1">#REF!</definedName>
    <definedName name="CAL_TIPO" localSheetId="0">#REF!</definedName>
    <definedName name="CAL_TIPO" localSheetId="6">#REF!</definedName>
    <definedName name="CAL_TIPO">#REF!</definedName>
    <definedName name="CALIFICACIÓN" localSheetId="1">#REF!</definedName>
    <definedName name="CALIFICACIÓN" localSheetId="0">#REF!</definedName>
    <definedName name="CALIFICACIÓN" localSheetId="6">#REF!</definedName>
    <definedName name="CALIFICACIÓN">#REF!</definedName>
    <definedName name="CATEGORIA" localSheetId="1">#REF!</definedName>
    <definedName name="CATEGORIA" localSheetId="0">#REF!</definedName>
    <definedName name="CATEGORIA" localSheetId="6">#REF!</definedName>
    <definedName name="CATEGORIA">#REF!</definedName>
    <definedName name="CLASE" localSheetId="1">#REF!</definedName>
    <definedName name="CLASE" localSheetId="0">#REF!</definedName>
    <definedName name="CLASE" localSheetId="6">#REF!</definedName>
    <definedName name="CLASE">#REF!</definedName>
    <definedName name="Clase_Riesgo" localSheetId="1">#REF!</definedName>
    <definedName name="Clase_Riesgo" localSheetId="0">#REF!</definedName>
    <definedName name="Clase_Riesgo" localSheetId="6">#REF!</definedName>
    <definedName name="Clase_Riesgo">#REF!</definedName>
    <definedName name="Clasificacion" localSheetId="1">#REF!</definedName>
    <definedName name="Clasificacion">#REF!</definedName>
    <definedName name="CLASIFICACIÓN_DEL_RIESGO" localSheetId="1">#REF!</definedName>
    <definedName name="CLASIFICACIÓN_DEL_RIESGO">#REF!</definedName>
    <definedName name="Cuenta_con_herramienta_de_Control?_SI___15_NO___0" localSheetId="1">#REF!</definedName>
    <definedName name="Cuenta_con_herramienta_de_Control?_SI___15_NO___0" localSheetId="0">#REF!</definedName>
    <definedName name="Cuenta_con_herramienta_de_Control?_SI___15_NO___0" localSheetId="6">#REF!</definedName>
    <definedName name="Cuenta_con_herramienta_de_Control?_SI___15_NO___0">#REF!</definedName>
    <definedName name="Documentada" localSheetId="1">#REF!</definedName>
    <definedName name="Documentada" localSheetId="0">#REF!</definedName>
    <definedName name="Documentada" localSheetId="6">#REF!</definedName>
    <definedName name="Documentada">#REF!</definedName>
    <definedName name="Efectiva" localSheetId="1">#REF!</definedName>
    <definedName name="Efectiva" localSheetId="0">#REF!</definedName>
    <definedName name="Efectiva" localSheetId="6">#REF!</definedName>
    <definedName name="Efectiva">#REF!</definedName>
    <definedName name="EFECTIVIDAD" localSheetId="1">#REF!</definedName>
    <definedName name="EFECTIVIDAD" localSheetId="0">#REF!</definedName>
    <definedName name="EFECTIVIDAD" localSheetId="6">#REF!</definedName>
    <definedName name="EFECTIVIDAD">#REF!</definedName>
    <definedName name="ESTADO" localSheetId="1">#REF!</definedName>
    <definedName name="ESTADO" localSheetId="0">#REF!</definedName>
    <definedName name="ESTADO" localSheetId="6">#REF!</definedName>
    <definedName name="ESTADO">#REF!</definedName>
    <definedName name="Herram" localSheetId="1">#REF!</definedName>
    <definedName name="Herram" localSheetId="0">#REF!</definedName>
    <definedName name="Herram" localSheetId="6">#REF!</definedName>
    <definedName name="Herram">#REF!</definedName>
    <definedName name="HerramControl" localSheetId="1">#REF!</definedName>
    <definedName name="HerramControl" localSheetId="0">#REF!</definedName>
    <definedName name="HerramControl" localSheetId="6">#REF!</definedName>
    <definedName name="HerramControl">#REF!</definedName>
    <definedName name="Herramientas" localSheetId="1">#REF!</definedName>
    <definedName name="Herramientas" localSheetId="0">#REF!</definedName>
    <definedName name="Herramientas" localSheetId="6">#REF!</definedName>
    <definedName name="Herramientas">#REF!</definedName>
    <definedName name="Identificación" localSheetId="1">#REF!</definedName>
    <definedName name="Identificación" localSheetId="0">#REF!</definedName>
    <definedName name="Identificación" localSheetId="6">#REF!</definedName>
    <definedName name="Identificación">#REF!</definedName>
    <definedName name="IMPACTO" localSheetId="1">#REF!</definedName>
    <definedName name="IMPACTO" localSheetId="0">#REF!</definedName>
    <definedName name="IMPACTO" localSheetId="6">#REF!</definedName>
    <definedName name="IMPACTO">#REF!</definedName>
    <definedName name="Naturaleza" localSheetId="1">#REF!</definedName>
    <definedName name="Naturaleza" localSheetId="0">#REF!</definedName>
    <definedName name="Naturaleza" localSheetId="6">#REF!</definedName>
    <definedName name="Naturaleza">#REF!</definedName>
    <definedName name="OBJETIVO" localSheetId="1">#REF!</definedName>
    <definedName name="OBJETIVO" localSheetId="6">#REF!</definedName>
    <definedName name="OBJETIVO">#REF!</definedName>
    <definedName name="PROBABILIDAD" localSheetId="1">#REF!</definedName>
    <definedName name="PROBABILIDAD" localSheetId="0">#REF!</definedName>
    <definedName name="PROBABILIDAD" localSheetId="6">#REF!</definedName>
    <definedName name="PROBABILIDAD">#REF!</definedName>
    <definedName name="Proceso" localSheetId="1">#REF!</definedName>
    <definedName name="Proceso" localSheetId="0">#REF!</definedName>
    <definedName name="Proceso" localSheetId="6">#REF!</definedName>
    <definedName name="Proceso">#REF!</definedName>
    <definedName name="PROCESOS" localSheetId="1">#REF!</definedName>
    <definedName name="PROCESOS">#REF!</definedName>
    <definedName name="Score" localSheetId="1">#REF!</definedName>
    <definedName name="Score" localSheetId="0">#REF!</definedName>
    <definedName name="Score" localSheetId="6">#REF!</definedName>
    <definedName name="Score">#REF!</definedName>
    <definedName name="Seguimiento" localSheetId="1">#REF!</definedName>
    <definedName name="Seguimiento" localSheetId="0">#REF!</definedName>
    <definedName name="Seguimiento" localSheetId="6">#REF!</definedName>
    <definedName name="Seguimiento">#REF!</definedName>
    <definedName name="Sub_proceso" localSheetId="1">#REF!</definedName>
    <definedName name="Sub_proceso" localSheetId="0">#REF!</definedName>
    <definedName name="Sub_proceso" localSheetId="6">#REF!</definedName>
    <definedName name="Sub_proceso">#REF!</definedName>
    <definedName name="TIPO" localSheetId="1">#REF!</definedName>
    <definedName name="TIPO" localSheetId="6">#REF!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94" i="3" l="1"/>
  <c r="AO93" i="3"/>
  <c r="B48" i="9" l="1"/>
  <c r="B47" i="9"/>
  <c r="B46" i="9"/>
  <c r="B45" i="9"/>
  <c r="B44" i="9"/>
  <c r="B43" i="9"/>
  <c r="R668" i="6"/>
  <c r="M668" i="6"/>
  <c r="H668" i="6"/>
  <c r="C668" i="6"/>
  <c r="R667" i="6"/>
  <c r="R669" i="6" s="1"/>
  <c r="M667" i="6"/>
  <c r="M669" i="6" s="1"/>
  <c r="H667" i="6"/>
  <c r="H669" i="6" s="1"/>
  <c r="C667" i="6"/>
  <c r="C669" i="6" s="1"/>
  <c r="M633" i="6"/>
  <c r="H633" i="6"/>
  <c r="C633" i="6"/>
  <c r="M632" i="6"/>
  <c r="M634" i="6" s="1"/>
  <c r="H632" i="6"/>
  <c r="H634" i="6" s="1"/>
  <c r="C632" i="6"/>
  <c r="C634" i="6" s="1"/>
  <c r="AB598" i="6"/>
  <c r="W598" i="6"/>
  <c r="R598" i="6"/>
  <c r="M598" i="6"/>
  <c r="H598" i="6"/>
  <c r="C598" i="6"/>
  <c r="AB597" i="6"/>
  <c r="AB599" i="6" s="1"/>
  <c r="W597" i="6"/>
  <c r="W599" i="6" s="1"/>
  <c r="R597" i="6"/>
  <c r="R599" i="6" s="1"/>
  <c r="M597" i="6"/>
  <c r="M599" i="6" s="1"/>
  <c r="H597" i="6"/>
  <c r="H599" i="6" s="1"/>
  <c r="C597" i="6"/>
  <c r="C599" i="6" s="1"/>
  <c r="C563" i="6"/>
  <c r="C562" i="6"/>
  <c r="C564" i="6" s="1"/>
  <c r="H527" i="6"/>
  <c r="C527" i="6"/>
  <c r="H526" i="6"/>
  <c r="H528" i="6" s="1"/>
  <c r="C526" i="6"/>
  <c r="C528" i="6" s="1"/>
  <c r="H491" i="6"/>
  <c r="C491" i="6"/>
  <c r="H490" i="6"/>
  <c r="H492" i="6" s="1"/>
  <c r="C490" i="6"/>
  <c r="C492" i="6" s="1"/>
  <c r="H455" i="6"/>
  <c r="C455" i="6"/>
  <c r="H454" i="6"/>
  <c r="H456" i="6" s="1"/>
  <c r="C454" i="6"/>
  <c r="C456" i="6" s="1"/>
  <c r="H420" i="6"/>
  <c r="C420" i="6"/>
  <c r="H419" i="6"/>
  <c r="H421" i="6" s="1"/>
  <c r="C419" i="6"/>
  <c r="C421" i="6" s="1"/>
  <c r="C385" i="6"/>
  <c r="C384" i="6"/>
  <c r="C386" i="6" s="1"/>
  <c r="H349" i="6"/>
  <c r="C349" i="6"/>
  <c r="H348" i="6"/>
  <c r="H350" i="6" s="1"/>
  <c r="C348" i="6"/>
  <c r="C350" i="6" s="1"/>
  <c r="H314" i="6"/>
  <c r="C314" i="6"/>
  <c r="H313" i="6"/>
  <c r="H315" i="6" s="1"/>
  <c r="C313" i="6"/>
  <c r="C315" i="6" s="1"/>
  <c r="H279" i="6"/>
  <c r="C279" i="6"/>
  <c r="H278" i="6"/>
  <c r="H280" i="6" s="1"/>
  <c r="C278" i="6"/>
  <c r="C280" i="6" s="1"/>
  <c r="H244" i="6"/>
  <c r="C244" i="6"/>
  <c r="H243" i="6"/>
  <c r="H245" i="6" s="1"/>
  <c r="C243" i="6"/>
  <c r="C245" i="6" s="1"/>
  <c r="H209" i="6"/>
  <c r="C209" i="6"/>
  <c r="H208" i="6"/>
  <c r="H210" i="6" s="1"/>
  <c r="C208" i="6"/>
  <c r="C210" i="6" s="1"/>
  <c r="C173" i="6"/>
  <c r="C172" i="6"/>
  <c r="C174" i="6" s="1"/>
  <c r="M137" i="6"/>
  <c r="H137" i="6"/>
  <c r="C137" i="6"/>
  <c r="M136" i="6"/>
  <c r="M138" i="6" s="1"/>
  <c r="H136" i="6"/>
  <c r="H138" i="6" s="1"/>
  <c r="C136" i="6"/>
  <c r="C138" i="6" s="1"/>
  <c r="H101" i="6"/>
  <c r="C101" i="6"/>
  <c r="H100" i="6"/>
  <c r="H102" i="6" s="1"/>
  <c r="C100" i="6"/>
  <c r="C102" i="6" s="1"/>
  <c r="H65" i="6"/>
  <c r="C65" i="6"/>
  <c r="H64" i="6"/>
  <c r="H66" i="6" s="1"/>
  <c r="C64" i="6"/>
  <c r="C66" i="6" s="1"/>
  <c r="C29" i="6"/>
  <c r="C28" i="6"/>
  <c r="C30" i="6" s="1"/>
  <c r="AI128" i="5"/>
  <c r="AN128" i="5" s="1"/>
  <c r="AI127" i="5"/>
  <c r="AN127" i="5" s="1"/>
  <c r="AI126" i="5"/>
  <c r="AN126" i="5" s="1"/>
  <c r="AI125" i="5"/>
  <c r="AN125" i="5" s="1"/>
  <c r="AI124" i="5"/>
  <c r="AN124" i="5" s="1"/>
  <c r="AI123" i="5"/>
  <c r="AN123" i="5" s="1"/>
  <c r="AI122" i="5"/>
  <c r="AN122" i="5" s="1"/>
  <c r="AI121" i="5"/>
  <c r="AN121" i="5" s="1"/>
  <c r="AI120" i="5"/>
  <c r="AN120" i="5" s="1"/>
  <c r="AI119" i="5"/>
  <c r="AN119" i="5" s="1"/>
  <c r="AI118" i="5"/>
  <c r="AN118" i="5" s="1"/>
  <c r="AI117" i="5"/>
  <c r="AN117" i="5" s="1"/>
  <c r="AI116" i="5"/>
  <c r="AN116" i="5" s="1"/>
  <c r="AI115" i="5"/>
  <c r="AN115" i="5" s="1"/>
  <c r="AI114" i="5"/>
  <c r="AN114" i="5" s="1"/>
  <c r="AI113" i="5"/>
  <c r="AN113" i="5" s="1"/>
  <c r="AI112" i="5"/>
  <c r="AN112" i="5" s="1"/>
  <c r="AI111" i="5"/>
  <c r="AN111" i="5" s="1"/>
  <c r="AI110" i="5"/>
  <c r="AN110" i="5" s="1"/>
  <c r="AI109" i="5"/>
  <c r="AN109" i="5" s="1"/>
  <c r="AI108" i="5"/>
  <c r="AN108" i="5" s="1"/>
  <c r="AI107" i="5"/>
  <c r="AN107" i="5" s="1"/>
  <c r="AI106" i="5"/>
  <c r="AN106" i="5" s="1"/>
  <c r="AI105" i="5"/>
  <c r="AN105" i="5" s="1"/>
  <c r="AI104" i="5"/>
  <c r="AN104" i="5" s="1"/>
  <c r="AI103" i="5"/>
  <c r="AN103" i="5" s="1"/>
  <c r="AI102" i="5"/>
  <c r="AN102" i="5" s="1"/>
  <c r="AI101" i="5"/>
  <c r="AN101" i="5" s="1"/>
  <c r="AI100" i="5"/>
  <c r="AN100" i="5" s="1"/>
  <c r="AI99" i="5"/>
  <c r="AN99" i="5" s="1"/>
  <c r="AI98" i="5"/>
  <c r="AN98" i="5" s="1"/>
  <c r="AO98" i="5" s="1"/>
  <c r="AI97" i="5"/>
  <c r="AN97" i="5" s="1"/>
  <c r="AO97" i="5" s="1"/>
  <c r="AI96" i="5"/>
  <c r="AN96" i="5" s="1"/>
  <c r="AO96" i="5" s="1"/>
  <c r="AI95" i="5"/>
  <c r="AN95" i="5" s="1"/>
  <c r="AO95" i="5" s="1"/>
  <c r="AI94" i="5"/>
  <c r="AN94" i="5" s="1"/>
  <c r="AO94" i="5" s="1"/>
  <c r="AI93" i="5"/>
  <c r="AN93" i="5" s="1"/>
  <c r="AO93" i="5" s="1"/>
  <c r="AI92" i="5"/>
  <c r="AN92" i="5" s="1"/>
  <c r="AO92" i="5" s="1"/>
  <c r="AI91" i="5"/>
  <c r="AN91" i="5" s="1"/>
  <c r="AI90" i="5"/>
  <c r="AN90" i="5" s="1"/>
  <c r="AO90" i="5" s="1"/>
  <c r="AI89" i="5"/>
  <c r="AN89" i="5" s="1"/>
  <c r="AO89" i="5" s="1"/>
  <c r="AI88" i="5"/>
  <c r="AN88" i="5" s="1"/>
  <c r="AO88" i="5" s="1"/>
  <c r="AI87" i="5"/>
  <c r="AN87" i="5" s="1"/>
  <c r="AO87" i="5" s="1"/>
  <c r="AI86" i="5"/>
  <c r="AN86" i="5" s="1"/>
  <c r="AO86" i="5" s="1"/>
  <c r="AI85" i="5"/>
  <c r="AN85" i="5" s="1"/>
  <c r="AO85" i="5" s="1"/>
  <c r="AI84" i="5"/>
  <c r="AN84" i="5" s="1"/>
  <c r="AO84" i="5" s="1"/>
  <c r="AI83" i="5"/>
  <c r="AN83" i="5" s="1"/>
  <c r="AO83" i="5" s="1"/>
  <c r="AI82" i="5"/>
  <c r="AN82" i="5" s="1"/>
  <c r="AO82" i="5" s="1"/>
  <c r="AI81" i="5"/>
  <c r="AN81" i="5" s="1"/>
  <c r="AO81" i="5" s="1"/>
  <c r="AI80" i="5"/>
  <c r="AN80" i="5" s="1"/>
  <c r="AO80" i="5" s="1"/>
  <c r="AI79" i="5"/>
  <c r="AN79" i="5" s="1"/>
  <c r="AO79" i="5" s="1"/>
  <c r="AI78" i="5"/>
  <c r="AN78" i="5" s="1"/>
  <c r="AO78" i="5" s="1"/>
  <c r="AI77" i="5"/>
  <c r="AN77" i="5" s="1"/>
  <c r="AO77" i="5" s="1"/>
  <c r="AI76" i="5"/>
  <c r="AN76" i="5" s="1"/>
  <c r="AO76" i="5" s="1"/>
  <c r="AI75" i="5"/>
  <c r="AN75" i="5" s="1"/>
  <c r="AO75" i="5" s="1"/>
  <c r="AI74" i="5"/>
  <c r="AN74" i="5" s="1"/>
  <c r="AO74" i="5" s="1"/>
  <c r="AI73" i="5"/>
  <c r="AN73" i="5" s="1"/>
  <c r="AO73" i="5" s="1"/>
  <c r="AI72" i="5"/>
  <c r="AN72" i="5" s="1"/>
  <c r="AO72" i="5" s="1"/>
  <c r="AI71" i="5"/>
  <c r="AN71" i="5" s="1"/>
  <c r="AI70" i="5"/>
  <c r="AN70" i="5" s="1"/>
  <c r="AI69" i="5"/>
  <c r="AN69" i="5" s="1"/>
  <c r="AO69" i="5" s="1"/>
  <c r="AI68" i="5"/>
  <c r="AN68" i="5" s="1"/>
  <c r="AI67" i="5"/>
  <c r="AN67" i="5" s="1"/>
  <c r="AI66" i="5"/>
  <c r="AN66" i="5" s="1"/>
  <c r="AO66" i="5" s="1"/>
  <c r="AI65" i="5"/>
  <c r="AN65" i="5" s="1"/>
  <c r="AI64" i="5"/>
  <c r="AN64" i="5" s="1"/>
  <c r="AI63" i="5"/>
  <c r="AN63" i="5" s="1"/>
  <c r="AO63" i="5" s="1"/>
  <c r="AI62" i="5"/>
  <c r="AN62" i="5" s="1"/>
  <c r="AI61" i="5"/>
  <c r="AN61" i="5" s="1"/>
  <c r="AI60" i="5"/>
  <c r="AN60" i="5" s="1"/>
  <c r="AO60" i="5" s="1"/>
  <c r="AI59" i="5"/>
  <c r="AN59" i="5" s="1"/>
  <c r="AI58" i="5"/>
  <c r="AN58" i="5" s="1"/>
  <c r="AI57" i="5"/>
  <c r="AN57" i="5" s="1"/>
  <c r="AO57" i="5" s="1"/>
  <c r="AI56" i="5"/>
  <c r="AN56" i="5" s="1"/>
  <c r="AI55" i="5"/>
  <c r="AN55" i="5" s="1"/>
  <c r="AI54" i="5"/>
  <c r="AN54" i="5" s="1"/>
  <c r="AO54" i="5" s="1"/>
  <c r="AI53" i="5"/>
  <c r="AN53" i="5" s="1"/>
  <c r="AO53" i="5" s="1"/>
  <c r="AI52" i="5"/>
  <c r="AN52" i="5" s="1"/>
  <c r="AO52" i="5" s="1"/>
  <c r="AI51" i="5"/>
  <c r="AN51" i="5" s="1"/>
  <c r="AO51" i="5" s="1"/>
  <c r="AI50" i="5"/>
  <c r="AN50" i="5" s="1"/>
  <c r="AO50" i="5" s="1"/>
  <c r="AI49" i="5"/>
  <c r="AN49" i="5" s="1"/>
  <c r="AO49" i="5" s="1"/>
  <c r="AI48" i="5"/>
  <c r="AN48" i="5" s="1"/>
  <c r="AO48" i="5" s="1"/>
  <c r="AI47" i="5"/>
  <c r="AN47" i="5" s="1"/>
  <c r="AI46" i="5"/>
  <c r="AN46" i="5" s="1"/>
  <c r="AI45" i="5"/>
  <c r="AN45" i="5" s="1"/>
  <c r="AI44" i="5"/>
  <c r="AN44" i="5" s="1"/>
  <c r="AO44" i="5" s="1"/>
  <c r="AI43" i="5"/>
  <c r="AN43" i="5" s="1"/>
  <c r="AI42" i="5"/>
  <c r="AN42" i="5" s="1"/>
  <c r="AI41" i="5"/>
  <c r="AN41" i="5" s="1"/>
  <c r="AI40" i="5"/>
  <c r="AN40" i="5" s="1"/>
  <c r="AO40" i="5" s="1"/>
  <c r="AI39" i="5"/>
  <c r="AN39" i="5" s="1"/>
  <c r="AO39" i="5" s="1"/>
  <c r="AI38" i="5"/>
  <c r="AN38" i="5" s="1"/>
  <c r="AO38" i="5" s="1"/>
  <c r="AI37" i="5"/>
  <c r="AN37" i="5" s="1"/>
  <c r="AO37" i="5" s="1"/>
  <c r="AI36" i="5"/>
  <c r="AN36" i="5" s="1"/>
  <c r="AO36" i="5" s="1"/>
  <c r="AI35" i="5"/>
  <c r="AN35" i="5" s="1"/>
  <c r="AO35" i="5" s="1"/>
  <c r="AI34" i="5"/>
  <c r="AN34" i="5" s="1"/>
  <c r="AI33" i="5"/>
  <c r="AN33" i="5" s="1"/>
  <c r="AO33" i="5" s="1"/>
  <c r="AI32" i="5"/>
  <c r="AN32" i="5" s="1"/>
  <c r="AO32" i="5" s="1"/>
  <c r="AI31" i="5"/>
  <c r="AN31" i="5" s="1"/>
  <c r="BB30" i="5"/>
  <c r="BB29" i="5"/>
  <c r="AI29" i="5"/>
  <c r="AN29" i="5" s="1"/>
  <c r="AI28" i="5"/>
  <c r="AN28" i="5" s="1"/>
  <c r="AI27" i="5"/>
  <c r="AN27" i="5" s="1"/>
  <c r="AO27" i="5" s="1"/>
  <c r="AI26" i="5"/>
  <c r="AN26" i="5" s="1"/>
  <c r="AO26" i="5" s="1"/>
  <c r="AI25" i="5"/>
  <c r="AN25" i="5" s="1"/>
  <c r="AO25" i="5" s="1"/>
  <c r="AI24" i="5"/>
  <c r="AN24" i="5" s="1"/>
  <c r="AO24" i="5" s="1"/>
  <c r="AI23" i="5"/>
  <c r="AN23" i="5" s="1"/>
  <c r="AI22" i="5"/>
  <c r="AN22" i="5" s="1"/>
  <c r="AI21" i="5"/>
  <c r="AN21" i="5" s="1"/>
  <c r="AO21" i="5" s="1"/>
  <c r="AI20" i="5"/>
  <c r="AN20" i="5" s="1"/>
  <c r="AO20" i="5" s="1"/>
  <c r="AI19" i="5"/>
  <c r="AN19" i="5" s="1"/>
  <c r="AI18" i="5"/>
  <c r="AN18" i="5" s="1"/>
  <c r="AI17" i="5"/>
  <c r="AN17" i="5" s="1"/>
  <c r="AI16" i="5"/>
  <c r="AN16" i="5" s="1"/>
  <c r="AO16" i="5" s="1"/>
  <c r="AI15" i="5"/>
  <c r="AN15" i="5" s="1"/>
  <c r="AO15" i="5" s="1"/>
  <c r="AI14" i="5"/>
  <c r="AN14" i="5" s="1"/>
  <c r="AO14" i="5" s="1"/>
  <c r="AI13" i="5"/>
  <c r="AN13" i="5" s="1"/>
  <c r="AI12" i="5"/>
  <c r="AN12" i="5" s="1"/>
  <c r="AI11" i="5"/>
  <c r="AN11" i="5" s="1"/>
  <c r="AI10" i="5"/>
  <c r="AN10" i="5" s="1"/>
  <c r="AO10" i="5" s="1"/>
  <c r="F221" i="4"/>
  <c r="F220" i="4"/>
  <c r="F219" i="4"/>
  <c r="F218" i="4"/>
  <c r="F217" i="4"/>
  <c r="F216" i="4"/>
  <c r="F215" i="4"/>
  <c r="F214" i="4"/>
  <c r="F213" i="4"/>
  <c r="F212" i="4"/>
  <c r="F211" i="4"/>
  <c r="F210" i="4"/>
  <c r="U395" i="3"/>
  <c r="R395" i="3"/>
  <c r="U394" i="3"/>
  <c r="R394" i="3"/>
  <c r="U393" i="3"/>
  <c r="R393" i="3"/>
  <c r="U392" i="3"/>
  <c r="R392" i="3"/>
  <c r="AC393" i="3" s="1"/>
  <c r="AB393" i="3" s="1"/>
  <c r="U391" i="3"/>
  <c r="R391" i="3"/>
  <c r="U390" i="3"/>
  <c r="R390" i="3"/>
  <c r="Y390" i="3" s="1"/>
  <c r="M390" i="3"/>
  <c r="N390" i="3" s="1"/>
  <c r="L390" i="3"/>
  <c r="I390" i="3"/>
  <c r="U386" i="3"/>
  <c r="R386" i="3"/>
  <c r="U385" i="3"/>
  <c r="R385" i="3"/>
  <c r="U384" i="3"/>
  <c r="R384" i="3"/>
  <c r="U383" i="3"/>
  <c r="R383" i="3"/>
  <c r="U382" i="3"/>
  <c r="R382" i="3"/>
  <c r="U381" i="3"/>
  <c r="R381" i="3"/>
  <c r="Y381" i="3" s="1"/>
  <c r="Z381" i="3" s="1"/>
  <c r="M381" i="3"/>
  <c r="N381" i="3" s="1"/>
  <c r="L381" i="3"/>
  <c r="I381" i="3"/>
  <c r="U380" i="3"/>
  <c r="R380" i="3"/>
  <c r="U379" i="3"/>
  <c r="R379" i="3"/>
  <c r="U378" i="3"/>
  <c r="R378" i="3"/>
  <c r="U377" i="3"/>
  <c r="R377" i="3"/>
  <c r="U376" i="3"/>
  <c r="R376" i="3"/>
  <c r="U375" i="3"/>
  <c r="R375" i="3"/>
  <c r="M375" i="3"/>
  <c r="N375" i="3" s="1"/>
  <c r="L375" i="3"/>
  <c r="I375" i="3"/>
  <c r="J375" i="3" s="1"/>
  <c r="U374" i="3"/>
  <c r="R374" i="3"/>
  <c r="U373" i="3"/>
  <c r="R373" i="3"/>
  <c r="U372" i="3"/>
  <c r="R372" i="3"/>
  <c r="U371" i="3"/>
  <c r="R371" i="3"/>
  <c r="U370" i="3"/>
  <c r="R370" i="3"/>
  <c r="U369" i="3"/>
  <c r="R369" i="3"/>
  <c r="M369" i="3"/>
  <c r="N369" i="3" s="1"/>
  <c r="L369" i="3"/>
  <c r="I369" i="3"/>
  <c r="U368" i="3"/>
  <c r="R368" i="3"/>
  <c r="U367" i="3"/>
  <c r="R367" i="3"/>
  <c r="U366" i="3"/>
  <c r="R366" i="3"/>
  <c r="U365" i="3"/>
  <c r="R365" i="3"/>
  <c r="U364" i="3"/>
  <c r="R364" i="3"/>
  <c r="U363" i="3"/>
  <c r="R363" i="3"/>
  <c r="M363" i="3"/>
  <c r="N363" i="3" s="1"/>
  <c r="L363" i="3"/>
  <c r="I363" i="3"/>
  <c r="J363" i="3" s="1"/>
  <c r="U362" i="3"/>
  <c r="R362" i="3"/>
  <c r="U361" i="3"/>
  <c r="R361" i="3"/>
  <c r="U360" i="3"/>
  <c r="R360" i="3"/>
  <c r="U359" i="3"/>
  <c r="R359" i="3"/>
  <c r="U358" i="3"/>
  <c r="R358" i="3"/>
  <c r="U357" i="3"/>
  <c r="R357" i="3"/>
  <c r="M357" i="3"/>
  <c r="N357" i="3" s="1"/>
  <c r="L357" i="3"/>
  <c r="I357" i="3"/>
  <c r="U356" i="3"/>
  <c r="R356" i="3"/>
  <c r="U355" i="3"/>
  <c r="R355" i="3"/>
  <c r="U354" i="3"/>
  <c r="R354" i="3"/>
  <c r="U353" i="3"/>
  <c r="R353" i="3"/>
  <c r="U352" i="3"/>
  <c r="R352" i="3"/>
  <c r="U351" i="3"/>
  <c r="R351" i="3"/>
  <c r="M351" i="3"/>
  <c r="N351" i="3" s="1"/>
  <c r="L351" i="3"/>
  <c r="I351" i="3"/>
  <c r="U350" i="3"/>
  <c r="R350" i="3"/>
  <c r="U349" i="3"/>
  <c r="R349" i="3"/>
  <c r="U348" i="3"/>
  <c r="R348" i="3"/>
  <c r="U347" i="3"/>
  <c r="R347" i="3"/>
  <c r="U346" i="3"/>
  <c r="R346" i="3"/>
  <c r="U345" i="3"/>
  <c r="R345" i="3"/>
  <c r="M345" i="3"/>
  <c r="N345" i="3" s="1"/>
  <c r="L345" i="3"/>
  <c r="I345" i="3"/>
  <c r="U344" i="3"/>
  <c r="R344" i="3"/>
  <c r="U343" i="3"/>
  <c r="R343" i="3"/>
  <c r="U342" i="3"/>
  <c r="R342" i="3"/>
  <c r="U341" i="3"/>
  <c r="R341" i="3"/>
  <c r="U340" i="3"/>
  <c r="R340" i="3"/>
  <c r="U339" i="3"/>
  <c r="R339" i="3"/>
  <c r="M339" i="3"/>
  <c r="N339" i="3" s="1"/>
  <c r="L339" i="3"/>
  <c r="I339" i="3"/>
  <c r="J339" i="3" s="1"/>
  <c r="U338" i="3"/>
  <c r="R338" i="3"/>
  <c r="U337" i="3"/>
  <c r="R337" i="3"/>
  <c r="U336" i="3"/>
  <c r="R336" i="3"/>
  <c r="U335" i="3"/>
  <c r="R335" i="3"/>
  <c r="U334" i="3"/>
  <c r="R334" i="3"/>
  <c r="U333" i="3"/>
  <c r="R333" i="3"/>
  <c r="M333" i="3"/>
  <c r="N333" i="3" s="1"/>
  <c r="L333" i="3"/>
  <c r="I333" i="3"/>
  <c r="J333" i="3" s="1"/>
  <c r="U332" i="3"/>
  <c r="R332" i="3"/>
  <c r="U331" i="3"/>
  <c r="R331" i="3"/>
  <c r="U330" i="3"/>
  <c r="R330" i="3"/>
  <c r="U329" i="3"/>
  <c r="R329" i="3"/>
  <c r="U328" i="3"/>
  <c r="R328" i="3"/>
  <c r="U327" i="3"/>
  <c r="R327" i="3"/>
  <c r="M327" i="3"/>
  <c r="N327" i="3" s="1"/>
  <c r="L327" i="3"/>
  <c r="I327" i="3"/>
  <c r="U326" i="3"/>
  <c r="R326" i="3"/>
  <c r="U325" i="3"/>
  <c r="R325" i="3"/>
  <c r="U324" i="3"/>
  <c r="R324" i="3"/>
  <c r="U323" i="3"/>
  <c r="R323" i="3"/>
  <c r="U322" i="3"/>
  <c r="R322" i="3"/>
  <c r="U321" i="3"/>
  <c r="R321" i="3"/>
  <c r="M321" i="3"/>
  <c r="N321" i="3" s="1"/>
  <c r="L321" i="3"/>
  <c r="I321" i="3"/>
  <c r="J321" i="3" s="1"/>
  <c r="U320" i="3"/>
  <c r="R320" i="3"/>
  <c r="U319" i="3"/>
  <c r="R319" i="3"/>
  <c r="U318" i="3"/>
  <c r="R318" i="3"/>
  <c r="U317" i="3"/>
  <c r="R317" i="3"/>
  <c r="U316" i="3"/>
  <c r="R316" i="3"/>
  <c r="U315" i="3"/>
  <c r="R315" i="3"/>
  <c r="M315" i="3"/>
  <c r="N315" i="3" s="1"/>
  <c r="L315" i="3"/>
  <c r="I315" i="3"/>
  <c r="U314" i="3"/>
  <c r="R314" i="3"/>
  <c r="U313" i="3"/>
  <c r="R313" i="3"/>
  <c r="U312" i="3"/>
  <c r="R312" i="3"/>
  <c r="U311" i="3"/>
  <c r="R311" i="3"/>
  <c r="U310" i="3"/>
  <c r="R310" i="3"/>
  <c r="U309" i="3"/>
  <c r="R309" i="3"/>
  <c r="M309" i="3"/>
  <c r="N309" i="3" s="1"/>
  <c r="L309" i="3"/>
  <c r="I309" i="3"/>
  <c r="J309" i="3" s="1"/>
  <c r="U308" i="3"/>
  <c r="R308" i="3"/>
  <c r="U307" i="3"/>
  <c r="R307" i="3"/>
  <c r="U306" i="3"/>
  <c r="R306" i="3"/>
  <c r="U305" i="3"/>
  <c r="R305" i="3"/>
  <c r="U304" i="3"/>
  <c r="R304" i="3"/>
  <c r="U303" i="3"/>
  <c r="R303" i="3"/>
  <c r="Y303" i="3" s="1"/>
  <c r="M303" i="3"/>
  <c r="N303" i="3" s="1"/>
  <c r="L303" i="3"/>
  <c r="I303" i="3"/>
  <c r="J303" i="3" s="1"/>
  <c r="U302" i="3"/>
  <c r="R302" i="3"/>
  <c r="U301" i="3"/>
  <c r="R301" i="3"/>
  <c r="U300" i="3"/>
  <c r="R300" i="3"/>
  <c r="U299" i="3"/>
  <c r="R299" i="3"/>
  <c r="U298" i="3"/>
  <c r="R298" i="3"/>
  <c r="U297" i="3"/>
  <c r="R297" i="3"/>
  <c r="M297" i="3"/>
  <c r="N297" i="3" s="1"/>
  <c r="L297" i="3"/>
  <c r="I297" i="3"/>
  <c r="J297" i="3" s="1"/>
  <c r="U296" i="3"/>
  <c r="R296" i="3"/>
  <c r="U295" i="3"/>
  <c r="R295" i="3"/>
  <c r="U294" i="3"/>
  <c r="R294" i="3"/>
  <c r="U293" i="3"/>
  <c r="R293" i="3"/>
  <c r="U292" i="3"/>
  <c r="R292" i="3"/>
  <c r="U291" i="3"/>
  <c r="R291" i="3"/>
  <c r="Y291" i="3" s="1"/>
  <c r="AA291" i="3" s="1"/>
  <c r="M291" i="3"/>
  <c r="N291" i="3" s="1"/>
  <c r="L291" i="3"/>
  <c r="I291" i="3"/>
  <c r="U290" i="3"/>
  <c r="R290" i="3"/>
  <c r="U289" i="3"/>
  <c r="R289" i="3"/>
  <c r="U288" i="3"/>
  <c r="R288" i="3"/>
  <c r="U287" i="3"/>
  <c r="R287" i="3"/>
  <c r="U286" i="3"/>
  <c r="R286" i="3"/>
  <c r="U285" i="3"/>
  <c r="R285" i="3"/>
  <c r="M285" i="3"/>
  <c r="N285" i="3" s="1"/>
  <c r="L285" i="3"/>
  <c r="I285" i="3"/>
  <c r="U284" i="3"/>
  <c r="R284" i="3"/>
  <c r="U283" i="3"/>
  <c r="R283" i="3"/>
  <c r="U282" i="3"/>
  <c r="R282" i="3"/>
  <c r="U281" i="3"/>
  <c r="R281" i="3"/>
  <c r="U280" i="3"/>
  <c r="R280" i="3"/>
  <c r="U279" i="3"/>
  <c r="R279" i="3"/>
  <c r="M279" i="3"/>
  <c r="N279" i="3" s="1"/>
  <c r="L279" i="3"/>
  <c r="I279" i="3"/>
  <c r="U278" i="3"/>
  <c r="R278" i="3"/>
  <c r="U277" i="3"/>
  <c r="R277" i="3"/>
  <c r="U276" i="3"/>
  <c r="R276" i="3"/>
  <c r="U275" i="3"/>
  <c r="R275" i="3"/>
  <c r="U274" i="3"/>
  <c r="R274" i="3"/>
  <c r="U273" i="3"/>
  <c r="R273" i="3"/>
  <c r="M273" i="3"/>
  <c r="N273" i="3" s="1"/>
  <c r="L273" i="3"/>
  <c r="I273" i="3"/>
  <c r="U272" i="3"/>
  <c r="R272" i="3"/>
  <c r="U271" i="3"/>
  <c r="R271" i="3"/>
  <c r="U270" i="3"/>
  <c r="R270" i="3"/>
  <c r="U269" i="3"/>
  <c r="R269" i="3"/>
  <c r="U268" i="3"/>
  <c r="R268" i="3"/>
  <c r="U267" i="3"/>
  <c r="R267" i="3"/>
  <c r="M267" i="3"/>
  <c r="N267" i="3" s="1"/>
  <c r="L267" i="3"/>
  <c r="I267" i="3"/>
  <c r="U266" i="3"/>
  <c r="R266" i="3"/>
  <c r="U265" i="3"/>
  <c r="R265" i="3"/>
  <c r="U264" i="3"/>
  <c r="R264" i="3"/>
  <c r="U263" i="3"/>
  <c r="R263" i="3"/>
  <c r="U262" i="3"/>
  <c r="R262" i="3"/>
  <c r="U261" i="3"/>
  <c r="R261" i="3"/>
  <c r="M261" i="3"/>
  <c r="N261" i="3" s="1"/>
  <c r="L261" i="3"/>
  <c r="I261" i="3"/>
  <c r="U260" i="3"/>
  <c r="R260" i="3"/>
  <c r="U259" i="3"/>
  <c r="R259" i="3"/>
  <c r="U258" i="3"/>
  <c r="R258" i="3"/>
  <c r="U257" i="3"/>
  <c r="R257" i="3"/>
  <c r="U256" i="3"/>
  <c r="R256" i="3"/>
  <c r="U255" i="3"/>
  <c r="R255" i="3"/>
  <c r="M255" i="3"/>
  <c r="N255" i="3" s="1"/>
  <c r="L255" i="3"/>
  <c r="I255" i="3"/>
  <c r="U254" i="3"/>
  <c r="R254" i="3"/>
  <c r="U253" i="3"/>
  <c r="R253" i="3"/>
  <c r="U252" i="3"/>
  <c r="R252" i="3"/>
  <c r="U251" i="3"/>
  <c r="R251" i="3"/>
  <c r="U250" i="3"/>
  <c r="R250" i="3"/>
  <c r="U249" i="3"/>
  <c r="R249" i="3"/>
  <c r="M249" i="3"/>
  <c r="N249" i="3" s="1"/>
  <c r="L249" i="3"/>
  <c r="I249" i="3"/>
  <c r="U248" i="3"/>
  <c r="R248" i="3"/>
  <c r="U247" i="3"/>
  <c r="R247" i="3"/>
  <c r="U246" i="3"/>
  <c r="R246" i="3"/>
  <c r="U245" i="3"/>
  <c r="R245" i="3"/>
  <c r="U244" i="3"/>
  <c r="R244" i="3"/>
  <c r="U243" i="3"/>
  <c r="R243" i="3"/>
  <c r="M243" i="3"/>
  <c r="N243" i="3" s="1"/>
  <c r="L243" i="3"/>
  <c r="I243" i="3"/>
  <c r="U242" i="3"/>
  <c r="R242" i="3"/>
  <c r="U241" i="3"/>
  <c r="R241" i="3"/>
  <c r="U240" i="3"/>
  <c r="R240" i="3"/>
  <c r="U239" i="3"/>
  <c r="R239" i="3"/>
  <c r="U238" i="3"/>
  <c r="R238" i="3"/>
  <c r="U237" i="3"/>
  <c r="R237" i="3"/>
  <c r="M237" i="3"/>
  <c r="L237" i="3"/>
  <c r="I237" i="3"/>
  <c r="J237" i="3" s="1"/>
  <c r="U236" i="3"/>
  <c r="R236" i="3"/>
  <c r="U235" i="3"/>
  <c r="R235" i="3"/>
  <c r="U234" i="3"/>
  <c r="R234" i="3"/>
  <c r="U233" i="3"/>
  <c r="R233" i="3"/>
  <c r="U232" i="3"/>
  <c r="R232" i="3"/>
  <c r="U231" i="3"/>
  <c r="R231" i="3"/>
  <c r="M231" i="3"/>
  <c r="N231" i="3" s="1"/>
  <c r="L231" i="3"/>
  <c r="I231" i="3"/>
  <c r="U230" i="3"/>
  <c r="R230" i="3"/>
  <c r="U229" i="3"/>
  <c r="R229" i="3"/>
  <c r="U228" i="3"/>
  <c r="R228" i="3"/>
  <c r="U227" i="3"/>
  <c r="R227" i="3"/>
  <c r="U226" i="3"/>
  <c r="R226" i="3"/>
  <c r="U225" i="3"/>
  <c r="R225" i="3"/>
  <c r="M225" i="3"/>
  <c r="N225" i="3" s="1"/>
  <c r="L225" i="3"/>
  <c r="I225" i="3"/>
  <c r="J225" i="3" s="1"/>
  <c r="U224" i="3"/>
  <c r="R224" i="3"/>
  <c r="U223" i="3"/>
  <c r="R223" i="3"/>
  <c r="U222" i="3"/>
  <c r="R222" i="3"/>
  <c r="U221" i="3"/>
  <c r="R221" i="3"/>
  <c r="U220" i="3"/>
  <c r="R220" i="3"/>
  <c r="U219" i="3"/>
  <c r="R219" i="3"/>
  <c r="M219" i="3"/>
  <c r="N219" i="3" s="1"/>
  <c r="L219" i="3"/>
  <c r="I219" i="3"/>
  <c r="J219" i="3" s="1"/>
  <c r="U218" i="3"/>
  <c r="R218" i="3"/>
  <c r="U217" i="3"/>
  <c r="R217" i="3"/>
  <c r="U216" i="3"/>
  <c r="R216" i="3"/>
  <c r="U215" i="3"/>
  <c r="R215" i="3"/>
  <c r="U214" i="3"/>
  <c r="R214" i="3"/>
  <c r="U213" i="3"/>
  <c r="R213" i="3"/>
  <c r="M213" i="3"/>
  <c r="N213" i="3" s="1"/>
  <c r="L213" i="3"/>
  <c r="I213" i="3"/>
  <c r="J213" i="3" s="1"/>
  <c r="U212" i="3"/>
  <c r="R212" i="3"/>
  <c r="U211" i="3"/>
  <c r="R211" i="3"/>
  <c r="U210" i="3"/>
  <c r="R210" i="3"/>
  <c r="U209" i="3"/>
  <c r="R209" i="3"/>
  <c r="U208" i="3"/>
  <c r="R208" i="3"/>
  <c r="U207" i="3"/>
  <c r="R207" i="3"/>
  <c r="M207" i="3"/>
  <c r="N207" i="3" s="1"/>
  <c r="L207" i="3"/>
  <c r="I207" i="3"/>
  <c r="U206" i="3"/>
  <c r="R206" i="3"/>
  <c r="U205" i="3"/>
  <c r="R205" i="3"/>
  <c r="U204" i="3"/>
  <c r="R204" i="3"/>
  <c r="U203" i="3"/>
  <c r="R203" i="3"/>
  <c r="U202" i="3"/>
  <c r="R202" i="3"/>
  <c r="U201" i="3"/>
  <c r="R201" i="3"/>
  <c r="M201" i="3"/>
  <c r="N201" i="3" s="1"/>
  <c r="L201" i="3"/>
  <c r="I201" i="3"/>
  <c r="U200" i="3"/>
  <c r="R200" i="3"/>
  <c r="U199" i="3"/>
  <c r="R199" i="3"/>
  <c r="U198" i="3"/>
  <c r="R198" i="3"/>
  <c r="U197" i="3"/>
  <c r="R197" i="3"/>
  <c r="U196" i="3"/>
  <c r="R196" i="3"/>
  <c r="U195" i="3"/>
  <c r="R195" i="3"/>
  <c r="M195" i="3"/>
  <c r="N195" i="3" s="1"/>
  <c r="L195" i="3"/>
  <c r="I195" i="3"/>
  <c r="U194" i="3"/>
  <c r="R194" i="3"/>
  <c r="U193" i="3"/>
  <c r="R193" i="3"/>
  <c r="U192" i="3"/>
  <c r="R192" i="3"/>
  <c r="U191" i="3"/>
  <c r="R191" i="3"/>
  <c r="U190" i="3"/>
  <c r="R190" i="3"/>
  <c r="U189" i="3"/>
  <c r="R189" i="3"/>
  <c r="M189" i="3"/>
  <c r="N189" i="3" s="1"/>
  <c r="L189" i="3"/>
  <c r="I189" i="3"/>
  <c r="U188" i="3"/>
  <c r="R188" i="3"/>
  <c r="U187" i="3"/>
  <c r="R187" i="3"/>
  <c r="U186" i="3"/>
  <c r="R186" i="3"/>
  <c r="U185" i="3"/>
  <c r="R185" i="3"/>
  <c r="U184" i="3"/>
  <c r="R184" i="3"/>
  <c r="U183" i="3"/>
  <c r="R183" i="3"/>
  <c r="M183" i="3"/>
  <c r="N183" i="3" s="1"/>
  <c r="L183" i="3"/>
  <c r="I183" i="3"/>
  <c r="U182" i="3"/>
  <c r="R182" i="3"/>
  <c r="U181" i="3"/>
  <c r="R181" i="3"/>
  <c r="U180" i="3"/>
  <c r="R180" i="3"/>
  <c r="U179" i="3"/>
  <c r="R179" i="3"/>
  <c r="U178" i="3"/>
  <c r="R178" i="3"/>
  <c r="U177" i="3"/>
  <c r="R177" i="3"/>
  <c r="M177" i="3"/>
  <c r="N177" i="3" s="1"/>
  <c r="L177" i="3"/>
  <c r="I177" i="3"/>
  <c r="U176" i="3"/>
  <c r="R176" i="3"/>
  <c r="U175" i="3"/>
  <c r="R175" i="3"/>
  <c r="U174" i="3"/>
  <c r="R174" i="3"/>
  <c r="U173" i="3"/>
  <c r="R173" i="3"/>
  <c r="U172" i="3"/>
  <c r="R172" i="3"/>
  <c r="U171" i="3"/>
  <c r="R171" i="3"/>
  <c r="M171" i="3"/>
  <c r="N171" i="3" s="1"/>
  <c r="L171" i="3"/>
  <c r="I171" i="3"/>
  <c r="U170" i="3"/>
  <c r="R170" i="3"/>
  <c r="U169" i="3"/>
  <c r="R169" i="3"/>
  <c r="U168" i="3"/>
  <c r="R168" i="3"/>
  <c r="U167" i="3"/>
  <c r="R167" i="3"/>
  <c r="U166" i="3"/>
  <c r="R166" i="3"/>
  <c r="U165" i="3"/>
  <c r="R165" i="3"/>
  <c r="M165" i="3"/>
  <c r="L165" i="3"/>
  <c r="I165" i="3"/>
  <c r="J165" i="3" s="1"/>
  <c r="U164" i="3"/>
  <c r="R164" i="3"/>
  <c r="U163" i="3"/>
  <c r="R163" i="3"/>
  <c r="U162" i="3"/>
  <c r="R162" i="3"/>
  <c r="U161" i="3"/>
  <c r="R161" i="3"/>
  <c r="U160" i="3"/>
  <c r="R160" i="3"/>
  <c r="U159" i="3"/>
  <c r="R159" i="3"/>
  <c r="M159" i="3"/>
  <c r="N159" i="3" s="1"/>
  <c r="L159" i="3"/>
  <c r="I159" i="3"/>
  <c r="U158" i="3"/>
  <c r="R158" i="3"/>
  <c r="U157" i="3"/>
  <c r="R157" i="3"/>
  <c r="U156" i="3"/>
  <c r="R156" i="3"/>
  <c r="U155" i="3"/>
  <c r="R155" i="3"/>
  <c r="U154" i="3"/>
  <c r="R154" i="3"/>
  <c r="U153" i="3"/>
  <c r="R153" i="3"/>
  <c r="M153" i="3"/>
  <c r="L153" i="3"/>
  <c r="I153" i="3"/>
  <c r="J153" i="3" s="1"/>
  <c r="U152" i="3"/>
  <c r="R152" i="3"/>
  <c r="U151" i="3"/>
  <c r="R151" i="3"/>
  <c r="U150" i="3"/>
  <c r="R150" i="3"/>
  <c r="U149" i="3"/>
  <c r="R149" i="3"/>
  <c r="U148" i="3"/>
  <c r="R148" i="3"/>
  <c r="U147" i="3"/>
  <c r="R147" i="3"/>
  <c r="M147" i="3"/>
  <c r="N147" i="3" s="1"/>
  <c r="L147" i="3"/>
  <c r="I147" i="3"/>
  <c r="J147" i="3" s="1"/>
  <c r="U146" i="3"/>
  <c r="R146" i="3"/>
  <c r="U145" i="3"/>
  <c r="R145" i="3"/>
  <c r="U144" i="3"/>
  <c r="R144" i="3"/>
  <c r="U143" i="3"/>
  <c r="R143" i="3"/>
  <c r="U142" i="3"/>
  <c r="R142" i="3"/>
  <c r="U141" i="3"/>
  <c r="R141" i="3"/>
  <c r="M141" i="3"/>
  <c r="L141" i="3"/>
  <c r="I141" i="3"/>
  <c r="J141" i="3" s="1"/>
  <c r="U140" i="3"/>
  <c r="R140" i="3"/>
  <c r="U139" i="3"/>
  <c r="R139" i="3"/>
  <c r="U138" i="3"/>
  <c r="R138" i="3"/>
  <c r="U137" i="3"/>
  <c r="R137" i="3"/>
  <c r="U136" i="3"/>
  <c r="R136" i="3"/>
  <c r="U135" i="3"/>
  <c r="R135" i="3"/>
  <c r="M135" i="3"/>
  <c r="L135" i="3"/>
  <c r="I135" i="3"/>
  <c r="J135" i="3" s="1"/>
  <c r="U134" i="3"/>
  <c r="R134" i="3"/>
  <c r="U133" i="3"/>
  <c r="R133" i="3"/>
  <c r="U132" i="3"/>
  <c r="R132" i="3"/>
  <c r="U131" i="3"/>
  <c r="R131" i="3"/>
  <c r="U130" i="3"/>
  <c r="R130" i="3"/>
  <c r="U129" i="3"/>
  <c r="R129" i="3"/>
  <c r="M129" i="3"/>
  <c r="N129" i="3" s="1"/>
  <c r="L129" i="3"/>
  <c r="I129" i="3"/>
  <c r="U128" i="3"/>
  <c r="R128" i="3"/>
  <c r="U127" i="3"/>
  <c r="R127" i="3"/>
  <c r="U126" i="3"/>
  <c r="R126" i="3"/>
  <c r="U125" i="3"/>
  <c r="R125" i="3"/>
  <c r="U124" i="3"/>
  <c r="R124" i="3"/>
  <c r="U123" i="3"/>
  <c r="R123" i="3"/>
  <c r="M123" i="3"/>
  <c r="N123" i="3" s="1"/>
  <c r="L123" i="3"/>
  <c r="I123" i="3"/>
  <c r="U122" i="3"/>
  <c r="R122" i="3"/>
  <c r="U121" i="3"/>
  <c r="R121" i="3"/>
  <c r="U120" i="3"/>
  <c r="R120" i="3"/>
  <c r="U119" i="3"/>
  <c r="R119" i="3"/>
  <c r="U118" i="3"/>
  <c r="R118" i="3"/>
  <c r="U117" i="3"/>
  <c r="R117" i="3"/>
  <c r="M117" i="3"/>
  <c r="N117" i="3" s="1"/>
  <c r="L117" i="3"/>
  <c r="I117" i="3"/>
  <c r="J117" i="3" s="1"/>
  <c r="U116" i="3"/>
  <c r="R116" i="3"/>
  <c r="U115" i="3"/>
  <c r="R115" i="3"/>
  <c r="U114" i="3"/>
  <c r="R114" i="3"/>
  <c r="U113" i="3"/>
  <c r="R113" i="3"/>
  <c r="U112" i="3"/>
  <c r="R112" i="3"/>
  <c r="U111" i="3"/>
  <c r="R111" i="3"/>
  <c r="M111" i="3"/>
  <c r="N111" i="3" s="1"/>
  <c r="L111" i="3"/>
  <c r="I111" i="3"/>
  <c r="U110" i="3"/>
  <c r="R110" i="3"/>
  <c r="U109" i="3"/>
  <c r="R109" i="3"/>
  <c r="U108" i="3"/>
  <c r="R108" i="3"/>
  <c r="U107" i="3"/>
  <c r="R107" i="3"/>
  <c r="U106" i="3"/>
  <c r="R106" i="3"/>
  <c r="U105" i="3"/>
  <c r="R105" i="3"/>
  <c r="M105" i="3"/>
  <c r="N105" i="3" s="1"/>
  <c r="L105" i="3"/>
  <c r="I105" i="3"/>
  <c r="U104" i="3"/>
  <c r="R104" i="3"/>
  <c r="U103" i="3"/>
  <c r="R103" i="3"/>
  <c r="U102" i="3"/>
  <c r="R102" i="3"/>
  <c r="U101" i="3"/>
  <c r="R101" i="3"/>
  <c r="U100" i="3"/>
  <c r="R100" i="3"/>
  <c r="U99" i="3"/>
  <c r="R99" i="3"/>
  <c r="M99" i="3"/>
  <c r="N99" i="3" s="1"/>
  <c r="L99" i="3"/>
  <c r="I99" i="3"/>
  <c r="U98" i="3"/>
  <c r="R98" i="3"/>
  <c r="U97" i="3"/>
  <c r="R97" i="3"/>
  <c r="U96" i="3"/>
  <c r="R96" i="3"/>
  <c r="U95" i="3"/>
  <c r="R95" i="3"/>
  <c r="U94" i="3"/>
  <c r="R94" i="3"/>
  <c r="U93" i="3"/>
  <c r="R93" i="3"/>
  <c r="M93" i="3"/>
  <c r="N93" i="3" s="1"/>
  <c r="L93" i="3"/>
  <c r="I93" i="3"/>
  <c r="J93" i="3" s="1"/>
  <c r="U92" i="3"/>
  <c r="R92" i="3"/>
  <c r="U91" i="3"/>
  <c r="R91" i="3"/>
  <c r="U90" i="3"/>
  <c r="R90" i="3"/>
  <c r="U89" i="3"/>
  <c r="R89" i="3"/>
  <c r="U88" i="3"/>
  <c r="R88" i="3"/>
  <c r="U87" i="3"/>
  <c r="R87" i="3"/>
  <c r="M87" i="3"/>
  <c r="N87" i="3" s="1"/>
  <c r="L87" i="3"/>
  <c r="I87" i="3"/>
  <c r="U86" i="3"/>
  <c r="R86" i="3"/>
  <c r="U85" i="3"/>
  <c r="R85" i="3"/>
  <c r="U84" i="3"/>
  <c r="R84" i="3"/>
  <c r="U83" i="3"/>
  <c r="R83" i="3"/>
  <c r="U82" i="3"/>
  <c r="R82" i="3"/>
  <c r="U81" i="3"/>
  <c r="R81" i="3"/>
  <c r="M81" i="3"/>
  <c r="N81" i="3" s="1"/>
  <c r="L81" i="3"/>
  <c r="I81" i="3"/>
  <c r="U80" i="3"/>
  <c r="R80" i="3"/>
  <c r="U79" i="3"/>
  <c r="R79" i="3"/>
  <c r="U78" i="3"/>
  <c r="R78" i="3"/>
  <c r="U77" i="3"/>
  <c r="R77" i="3"/>
  <c r="U76" i="3"/>
  <c r="R76" i="3"/>
  <c r="U75" i="3"/>
  <c r="R75" i="3"/>
  <c r="M75" i="3"/>
  <c r="N75" i="3" s="1"/>
  <c r="L75" i="3"/>
  <c r="I75" i="3"/>
  <c r="U74" i="3"/>
  <c r="R74" i="3"/>
  <c r="U73" i="3"/>
  <c r="R73" i="3"/>
  <c r="U72" i="3"/>
  <c r="R72" i="3"/>
  <c r="U71" i="3"/>
  <c r="R71" i="3"/>
  <c r="U70" i="3"/>
  <c r="R70" i="3"/>
  <c r="U69" i="3"/>
  <c r="R69" i="3"/>
  <c r="M69" i="3"/>
  <c r="N69" i="3" s="1"/>
  <c r="L69" i="3"/>
  <c r="I69" i="3"/>
  <c r="U68" i="3"/>
  <c r="R68" i="3"/>
  <c r="U67" i="3"/>
  <c r="R67" i="3"/>
  <c r="U66" i="3"/>
  <c r="R66" i="3"/>
  <c r="U65" i="3"/>
  <c r="R65" i="3"/>
  <c r="U64" i="3"/>
  <c r="R64" i="3"/>
  <c r="U63" i="3"/>
  <c r="R63" i="3"/>
  <c r="M63" i="3"/>
  <c r="N63" i="3" s="1"/>
  <c r="L63" i="3"/>
  <c r="I63" i="3"/>
  <c r="U62" i="3"/>
  <c r="R62" i="3"/>
  <c r="U61" i="3"/>
  <c r="R61" i="3"/>
  <c r="U60" i="3"/>
  <c r="R60" i="3"/>
  <c r="U59" i="3"/>
  <c r="R59" i="3"/>
  <c r="U58" i="3"/>
  <c r="R58" i="3"/>
  <c r="U57" i="3"/>
  <c r="R57" i="3"/>
  <c r="M57" i="3"/>
  <c r="N57" i="3" s="1"/>
  <c r="L57" i="3"/>
  <c r="I57" i="3"/>
  <c r="U56" i="3"/>
  <c r="R56" i="3"/>
  <c r="U55" i="3"/>
  <c r="R55" i="3"/>
  <c r="U54" i="3"/>
  <c r="R54" i="3"/>
  <c r="U53" i="3"/>
  <c r="R53" i="3"/>
  <c r="U52" i="3"/>
  <c r="R52" i="3"/>
  <c r="U51" i="3"/>
  <c r="R51" i="3"/>
  <c r="M51" i="3"/>
  <c r="N51" i="3" s="1"/>
  <c r="L51" i="3"/>
  <c r="I51" i="3"/>
  <c r="U50" i="3"/>
  <c r="R50" i="3"/>
  <c r="U49" i="3"/>
  <c r="R49" i="3"/>
  <c r="U48" i="3"/>
  <c r="R48" i="3"/>
  <c r="U47" i="3"/>
  <c r="R47" i="3"/>
  <c r="U46" i="3"/>
  <c r="R46" i="3"/>
  <c r="U45" i="3"/>
  <c r="R45" i="3"/>
  <c r="M45" i="3"/>
  <c r="N45" i="3" s="1"/>
  <c r="L45" i="3"/>
  <c r="I45" i="3"/>
  <c r="U44" i="3"/>
  <c r="R44" i="3"/>
  <c r="U43" i="3"/>
  <c r="R43" i="3"/>
  <c r="U42" i="3"/>
  <c r="R42" i="3"/>
  <c r="U41" i="3"/>
  <c r="R41" i="3"/>
  <c r="U40" i="3"/>
  <c r="R40" i="3"/>
  <c r="U39" i="3"/>
  <c r="R39" i="3"/>
  <c r="M39" i="3"/>
  <c r="N39" i="3" s="1"/>
  <c r="L39" i="3"/>
  <c r="I39" i="3"/>
  <c r="U38" i="3"/>
  <c r="R38" i="3"/>
  <c r="U37" i="3"/>
  <c r="R37" i="3"/>
  <c r="U36" i="3"/>
  <c r="R36" i="3"/>
  <c r="U35" i="3"/>
  <c r="R35" i="3"/>
  <c r="U34" i="3"/>
  <c r="R34" i="3"/>
  <c r="U33" i="3"/>
  <c r="R33" i="3"/>
  <c r="M33" i="3"/>
  <c r="N33" i="3" s="1"/>
  <c r="L33" i="3"/>
  <c r="I33" i="3"/>
  <c r="U32" i="3"/>
  <c r="R32" i="3"/>
  <c r="U31" i="3"/>
  <c r="R31" i="3"/>
  <c r="U30" i="3"/>
  <c r="R30" i="3"/>
  <c r="U29" i="3"/>
  <c r="R29" i="3"/>
  <c r="U28" i="3"/>
  <c r="R28" i="3"/>
  <c r="U27" i="3"/>
  <c r="R27" i="3"/>
  <c r="M27" i="3"/>
  <c r="N27" i="3" s="1"/>
  <c r="L27" i="3"/>
  <c r="I27" i="3"/>
  <c r="U26" i="3"/>
  <c r="R26" i="3"/>
  <c r="U25" i="3"/>
  <c r="R25" i="3"/>
  <c r="U24" i="3"/>
  <c r="R24" i="3"/>
  <c r="U23" i="3"/>
  <c r="R23" i="3"/>
  <c r="U22" i="3"/>
  <c r="R22" i="3"/>
  <c r="U21" i="3"/>
  <c r="R21" i="3"/>
  <c r="M21" i="3"/>
  <c r="N21" i="3" s="1"/>
  <c r="L21" i="3"/>
  <c r="I21" i="3"/>
  <c r="J21" i="3" s="1"/>
  <c r="U20" i="3"/>
  <c r="R20" i="3"/>
  <c r="U19" i="3"/>
  <c r="R19" i="3"/>
  <c r="U18" i="3"/>
  <c r="R18" i="3"/>
  <c r="U17" i="3"/>
  <c r="R17" i="3"/>
  <c r="U16" i="3"/>
  <c r="R16" i="3"/>
  <c r="U15" i="3"/>
  <c r="R15" i="3"/>
  <c r="M15" i="3"/>
  <c r="N15" i="3" s="1"/>
  <c r="L15" i="3"/>
  <c r="I15" i="3"/>
  <c r="U14" i="3"/>
  <c r="R14" i="3"/>
  <c r="U13" i="3"/>
  <c r="R13" i="3"/>
  <c r="U12" i="3"/>
  <c r="R12" i="3"/>
  <c r="U11" i="3"/>
  <c r="R11" i="3"/>
  <c r="U10" i="3"/>
  <c r="R10" i="3"/>
  <c r="U9" i="3"/>
  <c r="R9" i="3"/>
  <c r="M9" i="3"/>
  <c r="N9" i="3" s="1"/>
  <c r="L9" i="3"/>
  <c r="I9" i="3"/>
  <c r="B222" i="4"/>
  <c r="B223" i="4"/>
  <c r="B221" i="4"/>
  <c r="H210" i="4"/>
  <c r="O165" i="3" l="1"/>
  <c r="Y222" i="3"/>
  <c r="Y223" i="3"/>
  <c r="AA223" i="3" s="1"/>
  <c r="Y316" i="3"/>
  <c r="Z316" i="3" s="1"/>
  <c r="AC318" i="3"/>
  <c r="AB318" i="3" s="1"/>
  <c r="Y319" i="3"/>
  <c r="Y394" i="3"/>
  <c r="Y147" i="3"/>
  <c r="AA147" i="3" s="1"/>
  <c r="Y148" i="3" s="1"/>
  <c r="Z148" i="3" s="1"/>
  <c r="AC114" i="3"/>
  <c r="AB114" i="3" s="1"/>
  <c r="AC39" i="3"/>
  <c r="AB39" i="3" s="1"/>
  <c r="AC212" i="3"/>
  <c r="AB212" i="3" s="1"/>
  <c r="AC293" i="3"/>
  <c r="AB293" i="3" s="1"/>
  <c r="AC358" i="3"/>
  <c r="AB358" i="3" s="1"/>
  <c r="O255" i="3"/>
  <c r="AC263" i="3"/>
  <c r="AB263" i="3" s="1"/>
  <c r="AC265" i="3"/>
  <c r="AB265" i="3" s="1"/>
  <c r="Y287" i="3"/>
  <c r="Z287" i="3" s="1"/>
  <c r="Y289" i="3"/>
  <c r="AA289" i="3" s="1"/>
  <c r="AC361" i="3"/>
  <c r="AB361" i="3" s="1"/>
  <c r="AC372" i="3"/>
  <c r="AB372" i="3" s="1"/>
  <c r="O129" i="3"/>
  <c r="AC140" i="3"/>
  <c r="AB140" i="3" s="1"/>
  <c r="AC151" i="3"/>
  <c r="AB151" i="3" s="1"/>
  <c r="Y164" i="3"/>
  <c r="Z164" i="3" s="1"/>
  <c r="AC164" i="3"/>
  <c r="AB164" i="3" s="1"/>
  <c r="AC174" i="3"/>
  <c r="AB174" i="3" s="1"/>
  <c r="AC176" i="3"/>
  <c r="AB176" i="3" s="1"/>
  <c r="AC185" i="3"/>
  <c r="AB185" i="3" s="1"/>
  <c r="AC187" i="3"/>
  <c r="AB187" i="3" s="1"/>
  <c r="AC198" i="3"/>
  <c r="AB198" i="3" s="1"/>
  <c r="AC200" i="3"/>
  <c r="AB200" i="3" s="1"/>
  <c r="Y211" i="3"/>
  <c r="AA211" i="3" s="1"/>
  <c r="AC147" i="3"/>
  <c r="AB147" i="3" s="1"/>
  <c r="AC306" i="3"/>
  <c r="AB306" i="3" s="1"/>
  <c r="Y308" i="3"/>
  <c r="AA308" i="3" s="1"/>
  <c r="AC315" i="3"/>
  <c r="AB315" i="3" s="1"/>
  <c r="Y358" i="3"/>
  <c r="Z358" i="3" s="1"/>
  <c r="AD358" i="3" s="1"/>
  <c r="AC392" i="3"/>
  <c r="AB392" i="3" s="1"/>
  <c r="Y212" i="3"/>
  <c r="AA212" i="3" s="1"/>
  <c r="AC18" i="3"/>
  <c r="AB18" i="3" s="1"/>
  <c r="Y42" i="3"/>
  <c r="AA42" i="3" s="1"/>
  <c r="AC92" i="3"/>
  <c r="AB92" i="3" s="1"/>
  <c r="Y135" i="3"/>
  <c r="AA135" i="3" s="1"/>
  <c r="Y136" i="3" s="1"/>
  <c r="AC335" i="3"/>
  <c r="AB335" i="3" s="1"/>
  <c r="Y337" i="3"/>
  <c r="AA337" i="3" s="1"/>
  <c r="Y346" i="3"/>
  <c r="AA346" i="3" s="1"/>
  <c r="AC348" i="3"/>
  <c r="AB348" i="3" s="1"/>
  <c r="Y350" i="3"/>
  <c r="AA350" i="3" s="1"/>
  <c r="O351" i="3"/>
  <c r="AC373" i="3"/>
  <c r="AB373" i="3" s="1"/>
  <c r="Y373" i="3"/>
  <c r="AA373" i="3" s="1"/>
  <c r="AO11" i="5"/>
  <c r="AO99" i="5"/>
  <c r="AO22" i="5"/>
  <c r="AC63" i="3"/>
  <c r="AB63" i="3" s="1"/>
  <c r="Y92" i="3"/>
  <c r="Z92" i="3" s="1"/>
  <c r="Y372" i="3"/>
  <c r="Z372" i="3" s="1"/>
  <c r="AC12" i="3"/>
  <c r="AB12" i="3" s="1"/>
  <c r="AC14" i="3"/>
  <c r="AB14" i="3" s="1"/>
  <c r="O15" i="3"/>
  <c r="AC49" i="3"/>
  <c r="AB49" i="3" s="1"/>
  <c r="Y50" i="3"/>
  <c r="Z50" i="3" s="1"/>
  <c r="O93" i="3"/>
  <c r="O99" i="3"/>
  <c r="AC102" i="3"/>
  <c r="AB102" i="3" s="1"/>
  <c r="AC104" i="3"/>
  <c r="AB104" i="3" s="1"/>
  <c r="Y163" i="3"/>
  <c r="AA163" i="3" s="1"/>
  <c r="AC183" i="3"/>
  <c r="AB183" i="3" s="1"/>
  <c r="AC208" i="3"/>
  <c r="AC209" i="3" s="1"/>
  <c r="AB209" i="3" s="1"/>
  <c r="AC223" i="3"/>
  <c r="AB223" i="3" s="1"/>
  <c r="AC296" i="3"/>
  <c r="AB296" i="3" s="1"/>
  <c r="O297" i="3"/>
  <c r="AC319" i="3"/>
  <c r="AB319" i="3" s="1"/>
  <c r="AC329" i="3"/>
  <c r="AB329" i="3" s="1"/>
  <c r="J351" i="3"/>
  <c r="Y357" i="3"/>
  <c r="AA357" i="3" s="1"/>
  <c r="O363" i="3"/>
  <c r="Y393" i="3"/>
  <c r="AA393" i="3" s="1"/>
  <c r="Y395" i="3"/>
  <c r="AC211" i="3"/>
  <c r="AB211" i="3" s="1"/>
  <c r="AC45" i="3"/>
  <c r="AB45" i="3" s="1"/>
  <c r="Y67" i="3"/>
  <c r="AA67" i="3" s="1"/>
  <c r="AC78" i="3"/>
  <c r="AB78" i="3" s="1"/>
  <c r="AC91" i="3"/>
  <c r="AB91" i="3" s="1"/>
  <c r="Y116" i="3"/>
  <c r="Z116" i="3" s="1"/>
  <c r="AC123" i="3"/>
  <c r="AB123" i="3" s="1"/>
  <c r="AC173" i="3"/>
  <c r="AB173" i="3" s="1"/>
  <c r="AC175" i="3"/>
  <c r="AB175" i="3" s="1"/>
  <c r="AC186" i="3"/>
  <c r="AB186" i="3" s="1"/>
  <c r="AC188" i="3"/>
  <c r="AB188" i="3" s="1"/>
  <c r="AC197" i="3"/>
  <c r="AB197" i="3" s="1"/>
  <c r="AC199" i="3"/>
  <c r="AB199" i="3" s="1"/>
  <c r="Y264" i="3"/>
  <c r="AA264" i="3" s="1"/>
  <c r="AC266" i="3"/>
  <c r="AB266" i="3" s="1"/>
  <c r="Y277" i="3"/>
  <c r="AA277" i="3" s="1"/>
  <c r="AC305" i="3"/>
  <c r="AB305" i="3" s="1"/>
  <c r="AC371" i="3"/>
  <c r="AB371" i="3" s="1"/>
  <c r="AC195" i="3"/>
  <c r="AB195" i="3" s="1"/>
  <c r="AC222" i="3"/>
  <c r="AB222" i="3" s="1"/>
  <c r="AC273" i="3"/>
  <c r="AB273" i="3" s="1"/>
  <c r="Y318" i="3"/>
  <c r="AA318" i="3" s="1"/>
  <c r="Y320" i="3"/>
  <c r="AA320" i="3" s="1"/>
  <c r="AC394" i="3"/>
  <c r="AB394" i="3" s="1"/>
  <c r="AC90" i="3"/>
  <c r="AB90" i="3" s="1"/>
  <c r="Y91" i="3"/>
  <c r="AA91" i="3" s="1"/>
  <c r="O105" i="3"/>
  <c r="AC128" i="3"/>
  <c r="AB128" i="3" s="1"/>
  <c r="AC163" i="3"/>
  <c r="AB163" i="3" s="1"/>
  <c r="Y174" i="3"/>
  <c r="AA174" i="3" s="1"/>
  <c r="Y175" i="3"/>
  <c r="AA175" i="3" s="1"/>
  <c r="Y176" i="3"/>
  <c r="Z176" i="3" s="1"/>
  <c r="AD176" i="3" s="1"/>
  <c r="Y186" i="3"/>
  <c r="AA186" i="3" s="1"/>
  <c r="Y187" i="3"/>
  <c r="AA187" i="3" s="1"/>
  <c r="Y188" i="3"/>
  <c r="Z188" i="3" s="1"/>
  <c r="AD188" i="3" s="1"/>
  <c r="AC196" i="3"/>
  <c r="AB196" i="3" s="1"/>
  <c r="Y198" i="3"/>
  <c r="Z198" i="3" s="1"/>
  <c r="Y199" i="3"/>
  <c r="Z199" i="3" s="1"/>
  <c r="Y200" i="3"/>
  <c r="Z200" i="3" s="1"/>
  <c r="AC210" i="3"/>
  <c r="AB210" i="3" s="1"/>
  <c r="Y224" i="3"/>
  <c r="AA224" i="3" s="1"/>
  <c r="AC262" i="3"/>
  <c r="AB262" i="3" s="1"/>
  <c r="Y295" i="3"/>
  <c r="AA295" i="3" s="1"/>
  <c r="Y305" i="3"/>
  <c r="AA305" i="3" s="1"/>
  <c r="AC317" i="3"/>
  <c r="AB317" i="3" s="1"/>
  <c r="Y317" i="3"/>
  <c r="AA317" i="3" s="1"/>
  <c r="AC320" i="3"/>
  <c r="AB320" i="3" s="1"/>
  <c r="Y328" i="3"/>
  <c r="Z328" i="3" s="1"/>
  <c r="AC330" i="3"/>
  <c r="AB330" i="3" s="1"/>
  <c r="Y330" i="3"/>
  <c r="AA330" i="3" s="1"/>
  <c r="AC347" i="3"/>
  <c r="AB347" i="3" s="1"/>
  <c r="Y349" i="3"/>
  <c r="AA349" i="3" s="1"/>
  <c r="AC357" i="3"/>
  <c r="AB357" i="3" s="1"/>
  <c r="Y360" i="3"/>
  <c r="AA360" i="3" s="1"/>
  <c r="AC362" i="3"/>
  <c r="AB362" i="3" s="1"/>
  <c r="AC374" i="3"/>
  <c r="AB374" i="3" s="1"/>
  <c r="AC391" i="3"/>
  <c r="AB391" i="3" s="1"/>
  <c r="Y392" i="3"/>
  <c r="Z392" i="3" s="1"/>
  <c r="AC395" i="3"/>
  <c r="AB395" i="3" s="1"/>
  <c r="Y293" i="3"/>
  <c r="AA293" i="3" s="1"/>
  <c r="AC44" i="3"/>
  <c r="AB44" i="3" s="1"/>
  <c r="Y78" i="3"/>
  <c r="AA78" i="3" s="1"/>
  <c r="O9" i="3"/>
  <c r="AC19" i="3"/>
  <c r="AB19" i="3" s="1"/>
  <c r="Y19" i="3"/>
  <c r="AA19" i="3" s="1"/>
  <c r="AC23" i="3"/>
  <c r="AB23" i="3" s="1"/>
  <c r="AC25" i="3"/>
  <c r="AB25" i="3" s="1"/>
  <c r="AC27" i="3"/>
  <c r="AC28" i="3" s="1"/>
  <c r="AB28" i="3" s="1"/>
  <c r="AC36" i="3"/>
  <c r="AB36" i="3" s="1"/>
  <c r="AC38" i="3"/>
  <c r="AB38" i="3" s="1"/>
  <c r="O39" i="3"/>
  <c r="Y44" i="3"/>
  <c r="Z44" i="3" s="1"/>
  <c r="AC61" i="3"/>
  <c r="AB61" i="3" s="1"/>
  <c r="Y62" i="3"/>
  <c r="Z62" i="3" s="1"/>
  <c r="Y80" i="3"/>
  <c r="AA80" i="3" s="1"/>
  <c r="O81" i="3"/>
  <c r="Y90" i="3"/>
  <c r="Z90" i="3" s="1"/>
  <c r="AD90" i="3" s="1"/>
  <c r="AC103" i="3"/>
  <c r="AB103" i="3" s="1"/>
  <c r="Y103" i="3"/>
  <c r="AA103" i="3" s="1"/>
  <c r="J105" i="3"/>
  <c r="Y105" i="3" s="1"/>
  <c r="Y128" i="3"/>
  <c r="AC138" i="3"/>
  <c r="AB138" i="3" s="1"/>
  <c r="Y140" i="3"/>
  <c r="AA140" i="3" s="1"/>
  <c r="AC152" i="3"/>
  <c r="AB152" i="3" s="1"/>
  <c r="Y152" i="3"/>
  <c r="AA152" i="3" s="1"/>
  <c r="AC162" i="3"/>
  <c r="AB162" i="3" s="1"/>
  <c r="AC219" i="3"/>
  <c r="AB219" i="3" s="1"/>
  <c r="AC224" i="3"/>
  <c r="AB224" i="3" s="1"/>
  <c r="AC232" i="3"/>
  <c r="AB232" i="3" s="1"/>
  <c r="Y265" i="3"/>
  <c r="Z265" i="3" s="1"/>
  <c r="Y266" i="3"/>
  <c r="AA266" i="3" s="1"/>
  <c r="Y276" i="3"/>
  <c r="AA276" i="3" s="1"/>
  <c r="Y278" i="3"/>
  <c r="AA278" i="3" s="1"/>
  <c r="O279" i="3"/>
  <c r="Y288" i="3"/>
  <c r="Z288" i="3" s="1"/>
  <c r="Y290" i="3"/>
  <c r="AA290" i="3" s="1"/>
  <c r="O291" i="3"/>
  <c r="Y304" i="3"/>
  <c r="AA304" i="3" s="1"/>
  <c r="Y307" i="3"/>
  <c r="AA307" i="3" s="1"/>
  <c r="Y332" i="3"/>
  <c r="AA332" i="3" s="1"/>
  <c r="Y362" i="3"/>
  <c r="AA362" i="3" s="1"/>
  <c r="Y370" i="3"/>
  <c r="Z370" i="3" s="1"/>
  <c r="Y374" i="3"/>
  <c r="AA374" i="3" s="1"/>
  <c r="Y380" i="3"/>
  <c r="Z380" i="3" s="1"/>
  <c r="O381" i="3"/>
  <c r="Y384" i="3"/>
  <c r="AA384" i="3" s="1"/>
  <c r="AC386" i="3"/>
  <c r="AB386" i="3" s="1"/>
  <c r="Y391" i="3"/>
  <c r="Y371" i="3"/>
  <c r="Z371" i="3" s="1"/>
  <c r="Y20" i="3"/>
  <c r="AA20" i="3" s="1"/>
  <c r="AC30" i="3"/>
  <c r="AB30" i="3" s="1"/>
  <c r="Y32" i="3"/>
  <c r="AA32" i="3" s="1"/>
  <c r="O33" i="3"/>
  <c r="AC42" i="3"/>
  <c r="AB42" i="3" s="1"/>
  <c r="Y43" i="3"/>
  <c r="AA43" i="3" s="1"/>
  <c r="Y55" i="3"/>
  <c r="AA55" i="3" s="1"/>
  <c r="AC57" i="3"/>
  <c r="AB57" i="3" s="1"/>
  <c r="Y68" i="3"/>
  <c r="AA68" i="3" s="1"/>
  <c r="O69" i="3"/>
  <c r="Y77" i="3"/>
  <c r="AA77" i="3" s="1"/>
  <c r="AC89" i="3"/>
  <c r="AB89" i="3" s="1"/>
  <c r="Y89" i="3"/>
  <c r="Z89" i="3" s="1"/>
  <c r="AC99" i="3"/>
  <c r="AC101" i="3" s="1"/>
  <c r="AB101" i="3" s="1"/>
  <c r="Y104" i="3"/>
  <c r="AA104" i="3" s="1"/>
  <c r="AC115" i="3"/>
  <c r="AB115" i="3" s="1"/>
  <c r="Y115" i="3"/>
  <c r="AA115" i="3" s="1"/>
  <c r="Y127" i="3"/>
  <c r="AA127" i="3" s="1"/>
  <c r="AC127" i="3"/>
  <c r="AB127" i="3" s="1"/>
  <c r="AC249" i="3"/>
  <c r="AB249" i="3" s="1"/>
  <c r="AC264" i="3"/>
  <c r="AB264" i="3" s="1"/>
  <c r="Y361" i="3"/>
  <c r="Z361" i="3" s="1"/>
  <c r="AC87" i="3"/>
  <c r="AB87" i="3" s="1"/>
  <c r="AC88" i="3"/>
  <c r="AB88" i="3" s="1"/>
  <c r="AA116" i="3"/>
  <c r="AC31" i="3"/>
  <c r="AB31" i="3" s="1"/>
  <c r="Y49" i="3"/>
  <c r="AA49" i="3" s="1"/>
  <c r="AC67" i="3"/>
  <c r="AB67" i="3" s="1"/>
  <c r="AC79" i="3"/>
  <c r="AB79" i="3" s="1"/>
  <c r="AC80" i="3"/>
  <c r="AB80" i="3" s="1"/>
  <c r="Y102" i="3"/>
  <c r="AC111" i="3"/>
  <c r="AC113" i="3" s="1"/>
  <c r="AB113" i="3" s="1"/>
  <c r="AC116" i="3"/>
  <c r="AB116" i="3" s="1"/>
  <c r="O117" i="3"/>
  <c r="Y162" i="3"/>
  <c r="Z162" i="3" s="1"/>
  <c r="Y185" i="3"/>
  <c r="AA185" i="3" s="1"/>
  <c r="AC231" i="3"/>
  <c r="AB231" i="3" s="1"/>
  <c r="AC235" i="3"/>
  <c r="AB235" i="3" s="1"/>
  <c r="Y235" i="3"/>
  <c r="AA235" i="3" s="1"/>
  <c r="AC243" i="3"/>
  <c r="AB243" i="3" s="1"/>
  <c r="AC34" i="3"/>
  <c r="AB34" i="3" s="1"/>
  <c r="J9" i="3"/>
  <c r="Y9" i="3" s="1"/>
  <c r="Y210" i="3"/>
  <c r="AC248" i="3"/>
  <c r="AB248" i="3" s="1"/>
  <c r="Y248" i="3"/>
  <c r="AA248" i="3" s="1"/>
  <c r="AC253" i="3"/>
  <c r="AB253" i="3" s="1"/>
  <c r="Y253" i="3"/>
  <c r="AA253" i="3" s="1"/>
  <c r="Y18" i="3"/>
  <c r="AA18" i="3" s="1"/>
  <c r="Y61" i="3"/>
  <c r="AA61" i="3" s="1"/>
  <c r="AC68" i="3"/>
  <c r="AB68" i="3" s="1"/>
  <c r="O111" i="3"/>
  <c r="J111" i="3"/>
  <c r="Y111" i="3" s="1"/>
  <c r="AC26" i="3"/>
  <c r="AB26" i="3" s="1"/>
  <c r="O27" i="3"/>
  <c r="Y31" i="3"/>
  <c r="AA31" i="3" s="1"/>
  <c r="AC37" i="3"/>
  <c r="AB37" i="3" s="1"/>
  <c r="AC43" i="3"/>
  <c r="AB43" i="3" s="1"/>
  <c r="O45" i="3"/>
  <c r="Y48" i="3"/>
  <c r="Z48" i="3" s="1"/>
  <c r="AC50" i="3"/>
  <c r="AB50" i="3" s="1"/>
  <c r="AC77" i="3"/>
  <c r="AB77" i="3" s="1"/>
  <c r="Y79" i="3"/>
  <c r="Z79" i="3" s="1"/>
  <c r="J81" i="3"/>
  <c r="Y81" i="3" s="1"/>
  <c r="J99" i="3"/>
  <c r="Y99" i="3" s="1"/>
  <c r="AA99" i="3" s="1"/>
  <c r="Y100" i="3" s="1"/>
  <c r="Y114" i="3"/>
  <c r="Z114" i="3" s="1"/>
  <c r="J129" i="3"/>
  <c r="Y129" i="3" s="1"/>
  <c r="Y138" i="3"/>
  <c r="Y139" i="3"/>
  <c r="O147" i="3"/>
  <c r="Y173" i="3"/>
  <c r="AA173" i="3" s="1"/>
  <c r="AC184" i="3"/>
  <c r="AB184" i="3" s="1"/>
  <c r="Y197" i="3"/>
  <c r="Z197" i="3" s="1"/>
  <c r="AC234" i="3"/>
  <c r="AB234" i="3" s="1"/>
  <c r="AC236" i="3"/>
  <c r="AB236" i="3" s="1"/>
  <c r="Y236" i="3"/>
  <c r="Z236" i="3" s="1"/>
  <c r="AA303" i="3"/>
  <c r="Z303" i="3"/>
  <c r="AC20" i="3"/>
  <c r="AB20" i="3" s="1"/>
  <c r="O21" i="3"/>
  <c r="Y30" i="3"/>
  <c r="AA30" i="3" s="1"/>
  <c r="AC32" i="3"/>
  <c r="AB32" i="3" s="1"/>
  <c r="AC24" i="3"/>
  <c r="AB24" i="3" s="1"/>
  <c r="AC13" i="3"/>
  <c r="AB13" i="3" s="1"/>
  <c r="AC15" i="3"/>
  <c r="AB15" i="3" s="1"/>
  <c r="J33" i="3"/>
  <c r="Y33" i="3" s="1"/>
  <c r="AC52" i="3"/>
  <c r="AB52" i="3" s="1"/>
  <c r="AC54" i="3"/>
  <c r="AB54" i="3" s="1"/>
  <c r="AC56" i="3"/>
  <c r="AB56" i="3" s="1"/>
  <c r="O57" i="3"/>
  <c r="AC60" i="3"/>
  <c r="AB60" i="3" s="1"/>
  <c r="AC62" i="3"/>
  <c r="AB62" i="3" s="1"/>
  <c r="J69" i="3"/>
  <c r="Y72" i="3" s="1"/>
  <c r="AC139" i="3"/>
  <c r="AB139" i="3" s="1"/>
  <c r="Y150" i="3"/>
  <c r="AC150" i="3"/>
  <c r="AB150" i="3" s="1"/>
  <c r="Y151" i="3"/>
  <c r="AC159" i="3"/>
  <c r="AC160" i="3" s="1"/>
  <c r="AB160" i="3" s="1"/>
  <c r="AC172" i="3"/>
  <c r="AB172" i="3" s="1"/>
  <c r="AC247" i="3"/>
  <c r="AB247" i="3" s="1"/>
  <c r="AC252" i="3"/>
  <c r="AB252" i="3" s="1"/>
  <c r="AC254" i="3"/>
  <c r="AB254" i="3" s="1"/>
  <c r="Y254" i="3"/>
  <c r="Z254" i="3" s="1"/>
  <c r="Y263" i="3"/>
  <c r="Z263" i="3" s="1"/>
  <c r="AC276" i="3"/>
  <c r="AB276" i="3" s="1"/>
  <c r="AC277" i="3"/>
  <c r="AB277" i="3" s="1"/>
  <c r="AC278" i="3"/>
  <c r="AB278" i="3" s="1"/>
  <c r="AC286" i="3"/>
  <c r="AB286" i="3" s="1"/>
  <c r="AC287" i="3"/>
  <c r="AB287" i="3" s="1"/>
  <c r="AC288" i="3"/>
  <c r="AB288" i="3" s="1"/>
  <c r="AC289" i="3"/>
  <c r="AB289" i="3" s="1"/>
  <c r="AC290" i="3"/>
  <c r="AB290" i="3" s="1"/>
  <c r="Y292" i="3"/>
  <c r="AC294" i="3"/>
  <c r="AB294" i="3" s="1"/>
  <c r="Y296" i="3"/>
  <c r="O303" i="3"/>
  <c r="AC307" i="3"/>
  <c r="AB307" i="3" s="1"/>
  <c r="AC308" i="3"/>
  <c r="AB308" i="3" s="1"/>
  <c r="O321" i="3"/>
  <c r="AC327" i="3"/>
  <c r="AB327" i="3" s="1"/>
  <c r="Y329" i="3"/>
  <c r="AA329" i="3" s="1"/>
  <c r="AC331" i="3"/>
  <c r="AB331" i="3" s="1"/>
  <c r="AC345" i="3"/>
  <c r="AB345" i="3" s="1"/>
  <c r="AC349" i="3"/>
  <c r="AB349" i="3" s="1"/>
  <c r="AC359" i="3"/>
  <c r="AB359" i="3" s="1"/>
  <c r="AC369" i="3"/>
  <c r="AB369" i="3" s="1"/>
  <c r="O375" i="3"/>
  <c r="AC291" i="3"/>
  <c r="AB291" i="3" s="1"/>
  <c r="AC295" i="3"/>
  <c r="AB295" i="3" s="1"/>
  <c r="AC303" i="3"/>
  <c r="AB303" i="3" s="1"/>
  <c r="O309" i="3"/>
  <c r="AC316" i="3"/>
  <c r="AB316" i="3" s="1"/>
  <c r="AC328" i="3"/>
  <c r="AB328" i="3" s="1"/>
  <c r="AC332" i="3"/>
  <c r="AB332" i="3" s="1"/>
  <c r="Z337" i="3"/>
  <c r="Y347" i="3"/>
  <c r="AA347" i="3" s="1"/>
  <c r="AC360" i="3"/>
  <c r="AB360" i="3" s="1"/>
  <c r="AC370" i="3"/>
  <c r="AB370" i="3" s="1"/>
  <c r="Y385" i="3"/>
  <c r="O207" i="3"/>
  <c r="O219" i="3"/>
  <c r="Y234" i="3"/>
  <c r="Z234" i="3" s="1"/>
  <c r="Y247" i="3"/>
  <c r="AA247" i="3" s="1"/>
  <c r="Y252" i="3"/>
  <c r="AA252" i="3" s="1"/>
  <c r="AC292" i="3"/>
  <c r="AB292" i="3" s="1"/>
  <c r="Y294" i="3"/>
  <c r="AC304" i="3"/>
  <c r="AB304" i="3" s="1"/>
  <c r="Y306" i="3"/>
  <c r="AA306" i="3" s="1"/>
  <c r="Y327" i="3"/>
  <c r="AA327" i="3" s="1"/>
  <c r="Y331" i="3"/>
  <c r="AA331" i="3" s="1"/>
  <c r="O333" i="3"/>
  <c r="Y345" i="3"/>
  <c r="AA345" i="3" s="1"/>
  <c r="AC346" i="3"/>
  <c r="AB346" i="3" s="1"/>
  <c r="Y348" i="3"/>
  <c r="AA348" i="3" s="1"/>
  <c r="AC350" i="3"/>
  <c r="AB350" i="3" s="1"/>
  <c r="Y359" i="3"/>
  <c r="Z359" i="3" s="1"/>
  <c r="Y369" i="3"/>
  <c r="Z369" i="3" s="1"/>
  <c r="Y386" i="3"/>
  <c r="Z386" i="3" s="1"/>
  <c r="AC390" i="3"/>
  <c r="AB390" i="3" s="1"/>
  <c r="O177" i="3"/>
  <c r="O189" i="3"/>
  <c r="O201" i="3"/>
  <c r="O237" i="3"/>
  <c r="O267" i="3"/>
  <c r="Y315" i="3"/>
  <c r="AA315" i="3" s="1"/>
  <c r="AC334" i="3"/>
  <c r="AB334" i="3" s="1"/>
  <c r="AC336" i="3"/>
  <c r="AB336" i="3" s="1"/>
  <c r="Y338" i="3"/>
  <c r="AA338" i="3" s="1"/>
  <c r="AC383" i="3"/>
  <c r="AB383" i="3" s="1"/>
  <c r="Y383" i="3"/>
  <c r="AC385" i="3"/>
  <c r="AB385" i="3" s="1"/>
  <c r="AC22" i="3"/>
  <c r="AB22" i="3" s="1"/>
  <c r="AC40" i="3"/>
  <c r="AB40" i="3" s="1"/>
  <c r="AC76" i="3"/>
  <c r="AB76" i="3" s="1"/>
  <c r="AC75" i="3"/>
  <c r="AB75" i="3" s="1"/>
  <c r="AC97" i="3"/>
  <c r="AB97" i="3" s="1"/>
  <c r="Y97" i="3"/>
  <c r="AC117" i="3"/>
  <c r="AB117" i="3" s="1"/>
  <c r="Y117" i="3"/>
  <c r="AC51" i="3"/>
  <c r="AB51" i="3" s="1"/>
  <c r="AC55" i="3"/>
  <c r="AB55" i="3" s="1"/>
  <c r="J57" i="3"/>
  <c r="Y57" i="3" s="1"/>
  <c r="AC59" i="3"/>
  <c r="AB59" i="3" s="1"/>
  <c r="Y60" i="3"/>
  <c r="AC85" i="3"/>
  <c r="AB85" i="3" s="1"/>
  <c r="Y85" i="3"/>
  <c r="Y165" i="3"/>
  <c r="AC179" i="3"/>
  <c r="AB179" i="3" s="1"/>
  <c r="Y179" i="3"/>
  <c r="AC192" i="3"/>
  <c r="AB192" i="3" s="1"/>
  <c r="Y192" i="3"/>
  <c r="AC205" i="3"/>
  <c r="AB205" i="3" s="1"/>
  <c r="Y205" i="3"/>
  <c r="AC260" i="3"/>
  <c r="AB260" i="3" s="1"/>
  <c r="Y260" i="3"/>
  <c r="AC48" i="3"/>
  <c r="AB48" i="3" s="1"/>
  <c r="O51" i="3"/>
  <c r="J51" i="3"/>
  <c r="Y51" i="3" s="1"/>
  <c r="Y54" i="3"/>
  <c r="AC84" i="3"/>
  <c r="AB84" i="3" s="1"/>
  <c r="Y84" i="3"/>
  <c r="AC122" i="3"/>
  <c r="AB122" i="3" s="1"/>
  <c r="Y122" i="3"/>
  <c r="O153" i="3"/>
  <c r="N153" i="3"/>
  <c r="AC153" i="3" s="1"/>
  <c r="AB153" i="3" s="1"/>
  <c r="J45" i="3"/>
  <c r="Y45" i="3" s="1"/>
  <c r="J15" i="3"/>
  <c r="Y15" i="3" s="1"/>
  <c r="J27" i="3"/>
  <c r="Y27" i="3" s="1"/>
  <c r="J39" i="3"/>
  <c r="Y39" i="3" s="1"/>
  <c r="Z42" i="3"/>
  <c r="Y59" i="3"/>
  <c r="O75" i="3"/>
  <c r="J75" i="3"/>
  <c r="Y75" i="3" s="1"/>
  <c r="AC81" i="3"/>
  <c r="AB81" i="3" s="1"/>
  <c r="AC86" i="3"/>
  <c r="AB86" i="3" s="1"/>
  <c r="Y86" i="3"/>
  <c r="O123" i="3"/>
  <c r="J123" i="3"/>
  <c r="Y123" i="3" s="1"/>
  <c r="AC156" i="3"/>
  <c r="AB156" i="3" s="1"/>
  <c r="Y156" i="3"/>
  <c r="AC170" i="3"/>
  <c r="AB170" i="3" s="1"/>
  <c r="Y170" i="3"/>
  <c r="O195" i="3"/>
  <c r="J195" i="3"/>
  <c r="Y195" i="3" s="1"/>
  <c r="O273" i="3"/>
  <c r="J273" i="3"/>
  <c r="Y273" i="3" s="1"/>
  <c r="Y56" i="3"/>
  <c r="O63" i="3"/>
  <c r="J63" i="3"/>
  <c r="Y63" i="3" s="1"/>
  <c r="AC69" i="3"/>
  <c r="AB69" i="3" s="1"/>
  <c r="AC74" i="3"/>
  <c r="AB74" i="3" s="1"/>
  <c r="Y74" i="3"/>
  <c r="O87" i="3"/>
  <c r="J87" i="3"/>
  <c r="Y87" i="3" s="1"/>
  <c r="AC9" i="3"/>
  <c r="AB9" i="3" s="1"/>
  <c r="Y12" i="3"/>
  <c r="Y13" i="3"/>
  <c r="Y14" i="3"/>
  <c r="Y21" i="3"/>
  <c r="AC21" i="3"/>
  <c r="AB21" i="3" s="1"/>
  <c r="Y23" i="3"/>
  <c r="Y24" i="3"/>
  <c r="Y25" i="3"/>
  <c r="Y26" i="3"/>
  <c r="AC33" i="3"/>
  <c r="AB33" i="3" s="1"/>
  <c r="Y36" i="3"/>
  <c r="Y37" i="3"/>
  <c r="Y38" i="3"/>
  <c r="AC73" i="3"/>
  <c r="AB73" i="3" s="1"/>
  <c r="Y73" i="3"/>
  <c r="AC93" i="3"/>
  <c r="AB93" i="3" s="1"/>
  <c r="Y93" i="3"/>
  <c r="AC98" i="3"/>
  <c r="AB98" i="3" s="1"/>
  <c r="Y98" i="3"/>
  <c r="O135" i="3"/>
  <c r="N135" i="3"/>
  <c r="AC135" i="3" s="1"/>
  <c r="O159" i="3"/>
  <c r="J159" i="3"/>
  <c r="Y159" i="3" s="1"/>
  <c r="Y219" i="3"/>
  <c r="Y221" i="3"/>
  <c r="AC228" i="3"/>
  <c r="AB228" i="3" s="1"/>
  <c r="Y228" i="3"/>
  <c r="AC109" i="3"/>
  <c r="AB109" i="3" s="1"/>
  <c r="Y109" i="3"/>
  <c r="AC130" i="3"/>
  <c r="AB130" i="3" s="1"/>
  <c r="AC129" i="3"/>
  <c r="AB129" i="3" s="1"/>
  <c r="AC132" i="3"/>
  <c r="AB132" i="3" s="1"/>
  <c r="Y132" i="3"/>
  <c r="AC134" i="3"/>
  <c r="AB134" i="3" s="1"/>
  <c r="Y134" i="3"/>
  <c r="Y153" i="3"/>
  <c r="AC169" i="3"/>
  <c r="AB169" i="3" s="1"/>
  <c r="Y169" i="3"/>
  <c r="AC171" i="3"/>
  <c r="AB171" i="3" s="1"/>
  <c r="AC178" i="3"/>
  <c r="AB178" i="3" s="1"/>
  <c r="AC177" i="3"/>
  <c r="AB177" i="3" s="1"/>
  <c r="AC182" i="3"/>
  <c r="AB182" i="3" s="1"/>
  <c r="Y182" i="3"/>
  <c r="AC191" i="3"/>
  <c r="AB191" i="3" s="1"/>
  <c r="Y191" i="3"/>
  <c r="AC121" i="3"/>
  <c r="AB121" i="3" s="1"/>
  <c r="Y121" i="3"/>
  <c r="O141" i="3"/>
  <c r="N141" i="3"/>
  <c r="AC141" i="3" s="1"/>
  <c r="AB141" i="3" s="1"/>
  <c r="AC158" i="3"/>
  <c r="AB158" i="3" s="1"/>
  <c r="Y158" i="3"/>
  <c r="AC168" i="3"/>
  <c r="AB168" i="3" s="1"/>
  <c r="Y168" i="3"/>
  <c r="O171" i="3"/>
  <c r="J171" i="3"/>
  <c r="Y171" i="3" s="1"/>
  <c r="AC181" i="3"/>
  <c r="AB181" i="3" s="1"/>
  <c r="Y181" i="3"/>
  <c r="AC190" i="3"/>
  <c r="AB190" i="3" s="1"/>
  <c r="AC189" i="3"/>
  <c r="AB189" i="3" s="1"/>
  <c r="AC194" i="3"/>
  <c r="AB194" i="3" s="1"/>
  <c r="Y194" i="3"/>
  <c r="AC203" i="3"/>
  <c r="AB203" i="3" s="1"/>
  <c r="Y203" i="3"/>
  <c r="AC226" i="3"/>
  <c r="AB226" i="3" s="1"/>
  <c r="AC225" i="3"/>
  <c r="AB225" i="3" s="1"/>
  <c r="Y225" i="3"/>
  <c r="Y239" i="3"/>
  <c r="AC280" i="3"/>
  <c r="AB280" i="3" s="1"/>
  <c r="AC279" i="3"/>
  <c r="AB279" i="3" s="1"/>
  <c r="AC105" i="3"/>
  <c r="AB105" i="3" s="1"/>
  <c r="AC108" i="3"/>
  <c r="AB108" i="3" s="1"/>
  <c r="Y108" i="3"/>
  <c r="AC110" i="3"/>
  <c r="AB110" i="3" s="1"/>
  <c r="Y110" i="3"/>
  <c r="AC131" i="3"/>
  <c r="AB131" i="3" s="1"/>
  <c r="Y131" i="3"/>
  <c r="AC133" i="3"/>
  <c r="AB133" i="3" s="1"/>
  <c r="Y133" i="3"/>
  <c r="Y141" i="3"/>
  <c r="AC144" i="3"/>
  <c r="AB144" i="3" s="1"/>
  <c r="Y144" i="3"/>
  <c r="AC145" i="3"/>
  <c r="AB145" i="3" s="1"/>
  <c r="Y145" i="3"/>
  <c r="AC146" i="3"/>
  <c r="AB146" i="3" s="1"/>
  <c r="Y146" i="3"/>
  <c r="AC157" i="3"/>
  <c r="AB157" i="3" s="1"/>
  <c r="Y157" i="3"/>
  <c r="AC180" i="3"/>
  <c r="AB180" i="3" s="1"/>
  <c r="Y180" i="3"/>
  <c r="O183" i="3"/>
  <c r="J183" i="3"/>
  <c r="Y183" i="3" s="1"/>
  <c r="AC193" i="3"/>
  <c r="AB193" i="3" s="1"/>
  <c r="Y193" i="3"/>
  <c r="AC202" i="3"/>
  <c r="AB202" i="3" s="1"/>
  <c r="AC201" i="3"/>
  <c r="AB201" i="3" s="1"/>
  <c r="AC220" i="3"/>
  <c r="AC207" i="3"/>
  <c r="AB207" i="3" s="1"/>
  <c r="AA222" i="3"/>
  <c r="Z222" i="3"/>
  <c r="AC256" i="3"/>
  <c r="AB256" i="3" s="1"/>
  <c r="AC255" i="3"/>
  <c r="AB255" i="3" s="1"/>
  <c r="AC270" i="3"/>
  <c r="AB270" i="3" s="1"/>
  <c r="Y270" i="3"/>
  <c r="AC284" i="3"/>
  <c r="AB284" i="3" s="1"/>
  <c r="Y284" i="3"/>
  <c r="Y215" i="3"/>
  <c r="AC217" i="3"/>
  <c r="AB217" i="3" s="1"/>
  <c r="Y217" i="3"/>
  <c r="O231" i="3"/>
  <c r="J231" i="3"/>
  <c r="AC238" i="3"/>
  <c r="AB238" i="3" s="1"/>
  <c r="Y237" i="3"/>
  <c r="AC242" i="3"/>
  <c r="AB242" i="3" s="1"/>
  <c r="Y242" i="3"/>
  <c r="O249" i="3"/>
  <c r="J249" i="3"/>
  <c r="Y249" i="3" s="1"/>
  <c r="AC259" i="3"/>
  <c r="AB259" i="3" s="1"/>
  <c r="Y259" i="3"/>
  <c r="AC261" i="3"/>
  <c r="AB261" i="3" s="1"/>
  <c r="AC269" i="3"/>
  <c r="AB269" i="3" s="1"/>
  <c r="Y269" i="3"/>
  <c r="AC283" i="3"/>
  <c r="AB283" i="3" s="1"/>
  <c r="Y283" i="3"/>
  <c r="AC285" i="3"/>
  <c r="AB285" i="3" s="1"/>
  <c r="AC314" i="3"/>
  <c r="AB314" i="3" s="1"/>
  <c r="Y314" i="3"/>
  <c r="N165" i="3"/>
  <c r="AC165" i="3" s="1"/>
  <c r="AC204" i="3"/>
  <c r="AB204" i="3" s="1"/>
  <c r="Y204" i="3"/>
  <c r="AC206" i="3"/>
  <c r="AB206" i="3" s="1"/>
  <c r="Y206" i="3"/>
  <c r="O213" i="3"/>
  <c r="Y227" i="3"/>
  <c r="AC229" i="3"/>
  <c r="AB229" i="3" s="1"/>
  <c r="Y229" i="3"/>
  <c r="AC241" i="3"/>
  <c r="AB241" i="3" s="1"/>
  <c r="Y241" i="3"/>
  <c r="AC258" i="3"/>
  <c r="AB258" i="3" s="1"/>
  <c r="Y258" i="3"/>
  <c r="O261" i="3"/>
  <c r="J261" i="3"/>
  <c r="Y261" i="3" s="1"/>
  <c r="AC267" i="3"/>
  <c r="AB267" i="3" s="1"/>
  <c r="AC272" i="3"/>
  <c r="AB272" i="3" s="1"/>
  <c r="Y272" i="3"/>
  <c r="AC282" i="3"/>
  <c r="AB282" i="3" s="1"/>
  <c r="Y282" i="3"/>
  <c r="O285" i="3"/>
  <c r="J285" i="3"/>
  <c r="Y285" i="3" s="1"/>
  <c r="AC310" i="3"/>
  <c r="AB310" i="3" s="1"/>
  <c r="Y310" i="3"/>
  <c r="AC309" i="3"/>
  <c r="AB309" i="3" s="1"/>
  <c r="Y309" i="3"/>
  <c r="AA319" i="3"/>
  <c r="Z319" i="3"/>
  <c r="AC325" i="3"/>
  <c r="AB325" i="3" s="1"/>
  <c r="Y325" i="3"/>
  <c r="AC340" i="3"/>
  <c r="AB340" i="3" s="1"/>
  <c r="Y340" i="3"/>
  <c r="AC339" i="3"/>
  <c r="AB339" i="3" s="1"/>
  <c r="Y339" i="3"/>
  <c r="J177" i="3"/>
  <c r="Y177" i="3" s="1"/>
  <c r="J189" i="3"/>
  <c r="Y189" i="3" s="1"/>
  <c r="J201" i="3"/>
  <c r="Y201" i="3" s="1"/>
  <c r="J207" i="3"/>
  <c r="AC214" i="3"/>
  <c r="AB214" i="3" s="1"/>
  <c r="AC213" i="3"/>
  <c r="AB213" i="3" s="1"/>
  <c r="Y213" i="3"/>
  <c r="AC216" i="3"/>
  <c r="AB216" i="3" s="1"/>
  <c r="Y216" i="3"/>
  <c r="AC218" i="3"/>
  <c r="AB218" i="3" s="1"/>
  <c r="Y218" i="3"/>
  <c r="O225" i="3"/>
  <c r="AC230" i="3"/>
  <c r="AB230" i="3" s="1"/>
  <c r="Y230" i="3"/>
  <c r="AC240" i="3"/>
  <c r="AB240" i="3" s="1"/>
  <c r="Y240" i="3"/>
  <c r="O243" i="3"/>
  <c r="J243" i="3"/>
  <c r="AC271" i="3"/>
  <c r="AB271" i="3" s="1"/>
  <c r="Y271" i="3"/>
  <c r="AC281" i="3"/>
  <c r="AB281" i="3" s="1"/>
  <c r="Y281" i="3"/>
  <c r="AC344" i="3"/>
  <c r="AB344" i="3" s="1"/>
  <c r="Y344" i="3"/>
  <c r="AC299" i="3"/>
  <c r="AB299" i="3" s="1"/>
  <c r="Y299" i="3"/>
  <c r="AC301" i="3"/>
  <c r="AB301" i="3" s="1"/>
  <c r="Y301" i="3"/>
  <c r="AC311" i="3"/>
  <c r="AB311" i="3" s="1"/>
  <c r="Y311" i="3"/>
  <c r="AC322" i="3"/>
  <c r="AB322" i="3" s="1"/>
  <c r="Y322" i="3"/>
  <c r="AC321" i="3"/>
  <c r="AB321" i="3" s="1"/>
  <c r="Y321" i="3"/>
  <c r="AC326" i="3"/>
  <c r="AB326" i="3" s="1"/>
  <c r="Y326" i="3"/>
  <c r="N237" i="3"/>
  <c r="AC237" i="3" s="1"/>
  <c r="AB237" i="3" s="1"/>
  <c r="AC312" i="3"/>
  <c r="AB312" i="3" s="1"/>
  <c r="Y312" i="3"/>
  <c r="O315" i="3"/>
  <c r="J315" i="3"/>
  <c r="AC323" i="3"/>
  <c r="AB323" i="3" s="1"/>
  <c r="Y323" i="3"/>
  <c r="AC342" i="3"/>
  <c r="AB342" i="3" s="1"/>
  <c r="Y342" i="3"/>
  <c r="O345" i="3"/>
  <c r="J345" i="3"/>
  <c r="J255" i="3"/>
  <c r="Y257" i="3" s="1"/>
  <c r="J267" i="3"/>
  <c r="Y267" i="3" s="1"/>
  <c r="J279" i="3"/>
  <c r="Y279" i="3" s="1"/>
  <c r="J291" i="3"/>
  <c r="Z291" i="3"/>
  <c r="AC298" i="3"/>
  <c r="AB298" i="3" s="1"/>
  <c r="Y298" i="3"/>
  <c r="AC297" i="3"/>
  <c r="AB297" i="3" s="1"/>
  <c r="Y297" i="3"/>
  <c r="AC300" i="3"/>
  <c r="AB300" i="3" s="1"/>
  <c r="Y300" i="3"/>
  <c r="AC302" i="3"/>
  <c r="AB302" i="3" s="1"/>
  <c r="Y302" i="3"/>
  <c r="AC313" i="3"/>
  <c r="AB313" i="3" s="1"/>
  <c r="Y313" i="3"/>
  <c r="AC324" i="3"/>
  <c r="AB324" i="3" s="1"/>
  <c r="Y324" i="3"/>
  <c r="O327" i="3"/>
  <c r="J327" i="3"/>
  <c r="O357" i="3"/>
  <c r="J357" i="3"/>
  <c r="AC365" i="3"/>
  <c r="AB365" i="3" s="1"/>
  <c r="Y365" i="3"/>
  <c r="AC376" i="3"/>
  <c r="AB376" i="3" s="1"/>
  <c r="Y376" i="3"/>
  <c r="AC375" i="3"/>
  <c r="AB375" i="3" s="1"/>
  <c r="Y375" i="3"/>
  <c r="AA390" i="3"/>
  <c r="Z390" i="3"/>
  <c r="AA391" i="3"/>
  <c r="Z391" i="3"/>
  <c r="AA392" i="3"/>
  <c r="Z393" i="3"/>
  <c r="AD393" i="3" s="1"/>
  <c r="AA394" i="3"/>
  <c r="Z394" i="3"/>
  <c r="AA395" i="3"/>
  <c r="Z395" i="3"/>
  <c r="AC338" i="3"/>
  <c r="AB338" i="3" s="1"/>
  <c r="AC352" i="3"/>
  <c r="AB352" i="3" s="1"/>
  <c r="Y352" i="3"/>
  <c r="AC351" i="3"/>
  <c r="AB351" i="3" s="1"/>
  <c r="Y351" i="3"/>
  <c r="AC354" i="3"/>
  <c r="AB354" i="3" s="1"/>
  <c r="Y354" i="3"/>
  <c r="AC356" i="3"/>
  <c r="AB356" i="3" s="1"/>
  <c r="Y356" i="3"/>
  <c r="Z360" i="3"/>
  <c r="AC366" i="3"/>
  <c r="AB366" i="3" s="1"/>
  <c r="Y366" i="3"/>
  <c r="O369" i="3"/>
  <c r="J369" i="3"/>
  <c r="AC377" i="3"/>
  <c r="AB377" i="3" s="1"/>
  <c r="Y377" i="3"/>
  <c r="AC337" i="3"/>
  <c r="AB337" i="3" s="1"/>
  <c r="AC341" i="3"/>
  <c r="AB341" i="3" s="1"/>
  <c r="Y341" i="3"/>
  <c r="AC343" i="3"/>
  <c r="AB343" i="3" s="1"/>
  <c r="Y343" i="3"/>
  <c r="AC367" i="3"/>
  <c r="AB367" i="3" s="1"/>
  <c r="Y367" i="3"/>
  <c r="AC378" i="3"/>
  <c r="AB378" i="3" s="1"/>
  <c r="Y378" i="3"/>
  <c r="AA381" i="3"/>
  <c r="Y382" i="3"/>
  <c r="Y333" i="3"/>
  <c r="AC333" i="3"/>
  <c r="AB333" i="3" s="1"/>
  <c r="Y334" i="3"/>
  <c r="Y335" i="3"/>
  <c r="Y336" i="3"/>
  <c r="O339" i="3"/>
  <c r="AC353" i="3"/>
  <c r="AB353" i="3" s="1"/>
  <c r="Y353" i="3"/>
  <c r="AC355" i="3"/>
  <c r="AB355" i="3" s="1"/>
  <c r="Y355" i="3"/>
  <c r="AA358" i="3"/>
  <c r="AC364" i="3"/>
  <c r="AB364" i="3" s="1"/>
  <c r="Y364" i="3"/>
  <c r="AC363" i="3"/>
  <c r="AB363" i="3" s="1"/>
  <c r="Y363" i="3"/>
  <c r="AC368" i="3"/>
  <c r="AB368" i="3" s="1"/>
  <c r="Y368" i="3"/>
  <c r="AC379" i="3"/>
  <c r="AB379" i="3" s="1"/>
  <c r="Y379" i="3"/>
  <c r="AC380" i="3"/>
  <c r="AB380" i="3" s="1"/>
  <c r="AC381" i="3"/>
  <c r="AB381" i="3" s="1"/>
  <c r="AD381" i="3" s="1"/>
  <c r="AC382" i="3"/>
  <c r="AB382" i="3" s="1"/>
  <c r="AO45" i="5"/>
  <c r="AC384" i="3"/>
  <c r="AB384" i="3" s="1"/>
  <c r="J381" i="3"/>
  <c r="O390" i="3"/>
  <c r="J390" i="3"/>
  <c r="AO17" i="5"/>
  <c r="AO41" i="5"/>
  <c r="Z384" i="3" l="1"/>
  <c r="AA164" i="3"/>
  <c r="Z223" i="3"/>
  <c r="AD223" i="3" s="1"/>
  <c r="AC58" i="3"/>
  <c r="AB58" i="3" s="1"/>
  <c r="AB208" i="3"/>
  <c r="AA199" i="3"/>
  <c r="Z264" i="3"/>
  <c r="AD264" i="3" s="1"/>
  <c r="AC46" i="3"/>
  <c r="AB46" i="3" s="1"/>
  <c r="AD390" i="3"/>
  <c r="Z357" i="3"/>
  <c r="AD357" i="3" s="1"/>
  <c r="AA234" i="3"/>
  <c r="AA316" i="3"/>
  <c r="AA198" i="3"/>
  <c r="AA90" i="3"/>
  <c r="Z350" i="3"/>
  <c r="AD350" i="3" s="1"/>
  <c r="AC250" i="3"/>
  <c r="AB250" i="3" s="1"/>
  <c r="AA92" i="3"/>
  <c r="Z362" i="3"/>
  <c r="AD362" i="3" s="1"/>
  <c r="AA371" i="3"/>
  <c r="Z224" i="3"/>
  <c r="AD224" i="3" s="1"/>
  <c r="Z211" i="3"/>
  <c r="AD211" i="3" s="1"/>
  <c r="AC274" i="3"/>
  <c r="AB274" i="3" s="1"/>
  <c r="Z186" i="3"/>
  <c r="AD186" i="3" s="1"/>
  <c r="AC233" i="3"/>
  <c r="AB233" i="3" s="1"/>
  <c r="Z19" i="3"/>
  <c r="AD19" i="3" s="1"/>
  <c r="Z152" i="3"/>
  <c r="Z278" i="3"/>
  <c r="AD278" i="3" s="1"/>
  <c r="AC275" i="3"/>
  <c r="AB275" i="3" s="1"/>
  <c r="Z147" i="3"/>
  <c r="AD147" i="3" s="1"/>
  <c r="AD265" i="3"/>
  <c r="AD199" i="3"/>
  <c r="AD372" i="3"/>
  <c r="Z253" i="3"/>
  <c r="AD253" i="3" s="1"/>
  <c r="AA162" i="3"/>
  <c r="AC16" i="3"/>
  <c r="AB16" i="3" s="1"/>
  <c r="Z331" i="3"/>
  <c r="AD331" i="3" s="1"/>
  <c r="Z55" i="3"/>
  <c r="AD55" i="3" s="1"/>
  <c r="AD197" i="3"/>
  <c r="Z104" i="3"/>
  <c r="AD104" i="3" s="1"/>
  <c r="AA386" i="3"/>
  <c r="AA328" i="3"/>
  <c r="Z308" i="3"/>
  <c r="AD308" i="3" s="1"/>
  <c r="AA114" i="3"/>
  <c r="Z277" i="3"/>
  <c r="AD277" i="3" s="1"/>
  <c r="Z290" i="3"/>
  <c r="AD290" i="3" s="1"/>
  <c r="AA372" i="3"/>
  <c r="Z317" i="3"/>
  <c r="AD317" i="3" s="1"/>
  <c r="Z235" i="3"/>
  <c r="AD235" i="3" s="1"/>
  <c r="AA370" i="3"/>
  <c r="AA287" i="3"/>
  <c r="AA265" i="3"/>
  <c r="AA89" i="3"/>
  <c r="AC149" i="3"/>
  <c r="AB149" i="3" s="1"/>
  <c r="Z318" i="3"/>
  <c r="AD318" i="3" s="1"/>
  <c r="AD319" i="3"/>
  <c r="AD164" i="3"/>
  <c r="Z68" i="3"/>
  <c r="AD68" i="3" s="1"/>
  <c r="Z31" i="3"/>
  <c r="AD31" i="3" s="1"/>
  <c r="Z49" i="3"/>
  <c r="AD49" i="3" s="1"/>
  <c r="AC148" i="3"/>
  <c r="AB148" i="3" s="1"/>
  <c r="AD148" i="3" s="1"/>
  <c r="AD114" i="3"/>
  <c r="Z78" i="3"/>
  <c r="AD78" i="3" s="1"/>
  <c r="AA79" i="3"/>
  <c r="Z30" i="3"/>
  <c r="AD30" i="3" s="1"/>
  <c r="AA263" i="3"/>
  <c r="AD44" i="3"/>
  <c r="AA288" i="3"/>
  <c r="AD198" i="3"/>
  <c r="Z187" i="3"/>
  <c r="AD187" i="3" s="1"/>
  <c r="Z174" i="3"/>
  <c r="AD174" i="3" s="1"/>
  <c r="Z91" i="3"/>
  <c r="AD91" i="3" s="1"/>
  <c r="AC47" i="3"/>
  <c r="AB47" i="3" s="1"/>
  <c r="AC41" i="3"/>
  <c r="AB41" i="3" s="1"/>
  <c r="AD234" i="3"/>
  <c r="AD371" i="3"/>
  <c r="AD392" i="3"/>
  <c r="Z330" i="3"/>
  <c r="AD330" i="3" s="1"/>
  <c r="AD391" i="3"/>
  <c r="Z374" i="3"/>
  <c r="AD374" i="3" s="1"/>
  <c r="AA359" i="3"/>
  <c r="Z305" i="3"/>
  <c r="AD305" i="3" s="1"/>
  <c r="AC257" i="3"/>
  <c r="AB257" i="3" s="1"/>
  <c r="AA236" i="3"/>
  <c r="Z293" i="3"/>
  <c r="AD293" i="3" s="1"/>
  <c r="Z327" i="3"/>
  <c r="AD327" i="3" s="1"/>
  <c r="AA254" i="3"/>
  <c r="AD394" i="3"/>
  <c r="AA148" i="3"/>
  <c r="Y149" i="3" s="1"/>
  <c r="AA149" i="3" s="1"/>
  <c r="Z77" i="3"/>
  <c r="AD77" i="3" s="1"/>
  <c r="AD328" i="3"/>
  <c r="AA197" i="3"/>
  <c r="AA176" i="3"/>
  <c r="AC29" i="3"/>
  <c r="AB29" i="3" s="1"/>
  <c r="AA44" i="3"/>
  <c r="AC17" i="3"/>
  <c r="AB17" i="3" s="1"/>
  <c r="Z373" i="3"/>
  <c r="AD373" i="3" s="1"/>
  <c r="AA380" i="3"/>
  <c r="Z212" i="3"/>
  <c r="AD212" i="3" s="1"/>
  <c r="Z315" i="3"/>
  <c r="AD315" i="3" s="1"/>
  <c r="Z163" i="3"/>
  <c r="AD163" i="3" s="1"/>
  <c r="AD361" i="3"/>
  <c r="AD200" i="3"/>
  <c r="Z349" i="3"/>
  <c r="AD349" i="3" s="1"/>
  <c r="AD222" i="3"/>
  <c r="Z135" i="3"/>
  <c r="AC64" i="3"/>
  <c r="AB64" i="3" s="1"/>
  <c r="AB27" i="3"/>
  <c r="Z276" i="3"/>
  <c r="AD276" i="3" s="1"/>
  <c r="AA369" i="3"/>
  <c r="Z332" i="3"/>
  <c r="AD332" i="3" s="1"/>
  <c r="AD360" i="3"/>
  <c r="Y69" i="3"/>
  <c r="Z69" i="3" s="1"/>
  <c r="AD69" i="3" s="1"/>
  <c r="Z32" i="3"/>
  <c r="AD32" i="3" s="1"/>
  <c r="AD263" i="3"/>
  <c r="Z320" i="3"/>
  <c r="AD320" i="3" s="1"/>
  <c r="Z247" i="3"/>
  <c r="AD247" i="3" s="1"/>
  <c r="AA200" i="3"/>
  <c r="Z80" i="3"/>
  <c r="AD80" i="3" s="1"/>
  <c r="AD386" i="3"/>
  <c r="Z346" i="3"/>
  <c r="AD346" i="3" s="1"/>
  <c r="Z289" i="3"/>
  <c r="AD289" i="3" s="1"/>
  <c r="Z266" i="3"/>
  <c r="AD266" i="3" s="1"/>
  <c r="AD92" i="3"/>
  <c r="AC161" i="3"/>
  <c r="AB161" i="3" s="1"/>
  <c r="AC124" i="3"/>
  <c r="AC125" i="3" s="1"/>
  <c r="AB125" i="3" s="1"/>
  <c r="AA48" i="3"/>
  <c r="AA50" i="3"/>
  <c r="AD337" i="3"/>
  <c r="AC244" i="3"/>
  <c r="AB244" i="3" s="1"/>
  <c r="AD359" i="3"/>
  <c r="AA361" i="3"/>
  <c r="Z307" i="3"/>
  <c r="AD307" i="3" s="1"/>
  <c r="AD288" i="3"/>
  <c r="AD152" i="3"/>
  <c r="Z348" i="3"/>
  <c r="AD348" i="3" s="1"/>
  <c r="AD254" i="3"/>
  <c r="AD236" i="3"/>
  <c r="AB159" i="3"/>
  <c r="Z67" i="3"/>
  <c r="AD67" i="3" s="1"/>
  <c r="Z43" i="3"/>
  <c r="AD43" i="3" s="1"/>
  <c r="Z127" i="3"/>
  <c r="AD127" i="3" s="1"/>
  <c r="AD369" i="3"/>
  <c r="AD89" i="3"/>
  <c r="AD370" i="3"/>
  <c r="AD62" i="3"/>
  <c r="Z140" i="3"/>
  <c r="AD140" i="3" s="1"/>
  <c r="AA188" i="3"/>
  <c r="AB99" i="3"/>
  <c r="AC53" i="3"/>
  <c r="AB53" i="3" s="1"/>
  <c r="Z103" i="3"/>
  <c r="AD103" i="3" s="1"/>
  <c r="Z304" i="3"/>
  <c r="AD304" i="3" s="1"/>
  <c r="Z252" i="3"/>
  <c r="AD252" i="3" s="1"/>
  <c r="AC239" i="3"/>
  <c r="AB239" i="3" s="1"/>
  <c r="AD162" i="3"/>
  <c r="Z185" i="3"/>
  <c r="AD185" i="3" s="1"/>
  <c r="AC245" i="3"/>
  <c r="AB245" i="3" s="1"/>
  <c r="Z175" i="3"/>
  <c r="AD175" i="3" s="1"/>
  <c r="Z173" i="3"/>
  <c r="AD173" i="3" s="1"/>
  <c r="AD42" i="3"/>
  <c r="Z18" i="3"/>
  <c r="AD18" i="3" s="1"/>
  <c r="AA62" i="3"/>
  <c r="AA128" i="3"/>
  <c r="Z128" i="3"/>
  <c r="AD128" i="3" s="1"/>
  <c r="Z295" i="3"/>
  <c r="AD295" i="3" s="1"/>
  <c r="Z306" i="3"/>
  <c r="AD306" i="3" s="1"/>
  <c r="AD316" i="3"/>
  <c r="AC227" i="3"/>
  <c r="AB227" i="3" s="1"/>
  <c r="Z345" i="3"/>
  <c r="AD345" i="3" s="1"/>
  <c r="AB111" i="3"/>
  <c r="AD384" i="3"/>
  <c r="Z347" i="3"/>
  <c r="AD347" i="3" s="1"/>
  <c r="AD395" i="3"/>
  <c r="AD291" i="3"/>
  <c r="AC112" i="3"/>
  <c r="AB112" i="3" s="1"/>
  <c r="Z20" i="3"/>
  <c r="AD20" i="3" s="1"/>
  <c r="Z115" i="3"/>
  <c r="AD115" i="3" s="1"/>
  <c r="AC100" i="3"/>
  <c r="AB100" i="3" s="1"/>
  <c r="AA292" i="3"/>
  <c r="Z292" i="3"/>
  <c r="AD292" i="3" s="1"/>
  <c r="AA150" i="3"/>
  <c r="Z150" i="3"/>
  <c r="AD150" i="3" s="1"/>
  <c r="AA138" i="3"/>
  <c r="Z138" i="3"/>
  <c r="AD138" i="3" s="1"/>
  <c r="AD116" i="3"/>
  <c r="Z338" i="3"/>
  <c r="AD338" i="3" s="1"/>
  <c r="Z248" i="3"/>
  <c r="AD248" i="3" s="1"/>
  <c r="AC70" i="3"/>
  <c r="AB70" i="3" s="1"/>
  <c r="AD303" i="3"/>
  <c r="AA111" i="3"/>
  <c r="Y112" i="3" s="1"/>
  <c r="Z111" i="3"/>
  <c r="Z329" i="3"/>
  <c r="AD329" i="3" s="1"/>
  <c r="AD287" i="3"/>
  <c r="Z99" i="3"/>
  <c r="AA383" i="3"/>
  <c r="Z383" i="3"/>
  <c r="AD383" i="3" s="1"/>
  <c r="Z385" i="3"/>
  <c r="AD385" i="3" s="1"/>
  <c r="AA385" i="3"/>
  <c r="AA296" i="3"/>
  <c r="Z296" i="3"/>
  <c r="AD296" i="3" s="1"/>
  <c r="AA151" i="3"/>
  <c r="Z151" i="3"/>
  <c r="AD151" i="3" s="1"/>
  <c r="AA210" i="3"/>
  <c r="Z210" i="3"/>
  <c r="AD210" i="3" s="1"/>
  <c r="AA102" i="3"/>
  <c r="Z102" i="3"/>
  <c r="AD102" i="3" s="1"/>
  <c r="AC215" i="3"/>
  <c r="AB215" i="3" s="1"/>
  <c r="Y255" i="3"/>
  <c r="Z255" i="3" s="1"/>
  <c r="AD255" i="3" s="1"/>
  <c r="AD79" i="3"/>
  <c r="Z61" i="3"/>
  <c r="AD61" i="3" s="1"/>
  <c r="AC35" i="3"/>
  <c r="AB35" i="3" s="1"/>
  <c r="AC11" i="3"/>
  <c r="AB11" i="3" s="1"/>
  <c r="AD50" i="3"/>
  <c r="AA294" i="3"/>
  <c r="Z294" i="3"/>
  <c r="AD294" i="3" s="1"/>
  <c r="AA139" i="3"/>
  <c r="Z139" i="3"/>
  <c r="AD139" i="3" s="1"/>
  <c r="Z267" i="3"/>
  <c r="AD267" i="3" s="1"/>
  <c r="AA267" i="3"/>
  <c r="Y268" i="3" s="1"/>
  <c r="Z177" i="3"/>
  <c r="AD177" i="3" s="1"/>
  <c r="AA177" i="3"/>
  <c r="Y178" i="3" s="1"/>
  <c r="Z279" i="3"/>
  <c r="AD279" i="3" s="1"/>
  <c r="AA279" i="3"/>
  <c r="Y280" i="3" s="1"/>
  <c r="Z189" i="3"/>
  <c r="AD189" i="3" s="1"/>
  <c r="AA189" i="3"/>
  <c r="Y190" i="3" s="1"/>
  <c r="Z257" i="3"/>
  <c r="AA257" i="3"/>
  <c r="AB165" i="3"/>
  <c r="AC166" i="3"/>
  <c r="AB166" i="3" s="1"/>
  <c r="AC167" i="3"/>
  <c r="AB167" i="3" s="1"/>
  <c r="Z201" i="3"/>
  <c r="AD201" i="3" s="1"/>
  <c r="AA201" i="3"/>
  <c r="Y202" i="3" s="1"/>
  <c r="Z365" i="3"/>
  <c r="AD365" i="3" s="1"/>
  <c r="AA365" i="3"/>
  <c r="Z259" i="3"/>
  <c r="AD259" i="3" s="1"/>
  <c r="AA259" i="3"/>
  <c r="AB220" i="3"/>
  <c r="AC221" i="3"/>
  <c r="AB221" i="3" s="1"/>
  <c r="Z153" i="3"/>
  <c r="AD153" i="3" s="1"/>
  <c r="AA153" i="3"/>
  <c r="Y154" i="3" s="1"/>
  <c r="Z93" i="3"/>
  <c r="AD93" i="3" s="1"/>
  <c r="AA93" i="3"/>
  <c r="Y94" i="3" s="1"/>
  <c r="AA36" i="3"/>
  <c r="Z36" i="3"/>
  <c r="AD36" i="3" s="1"/>
  <c r="Z33" i="3"/>
  <c r="AD33" i="3" s="1"/>
  <c r="AA33" i="3"/>
  <c r="AA23" i="3"/>
  <c r="Z23" i="3"/>
  <c r="AD23" i="3" s="1"/>
  <c r="AA14" i="3"/>
  <c r="Z14" i="3"/>
  <c r="AD14" i="3" s="1"/>
  <c r="Z156" i="3"/>
  <c r="AD156" i="3" s="1"/>
  <c r="AA156" i="3"/>
  <c r="AA123" i="3"/>
  <c r="Y124" i="3" s="1"/>
  <c r="Z123" i="3"/>
  <c r="AD123" i="3" s="1"/>
  <c r="Z81" i="3"/>
  <c r="AD81" i="3" s="1"/>
  <c r="AA81" i="3"/>
  <c r="Y82" i="3" s="1"/>
  <c r="AA72" i="3"/>
  <c r="Z72" i="3"/>
  <c r="Z59" i="3"/>
  <c r="AD59" i="3" s="1"/>
  <c r="AA59" i="3"/>
  <c r="AA45" i="3"/>
  <c r="Y46" i="3" s="1"/>
  <c r="Z45" i="3"/>
  <c r="AD45" i="3" s="1"/>
  <c r="AA122" i="3"/>
  <c r="Z122" i="3"/>
  <c r="AD122" i="3" s="1"/>
  <c r="AA136" i="3"/>
  <c r="Y137" i="3" s="1"/>
  <c r="Z136" i="3"/>
  <c r="AA57" i="3"/>
  <c r="Y58" i="3" s="1"/>
  <c r="Z57" i="3"/>
  <c r="AD57" i="3" s="1"/>
  <c r="AA117" i="3"/>
  <c r="Y118" i="3" s="1"/>
  <c r="Z117" i="3"/>
  <c r="AD117" i="3" s="1"/>
  <c r="Z97" i="3"/>
  <c r="AD97" i="3" s="1"/>
  <c r="AA97" i="3"/>
  <c r="AA364" i="3"/>
  <c r="Z364" i="3"/>
  <c r="AD364" i="3" s="1"/>
  <c r="AA336" i="3"/>
  <c r="Z336" i="3"/>
  <c r="AD336" i="3" s="1"/>
  <c r="AA378" i="3"/>
  <c r="Z378" i="3"/>
  <c r="AD378" i="3" s="1"/>
  <c r="AA313" i="3"/>
  <c r="Z313" i="3"/>
  <c r="AD313" i="3" s="1"/>
  <c r="AA335" i="3"/>
  <c r="Z335" i="3"/>
  <c r="AD335" i="3" s="1"/>
  <c r="AA341" i="3"/>
  <c r="Z341" i="3"/>
  <c r="AD341" i="3" s="1"/>
  <c r="AA377" i="3"/>
  <c r="Z377" i="3"/>
  <c r="AD377" i="3" s="1"/>
  <c r="AA354" i="3"/>
  <c r="Z354" i="3"/>
  <c r="AD354" i="3" s="1"/>
  <c r="Z302" i="3"/>
  <c r="AD302" i="3" s="1"/>
  <c r="AA302" i="3"/>
  <c r="AA342" i="3"/>
  <c r="Z342" i="3"/>
  <c r="AD342" i="3" s="1"/>
  <c r="AA312" i="3"/>
  <c r="Z312" i="3"/>
  <c r="AD312" i="3" s="1"/>
  <c r="AA311" i="3"/>
  <c r="Z311" i="3"/>
  <c r="AD311" i="3" s="1"/>
  <c r="Z193" i="3"/>
  <c r="AD193" i="3" s="1"/>
  <c r="AA193" i="3"/>
  <c r="Z157" i="3"/>
  <c r="AD157" i="3" s="1"/>
  <c r="AA157" i="3"/>
  <c r="Z145" i="3"/>
  <c r="AD145" i="3" s="1"/>
  <c r="AA145" i="3"/>
  <c r="Z108" i="3"/>
  <c r="AD108" i="3" s="1"/>
  <c r="AA108" i="3"/>
  <c r="Z239" i="3"/>
  <c r="AA239" i="3"/>
  <c r="Z194" i="3"/>
  <c r="AD194" i="3" s="1"/>
  <c r="AA194" i="3"/>
  <c r="AA171" i="3"/>
  <c r="Y172" i="3" s="1"/>
  <c r="Z171" i="3"/>
  <c r="AD171" i="3" s="1"/>
  <c r="Z182" i="3"/>
  <c r="AD182" i="3" s="1"/>
  <c r="AA182" i="3"/>
  <c r="AA221" i="3"/>
  <c r="Z221" i="3"/>
  <c r="AB135" i="3"/>
  <c r="AC137" i="3"/>
  <c r="AB137" i="3" s="1"/>
  <c r="AC136" i="3"/>
  <c r="AB136" i="3" s="1"/>
  <c r="Z26" i="3"/>
  <c r="AD26" i="3" s="1"/>
  <c r="AA26" i="3"/>
  <c r="AA13" i="3"/>
  <c r="Z13" i="3"/>
  <c r="AD13" i="3" s="1"/>
  <c r="AA87" i="3"/>
  <c r="Y88" i="3" s="1"/>
  <c r="Z87" i="3"/>
  <c r="AD87" i="3" s="1"/>
  <c r="AA63" i="3"/>
  <c r="Y64" i="3" s="1"/>
  <c r="Z63" i="3"/>
  <c r="AD63" i="3" s="1"/>
  <c r="AA195" i="3"/>
  <c r="Y196" i="3" s="1"/>
  <c r="Z195" i="3"/>
  <c r="AD195" i="3" s="1"/>
  <c r="AA100" i="3"/>
  <c r="Y101" i="3" s="1"/>
  <c r="Z100" i="3"/>
  <c r="Z51" i="3"/>
  <c r="AD51" i="3" s="1"/>
  <c r="AA51" i="3"/>
  <c r="Y52" i="3" s="1"/>
  <c r="AA39" i="3"/>
  <c r="Y40" i="3" s="1"/>
  <c r="Z39" i="3"/>
  <c r="AD39" i="3" s="1"/>
  <c r="AA27" i="3"/>
  <c r="Y28" i="3" s="1"/>
  <c r="Z27" i="3"/>
  <c r="AA15" i="3"/>
  <c r="Y16" i="3" s="1"/>
  <c r="Z15" i="3"/>
  <c r="AD15" i="3" s="1"/>
  <c r="Z84" i="3"/>
  <c r="AD84" i="3" s="1"/>
  <c r="AA84" i="3"/>
  <c r="Z54" i="3"/>
  <c r="AD54" i="3" s="1"/>
  <c r="AA54" i="3"/>
  <c r="Z260" i="3"/>
  <c r="AD260" i="3" s="1"/>
  <c r="AA260" i="3"/>
  <c r="AA205" i="3"/>
  <c r="Z205" i="3"/>
  <c r="AD205" i="3" s="1"/>
  <c r="Z179" i="3"/>
  <c r="AD179" i="3" s="1"/>
  <c r="AA179" i="3"/>
  <c r="Z353" i="3"/>
  <c r="AD353" i="3" s="1"/>
  <c r="AA353" i="3"/>
  <c r="AA333" i="3"/>
  <c r="Z333" i="3"/>
  <c r="AD333" i="3" s="1"/>
  <c r="AA367" i="3"/>
  <c r="Z367" i="3"/>
  <c r="AD367" i="3" s="1"/>
  <c r="Y207" i="3"/>
  <c r="Y209" i="3"/>
  <c r="AA339" i="3"/>
  <c r="Z339" i="3"/>
  <c r="AD339" i="3" s="1"/>
  <c r="Z325" i="3"/>
  <c r="AD325" i="3" s="1"/>
  <c r="AA325" i="3"/>
  <c r="AA309" i="3"/>
  <c r="Z309" i="3"/>
  <c r="AD309" i="3" s="1"/>
  <c r="Z314" i="3"/>
  <c r="AD314" i="3" s="1"/>
  <c r="AA314" i="3"/>
  <c r="Z169" i="3"/>
  <c r="AD169" i="3" s="1"/>
  <c r="AA169" i="3"/>
  <c r="Z321" i="3"/>
  <c r="AD321" i="3" s="1"/>
  <c r="AA321" i="3"/>
  <c r="AA344" i="3"/>
  <c r="Z344" i="3"/>
  <c r="AD344" i="3" s="1"/>
  <c r="Y246" i="3"/>
  <c r="Y243" i="3"/>
  <c r="Z272" i="3"/>
  <c r="AD272" i="3" s="1"/>
  <c r="AA272" i="3"/>
  <c r="Z258" i="3"/>
  <c r="AD258" i="3" s="1"/>
  <c r="AA258" i="3"/>
  <c r="Z241" i="3"/>
  <c r="AD241" i="3" s="1"/>
  <c r="AA241" i="3"/>
  <c r="AA206" i="3"/>
  <c r="Z206" i="3"/>
  <c r="AD206" i="3" s="1"/>
  <c r="Z180" i="3"/>
  <c r="AD180" i="3" s="1"/>
  <c r="AA180" i="3"/>
  <c r="Z131" i="3"/>
  <c r="AD131" i="3" s="1"/>
  <c r="AA131" i="3"/>
  <c r="AA363" i="3"/>
  <c r="Z363" i="3"/>
  <c r="AD363" i="3" s="1"/>
  <c r="AA334" i="3"/>
  <c r="Z334" i="3"/>
  <c r="AD334" i="3" s="1"/>
  <c r="AA382" i="3"/>
  <c r="Z382" i="3"/>
  <c r="AD382" i="3" s="1"/>
  <c r="AA340" i="3"/>
  <c r="Z340" i="3"/>
  <c r="AD340" i="3" s="1"/>
  <c r="Z310" i="3"/>
  <c r="AD310" i="3" s="1"/>
  <c r="AA310" i="3"/>
  <c r="AC268" i="3"/>
  <c r="AB268" i="3" s="1"/>
  <c r="AA249" i="3"/>
  <c r="Y250" i="3" s="1"/>
  <c r="Z249" i="3"/>
  <c r="AD249" i="3" s="1"/>
  <c r="Z242" i="3"/>
  <c r="AD242" i="3" s="1"/>
  <c r="AA242" i="3"/>
  <c r="AA217" i="3"/>
  <c r="Z217" i="3"/>
  <c r="AD217" i="3" s="1"/>
  <c r="Z284" i="3"/>
  <c r="AD284" i="3" s="1"/>
  <c r="AA284" i="3"/>
  <c r="AC143" i="3"/>
  <c r="AB143" i="3" s="1"/>
  <c r="AC142" i="3"/>
  <c r="AB142" i="3" s="1"/>
  <c r="AC106" i="3"/>
  <c r="AB106" i="3" s="1"/>
  <c r="AA132" i="3"/>
  <c r="Z132" i="3"/>
  <c r="AD132" i="3" s="1"/>
  <c r="AA219" i="3"/>
  <c r="Y220" i="3" s="1"/>
  <c r="Z219" i="3"/>
  <c r="AD219" i="3" s="1"/>
  <c r="AA98" i="3"/>
  <c r="Z98" i="3"/>
  <c r="AD98" i="3" s="1"/>
  <c r="AA73" i="3"/>
  <c r="Z73" i="3"/>
  <c r="AD73" i="3" s="1"/>
  <c r="Z38" i="3"/>
  <c r="AD38" i="3" s="1"/>
  <c r="AA38" i="3"/>
  <c r="Z25" i="3"/>
  <c r="AD25" i="3" s="1"/>
  <c r="AA25" i="3"/>
  <c r="Z12" i="3"/>
  <c r="AD12" i="3" s="1"/>
  <c r="AA12" i="3"/>
  <c r="AA9" i="3"/>
  <c r="Y10" i="3" s="1"/>
  <c r="Z9" i="3"/>
  <c r="AD9" i="3" s="1"/>
  <c r="AA273" i="3"/>
  <c r="Y274" i="3" s="1"/>
  <c r="Z273" i="3"/>
  <c r="AD273" i="3" s="1"/>
  <c r="AA86" i="3"/>
  <c r="Z86" i="3"/>
  <c r="AD86" i="3" s="1"/>
  <c r="AA75" i="3"/>
  <c r="Y76" i="3" s="1"/>
  <c r="Z75" i="3"/>
  <c r="AD75" i="3" s="1"/>
  <c r="Z85" i="3"/>
  <c r="AD85" i="3" s="1"/>
  <c r="AA85" i="3"/>
  <c r="AA60" i="3"/>
  <c r="Z60" i="3"/>
  <c r="AD60" i="3" s="1"/>
  <c r="AD48" i="3"/>
  <c r="AA368" i="3"/>
  <c r="Z368" i="3"/>
  <c r="AD368" i="3" s="1"/>
  <c r="AA375" i="3"/>
  <c r="Z375" i="3"/>
  <c r="AD375" i="3" s="1"/>
  <c r="AA324" i="3"/>
  <c r="Z324" i="3"/>
  <c r="AD324" i="3" s="1"/>
  <c r="Z237" i="3"/>
  <c r="AD237" i="3" s="1"/>
  <c r="AA237" i="3"/>
  <c r="Y238" i="3" s="1"/>
  <c r="Y233" i="3"/>
  <c r="Y231" i="3"/>
  <c r="AA215" i="3"/>
  <c r="Z215" i="3"/>
  <c r="AA134" i="3"/>
  <c r="Z134" i="3"/>
  <c r="AD134" i="3" s="1"/>
  <c r="Z129" i="3"/>
  <c r="AD129" i="3" s="1"/>
  <c r="AA129" i="3"/>
  <c r="Y130" i="3" s="1"/>
  <c r="AA109" i="3"/>
  <c r="Z109" i="3"/>
  <c r="AD109" i="3" s="1"/>
  <c r="AA352" i="3"/>
  <c r="Z352" i="3"/>
  <c r="AD352" i="3" s="1"/>
  <c r="AA297" i="3"/>
  <c r="Z297" i="3"/>
  <c r="AD297" i="3" s="1"/>
  <c r="AA301" i="3"/>
  <c r="Z301" i="3"/>
  <c r="AD301" i="3" s="1"/>
  <c r="Z271" i="3"/>
  <c r="AD271" i="3" s="1"/>
  <c r="AA271" i="3"/>
  <c r="Z216" i="3"/>
  <c r="AD216" i="3" s="1"/>
  <c r="AA216" i="3"/>
  <c r="Z282" i="3"/>
  <c r="AD282" i="3" s="1"/>
  <c r="AA282" i="3"/>
  <c r="AA227" i="3"/>
  <c r="Z227" i="3"/>
  <c r="Z269" i="3"/>
  <c r="AD269" i="3" s="1"/>
  <c r="AA269" i="3"/>
  <c r="AA379" i="3"/>
  <c r="Z379" i="3"/>
  <c r="AD379" i="3" s="1"/>
  <c r="Z355" i="3"/>
  <c r="AD355" i="3" s="1"/>
  <c r="AA355" i="3"/>
  <c r="Z376" i="3"/>
  <c r="AD376" i="3" s="1"/>
  <c r="AA376" i="3"/>
  <c r="AA343" i="3"/>
  <c r="Z343" i="3"/>
  <c r="AD343" i="3" s="1"/>
  <c r="AA366" i="3"/>
  <c r="Z366" i="3"/>
  <c r="AD366" i="3" s="1"/>
  <c r="AA356" i="3"/>
  <c r="Z356" i="3"/>
  <c r="AD356" i="3" s="1"/>
  <c r="Z351" i="3"/>
  <c r="AD351" i="3" s="1"/>
  <c r="AA351" i="3"/>
  <c r="AD380" i="3"/>
  <c r="Z300" i="3"/>
  <c r="AD300" i="3" s="1"/>
  <c r="AA300" i="3"/>
  <c r="Z298" i="3"/>
  <c r="AD298" i="3" s="1"/>
  <c r="AA298" i="3"/>
  <c r="AA323" i="3"/>
  <c r="Z323" i="3"/>
  <c r="AD323" i="3" s="1"/>
  <c r="AA326" i="3"/>
  <c r="Z326" i="3"/>
  <c r="AD326" i="3" s="1"/>
  <c r="AA322" i="3"/>
  <c r="Z322" i="3"/>
  <c r="AD322" i="3" s="1"/>
  <c r="AA299" i="3"/>
  <c r="Z299" i="3"/>
  <c r="AD299" i="3" s="1"/>
  <c r="Z281" i="3"/>
  <c r="AD281" i="3" s="1"/>
  <c r="AA281" i="3"/>
  <c r="Z240" i="3"/>
  <c r="AD240" i="3" s="1"/>
  <c r="AA240" i="3"/>
  <c r="AA230" i="3"/>
  <c r="Z230" i="3"/>
  <c r="AD230" i="3" s="1"/>
  <c r="Z218" i="3"/>
  <c r="AD218" i="3" s="1"/>
  <c r="AA218" i="3"/>
  <c r="AA213" i="3"/>
  <c r="Y214" i="3" s="1"/>
  <c r="Z213" i="3"/>
  <c r="AD213" i="3" s="1"/>
  <c r="AA285" i="3"/>
  <c r="Y286" i="3" s="1"/>
  <c r="Z285" i="3"/>
  <c r="AD285" i="3" s="1"/>
  <c r="AA261" i="3"/>
  <c r="Y262" i="3" s="1"/>
  <c r="Z261" i="3"/>
  <c r="AD261" i="3" s="1"/>
  <c r="AA229" i="3"/>
  <c r="Z229" i="3"/>
  <c r="AD229" i="3" s="1"/>
  <c r="AA204" i="3"/>
  <c r="Z204" i="3"/>
  <c r="AD204" i="3" s="1"/>
  <c r="Z283" i="3"/>
  <c r="AD283" i="3" s="1"/>
  <c r="AA283" i="3"/>
  <c r="Z270" i="3"/>
  <c r="AD270" i="3" s="1"/>
  <c r="AA270" i="3"/>
  <c r="AA183" i="3"/>
  <c r="Y184" i="3" s="1"/>
  <c r="Z183" i="3"/>
  <c r="AD183" i="3" s="1"/>
  <c r="Z146" i="3"/>
  <c r="AD146" i="3" s="1"/>
  <c r="AA146" i="3"/>
  <c r="Z144" i="3"/>
  <c r="AD144" i="3" s="1"/>
  <c r="AA144" i="3"/>
  <c r="Z141" i="3"/>
  <c r="AD141" i="3" s="1"/>
  <c r="AA141" i="3"/>
  <c r="Y142" i="3" s="1"/>
  <c r="Z133" i="3"/>
  <c r="AD133" i="3" s="1"/>
  <c r="AA133" i="3"/>
  <c r="Z110" i="3"/>
  <c r="AD110" i="3" s="1"/>
  <c r="AA110" i="3"/>
  <c r="AA105" i="3"/>
  <c r="Y106" i="3" s="1"/>
  <c r="Z105" i="3"/>
  <c r="AD105" i="3" s="1"/>
  <c r="AA225" i="3"/>
  <c r="Y226" i="3" s="1"/>
  <c r="Z225" i="3"/>
  <c r="AD225" i="3" s="1"/>
  <c r="AA203" i="3"/>
  <c r="Z203" i="3"/>
  <c r="AD203" i="3" s="1"/>
  <c r="Z181" i="3"/>
  <c r="AD181" i="3" s="1"/>
  <c r="AA181" i="3"/>
  <c r="Z168" i="3"/>
  <c r="AD168" i="3" s="1"/>
  <c r="AA168" i="3"/>
  <c r="Z158" i="3"/>
  <c r="AD158" i="3" s="1"/>
  <c r="AA158" i="3"/>
  <c r="AA121" i="3"/>
  <c r="Z121" i="3"/>
  <c r="AD121" i="3" s="1"/>
  <c r="Z191" i="3"/>
  <c r="AD191" i="3" s="1"/>
  <c r="AA191" i="3"/>
  <c r="AC155" i="3"/>
  <c r="AB155" i="3" s="1"/>
  <c r="AC154" i="3"/>
  <c r="AB154" i="3" s="1"/>
  <c r="AC107" i="3"/>
  <c r="AB107" i="3" s="1"/>
  <c r="AA228" i="3"/>
  <c r="Z228" i="3"/>
  <c r="AD228" i="3" s="1"/>
  <c r="AA159" i="3"/>
  <c r="Y160" i="3" s="1"/>
  <c r="Z159" i="3"/>
  <c r="AC94" i="3"/>
  <c r="AC83" i="3"/>
  <c r="AB83" i="3" s="1"/>
  <c r="Z37" i="3"/>
  <c r="AD37" i="3" s="1"/>
  <c r="AA37" i="3"/>
  <c r="AA24" i="3"/>
  <c r="Z24" i="3"/>
  <c r="AD24" i="3" s="1"/>
  <c r="AA21" i="3"/>
  <c r="Y22" i="3" s="1"/>
  <c r="Z21" i="3"/>
  <c r="AD21" i="3" s="1"/>
  <c r="Z74" i="3"/>
  <c r="AD74" i="3" s="1"/>
  <c r="AA74" i="3"/>
  <c r="Z56" i="3"/>
  <c r="AD56" i="3" s="1"/>
  <c r="AA56" i="3"/>
  <c r="Z170" i="3"/>
  <c r="AD170" i="3" s="1"/>
  <c r="AA170" i="3"/>
  <c r="AC82" i="3"/>
  <c r="AB82" i="3" s="1"/>
  <c r="Z192" i="3"/>
  <c r="AD192" i="3" s="1"/>
  <c r="AA192" i="3"/>
  <c r="Z165" i="3"/>
  <c r="AA165" i="3"/>
  <c r="Y166" i="3" s="1"/>
  <c r="AC71" i="3"/>
  <c r="AC118" i="3"/>
  <c r="AC10" i="3"/>
  <c r="AB10" i="3" s="1"/>
  <c r="AC251" i="3" l="1"/>
  <c r="AB251" i="3" s="1"/>
  <c r="AD239" i="3"/>
  <c r="AC246" i="3"/>
  <c r="AB246" i="3" s="1"/>
  <c r="AC66" i="3"/>
  <c r="AB66" i="3" s="1"/>
  <c r="AD165" i="3"/>
  <c r="AA69" i="3"/>
  <c r="Y70" i="3" s="1"/>
  <c r="Z70" i="3" s="1"/>
  <c r="AD70" i="3" s="1"/>
  <c r="Z149" i="3"/>
  <c r="AD149" i="3" s="1"/>
  <c r="AD257" i="3"/>
  <c r="AD135" i="3"/>
  <c r="AC65" i="3"/>
  <c r="AB65" i="3" s="1"/>
  <c r="AD227" i="3"/>
  <c r="AD27" i="3"/>
  <c r="AC126" i="3"/>
  <c r="AB126" i="3" s="1"/>
  <c r="AB124" i="3"/>
  <c r="AD111" i="3"/>
  <c r="AD159" i="3"/>
  <c r="AD215" i="3"/>
  <c r="AD100" i="3"/>
  <c r="AD99" i="3"/>
  <c r="AA255" i="3"/>
  <c r="Y256" i="3" s="1"/>
  <c r="Z256" i="3" s="1"/>
  <c r="AD256" i="3" s="1"/>
  <c r="AA112" i="3"/>
  <c r="Y113" i="3" s="1"/>
  <c r="Z112" i="3"/>
  <c r="AD112" i="3" s="1"/>
  <c r="AD221" i="3"/>
  <c r="AB94" i="3"/>
  <c r="AC96" i="3"/>
  <c r="AB96" i="3" s="1"/>
  <c r="AC95" i="3"/>
  <c r="AB95" i="3" s="1"/>
  <c r="AA76" i="3"/>
  <c r="Z76" i="3"/>
  <c r="AD76" i="3" s="1"/>
  <c r="AA250" i="3"/>
  <c r="Y251" i="3" s="1"/>
  <c r="Z250" i="3"/>
  <c r="AD250" i="3" s="1"/>
  <c r="AA243" i="3"/>
  <c r="Y244" i="3" s="1"/>
  <c r="Z243" i="3"/>
  <c r="AD243" i="3" s="1"/>
  <c r="AA172" i="3"/>
  <c r="Z172" i="3"/>
  <c r="AD172" i="3" s="1"/>
  <c r="Z58" i="3"/>
  <c r="AD58" i="3" s="1"/>
  <c r="AA58" i="3"/>
  <c r="Z280" i="3"/>
  <c r="AD280" i="3" s="1"/>
  <c r="AA280" i="3"/>
  <c r="Z142" i="3"/>
  <c r="AD142" i="3" s="1"/>
  <c r="AA142" i="3"/>
  <c r="Y143" i="3" s="1"/>
  <c r="AA231" i="3"/>
  <c r="Y232" i="3" s="1"/>
  <c r="Z231" i="3"/>
  <c r="AD231" i="3" s="1"/>
  <c r="AA226" i="3"/>
  <c r="Z226" i="3"/>
  <c r="AD226" i="3" s="1"/>
  <c r="AA262" i="3"/>
  <c r="Z262" i="3"/>
  <c r="AD262" i="3" s="1"/>
  <c r="Z214" i="3"/>
  <c r="AD214" i="3" s="1"/>
  <c r="AA214" i="3"/>
  <c r="AA233" i="3"/>
  <c r="Z233" i="3"/>
  <c r="AD233" i="3" s="1"/>
  <c r="AA274" i="3"/>
  <c r="Y275" i="3" s="1"/>
  <c r="Z274" i="3"/>
  <c r="AD274" i="3" s="1"/>
  <c r="AA246" i="3"/>
  <c r="Z246" i="3"/>
  <c r="AA16" i="3"/>
  <c r="Y17" i="3" s="1"/>
  <c r="Z16" i="3"/>
  <c r="AD16" i="3" s="1"/>
  <c r="AA40" i="3"/>
  <c r="Y41" i="3" s="1"/>
  <c r="Z40" i="3"/>
  <c r="AD40" i="3" s="1"/>
  <c r="AA101" i="3"/>
  <c r="Z101" i="3"/>
  <c r="AD101" i="3" s="1"/>
  <c r="AD136" i="3"/>
  <c r="Y34" i="3"/>
  <c r="Y35" i="3"/>
  <c r="Z94" i="3"/>
  <c r="AA94" i="3"/>
  <c r="Y95" i="3" s="1"/>
  <c r="AB118" i="3"/>
  <c r="AC120" i="3"/>
  <c r="AB120" i="3" s="1"/>
  <c r="AC119" i="3"/>
  <c r="AB119" i="3" s="1"/>
  <c r="Z166" i="3"/>
  <c r="AD166" i="3" s="1"/>
  <c r="AA166" i="3"/>
  <c r="Y167" i="3" s="1"/>
  <c r="AA22" i="3"/>
  <c r="Z22" i="3"/>
  <c r="AD22" i="3" s="1"/>
  <c r="AA160" i="3"/>
  <c r="Y161" i="3" s="1"/>
  <c r="Z160" i="3"/>
  <c r="AD160" i="3" s="1"/>
  <c r="AA130" i="3"/>
  <c r="Z130" i="3"/>
  <c r="AD130" i="3" s="1"/>
  <c r="Z238" i="3"/>
  <c r="AD238" i="3" s="1"/>
  <c r="AA238" i="3"/>
  <c r="AA209" i="3"/>
  <c r="Z209" i="3"/>
  <c r="AD209" i="3" s="1"/>
  <c r="Z52" i="3"/>
  <c r="AD52" i="3" s="1"/>
  <c r="AA52" i="3"/>
  <c r="Y53" i="3" s="1"/>
  <c r="AA118" i="3"/>
  <c r="Y119" i="3" s="1"/>
  <c r="Z118" i="3"/>
  <c r="AA137" i="3"/>
  <c r="Z137" i="3"/>
  <c r="AD137" i="3" s="1"/>
  <c r="Z46" i="3"/>
  <c r="AD46" i="3" s="1"/>
  <c r="AA46" i="3"/>
  <c r="Y47" i="3" s="1"/>
  <c r="AA124" i="3"/>
  <c r="Y125" i="3" s="1"/>
  <c r="Z124" i="3"/>
  <c r="Z190" i="3"/>
  <c r="AD190" i="3" s="1"/>
  <c r="AA190" i="3"/>
  <c r="Z178" i="3"/>
  <c r="AD178" i="3" s="1"/>
  <c r="AA178" i="3"/>
  <c r="Z268" i="3"/>
  <c r="AD268" i="3" s="1"/>
  <c r="AA268" i="3"/>
  <c r="AB71" i="3"/>
  <c r="AC72" i="3"/>
  <c r="AB72" i="3" s="1"/>
  <c r="AD72" i="3" s="1"/>
  <c r="Z106" i="3"/>
  <c r="AD106" i="3" s="1"/>
  <c r="AA106" i="3"/>
  <c r="Y107" i="3" s="1"/>
  <c r="AA184" i="3"/>
  <c r="Z184" i="3"/>
  <c r="AD184" i="3" s="1"/>
  <c r="AA286" i="3"/>
  <c r="Z286" i="3"/>
  <c r="AD286" i="3" s="1"/>
  <c r="Z10" i="3"/>
  <c r="AD10" i="3" s="1"/>
  <c r="AA10" i="3"/>
  <c r="Y11" i="3" s="1"/>
  <c r="AA220" i="3"/>
  <c r="Z220" i="3"/>
  <c r="AD220" i="3" s="1"/>
  <c r="AA207" i="3"/>
  <c r="Y208" i="3" s="1"/>
  <c r="Z207" i="3"/>
  <c r="AD207" i="3" s="1"/>
  <c r="AA28" i="3"/>
  <c r="Y29" i="3" s="1"/>
  <c r="Z28" i="3"/>
  <c r="AD28" i="3" s="1"/>
  <c r="AA196" i="3"/>
  <c r="Z196" i="3"/>
  <c r="AD196" i="3" s="1"/>
  <c r="AA64" i="3"/>
  <c r="Y65" i="3" s="1"/>
  <c r="Z64" i="3"/>
  <c r="AD64" i="3" s="1"/>
  <c r="AA88" i="3"/>
  <c r="Z88" i="3"/>
  <c r="AD88" i="3" s="1"/>
  <c r="AA82" i="3"/>
  <c r="Y83" i="3" s="1"/>
  <c r="Z82" i="3"/>
  <c r="AD82" i="3" s="1"/>
  <c r="Z154" i="3"/>
  <c r="AD154" i="3" s="1"/>
  <c r="AA154" i="3"/>
  <c r="Y155" i="3" s="1"/>
  <c r="AA202" i="3"/>
  <c r="Z202" i="3"/>
  <c r="AD202" i="3" s="1"/>
  <c r="AD246" i="3" l="1"/>
  <c r="AD94" i="3"/>
  <c r="AA70" i="3"/>
  <c r="Y71" i="3" s="1"/>
  <c r="AA256" i="3"/>
  <c r="AD124" i="3"/>
  <c r="AD118" i="3"/>
  <c r="AA113" i="3"/>
  <c r="Z113" i="3"/>
  <c r="AD113" i="3" s="1"/>
  <c r="Z11" i="3"/>
  <c r="AD11" i="3" s="1"/>
  <c r="AA11" i="3"/>
  <c r="Z53" i="3"/>
  <c r="AD53" i="3" s="1"/>
  <c r="AA53" i="3"/>
  <c r="Z167" i="3"/>
  <c r="AD167" i="3" s="1"/>
  <c r="AA167" i="3"/>
  <c r="Z34" i="3"/>
  <c r="AD34" i="3" s="1"/>
  <c r="AA34" i="3"/>
  <c r="AA17" i="3"/>
  <c r="Z17" i="3"/>
  <c r="AD17" i="3" s="1"/>
  <c r="AA275" i="3"/>
  <c r="Z275" i="3"/>
  <c r="AD275" i="3" s="1"/>
  <c r="AA251" i="3"/>
  <c r="Z251" i="3"/>
  <c r="AD251" i="3" s="1"/>
  <c r="AA208" i="3"/>
  <c r="Z208" i="3"/>
  <c r="AD208" i="3" s="1"/>
  <c r="AA125" i="3"/>
  <c r="Y126" i="3" s="1"/>
  <c r="Z125" i="3"/>
  <c r="AD125" i="3" s="1"/>
  <c r="AA161" i="3"/>
  <c r="Z161" i="3"/>
  <c r="AD161" i="3" s="1"/>
  <c r="Z95" i="3"/>
  <c r="AD95" i="3" s="1"/>
  <c r="AA95" i="3"/>
  <c r="Y96" i="3" s="1"/>
  <c r="Z71" i="3"/>
  <c r="AD71" i="3" s="1"/>
  <c r="AA71" i="3"/>
  <c r="AA107" i="3"/>
  <c r="Z107" i="3"/>
  <c r="AD107" i="3" s="1"/>
  <c r="Z47" i="3"/>
  <c r="AD47" i="3" s="1"/>
  <c r="AA47" i="3"/>
  <c r="AA41" i="3"/>
  <c r="Z41" i="3"/>
  <c r="AD41" i="3" s="1"/>
  <c r="AA232" i="3"/>
  <c r="Z232" i="3"/>
  <c r="AD232" i="3" s="1"/>
  <c r="AA244" i="3"/>
  <c r="Y245" i="3" s="1"/>
  <c r="Z244" i="3"/>
  <c r="AD244" i="3" s="1"/>
  <c r="Z155" i="3"/>
  <c r="AD155" i="3" s="1"/>
  <c r="AA155" i="3"/>
  <c r="AA83" i="3"/>
  <c r="Z83" i="3"/>
  <c r="AD83" i="3" s="1"/>
  <c r="AA65" i="3"/>
  <c r="Y66" i="3" s="1"/>
  <c r="Z65" i="3"/>
  <c r="AD65" i="3" s="1"/>
  <c r="AA29" i="3"/>
  <c r="Z29" i="3"/>
  <c r="AD29" i="3" s="1"/>
  <c r="AA119" i="3"/>
  <c r="Y120" i="3" s="1"/>
  <c r="Z119" i="3"/>
  <c r="AD119" i="3" s="1"/>
  <c r="Z35" i="3"/>
  <c r="AD35" i="3" s="1"/>
  <c r="AA35" i="3"/>
  <c r="Z143" i="3"/>
  <c r="AD143" i="3" s="1"/>
  <c r="AA143" i="3"/>
  <c r="AA120" i="3" l="1"/>
  <c r="Z120" i="3"/>
  <c r="AD120" i="3" s="1"/>
  <c r="AA66" i="3"/>
  <c r="Z66" i="3"/>
  <c r="AD66" i="3" s="1"/>
  <c r="Z96" i="3"/>
  <c r="AD96" i="3" s="1"/>
  <c r="AA96" i="3"/>
  <c r="AA245" i="3"/>
  <c r="Z245" i="3"/>
  <c r="AD245" i="3" s="1"/>
  <c r="AA126" i="3"/>
  <c r="Z126" i="3"/>
  <c r="AD1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000-000001000000}">
      <text>
        <r>
          <rPr>
            <sz val="10"/>
            <color rgb="FF000000"/>
            <rFont val="Calibri"/>
            <family val="2"/>
            <scheme val="minor"/>
          </rPr>
          <t>======
ID#AAAAWbwqqec
    (2021-12-28 20:47:46)
Diligencie la DT Y AP
	-Nohora Isabel</t>
        </r>
      </text>
    </comment>
    <comment ref="B9" authorId="0" shapeId="0" xr:uid="{00000000-0006-0000-0000-000002000000}">
      <text>
        <r>
          <rPr>
            <sz val="10"/>
            <color rgb="FF000000"/>
            <rFont val="Calibri"/>
            <family val="2"/>
            <scheme val="minor"/>
          </rPr>
          <t>======
ID#AAAAWbwqqNQ
    (2021-12-28 20:47:46)
Diligencia solo para las DT y AP</t>
        </r>
      </text>
    </comment>
    <comment ref="B12" authorId="0" shapeId="0" xr:uid="{00000000-0006-0000-0000-000003000000}">
      <text>
        <r>
          <rPr>
            <sz val="10"/>
            <color rgb="FF000000"/>
            <rFont val="Calibri"/>
            <family val="2"/>
            <scheme val="minor"/>
          </rPr>
          <t>======
ID#AAAAWbwqq4E
    (2021-12-28 20:47:45)
Aquellas características propias de PNN, que le facilitan o favorecen el logro de los objetivos del plan Estrategico institucional y de los procesos .(ventajas competitivas)</t>
        </r>
      </text>
    </comment>
    <comment ref="C12" authorId="0" shapeId="0" xr:uid="{00000000-0006-0000-0000-000004000000}">
      <text>
        <r>
          <rPr>
            <sz val="10"/>
            <color rgb="FF000000"/>
            <rFont val="Calibri"/>
            <family val="2"/>
            <scheme val="minor"/>
          </rPr>
          <t>======
ID#AAAAWbwqqkA
    (2021-12-28 20:47:45)
Aquellas características propias de PNN, que constituyen obstáculos internos al logro de los objetivos del plan Estratégico institucional y de los proceso.</t>
        </r>
      </text>
    </comment>
    <comment ref="A13" authorId="0" shapeId="0" xr:uid="{00000000-0006-0000-0000-000005000000}">
      <text>
        <r>
          <rPr>
            <sz val="10"/>
            <color rgb="FF000000"/>
            <rFont val="Calibri"/>
            <family val="2"/>
            <scheme val="minor"/>
          </rPr>
          <t>======
ID#AAAAWbwqqKE
    (2021-12-28 20:47:45)
Competencia del personal, disponibilidad del personal, seguridad y salud ocupacional.</t>
        </r>
      </text>
    </comment>
    <comment ref="A14" authorId="0" shapeId="0" xr:uid="{00000000-0006-0000-0000-000006000000}">
      <text>
        <r>
          <rPr>
            <sz val="10"/>
            <color rgb="FF000000"/>
            <rFont val="Calibri"/>
            <family val="2"/>
            <scheme val="minor"/>
          </rPr>
          <t>======
ID#AAAAWbwqqeM
    (2021-12-28 20:47:45)
Capacidad, diseño, ejecución, proveedores, entradas, salidas, gestión del conocimiento dentro de la entidad.</t>
        </r>
      </text>
    </comment>
    <comment ref="A15" authorId="0" shapeId="0" xr:uid="{00000000-0006-0000-0000-000007000000}">
      <text>
        <r>
          <rPr>
            <sz val="10"/>
            <color rgb="FF000000"/>
            <rFont val="Calibri"/>
            <family val="2"/>
            <scheme val="minor"/>
          </rPr>
          <t>======
ID#AAAAWbwqq6s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 authorId="0" shapeId="0" xr:uid="{00000000-0006-0000-0000-000008000000}">
      <text>
        <r>
          <rPr>
            <sz val="10"/>
            <color rgb="FF000000"/>
            <rFont val="Calibri"/>
            <family val="2"/>
            <scheme val="minor"/>
          </rPr>
          <t>======
ID#AAAAWbwqqdA
    (2021-12-28 20:47:45)
Lineamientos en cuanto a la planeación estratégica de la entidad, estructura organizacional, seguimiento de las metas y objetivos institucionales, informes de gestión.</t>
        </r>
      </text>
    </comment>
    <comment ref="A17" authorId="0" shapeId="0" xr:uid="{00000000-0006-0000-0000-000009000000}">
      <text>
        <r>
          <rPr>
            <sz val="10"/>
            <color rgb="FF000000"/>
            <rFont val="Calibri"/>
            <family val="2"/>
            <scheme val="minor"/>
          </rPr>
          <t>======
ID#AAAAWbwqqOw
    (2021-12-28 20:47:45)
Canales utilizados y su efectividad, flujo de información necesaria para el desarrollo de las operaciones.</t>
        </r>
      </text>
    </comment>
    <comment ref="A18" authorId="0" shapeId="0" xr:uid="{00000000-0006-0000-0000-00000A000000}">
      <text>
        <r>
          <rPr>
            <sz val="10"/>
            <color rgb="FF000000"/>
            <rFont val="Calibri"/>
            <family val="2"/>
            <scheme val="minor"/>
          </rPr>
          <t>======
ID#AAAAWbwqqbQ
    (2021-12-28 20:47:46)
Presupuesto de funcionamiento, recursos de inversión, infraestructura, capacidad instalada.</t>
        </r>
      </text>
    </comment>
    <comment ref="A19" authorId="0" shapeId="0" xr:uid="{00000000-0006-0000-0000-00000B000000}">
      <text>
        <r>
          <rPr>
            <sz val="10"/>
            <color rgb="FF000000"/>
            <rFont val="Calibri"/>
            <family val="2"/>
            <scheme val="minor"/>
          </rPr>
          <t>======
ID#AAAAWbwqqxg
    (2021-12-28 20:47:45)
Otro Factor interno no identificado en el listado pero que puede estar presente en el contexto.</t>
        </r>
      </text>
    </comment>
    <comment ref="B21" authorId="0" shapeId="0" xr:uid="{00000000-0006-0000-0000-00000C000000}">
      <text>
        <r>
          <rPr>
            <sz val="10"/>
            <color rgb="FF000000"/>
            <rFont val="Calibri"/>
            <family val="2"/>
            <scheme val="minor"/>
          </rPr>
          <t>======
ID#AAAAWbwqqaE
    (2021-12-28 20:47:45)
Aquellas características propias de PNN, que le facilitan o favorecen el logro de los objetivos del plan Estrategico institucional y de los procesos .(ventajas competitivas)</t>
        </r>
      </text>
    </comment>
    <comment ref="C21" authorId="0" shapeId="0" xr:uid="{00000000-0006-0000-0000-00000D000000}">
      <text>
        <r>
          <rPr>
            <sz val="10"/>
            <color rgb="FF000000"/>
            <rFont val="Calibri"/>
            <family val="2"/>
            <scheme val="minor"/>
          </rPr>
          <t>======
ID#AAAAWbwqqSM
    (2021-12-28 20:47:46)
Aquellas características propias de PNN, que constituyen obstáculos internos al logro de los objetivos del plan Estratégico institucional y de los proceso.</t>
        </r>
      </text>
    </comment>
    <comment ref="A22" authorId="0" shapeId="0" xr:uid="{00000000-0006-0000-0000-00000E000000}">
      <text>
        <r>
          <rPr>
            <sz val="10"/>
            <color rgb="FF000000"/>
            <rFont val="Calibri"/>
            <family val="2"/>
            <scheme val="minor"/>
          </rPr>
          <t>======
ID#AAAAWbwqqwo
    (2021-12-28 20:47:46)
Claridad en la descripción del alcance y objetivo del proceso.</t>
        </r>
      </text>
    </comment>
    <comment ref="A23" authorId="0" shapeId="0" xr:uid="{00000000-0006-0000-0000-00000F000000}">
      <text>
        <r>
          <rPr>
            <sz val="10"/>
            <color rgb="FF000000"/>
            <rFont val="Calibri"/>
            <family val="2"/>
            <scheme val="minor"/>
          </rPr>
          <t>======
ID#AAAAWbwqqNU
    (2021-12-28 20:47:46)
Relación precisa con otros procesos en cuanto a insumos, proveedores, productos, usuarios o clientes.</t>
        </r>
      </text>
    </comment>
    <comment ref="A24" authorId="0" shapeId="0" xr:uid="{00000000-0006-0000-0000-000010000000}">
      <text>
        <r>
          <rPr>
            <sz val="10"/>
            <color rgb="FF000000"/>
            <rFont val="Calibri"/>
            <family val="2"/>
            <scheme val="minor"/>
          </rPr>
          <t>======
ID#AAAAWbwqqSE
    (2021-12-28 20:47:45)
Procesos que determinan lineamientos necesarios para el desarrollo de todos los procesos de la entidad.</t>
        </r>
      </text>
    </comment>
    <comment ref="A25" authorId="0" shapeId="0" xr:uid="{00000000-0006-0000-0000-000011000000}">
      <text>
        <r>
          <rPr>
            <sz val="10"/>
            <color rgb="FF000000"/>
            <rFont val="Calibri"/>
            <family val="2"/>
            <scheme val="minor"/>
          </rPr>
          <t>======
ID#AAAAWbwqq1A
    (2021-12-28 20:47:46)
Pertinencia en los procedimientos que desarrollan los procesos.</t>
        </r>
      </text>
    </comment>
    <comment ref="A26" authorId="0" shapeId="0" xr:uid="{00000000-0006-0000-0000-000012000000}">
      <text>
        <r>
          <rPr>
            <sz val="10"/>
            <color rgb="FF000000"/>
            <rFont val="Calibri"/>
            <family val="2"/>
            <scheme val="minor"/>
          </rPr>
          <t>======
ID#AAAAWbwqqmc
    (2021-12-28 20:47:45)
Grado de autoridad y responsabilidad de los funcionarios frente al proceso.</t>
        </r>
      </text>
    </comment>
    <comment ref="A27" authorId="0" shapeId="0" xr:uid="{00000000-0006-0000-0000-000013000000}">
      <text>
        <r>
          <rPr>
            <sz val="10"/>
            <color rgb="FF000000"/>
            <rFont val="Calibri"/>
            <family val="2"/>
            <scheme val="minor"/>
          </rPr>
          <t>======
ID#AAAAWbwqqqk
    (2021-12-28 20:47:45)
Efectividad en los flujos de información determinados en la interacción de los procesos.</t>
        </r>
      </text>
    </comment>
    <comment ref="A28" authorId="0" shapeId="0" xr:uid="{00000000-0006-0000-0000-000014000000}">
      <text>
        <r>
          <rPr>
            <sz val="10"/>
            <color rgb="FF000000"/>
            <rFont val="Calibri"/>
            <family val="2"/>
            <scheme val="minor"/>
          </rPr>
          <t>======
ID#AAAAWbwqqWA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9" authorId="0" shapeId="0" xr:uid="{00000000-0006-0000-0000-000015000000}">
      <text>
        <r>
          <rPr>
            <sz val="10"/>
            <color rgb="FF000000"/>
            <rFont val="Calibri"/>
            <family val="2"/>
            <scheme val="minor"/>
          </rPr>
          <t>======
ID#AAAAWbwqqww
    (2021-12-28 20:47:46)
Otro Factor interno no identificado en el listado pero que puede estar presente en el contexto.</t>
        </r>
      </text>
    </comment>
    <comment ref="B31" authorId="0" shapeId="0" xr:uid="{00000000-0006-0000-0000-000016000000}">
      <text>
        <r>
          <rPr>
            <sz val="10"/>
            <color rgb="FF000000"/>
            <rFont val="Calibri"/>
            <family val="2"/>
            <scheme val="minor"/>
          </rPr>
          <t>======
ID#AAAAWbwqqjI
    (2021-12-28 20:47:45)
Son aquellas situaciones que se presentan en el entorno de PNN y que podrían favorecer el logro de los objetivos del Plan Estratégico Institucional y de los procesos.</t>
        </r>
      </text>
    </comment>
    <comment ref="C31" authorId="0" shapeId="0" xr:uid="{00000000-0006-0000-0000-000017000000}">
      <text>
        <r>
          <rPr>
            <sz val="10"/>
            <color rgb="FF000000"/>
            <rFont val="Calibri"/>
            <family val="2"/>
            <scheme val="minor"/>
          </rPr>
          <t>======
ID#AAAAWbwqqos
    (2021-12-28 20:47:46)
Aquellas situaciones que se presentan en el entorno de PNN y que podrían afectar negativamente, las posibilidades de logro de los objetivos del Plan Estratégico Institucional y de los procesos</t>
        </r>
      </text>
    </comment>
    <comment ref="A32" authorId="0" shapeId="0" xr:uid="{00000000-0006-0000-0000-000018000000}">
      <text>
        <r>
          <rPr>
            <sz val="10"/>
            <color rgb="FF000000"/>
            <rFont val="Calibri"/>
            <family val="2"/>
            <scheme val="minor"/>
          </rPr>
          <t>======
ID#AAAAWbwqqbI
    (2021-12-28 20:47:45)
Disminución del presupuesto por prioridades del gobierno, austeridad del gastos, disponibilidad de capital, liquidez, mercados financieros, desempleo, competencia.</t>
        </r>
      </text>
    </comment>
    <comment ref="A33" authorId="0" shapeId="0" xr:uid="{00000000-0006-0000-0000-000019000000}">
      <text>
        <r>
          <rPr>
            <sz val="10"/>
            <color rgb="FF000000"/>
            <rFont val="Calibri"/>
            <family val="2"/>
            <scheme val="minor"/>
          </rPr>
          <t>======
ID#AAAAWbwqqvg
    (2021-12-28 20:47:46)
Cambio de gobierno, legislación, políticas públicas, regulación, falta de continuidad de los programas establecidos.</t>
        </r>
      </text>
    </comment>
    <comment ref="A34" authorId="0" shapeId="0" xr:uid="{00000000-0006-0000-0000-00001A000000}">
      <text>
        <r>
          <rPr>
            <sz val="10"/>
            <color rgb="FF000000"/>
            <rFont val="Calibri"/>
            <family val="2"/>
            <scheme val="minor"/>
          </rPr>
          <t>======
ID#AAAAWbwqquw
    (2021-12-28 20:47:45)
Normatividad externa (leyes, decretos, ordenanzas y acuerdos), cambios legales y normativos que pueden afectar la misión y visión de la entidad.</t>
        </r>
      </text>
    </comment>
    <comment ref="A35" authorId="0" shapeId="0" xr:uid="{00000000-0006-0000-0000-00001B000000}">
      <text>
        <r>
          <rPr>
            <sz val="10"/>
            <color rgb="FF000000"/>
            <rFont val="Calibri"/>
            <family val="2"/>
            <scheme val="minor"/>
          </rPr>
          <t>======
ID#AAAAWbwqq7A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6" authorId="0" shapeId="0" xr:uid="{00000000-0006-0000-0000-00001C000000}">
      <text>
        <r>
          <rPr>
            <sz val="10"/>
            <color rgb="FF000000"/>
            <rFont val="Calibri"/>
            <family val="2"/>
            <scheme val="minor"/>
          </rPr>
          <t>======
ID#AAAAWbwqqkQ
    (2021-12-28 20:47:45)
Avances en tecnología, acceso a sistemas de información externos, gobierno en línea.</t>
        </r>
      </text>
    </comment>
    <comment ref="A37" authorId="0" shapeId="0" xr:uid="{00000000-0006-0000-0000-00001D000000}">
      <text>
        <r>
          <rPr>
            <sz val="10"/>
            <color rgb="FF000000"/>
            <rFont val="Calibri"/>
            <family val="2"/>
            <scheme val="minor"/>
          </rPr>
          <t>======
ID#AAAAWbwqqU4
    (2021-12-28 20:47:46)
Emisiones y residuos, energía, catástrofes naturales, desarrollo sostenible.</t>
        </r>
      </text>
    </comment>
    <comment ref="A38" authorId="0" shapeId="0" xr:uid="{00000000-0006-0000-0000-00001E000000}">
      <text>
        <r>
          <rPr>
            <sz val="10"/>
            <color rgb="FF000000"/>
            <rFont val="Calibri"/>
            <family val="2"/>
            <scheme val="minor"/>
          </rPr>
          <t>======
ID#AAAAWbwqqQY
    (2021-12-28 20:47:46)
Otro Factor interno no identificado en el listado pero que puede estar presente en el contexto.</t>
        </r>
      </text>
    </comment>
    <comment ref="A47" authorId="0" shapeId="0" xr:uid="{00000000-0006-0000-0000-00001F000000}">
      <text>
        <r>
          <rPr>
            <sz val="10"/>
            <color rgb="FF000000"/>
            <rFont val="Calibri"/>
            <family val="2"/>
            <scheme val="minor"/>
          </rPr>
          <t>======
ID#AAAAWbwqqhY
    (2021-12-28 20:47:46)
Diligencie la DT Y AP
	-Nohora Isabel</t>
        </r>
      </text>
    </comment>
    <comment ref="B47" authorId="0" shapeId="0" xr:uid="{00000000-0006-0000-0000-000020000000}">
      <text>
        <r>
          <rPr>
            <sz val="10"/>
            <color rgb="FF000000"/>
            <rFont val="Calibri"/>
            <family val="2"/>
            <scheme val="minor"/>
          </rPr>
          <t>======
ID#AAAAWbwqqwk
    (2021-12-28 20:47:45)
Diligencia solo para las DT y AP</t>
        </r>
      </text>
    </comment>
    <comment ref="B50" authorId="0" shapeId="0" xr:uid="{00000000-0006-0000-0000-000021000000}">
      <text>
        <r>
          <rPr>
            <sz val="10"/>
            <color rgb="FF000000"/>
            <rFont val="Calibri"/>
            <family val="2"/>
            <scheme val="minor"/>
          </rPr>
          <t>======
ID#AAAAWbwqqTA
    (2021-12-28 20:47:45)
Aquellas características propias de PNN, que le facilitan o favorecen el logro de los objetivos del plan Estrategico institucional y de los procesos .(ventajas competitivas)</t>
        </r>
      </text>
    </comment>
    <comment ref="C50" authorId="0" shapeId="0" xr:uid="{00000000-0006-0000-0000-000022000000}">
      <text>
        <r>
          <rPr>
            <sz val="10"/>
            <color rgb="FF000000"/>
            <rFont val="Calibri"/>
            <family val="2"/>
            <scheme val="minor"/>
          </rPr>
          <t>======
ID#AAAAWbwqqY0
    (2021-12-28 20:47:45)
Aquellas características propias de PNN, que constituyen obstáculos internos al logro de los objetivos del plan Estratégico institucional y de los proceso.</t>
        </r>
      </text>
    </comment>
    <comment ref="A51" authorId="0" shapeId="0" xr:uid="{00000000-0006-0000-0000-000023000000}">
      <text>
        <r>
          <rPr>
            <sz val="10"/>
            <color rgb="FF000000"/>
            <rFont val="Calibri"/>
            <family val="2"/>
            <scheme val="minor"/>
          </rPr>
          <t>======
ID#AAAAWbwqq7I
    (2021-12-28 20:47:45)
Competencia del personal, disponibilidad del personal, seguridad y salud ocupacional.</t>
        </r>
      </text>
    </comment>
    <comment ref="A52" authorId="0" shapeId="0" xr:uid="{00000000-0006-0000-0000-000024000000}">
      <text>
        <r>
          <rPr>
            <sz val="10"/>
            <color rgb="FF000000"/>
            <rFont val="Calibri"/>
            <family val="2"/>
            <scheme val="minor"/>
          </rPr>
          <t>======
ID#AAAAWbwqqq0
    (2021-12-28 20:47:46)
Capacidad, diseño, ejecución, proveedores, entradas, salidas, gestión del conocimiento dentro de la entidad.</t>
        </r>
      </text>
    </comment>
    <comment ref="A53" authorId="0" shapeId="0" xr:uid="{00000000-0006-0000-0000-000025000000}">
      <text>
        <r>
          <rPr>
            <sz val="10"/>
            <color rgb="FF000000"/>
            <rFont val="Calibri"/>
            <family val="2"/>
            <scheme val="minor"/>
          </rPr>
          <t>======
ID#AAAAWbwqqjE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4" authorId="0" shapeId="0" xr:uid="{00000000-0006-0000-0000-000026000000}">
      <text>
        <r>
          <rPr>
            <sz val="10"/>
            <color rgb="FF000000"/>
            <rFont val="Calibri"/>
            <family val="2"/>
            <scheme val="minor"/>
          </rPr>
          <t>======
ID#AAAAWbwqq60
    (2021-12-28 20:47:45)
Lineamientos en cuanto a la planeación estratégica de la entidad, estructura organizacional, seguimiento de las metas y objetivos institucionales, informes de gestión.</t>
        </r>
      </text>
    </comment>
    <comment ref="A55" authorId="0" shapeId="0" xr:uid="{00000000-0006-0000-0000-000027000000}">
      <text>
        <r>
          <rPr>
            <sz val="10"/>
            <color rgb="FF000000"/>
            <rFont val="Calibri"/>
            <family val="2"/>
            <scheme val="minor"/>
          </rPr>
          <t>======
ID#AAAAWbwqqtI
    (2021-12-28 20:47:45)
Canales utilizados y su efectividad, flujo de información necesaria para el desarrollo de las operaciones.</t>
        </r>
      </text>
    </comment>
    <comment ref="A56" authorId="0" shapeId="0" xr:uid="{00000000-0006-0000-0000-000028000000}">
      <text>
        <r>
          <rPr>
            <sz val="10"/>
            <color rgb="FF000000"/>
            <rFont val="Calibri"/>
            <family val="2"/>
            <scheme val="minor"/>
          </rPr>
          <t>======
ID#AAAAWbwqqMw
    (2021-12-28 20:47:45)
Presupuesto de funcionamiento, recursos de inversión, infraestructura, capacidad instalada.</t>
        </r>
      </text>
    </comment>
    <comment ref="A57" authorId="0" shapeId="0" xr:uid="{00000000-0006-0000-0000-000029000000}">
      <text>
        <r>
          <rPr>
            <sz val="10"/>
            <color rgb="FF000000"/>
            <rFont val="Calibri"/>
            <family val="2"/>
            <scheme val="minor"/>
          </rPr>
          <t>======
ID#AAAAWbwqqOc
    (2021-12-28 20:47:46)
Otro Factor interno no identificado en el listado pero que puede estar presente en el contexto.</t>
        </r>
      </text>
    </comment>
    <comment ref="B59" authorId="0" shapeId="0" xr:uid="{00000000-0006-0000-0000-00002A000000}">
      <text>
        <r>
          <rPr>
            <sz val="10"/>
            <color rgb="FF000000"/>
            <rFont val="Calibri"/>
            <family val="2"/>
            <scheme val="minor"/>
          </rPr>
          <t>======
ID#AAAAWbwqqaM
    (2021-12-28 20:47:45)
Aquellas características propias de PNN, que le facilitan o favorecen el logro de los objetivos del plan Estrategico institucional y de los procesos .(ventajas competitivas)</t>
        </r>
      </text>
    </comment>
    <comment ref="C59" authorId="0" shapeId="0" xr:uid="{00000000-0006-0000-0000-00002B000000}">
      <text>
        <r>
          <rPr>
            <sz val="10"/>
            <color rgb="FF000000"/>
            <rFont val="Calibri"/>
            <family val="2"/>
            <scheme val="minor"/>
          </rPr>
          <t>======
ID#AAAAWbwqqtM
    (2021-12-28 20:47:46)
Aquellas características propias de PNN, que constituyen obstáculos internos al logro de los objetivos del plan Estratégico institucional y de los proceso.</t>
        </r>
      </text>
    </comment>
    <comment ref="A60" authorId="0" shapeId="0" xr:uid="{00000000-0006-0000-0000-00002C000000}">
      <text>
        <r>
          <rPr>
            <sz val="10"/>
            <color rgb="FF000000"/>
            <rFont val="Calibri"/>
            <family val="2"/>
            <scheme val="minor"/>
          </rPr>
          <t>======
ID#AAAAWbwqqN4
    (2021-12-28 20:47:45)
Claridad en la descripción del alcance y objetivo del proceso.</t>
        </r>
      </text>
    </comment>
    <comment ref="A61" authorId="0" shapeId="0" xr:uid="{00000000-0006-0000-0000-00002D000000}">
      <text>
        <r>
          <rPr>
            <sz val="10"/>
            <color rgb="FF000000"/>
            <rFont val="Calibri"/>
            <family val="2"/>
            <scheme val="minor"/>
          </rPr>
          <t>======
ID#AAAAWbwqqzM
    (2021-12-28 20:47:45)
Relación precisa con otros procesos en cuanto a insumos, proveedores, productos, usuarios o clientes.</t>
        </r>
      </text>
    </comment>
    <comment ref="A62" authorId="0" shapeId="0" xr:uid="{00000000-0006-0000-0000-00002E000000}">
      <text>
        <r>
          <rPr>
            <sz val="10"/>
            <color rgb="FF000000"/>
            <rFont val="Calibri"/>
            <family val="2"/>
            <scheme val="minor"/>
          </rPr>
          <t>======
ID#AAAAWbwqqyY
    (2021-12-28 20:47:45)
Procesos que determinan lineamientos necesarios para el desarrollo de todos los procesos de la entidad.</t>
        </r>
      </text>
    </comment>
    <comment ref="A63" authorId="0" shapeId="0" xr:uid="{00000000-0006-0000-0000-00002F000000}">
      <text>
        <r>
          <rPr>
            <sz val="10"/>
            <color rgb="FF000000"/>
            <rFont val="Calibri"/>
            <family val="2"/>
            <scheme val="minor"/>
          </rPr>
          <t>======
ID#AAAAWbwqqeQ
    (2021-12-28 20:47:45)
Pertinencia en los procedimientos que desarrollan los procesos.</t>
        </r>
      </text>
    </comment>
    <comment ref="A64" authorId="0" shapeId="0" xr:uid="{00000000-0006-0000-0000-000030000000}">
      <text>
        <r>
          <rPr>
            <sz val="10"/>
            <color rgb="FF000000"/>
            <rFont val="Calibri"/>
            <family val="2"/>
            <scheme val="minor"/>
          </rPr>
          <t>======
ID#AAAAWbwqqoQ
    (2021-12-28 20:47:45)
Grado de autoridad y responsabilidad de los funcionarios frente al proceso.</t>
        </r>
      </text>
    </comment>
    <comment ref="A65" authorId="0" shapeId="0" xr:uid="{00000000-0006-0000-0000-000031000000}">
      <text>
        <r>
          <rPr>
            <sz val="10"/>
            <color rgb="FF000000"/>
            <rFont val="Calibri"/>
            <family val="2"/>
            <scheme val="minor"/>
          </rPr>
          <t>======
ID#AAAAWbwqq7w
    (2021-12-28 20:47:46)
Efectividad en los flujos de información determinados en la interacción de los procesos.</t>
        </r>
      </text>
    </comment>
    <comment ref="A66" authorId="0" shapeId="0" xr:uid="{00000000-0006-0000-0000-000032000000}">
      <text>
        <r>
          <rPr>
            <sz val="10"/>
            <color rgb="FF000000"/>
            <rFont val="Calibri"/>
            <family val="2"/>
            <scheme val="minor"/>
          </rPr>
          <t>======
ID#AAAAWbwqqMY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7" authorId="0" shapeId="0" xr:uid="{00000000-0006-0000-0000-000033000000}">
      <text>
        <r>
          <rPr>
            <sz val="10"/>
            <color rgb="FF000000"/>
            <rFont val="Calibri"/>
            <family val="2"/>
            <scheme val="minor"/>
          </rPr>
          <t>======
ID#AAAAWbwqqOg
    (2021-12-28 20:47:45)
Otro Factor interno no identificado en el listado pero que puede estar presente en el contexto.</t>
        </r>
      </text>
    </comment>
    <comment ref="B69" authorId="0" shapeId="0" xr:uid="{00000000-0006-0000-0000-000034000000}">
      <text>
        <r>
          <rPr>
            <sz val="10"/>
            <color rgb="FF000000"/>
            <rFont val="Calibri"/>
            <family val="2"/>
            <scheme val="minor"/>
          </rPr>
          <t>======
ID#AAAAWbwqqlE
    (2021-12-28 20:47:45)
Son aquellas situaciones que se presentan en el entorno de PNN y que podrían favorecer el logro de los objetivos del Plan Estratégico Institucional y de los procesos.</t>
        </r>
      </text>
    </comment>
    <comment ref="C69" authorId="0" shapeId="0" xr:uid="{00000000-0006-0000-0000-000035000000}">
      <text>
        <r>
          <rPr>
            <sz val="10"/>
            <color rgb="FF000000"/>
            <rFont val="Calibri"/>
            <family val="2"/>
            <scheme val="minor"/>
          </rPr>
          <t>======
ID#AAAAWbwqqxM
    (2021-12-28 20:47:45)
Aquellas situaciones que se presentan en el entorno de PNN y que podrían afectar negativamente, las posibilidades de logro de los objetivos del Plan Estratégico Institucional y de los procesos</t>
        </r>
      </text>
    </comment>
    <comment ref="A70" authorId="0" shapeId="0" xr:uid="{00000000-0006-0000-0000-000036000000}">
      <text>
        <r>
          <rPr>
            <sz val="10"/>
            <color rgb="FF000000"/>
            <rFont val="Calibri"/>
            <family val="2"/>
            <scheme val="minor"/>
          </rPr>
          <t>======
ID#AAAAWbwqqs8
    (2021-12-28 20:47:46)
Disminución del presupuesto por prioridades del gobierno, austeridad del gastos, disponibilidad de capital, liquidez, mercados financieros, desempleo, competencia.</t>
        </r>
      </text>
    </comment>
    <comment ref="A71" authorId="0" shapeId="0" xr:uid="{00000000-0006-0000-0000-000037000000}">
      <text>
        <r>
          <rPr>
            <sz val="10"/>
            <color rgb="FF000000"/>
            <rFont val="Calibri"/>
            <family val="2"/>
            <scheme val="minor"/>
          </rPr>
          <t>======
ID#AAAAWbwqqrQ
    (2021-12-28 20:47:45)
Cambio de gobierno, legislación, políticas públicas, regulación, falta de continuidad de los programas establecidos.</t>
        </r>
      </text>
    </comment>
    <comment ref="A72" authorId="0" shapeId="0" xr:uid="{00000000-0006-0000-0000-000038000000}">
      <text>
        <r>
          <rPr>
            <sz val="10"/>
            <color rgb="FF000000"/>
            <rFont val="Calibri"/>
            <family val="2"/>
            <scheme val="minor"/>
          </rPr>
          <t>======
ID#AAAAWbwqqok
    (2021-12-28 20:47:46)
Normatividad externa (leyes, decretos, ordenanzas y acuerdos), cambios legales y normativos que pueden afectar la misión y visión de la entidad.</t>
        </r>
      </text>
    </comment>
    <comment ref="A73" authorId="0" shapeId="0" xr:uid="{00000000-0006-0000-0000-000039000000}">
      <text>
        <r>
          <rPr>
            <sz val="10"/>
            <color rgb="FF000000"/>
            <rFont val="Calibri"/>
            <family val="2"/>
            <scheme val="minor"/>
          </rPr>
          <t>======
ID#AAAAWbwqqOM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74" authorId="0" shapeId="0" xr:uid="{00000000-0006-0000-0000-00003A000000}">
      <text>
        <r>
          <rPr>
            <sz val="10"/>
            <color rgb="FF000000"/>
            <rFont val="Calibri"/>
            <family val="2"/>
            <scheme val="minor"/>
          </rPr>
          <t>======
ID#AAAAWbwqq4o
    (2021-12-28 20:47:45)
Avances en tecnología, acceso a sistemas de información externos, gobierno en línea.</t>
        </r>
      </text>
    </comment>
    <comment ref="A75" authorId="0" shapeId="0" xr:uid="{00000000-0006-0000-0000-00003B000000}">
      <text>
        <r>
          <rPr>
            <sz val="10"/>
            <color rgb="FF000000"/>
            <rFont val="Calibri"/>
            <family val="2"/>
            <scheme val="minor"/>
          </rPr>
          <t>======
ID#AAAAWbwqqNE
    (2021-12-28 20:47:45)
Emisiones y residuos, energía, catástrofes naturales, desarrollo sostenible.</t>
        </r>
      </text>
    </comment>
    <comment ref="A76" authorId="0" shapeId="0" xr:uid="{00000000-0006-0000-0000-00003C000000}">
      <text>
        <r>
          <rPr>
            <sz val="10"/>
            <color rgb="FF000000"/>
            <rFont val="Calibri"/>
            <family val="2"/>
            <scheme val="minor"/>
          </rPr>
          <t>======
ID#AAAAWbwqquI
    (2021-12-28 20:47:46)
Otro Factor interno no identificado en el listado pero que puede estar presente en el contexto.</t>
        </r>
      </text>
    </comment>
    <comment ref="A84" authorId="0" shapeId="0" xr:uid="{00000000-0006-0000-0000-00003D000000}">
      <text>
        <r>
          <rPr>
            <sz val="10"/>
            <color rgb="FF000000"/>
            <rFont val="Calibri"/>
            <family val="2"/>
            <scheme val="minor"/>
          </rPr>
          <t>======
ID#AAAAWbwqqj0
    (2021-12-28 20:47:45)
Diligencie la DT Y AP
	-Nohora Isabel</t>
        </r>
      </text>
    </comment>
    <comment ref="B84" authorId="0" shapeId="0" xr:uid="{00000000-0006-0000-0000-00003E000000}">
      <text>
        <r>
          <rPr>
            <sz val="10"/>
            <color rgb="FF000000"/>
            <rFont val="Calibri"/>
            <family val="2"/>
            <scheme val="minor"/>
          </rPr>
          <t>======
ID#AAAAWbwqqSk
    (2021-12-28 20:47:46)
Diligencia solo para las DT y AP</t>
        </r>
      </text>
    </comment>
    <comment ref="B87" authorId="0" shapeId="0" xr:uid="{00000000-0006-0000-0000-00003F000000}">
      <text>
        <r>
          <rPr>
            <sz val="10"/>
            <color rgb="FF000000"/>
            <rFont val="Calibri"/>
            <family val="2"/>
            <scheme val="minor"/>
          </rPr>
          <t>======
ID#AAAAWbwqqxA
    (2021-12-28 20:47:45)
Aquellas características propias de PNN, que le facilitan o favorecen el logro de los objetivos del plan Estrategico institucional y de los procesos .(ventajas competitivas)</t>
        </r>
      </text>
    </comment>
    <comment ref="C87" authorId="0" shapeId="0" xr:uid="{00000000-0006-0000-0000-000040000000}">
      <text>
        <r>
          <rPr>
            <sz val="10"/>
            <color rgb="FF000000"/>
            <rFont val="Calibri"/>
            <family val="2"/>
            <scheme val="minor"/>
          </rPr>
          <t>======
ID#AAAAWbwqqyU
    (2021-12-28 20:47:45)
Aquellas características propias de PNN, que constituyen obstáculos internos al logro de los objetivos del plan Estratégico institucional y de los proceso.</t>
        </r>
      </text>
    </comment>
    <comment ref="A88" authorId="0" shapeId="0" xr:uid="{00000000-0006-0000-0000-000041000000}">
      <text>
        <r>
          <rPr>
            <sz val="10"/>
            <color rgb="FF000000"/>
            <rFont val="Calibri"/>
            <family val="2"/>
            <scheme val="minor"/>
          </rPr>
          <t>======
ID#AAAAWbwqqQA
    (2021-12-28 20:47:45)
Competencia del personal, disponibilidad del personal, seguridad y salud ocupacional.</t>
        </r>
      </text>
    </comment>
    <comment ref="A89" authorId="0" shapeId="0" xr:uid="{00000000-0006-0000-0000-000042000000}">
      <text>
        <r>
          <rPr>
            <sz val="10"/>
            <color rgb="FF000000"/>
            <rFont val="Calibri"/>
            <family val="2"/>
            <scheme val="minor"/>
          </rPr>
          <t>======
ID#AAAAWbwqqO8
    (2021-12-28 20:47:45)
Capacidad, diseño, ejecución, proveedores, entradas, salidas, gestión del conocimiento dentro de la entidad.</t>
        </r>
      </text>
    </comment>
    <comment ref="A90" authorId="0" shapeId="0" xr:uid="{00000000-0006-0000-0000-000043000000}">
      <text>
        <r>
          <rPr>
            <sz val="10"/>
            <color rgb="FF000000"/>
            <rFont val="Calibri"/>
            <family val="2"/>
            <scheme val="minor"/>
          </rPr>
          <t>======
ID#AAAAWbwqqug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91" authorId="0" shapeId="0" xr:uid="{00000000-0006-0000-0000-000044000000}">
      <text>
        <r>
          <rPr>
            <sz val="10"/>
            <color rgb="FF000000"/>
            <rFont val="Calibri"/>
            <family val="2"/>
            <scheme val="minor"/>
          </rPr>
          <t>======
ID#AAAAWbwqqn8
    (2021-12-28 20:47:46)
Lineamientos en cuanto a la planeación estratégica de la entidad, estructura organizacional, seguimiento de las metas y objetivos institucionales, informes de gestión.</t>
        </r>
      </text>
    </comment>
    <comment ref="A92" authorId="0" shapeId="0" xr:uid="{00000000-0006-0000-0000-000045000000}">
      <text>
        <r>
          <rPr>
            <sz val="10"/>
            <color rgb="FF000000"/>
            <rFont val="Calibri"/>
            <family val="2"/>
            <scheme val="minor"/>
          </rPr>
          <t>======
ID#AAAAWbwqqqA
    (2021-12-28 20:47:45)
Canales utilizados y su efectividad, flujo de información necesaria para el desarrollo de las operaciones.</t>
        </r>
      </text>
    </comment>
    <comment ref="A93" authorId="0" shapeId="0" xr:uid="{00000000-0006-0000-0000-000046000000}">
      <text>
        <r>
          <rPr>
            <sz val="10"/>
            <color rgb="FF000000"/>
            <rFont val="Calibri"/>
            <family val="2"/>
            <scheme val="minor"/>
          </rPr>
          <t>======
ID#AAAAWbwqqUc
    (2021-12-28 20:47:45)
Presupuesto de funcionamiento, recursos de inversión, infraestructura, capacidad instalada.</t>
        </r>
      </text>
    </comment>
    <comment ref="A94" authorId="0" shapeId="0" xr:uid="{00000000-0006-0000-0000-000047000000}">
      <text>
        <r>
          <rPr>
            <sz val="10"/>
            <color rgb="FF000000"/>
            <rFont val="Calibri"/>
            <family val="2"/>
            <scheme val="minor"/>
          </rPr>
          <t>======
ID#AAAAWbwqqVs
    (2021-12-28 20:47:46)
Otro Factor interno no identificado en el listado pero que puede estar presente en el contexto.</t>
        </r>
      </text>
    </comment>
    <comment ref="B96" authorId="0" shapeId="0" xr:uid="{00000000-0006-0000-0000-000048000000}">
      <text>
        <r>
          <rPr>
            <sz val="10"/>
            <color rgb="FF000000"/>
            <rFont val="Calibri"/>
            <family val="2"/>
            <scheme val="minor"/>
          </rPr>
          <t>======
ID#AAAAWbwqq0A
    (2021-12-28 20:47:46)
Aquellas características propias de PNN, que le facilitan o favorecen el logro de los objetivos del plan Estrategico institucional y de los procesos .(ventajas competitivas)</t>
        </r>
      </text>
    </comment>
    <comment ref="C96" authorId="0" shapeId="0" xr:uid="{00000000-0006-0000-0000-000049000000}">
      <text>
        <r>
          <rPr>
            <sz val="10"/>
            <color rgb="FF000000"/>
            <rFont val="Calibri"/>
            <family val="2"/>
            <scheme val="minor"/>
          </rPr>
          <t>======
ID#AAAAWbwqqgU
    (2021-12-28 20:47:45)
Aquellas características propias de PNN, que constituyen obstáculos internos al logro de los objetivos del plan Estratégico institucional y de los proceso.</t>
        </r>
      </text>
    </comment>
    <comment ref="A97" authorId="0" shapeId="0" xr:uid="{00000000-0006-0000-0000-00004A000000}">
      <text>
        <r>
          <rPr>
            <sz val="10"/>
            <color rgb="FF000000"/>
            <rFont val="Calibri"/>
            <family val="2"/>
            <scheme val="minor"/>
          </rPr>
          <t>======
ID#AAAAWbwqqVU
    (2021-12-28 20:47:45)
Claridad en la descripción del alcance y objetivo del proceso.</t>
        </r>
      </text>
    </comment>
    <comment ref="A98" authorId="0" shapeId="0" xr:uid="{00000000-0006-0000-0000-00004B000000}">
      <text>
        <r>
          <rPr>
            <sz val="10"/>
            <color rgb="FF000000"/>
            <rFont val="Calibri"/>
            <family val="2"/>
            <scheme val="minor"/>
          </rPr>
          <t>======
ID#AAAAWbwqqSY
    (2021-12-28 20:47:46)
Relación precisa con otros procesos en cuanto a insumos, proveedores, productos, usuarios o clientes.</t>
        </r>
      </text>
    </comment>
    <comment ref="A99" authorId="0" shapeId="0" xr:uid="{00000000-0006-0000-0000-00004C000000}">
      <text>
        <r>
          <rPr>
            <sz val="10"/>
            <color rgb="FF000000"/>
            <rFont val="Calibri"/>
            <family val="2"/>
            <scheme val="minor"/>
          </rPr>
          <t>======
ID#AAAAWbwqqtk
    (2021-12-28 20:47:46)
Procesos que determinan lineamientos necesarios para el desarrollo de todos los procesos de la entidad.</t>
        </r>
      </text>
    </comment>
    <comment ref="A100" authorId="0" shapeId="0" xr:uid="{00000000-0006-0000-0000-00004D000000}">
      <text>
        <r>
          <rPr>
            <sz val="10"/>
            <color rgb="FF000000"/>
            <rFont val="Calibri"/>
            <family val="2"/>
            <scheme val="minor"/>
          </rPr>
          <t>======
ID#AAAAWbwqqSU
    (2021-12-28 20:47:45)
Pertinencia en los procedimientos que desarrollan los procesos.</t>
        </r>
      </text>
    </comment>
    <comment ref="A101" authorId="0" shapeId="0" xr:uid="{00000000-0006-0000-0000-00004E000000}">
      <text>
        <r>
          <rPr>
            <sz val="10"/>
            <color rgb="FF000000"/>
            <rFont val="Calibri"/>
            <family val="2"/>
            <scheme val="minor"/>
          </rPr>
          <t>======
ID#AAAAWbwqqxI
    (2021-12-28 20:47:45)
Grado de autoridad y responsabilidad de los funcionarios frente al proceso.</t>
        </r>
      </text>
    </comment>
    <comment ref="A102" authorId="0" shapeId="0" xr:uid="{00000000-0006-0000-0000-00004F000000}">
      <text>
        <r>
          <rPr>
            <sz val="10"/>
            <color rgb="FF000000"/>
            <rFont val="Calibri"/>
            <family val="2"/>
            <scheme val="minor"/>
          </rPr>
          <t>======
ID#AAAAWbwqqXc
    (2021-12-28 20:47:45)
Efectividad en los flujos de información determinados en la interacción de los procesos.</t>
        </r>
      </text>
    </comment>
    <comment ref="A103" authorId="0" shapeId="0" xr:uid="{00000000-0006-0000-0000-000050000000}">
      <text>
        <r>
          <rPr>
            <sz val="10"/>
            <color rgb="FF000000"/>
            <rFont val="Calibri"/>
            <family val="2"/>
            <scheme val="minor"/>
          </rPr>
          <t>======
ID#AAAAWbwqqlc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04" authorId="0" shapeId="0" xr:uid="{00000000-0006-0000-0000-000051000000}">
      <text>
        <r>
          <rPr>
            <sz val="10"/>
            <color rgb="FF000000"/>
            <rFont val="Calibri"/>
            <family val="2"/>
            <scheme val="minor"/>
          </rPr>
          <t>======
ID#AAAAWbwqqao
    (2021-12-28 20:47:46)
Otro Factor interno no identificado en el listado pero que puede estar presente en el contexto.</t>
        </r>
      </text>
    </comment>
    <comment ref="B106" authorId="0" shapeId="0" xr:uid="{00000000-0006-0000-0000-000052000000}">
      <text>
        <r>
          <rPr>
            <sz val="10"/>
            <color rgb="FF000000"/>
            <rFont val="Calibri"/>
            <family val="2"/>
            <scheme val="minor"/>
          </rPr>
          <t>======
ID#AAAAWbwqqfs
    (2021-12-28 20:47:45)
Son aquellas situaciones que se presentan en el entorno de PNN y que podrían favorecer el logro de los objetivos del Plan Estratégico Institucional y de los procesos.</t>
        </r>
      </text>
    </comment>
    <comment ref="C106" authorId="0" shapeId="0" xr:uid="{00000000-0006-0000-0000-000053000000}">
      <text>
        <r>
          <rPr>
            <sz val="10"/>
            <color rgb="FF000000"/>
            <rFont val="Calibri"/>
            <family val="2"/>
            <scheme val="minor"/>
          </rPr>
          <t>======
ID#AAAAWbwqqj8
    (2021-12-28 20:47:46)
Aquellas situaciones que se presentan en el entorno de PNN y que podrían afectar negativamente, las posibilidades de logro de los objetivos del Plan Estratégico Institucional y de los procesos</t>
        </r>
      </text>
    </comment>
    <comment ref="A107" authorId="0" shapeId="0" xr:uid="{00000000-0006-0000-0000-000054000000}">
      <text>
        <r>
          <rPr>
            <sz val="10"/>
            <color rgb="FF000000"/>
            <rFont val="Calibri"/>
            <family val="2"/>
            <scheme val="minor"/>
          </rPr>
          <t>======
ID#AAAAWbwqqOE
    (2021-12-28 20:47:45)
Disminución del presupuesto por prioridades del gobierno, austeridad del gastos, disponibilidad de capital, liquidez, mercados financieros, desempleo, competencia.</t>
        </r>
      </text>
    </comment>
    <comment ref="A108" authorId="0" shapeId="0" xr:uid="{00000000-0006-0000-0000-000055000000}">
      <text>
        <r>
          <rPr>
            <sz val="10"/>
            <color rgb="FF000000"/>
            <rFont val="Calibri"/>
            <family val="2"/>
            <scheme val="minor"/>
          </rPr>
          <t>======
ID#AAAAWbwqqpM
    (2021-12-28 20:47:46)
Cambio de gobierno, legislación, políticas públicas, regulación, falta de continuidad de los programas establecidos.</t>
        </r>
      </text>
    </comment>
    <comment ref="A109" authorId="0" shapeId="0" xr:uid="{00000000-0006-0000-0000-000056000000}">
      <text>
        <r>
          <rPr>
            <sz val="10"/>
            <color rgb="FF000000"/>
            <rFont val="Calibri"/>
            <family val="2"/>
            <scheme val="minor"/>
          </rPr>
          <t>======
ID#AAAAWbwqqPw
    (2021-12-28 20:47:46)
Normatividad externa (leyes, decretos, ordenanzas y acuerdos), cambios legales y normativos que pueden afectar la misión y visión de la entidad.</t>
        </r>
      </text>
    </comment>
    <comment ref="A110" authorId="0" shapeId="0" xr:uid="{00000000-0006-0000-0000-000057000000}">
      <text>
        <r>
          <rPr>
            <sz val="10"/>
            <color rgb="FF000000"/>
            <rFont val="Calibri"/>
            <family val="2"/>
            <scheme val="minor"/>
          </rPr>
          <t>======
ID#AAAAWbwqqjk
    (2021-12-28 20:47:46)
Relacionamiento de la entidad con las partes interesadas: CARs, comunidades, entidades departamentales, municipales, ONGs, instituciones y grupos al margen de la demografía, responsabilidad social, orden público, también hace parte el orden público.</t>
        </r>
      </text>
    </comment>
    <comment ref="A111" authorId="0" shapeId="0" xr:uid="{00000000-0006-0000-0000-000058000000}">
      <text>
        <r>
          <rPr>
            <sz val="10"/>
            <color rgb="FF000000"/>
            <rFont val="Calibri"/>
            <family val="2"/>
            <scheme val="minor"/>
          </rPr>
          <t>======
ID#AAAAWbwqqQk
    (2021-12-28 20:47:46)
Avances en tecnología, acceso a sistemas de información externos, gobierno en línea.</t>
        </r>
      </text>
    </comment>
    <comment ref="A112" authorId="0" shapeId="0" xr:uid="{00000000-0006-0000-0000-000059000000}">
      <text>
        <r>
          <rPr>
            <sz val="10"/>
            <color rgb="FF000000"/>
            <rFont val="Calibri"/>
            <family val="2"/>
            <scheme val="minor"/>
          </rPr>
          <t>======
ID#AAAAWbwqqfw
    (2021-12-28 20:47:45)
Emisiones y residuos, energía, catástrofes naturales, desarrollo sostenible.</t>
        </r>
      </text>
    </comment>
    <comment ref="A113" authorId="0" shapeId="0" xr:uid="{00000000-0006-0000-0000-00005A000000}">
      <text>
        <r>
          <rPr>
            <sz val="10"/>
            <color rgb="FF000000"/>
            <rFont val="Calibri"/>
            <family val="2"/>
            <scheme val="minor"/>
          </rPr>
          <t>======
ID#AAAAWbwqqqo
    (2021-12-28 20:47:45)
Otro Factor interno no identificado en el listado pero que puede estar presente en el contexto.</t>
        </r>
      </text>
    </comment>
    <comment ref="A121" authorId="0" shapeId="0" xr:uid="{00000000-0006-0000-0000-00005B000000}">
      <text>
        <r>
          <rPr>
            <sz val="10"/>
            <color rgb="FF000000"/>
            <rFont val="Calibri"/>
            <family val="2"/>
            <scheme val="minor"/>
          </rPr>
          <t>======
ID#AAAAWbwqq6k
    (2021-12-28 20:47:46)
Diligencie la DT Y AP
	-Nohora Isabel</t>
        </r>
      </text>
    </comment>
    <comment ref="B121" authorId="0" shapeId="0" xr:uid="{00000000-0006-0000-0000-00005C000000}">
      <text>
        <r>
          <rPr>
            <sz val="10"/>
            <color rgb="FF000000"/>
            <rFont val="Calibri"/>
            <family val="2"/>
            <scheme val="minor"/>
          </rPr>
          <t>======
ID#AAAAWbwqqKw
    (2021-12-28 20:47:45)
Diligencia solo para las DT y AP</t>
        </r>
      </text>
    </comment>
    <comment ref="B124" authorId="0" shapeId="0" xr:uid="{00000000-0006-0000-0000-00005D000000}">
      <text>
        <r>
          <rPr>
            <sz val="10"/>
            <color rgb="FF000000"/>
            <rFont val="Calibri"/>
            <family val="2"/>
            <scheme val="minor"/>
          </rPr>
          <t>======
ID#AAAAWbwqqQ8
    (2021-12-28 20:47:46)
Aquellas características propias de PNN, que le facilitan o favorecen el logro de los objetivos del plan Estrategico institucional y de los procesos .(ventajas competitivas)</t>
        </r>
      </text>
    </comment>
    <comment ref="C124" authorId="0" shapeId="0" xr:uid="{00000000-0006-0000-0000-00005E000000}">
      <text>
        <r>
          <rPr>
            <sz val="10"/>
            <color rgb="FF000000"/>
            <rFont val="Calibri"/>
            <family val="2"/>
            <scheme val="minor"/>
          </rPr>
          <t>======
ID#AAAAWbwqqt8
    (2021-12-28 20:47:46)
Aquellas características propias de PNN, que constituyen obstáculos internos al logro de los objetivos del plan Estratégico institucional y de los proceso.</t>
        </r>
      </text>
    </comment>
    <comment ref="A125" authorId="0" shapeId="0" xr:uid="{00000000-0006-0000-0000-00005F000000}">
      <text>
        <r>
          <rPr>
            <sz val="10"/>
            <color rgb="FF000000"/>
            <rFont val="Calibri"/>
            <family val="2"/>
            <scheme val="minor"/>
          </rPr>
          <t>======
ID#AAAAWbwqqW4
    (2021-12-28 20:47:46)
Competencia del personal, disponibilidad del personal, seguridad y salud ocupacional.</t>
        </r>
      </text>
    </comment>
    <comment ref="A126" authorId="0" shapeId="0" xr:uid="{00000000-0006-0000-0000-000060000000}">
      <text>
        <r>
          <rPr>
            <sz val="10"/>
            <color rgb="FF000000"/>
            <rFont val="Calibri"/>
            <family val="2"/>
            <scheme val="minor"/>
          </rPr>
          <t>======
ID#AAAAWbwqqeo
    (2021-12-28 20:47:45)
Capacidad, diseño, ejecución, proveedores, entradas, salidas, gestión del conocimiento dentro de la entidad.</t>
        </r>
      </text>
    </comment>
    <comment ref="A127" authorId="0" shapeId="0" xr:uid="{00000000-0006-0000-0000-000061000000}">
      <text>
        <r>
          <rPr>
            <sz val="10"/>
            <color rgb="FF000000"/>
            <rFont val="Calibri"/>
            <family val="2"/>
            <scheme val="minor"/>
          </rPr>
          <t>======
ID#AAAAWbwqqWc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28" authorId="0" shapeId="0" xr:uid="{00000000-0006-0000-0000-000062000000}">
      <text>
        <r>
          <rPr>
            <sz val="10"/>
            <color rgb="FF000000"/>
            <rFont val="Calibri"/>
            <family val="2"/>
            <scheme val="minor"/>
          </rPr>
          <t>======
ID#AAAAWbwqqfk
    (2021-12-28 20:47:46)
Lineamientos en cuanto a la planeación estratégica de la entidad, estructura organizacional, seguimiento de las metas y objetivos institucionales, informes de gestión.</t>
        </r>
      </text>
    </comment>
    <comment ref="A129" authorId="0" shapeId="0" xr:uid="{00000000-0006-0000-0000-000063000000}">
      <text>
        <r>
          <rPr>
            <sz val="10"/>
            <color rgb="FF000000"/>
            <rFont val="Calibri"/>
            <family val="2"/>
            <scheme val="minor"/>
          </rPr>
          <t>======
ID#AAAAWbwqqLo
    (2021-12-28 20:47:45)
Canales utilizados y su efectividad, flujo de información necesaria para el desarrollo de las operaciones.</t>
        </r>
      </text>
    </comment>
    <comment ref="A130" authorId="0" shapeId="0" xr:uid="{00000000-0006-0000-0000-000064000000}">
      <text>
        <r>
          <rPr>
            <sz val="10"/>
            <color rgb="FF000000"/>
            <rFont val="Calibri"/>
            <family val="2"/>
            <scheme val="minor"/>
          </rPr>
          <t>======
ID#AAAAWbwqqe4
    (2021-12-28 20:47:45)
Presupuesto de funcionamiento, recursos de inversión, infraestructura, capacidad instalada.</t>
        </r>
      </text>
    </comment>
    <comment ref="A131" authorId="0" shapeId="0" xr:uid="{00000000-0006-0000-0000-000065000000}">
      <text>
        <r>
          <rPr>
            <sz val="10"/>
            <color rgb="FF000000"/>
            <rFont val="Calibri"/>
            <family val="2"/>
            <scheme val="minor"/>
          </rPr>
          <t>======
ID#AAAAWbwqqek
    (2021-12-28 20:47:46)
Otro Factor interno no identificado en el listado pero que puede estar presente en el contexto.</t>
        </r>
      </text>
    </comment>
    <comment ref="B133" authorId="0" shapeId="0" xr:uid="{00000000-0006-0000-0000-000066000000}">
      <text>
        <r>
          <rPr>
            <sz val="10"/>
            <color rgb="FF000000"/>
            <rFont val="Calibri"/>
            <family val="2"/>
            <scheme val="minor"/>
          </rPr>
          <t>======
ID#AAAAWbwqqqc
    (2021-12-28 20:47:46)
Aquellas características propias de PNN, que le facilitan o favorecen el logro de los objetivos del plan Estrategico institucional y de los procesos .(ventajas competitivas)</t>
        </r>
      </text>
    </comment>
    <comment ref="C133" authorId="0" shapeId="0" xr:uid="{00000000-0006-0000-0000-000067000000}">
      <text>
        <r>
          <rPr>
            <sz val="10"/>
            <color rgb="FF000000"/>
            <rFont val="Calibri"/>
            <family val="2"/>
            <scheme val="minor"/>
          </rPr>
          <t>======
ID#AAAAWbwqq1g
    (2021-12-28 20:47:46)
Aquellas características propias de PNN, que constituyen obstáculos internos al logro de los objetivos del plan Estratégico institucional y de los proceso.</t>
        </r>
      </text>
    </comment>
    <comment ref="A134" authorId="0" shapeId="0" xr:uid="{00000000-0006-0000-0000-000068000000}">
      <text>
        <r>
          <rPr>
            <sz val="10"/>
            <color rgb="FF000000"/>
            <rFont val="Calibri"/>
            <family val="2"/>
            <scheme val="minor"/>
          </rPr>
          <t>======
ID#AAAAWbwqqTU
    (2021-12-28 20:47:45)
Claridad en la descripción del alcance y objetivo del proceso.</t>
        </r>
      </text>
    </comment>
    <comment ref="A135" authorId="0" shapeId="0" xr:uid="{00000000-0006-0000-0000-000069000000}">
      <text>
        <r>
          <rPr>
            <sz val="10"/>
            <color rgb="FF000000"/>
            <rFont val="Calibri"/>
            <family val="2"/>
            <scheme val="minor"/>
          </rPr>
          <t>======
ID#AAAAWbwqqN8
    (2021-12-28 20:47:45)
Relación precisa con otros procesos en cuanto a insumos, proveedores, productos, usuarios o clientes.</t>
        </r>
      </text>
    </comment>
    <comment ref="A136" authorId="0" shapeId="0" xr:uid="{00000000-0006-0000-0000-00006A000000}">
      <text>
        <r>
          <rPr>
            <sz val="10"/>
            <color rgb="FF000000"/>
            <rFont val="Calibri"/>
            <family val="2"/>
            <scheme val="minor"/>
          </rPr>
          <t>======
ID#AAAAWbwqqWE
    (2021-12-28 20:47:45)
Procesos que determinan lineamientos necesarios para el desarrollo de todos los procesos de la entidad.</t>
        </r>
      </text>
    </comment>
    <comment ref="A137" authorId="0" shapeId="0" xr:uid="{00000000-0006-0000-0000-00006B000000}">
      <text>
        <r>
          <rPr>
            <sz val="10"/>
            <color rgb="FF000000"/>
            <rFont val="Calibri"/>
            <family val="2"/>
            <scheme val="minor"/>
          </rPr>
          <t>======
ID#AAAAWbwqqhw
    (2021-12-28 20:47:46)
Pertinencia en los procedimientos que desarrollan los procesos.</t>
        </r>
      </text>
    </comment>
    <comment ref="A138" authorId="0" shapeId="0" xr:uid="{00000000-0006-0000-0000-00006C000000}">
      <text>
        <r>
          <rPr>
            <sz val="10"/>
            <color rgb="FF000000"/>
            <rFont val="Calibri"/>
            <family val="2"/>
            <scheme val="minor"/>
          </rPr>
          <t>======
ID#AAAAWbwqqzo
    (2021-12-28 20:47:46)
Grado de autoridad y responsabilidad de los funcionarios frente al proceso.</t>
        </r>
      </text>
    </comment>
    <comment ref="A139" authorId="0" shapeId="0" xr:uid="{00000000-0006-0000-0000-00006D000000}">
      <text>
        <r>
          <rPr>
            <sz val="10"/>
            <color rgb="FF000000"/>
            <rFont val="Calibri"/>
            <family val="2"/>
            <scheme val="minor"/>
          </rPr>
          <t>======
ID#AAAAWbwqq0E
    (2021-12-28 20:47:45)
Efectividad en los flujos de información determinados en la interacción de los procesos.</t>
        </r>
      </text>
    </comment>
    <comment ref="A140" authorId="0" shapeId="0" xr:uid="{00000000-0006-0000-0000-00006E000000}">
      <text>
        <r>
          <rPr>
            <sz val="10"/>
            <color rgb="FF000000"/>
            <rFont val="Calibri"/>
            <family val="2"/>
            <scheme val="minor"/>
          </rPr>
          <t>======
ID#AAAAWbwqqto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41" authorId="0" shapeId="0" xr:uid="{00000000-0006-0000-0000-00006F000000}">
      <text>
        <r>
          <rPr>
            <sz val="10"/>
            <color rgb="FF000000"/>
            <rFont val="Calibri"/>
            <family val="2"/>
            <scheme val="minor"/>
          </rPr>
          <t>======
ID#AAAAWbwqqXs
    (2021-12-28 20:47:45)
Otro Factor interno no identificado en el listado pero que puede estar presente en el contexto.</t>
        </r>
      </text>
    </comment>
    <comment ref="B143" authorId="0" shapeId="0" xr:uid="{00000000-0006-0000-0000-000070000000}">
      <text>
        <r>
          <rPr>
            <sz val="10"/>
            <color rgb="FF000000"/>
            <rFont val="Calibri"/>
            <family val="2"/>
            <scheme val="minor"/>
          </rPr>
          <t>======
ID#AAAAWbwqqU0
    (2021-12-28 20:47:46)
Son aquellas situaciones que se presentan en el entorno de PNN y que podrían favorecer el logro de los objetivos del Plan Estratégico Institucional y de los procesos.</t>
        </r>
      </text>
    </comment>
    <comment ref="C143" authorId="0" shapeId="0" xr:uid="{00000000-0006-0000-0000-000071000000}">
      <text>
        <r>
          <rPr>
            <sz val="10"/>
            <color rgb="FF000000"/>
            <rFont val="Calibri"/>
            <family val="2"/>
            <scheme val="minor"/>
          </rPr>
          <t>======
ID#AAAAWbwqqbM
    (2021-12-28 20:47:45)
Aquellas situaciones que se presentan en el entorno de PNN y que podrían afectar negativamente, las posibilidades de logro de los objetivos del Plan Estratégico Institucional y de los procesos</t>
        </r>
      </text>
    </comment>
    <comment ref="A144" authorId="0" shapeId="0" xr:uid="{00000000-0006-0000-0000-000072000000}">
      <text>
        <r>
          <rPr>
            <sz val="10"/>
            <color rgb="FF000000"/>
            <rFont val="Calibri"/>
            <family val="2"/>
            <scheme val="minor"/>
          </rPr>
          <t>======
ID#AAAAWbwqqgE
    (2021-12-28 20:47:45)
Disminución del presupuesto por prioridades del gobierno, austeridad del gastos, disponibilidad de capital, liquidez, mercados financieros, desempleo, competencia.</t>
        </r>
      </text>
    </comment>
    <comment ref="A145" authorId="0" shapeId="0" xr:uid="{00000000-0006-0000-0000-000073000000}">
      <text>
        <r>
          <rPr>
            <sz val="10"/>
            <color rgb="FF000000"/>
            <rFont val="Calibri"/>
            <family val="2"/>
            <scheme val="minor"/>
          </rPr>
          <t>======
ID#AAAAWbwqqlY
    (2021-12-28 20:47:46)
Cambio de gobierno, legislación, políticas públicas, regulación, falta de continuidad de los programas establecidos.</t>
        </r>
      </text>
    </comment>
    <comment ref="A146" authorId="0" shapeId="0" xr:uid="{00000000-0006-0000-0000-000074000000}">
      <text>
        <r>
          <rPr>
            <sz val="10"/>
            <color rgb="FF000000"/>
            <rFont val="Calibri"/>
            <family val="2"/>
            <scheme val="minor"/>
          </rPr>
          <t>======
ID#AAAAWbwqqT8
    (2021-12-28 20:47:45)
Normatividad externa (leyes, decretos, ordenanzas y acuerdos), cambios legales y normativos que pueden afectar la misión y visión de la entidad.</t>
        </r>
      </text>
    </comment>
    <comment ref="A147" authorId="0" shapeId="0" xr:uid="{00000000-0006-0000-0000-000075000000}">
      <text>
        <r>
          <rPr>
            <sz val="10"/>
            <color rgb="FF000000"/>
            <rFont val="Calibri"/>
            <family val="2"/>
            <scheme val="minor"/>
          </rPr>
          <t>======
ID#AAAAWbwqqXw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148" authorId="0" shapeId="0" xr:uid="{00000000-0006-0000-0000-000076000000}">
      <text>
        <r>
          <rPr>
            <sz val="10"/>
            <color rgb="FF000000"/>
            <rFont val="Calibri"/>
            <family val="2"/>
            <scheme val="minor"/>
          </rPr>
          <t>======
ID#AAAAWbwqqTM
    (2021-12-28 20:47:46)
Avances en tecnología, acceso a sistemas de información externos, gobierno en línea.</t>
        </r>
      </text>
    </comment>
    <comment ref="A149" authorId="0" shapeId="0" xr:uid="{00000000-0006-0000-0000-000077000000}">
      <text>
        <r>
          <rPr>
            <sz val="10"/>
            <color rgb="FF000000"/>
            <rFont val="Calibri"/>
            <family val="2"/>
            <scheme val="minor"/>
          </rPr>
          <t>======
ID#AAAAWbwqqjY
    (2021-12-28 20:47:45)
Emisiones y residuos, energía, catástrofes naturales, desarrollo sostenible.</t>
        </r>
      </text>
    </comment>
    <comment ref="A150" authorId="0" shapeId="0" xr:uid="{00000000-0006-0000-0000-000078000000}">
      <text>
        <r>
          <rPr>
            <sz val="10"/>
            <color rgb="FF000000"/>
            <rFont val="Calibri"/>
            <family val="2"/>
            <scheme val="minor"/>
          </rPr>
          <t>======
ID#AAAAWbwqqNo
    (2021-12-28 20:47:46)
Otro Factor interno no identificado en el listado pero que puede estar presente en el contexto.</t>
        </r>
      </text>
    </comment>
    <comment ref="A158" authorId="0" shapeId="0" xr:uid="{00000000-0006-0000-0000-000079000000}">
      <text>
        <r>
          <rPr>
            <sz val="10"/>
            <color rgb="FF000000"/>
            <rFont val="Calibri"/>
            <family val="2"/>
            <scheme val="minor"/>
          </rPr>
          <t>======
ID#AAAAWbwqq5o
    (2021-12-28 20:47:45)
Diligencie la DT Y AP
	-Nohora Isabel</t>
        </r>
      </text>
    </comment>
    <comment ref="B158" authorId="0" shapeId="0" xr:uid="{00000000-0006-0000-0000-00007A000000}">
      <text>
        <r>
          <rPr>
            <sz val="10"/>
            <color rgb="FF000000"/>
            <rFont val="Calibri"/>
            <family val="2"/>
            <scheme val="minor"/>
          </rPr>
          <t>======
ID#AAAAWbwqqaQ
    (2021-12-28 20:47:45)
Diligencia solo para las DT y AP</t>
        </r>
      </text>
    </comment>
    <comment ref="B161" authorId="0" shapeId="0" xr:uid="{00000000-0006-0000-0000-00007B000000}">
      <text>
        <r>
          <rPr>
            <sz val="10"/>
            <color rgb="FF000000"/>
            <rFont val="Calibri"/>
            <family val="2"/>
            <scheme val="minor"/>
          </rPr>
          <t>======
ID#AAAAWbwqqcw
    (2021-12-28 20:47:45)
Aquellas características propias de PNN, que le facilitan o favorecen el logro de los objetivos del plan Estrategico institucional y de los procesos .(ventajas competitivas)</t>
        </r>
      </text>
    </comment>
    <comment ref="C161" authorId="0" shapeId="0" xr:uid="{00000000-0006-0000-0000-00007C000000}">
      <text>
        <r>
          <rPr>
            <sz val="10"/>
            <color rgb="FF000000"/>
            <rFont val="Calibri"/>
            <family val="2"/>
            <scheme val="minor"/>
          </rPr>
          <t>======
ID#AAAAWbwqqcA
    (2021-12-28 20:47:45)
Aquellas características propias de PNN, que constituyen obstáculos internos al logro de los objetivos del plan Estratégico institucional y de los proceso.</t>
        </r>
      </text>
    </comment>
    <comment ref="A162" authorId="0" shapeId="0" xr:uid="{00000000-0006-0000-0000-00007D000000}">
      <text>
        <r>
          <rPr>
            <sz val="10"/>
            <color rgb="FF000000"/>
            <rFont val="Calibri"/>
            <family val="2"/>
            <scheme val="minor"/>
          </rPr>
          <t>======
ID#AAAAWbwqqgg
    (2021-12-28 20:47:46)
Competencia del personal, disponibilidad del personal, seguridad y salud ocupacional.</t>
        </r>
      </text>
    </comment>
    <comment ref="A163" authorId="0" shapeId="0" xr:uid="{00000000-0006-0000-0000-00007E000000}">
      <text>
        <r>
          <rPr>
            <sz val="10"/>
            <color rgb="FF000000"/>
            <rFont val="Calibri"/>
            <family val="2"/>
            <scheme val="minor"/>
          </rPr>
          <t>======
ID#AAAAWbwqqmY
    (2021-12-28 20:47:45)
Capacidad, diseño, ejecución, proveedores, entradas, salidas, gestión del conocimiento dentro de la entidad.</t>
        </r>
      </text>
    </comment>
    <comment ref="A164" authorId="0" shapeId="0" xr:uid="{00000000-0006-0000-0000-00007F000000}">
      <text>
        <r>
          <rPr>
            <sz val="10"/>
            <color rgb="FF000000"/>
            <rFont val="Calibri"/>
            <family val="2"/>
            <scheme val="minor"/>
          </rPr>
          <t>======
ID#AAAAWbwqqPE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5" authorId="0" shapeId="0" xr:uid="{00000000-0006-0000-0000-000080000000}">
      <text>
        <r>
          <rPr>
            <sz val="10"/>
            <color rgb="FF000000"/>
            <rFont val="Calibri"/>
            <family val="2"/>
            <scheme val="minor"/>
          </rPr>
          <t>======
ID#AAAAWbwqqQw
    (2021-12-28 20:47:46)
Lineamientos en cuanto a la planeación estratégica de la entidad, estructura organizacional, seguimiento de las metas y objetivos institucionales, informes de gestión.</t>
        </r>
      </text>
    </comment>
    <comment ref="A166" authorId="0" shapeId="0" xr:uid="{00000000-0006-0000-0000-000081000000}">
      <text>
        <r>
          <rPr>
            <sz val="10"/>
            <color rgb="FF000000"/>
            <rFont val="Calibri"/>
            <family val="2"/>
            <scheme val="minor"/>
          </rPr>
          <t>======
ID#AAAAWbwqqYM
    (2021-12-28 20:47:45)
Canales utilizados y su efectividad, flujo de información necesaria para el desarrollo de las operaciones.</t>
        </r>
      </text>
    </comment>
    <comment ref="A167" authorId="0" shapeId="0" xr:uid="{00000000-0006-0000-0000-000082000000}">
      <text>
        <r>
          <rPr>
            <sz val="10"/>
            <color rgb="FF000000"/>
            <rFont val="Calibri"/>
            <family val="2"/>
            <scheme val="minor"/>
          </rPr>
          <t>======
ID#AAAAWbwqqgo
    (2021-12-28 20:47:46)
Presupuesto de funcionamiento, recursos de inversión, infraestructura, capacidad instalada.</t>
        </r>
      </text>
    </comment>
    <comment ref="A168" authorId="0" shapeId="0" xr:uid="{00000000-0006-0000-0000-000083000000}">
      <text>
        <r>
          <rPr>
            <sz val="10"/>
            <color rgb="FF000000"/>
            <rFont val="Calibri"/>
            <family val="2"/>
            <scheme val="minor"/>
          </rPr>
          <t>======
ID#AAAAWbwqqzk
    (2021-12-28 20:47:45)
Otro Factor interno no identificado en el listado pero que puede estar presente en el contexto.</t>
        </r>
      </text>
    </comment>
    <comment ref="B170" authorId="0" shapeId="0" xr:uid="{00000000-0006-0000-0000-000084000000}">
      <text>
        <r>
          <rPr>
            <sz val="10"/>
            <color rgb="FF000000"/>
            <rFont val="Calibri"/>
            <family val="2"/>
            <scheme val="minor"/>
          </rPr>
          <t>======
ID#AAAAWbwqqd8
    (2021-12-28 20:47:46)
Aquellas características propias de PNN, que le facilitan o favorecen el logro de los objetivos del plan Estrategico institucional y de los procesos .(ventajas competitivas)</t>
        </r>
      </text>
    </comment>
    <comment ref="C170" authorId="0" shapeId="0" xr:uid="{00000000-0006-0000-0000-000085000000}">
      <text>
        <r>
          <rPr>
            <sz val="10"/>
            <color rgb="FF000000"/>
            <rFont val="Calibri"/>
            <family val="2"/>
            <scheme val="minor"/>
          </rPr>
          <t>======
ID#AAAAWbwqqds
    (2021-12-28 20:47:45)
Aquellas características propias de PNN, que constituyen obstáculos internos al logro de los objetivos del plan Estratégico institucional y de los proceso.</t>
        </r>
      </text>
    </comment>
    <comment ref="A171" authorId="0" shapeId="0" xr:uid="{00000000-0006-0000-0000-000086000000}">
      <text>
        <r>
          <rPr>
            <sz val="10"/>
            <color rgb="FF000000"/>
            <rFont val="Calibri"/>
            <family val="2"/>
            <scheme val="minor"/>
          </rPr>
          <t>======
ID#AAAAWbwqqL8
    (2021-12-28 20:47:46)
Claridad en la descripción del alcance y objetivo del proceso.</t>
        </r>
      </text>
    </comment>
    <comment ref="A172" authorId="0" shapeId="0" xr:uid="{00000000-0006-0000-0000-000087000000}">
      <text>
        <r>
          <rPr>
            <sz val="10"/>
            <color rgb="FF000000"/>
            <rFont val="Calibri"/>
            <family val="2"/>
            <scheme val="minor"/>
          </rPr>
          <t>======
ID#AAAAWbwqquk
    (2021-12-28 20:47:45)
Relación precisa con otros procesos en cuanto a insumos, proveedores, productos, usuarios o clientes.</t>
        </r>
      </text>
    </comment>
    <comment ref="A173" authorId="0" shapeId="0" xr:uid="{00000000-0006-0000-0000-000088000000}">
      <text>
        <r>
          <rPr>
            <sz val="10"/>
            <color rgb="FF000000"/>
            <rFont val="Calibri"/>
            <family val="2"/>
            <scheme val="minor"/>
          </rPr>
          <t>======
ID#AAAAWbwqqz8
    (2021-12-28 20:47:45)
Procesos que determinan lineamientos necesarios para el desarrollo de todos los procesos de la entidad.</t>
        </r>
      </text>
    </comment>
    <comment ref="A174" authorId="0" shapeId="0" xr:uid="{00000000-0006-0000-0000-000089000000}">
      <text>
        <r>
          <rPr>
            <sz val="10"/>
            <color rgb="FF000000"/>
            <rFont val="Calibri"/>
            <family val="2"/>
            <scheme val="minor"/>
          </rPr>
          <t>======
ID#AAAAWbwqqdQ
    (2021-12-28 20:47:45)
Pertinencia en los procedimientos que desarrollan los procesos.</t>
        </r>
      </text>
    </comment>
    <comment ref="A175" authorId="0" shapeId="0" xr:uid="{00000000-0006-0000-0000-00008A000000}">
      <text>
        <r>
          <rPr>
            <sz val="10"/>
            <color rgb="FF000000"/>
            <rFont val="Calibri"/>
            <family val="2"/>
            <scheme val="minor"/>
          </rPr>
          <t>======
ID#AAAAWbwqqQE
    (2021-12-28 20:47:45)
Grado de autoridad y responsabilidad de los funcionarios frente al proceso.</t>
        </r>
      </text>
    </comment>
    <comment ref="A176" authorId="0" shapeId="0" xr:uid="{00000000-0006-0000-0000-00008B000000}">
      <text>
        <r>
          <rPr>
            <sz val="10"/>
            <color rgb="FF000000"/>
            <rFont val="Calibri"/>
            <family val="2"/>
            <scheme val="minor"/>
          </rPr>
          <t>======
ID#AAAAWbwqq0g
    (2021-12-28 20:47:46)
Efectividad en los flujos de información determinados en la interacción de los procesos.</t>
        </r>
      </text>
    </comment>
    <comment ref="A177" authorId="0" shapeId="0" xr:uid="{00000000-0006-0000-0000-00008C000000}">
      <text>
        <r>
          <rPr>
            <sz val="10"/>
            <color rgb="FF000000"/>
            <rFont val="Calibri"/>
            <family val="2"/>
            <scheme val="minor"/>
          </rPr>
          <t>======
ID#AAAAWbwqqZk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78" authorId="0" shapeId="0" xr:uid="{00000000-0006-0000-0000-00008D000000}">
      <text>
        <r>
          <rPr>
            <sz val="10"/>
            <color rgb="FF000000"/>
            <rFont val="Calibri"/>
            <family val="2"/>
            <scheme val="minor"/>
          </rPr>
          <t>======
ID#AAAAWbwqqxY
    (2021-12-28 20:47:45)
Otro Factor interno no identificado en el listado pero que puede estar presente en el contexto.</t>
        </r>
      </text>
    </comment>
    <comment ref="B180" authorId="0" shapeId="0" xr:uid="{00000000-0006-0000-0000-00008E000000}">
      <text>
        <r>
          <rPr>
            <sz val="10"/>
            <color rgb="FF000000"/>
            <rFont val="Calibri"/>
            <family val="2"/>
            <scheme val="minor"/>
          </rPr>
          <t>======
ID#AAAAWbwqqzs
    (2021-12-28 20:47:45)
Son aquellas situaciones que se presentan en el entorno de PNN y que podrían favorecer el logro de los objetivos del Plan Estratégico Institucional y de los procesos.</t>
        </r>
      </text>
    </comment>
    <comment ref="C180" authorId="0" shapeId="0" xr:uid="{00000000-0006-0000-0000-00008F000000}">
      <text>
        <r>
          <rPr>
            <sz val="10"/>
            <color rgb="FF000000"/>
            <rFont val="Calibri"/>
            <family val="2"/>
            <scheme val="minor"/>
          </rPr>
          <t>======
ID#AAAAWbwqqbY
    (2021-12-28 20:47:46)
Aquellas situaciones que se presentan en el entorno de PNN y que podrían afectar negativamente, las posibilidades de logro de los objetivos del Plan Estratégico Institucional y de los procesos</t>
        </r>
      </text>
    </comment>
    <comment ref="A181" authorId="0" shapeId="0" xr:uid="{00000000-0006-0000-0000-000090000000}">
      <text>
        <r>
          <rPr>
            <sz val="10"/>
            <color rgb="FF000000"/>
            <rFont val="Calibri"/>
            <family val="2"/>
            <scheme val="minor"/>
          </rPr>
          <t>======
ID#AAAAWbwqqMc
    (2021-12-28 20:47:46)
Disminución del presupuesto por prioridades del gobierno, austeridad del gastos, disponibilidad de capital, liquidez, mercados financieros, desempleo, competencia.</t>
        </r>
      </text>
    </comment>
    <comment ref="A182" authorId="0" shapeId="0" xr:uid="{00000000-0006-0000-0000-000091000000}">
      <text>
        <r>
          <rPr>
            <sz val="10"/>
            <color rgb="FF000000"/>
            <rFont val="Calibri"/>
            <family val="2"/>
            <scheme val="minor"/>
          </rPr>
          <t>======
ID#AAAAWbwqqsg
    (2021-12-28 20:47:46)
Cambio de gobierno, legislación, políticas públicas, regulación, falta de continuidad de los programas establecidos.</t>
        </r>
      </text>
    </comment>
    <comment ref="A183" authorId="0" shapeId="0" xr:uid="{00000000-0006-0000-0000-000092000000}">
      <text>
        <r>
          <rPr>
            <sz val="10"/>
            <color rgb="FF000000"/>
            <rFont val="Calibri"/>
            <family val="2"/>
            <scheme val="minor"/>
          </rPr>
          <t>======
ID#AAAAWbwqqW0
    (2021-12-28 20:47:45)
Normatividad externa (leyes, decretos, ordenanzas y acuerdos), cambios legales y normativos que pueden afectar la misión y visión de la entidad.</t>
        </r>
      </text>
    </comment>
    <comment ref="A184" authorId="0" shapeId="0" xr:uid="{00000000-0006-0000-0000-000093000000}">
      <text>
        <r>
          <rPr>
            <sz val="10"/>
            <color rgb="FF000000"/>
            <rFont val="Calibri"/>
            <family val="2"/>
            <scheme val="minor"/>
          </rPr>
          <t>======
ID#AAAAWbwqqUI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185" authorId="0" shapeId="0" xr:uid="{00000000-0006-0000-0000-000094000000}">
      <text>
        <r>
          <rPr>
            <sz val="10"/>
            <color rgb="FF000000"/>
            <rFont val="Calibri"/>
            <family val="2"/>
            <scheme val="minor"/>
          </rPr>
          <t>======
ID#AAAAWbwqqhI
    (2021-12-28 20:47:46)
Avances en tecnología, acceso a sistemas de información externos, gobierno en línea.</t>
        </r>
      </text>
    </comment>
    <comment ref="A186" authorId="0" shapeId="0" xr:uid="{00000000-0006-0000-0000-000095000000}">
      <text>
        <r>
          <rPr>
            <sz val="10"/>
            <color rgb="FF000000"/>
            <rFont val="Calibri"/>
            <family val="2"/>
            <scheme val="minor"/>
          </rPr>
          <t>======
ID#AAAAWbwqqNg
    (2021-12-28 20:47:45)
Emisiones y residuos, energía, catástrofes naturales, desarrollo sostenible.</t>
        </r>
      </text>
    </comment>
    <comment ref="A187" authorId="0" shapeId="0" xr:uid="{00000000-0006-0000-0000-000096000000}">
      <text>
        <r>
          <rPr>
            <sz val="10"/>
            <color rgb="FF000000"/>
            <rFont val="Calibri"/>
            <family val="2"/>
            <scheme val="minor"/>
          </rPr>
          <t>======
ID#AAAAWbwqq1c
    (2021-12-28 20:47:45)
Otro Factor interno no identificado en el listado pero que puede estar presente en el contexto.</t>
        </r>
      </text>
    </comment>
    <comment ref="A196" authorId="0" shapeId="0" xr:uid="{00000000-0006-0000-0000-000097000000}">
      <text>
        <r>
          <rPr>
            <sz val="10"/>
            <color rgb="FF000000"/>
            <rFont val="Calibri"/>
            <family val="2"/>
            <scheme val="minor"/>
          </rPr>
          <t>======
ID#AAAAWbwqqLM
    (2021-12-28 20:47:45)
Diligencie la DT Y AP
	-Nohora Isabel</t>
        </r>
      </text>
    </comment>
    <comment ref="B196" authorId="0" shapeId="0" xr:uid="{00000000-0006-0000-0000-000098000000}">
      <text>
        <r>
          <rPr>
            <sz val="10"/>
            <color rgb="FF000000"/>
            <rFont val="Calibri"/>
            <family val="2"/>
            <scheme val="minor"/>
          </rPr>
          <t>======
ID#AAAAWbwqqRg
    (2021-12-28 20:47:45)
Diligencia solo para las DT y AP</t>
        </r>
      </text>
    </comment>
    <comment ref="B199" authorId="0" shapeId="0" xr:uid="{00000000-0006-0000-0000-000099000000}">
      <text>
        <r>
          <rPr>
            <sz val="10"/>
            <color rgb="FF000000"/>
            <rFont val="Calibri"/>
            <family val="2"/>
            <scheme val="minor"/>
          </rPr>
          <t>======
ID#AAAAWbwqqws
    (2021-12-28 20:47:45)
Aquellas características propias de PNN, que le facilitan o favorecen el logro de los objetivos del plan Estrategico institucional y de los procesos .(ventajas competitivas)</t>
        </r>
      </text>
    </comment>
    <comment ref="C199" authorId="0" shapeId="0" xr:uid="{00000000-0006-0000-0000-00009A000000}">
      <text>
        <r>
          <rPr>
            <sz val="10"/>
            <color rgb="FF000000"/>
            <rFont val="Calibri"/>
            <family val="2"/>
            <scheme val="minor"/>
          </rPr>
          <t>======
ID#AAAAWbwqqM0
    (2021-12-28 20:47:46)
Aquellas características propias de PNN, que constituyen obstáculos internos al logro de los objetivos del plan Estratégico institucional y de los proceso.</t>
        </r>
      </text>
    </comment>
    <comment ref="A200" authorId="0" shapeId="0" xr:uid="{00000000-0006-0000-0000-00009B000000}">
      <text>
        <r>
          <rPr>
            <sz val="10"/>
            <color rgb="FF000000"/>
            <rFont val="Calibri"/>
            <family val="2"/>
            <scheme val="minor"/>
          </rPr>
          <t>======
ID#AAAAWbwqqtg
    (2021-12-28 20:47:45)
Competencia del personal, disponibilidad del personal, seguridad y salud ocupacional.</t>
        </r>
      </text>
    </comment>
    <comment ref="A201" authorId="0" shapeId="0" xr:uid="{00000000-0006-0000-0000-00009C000000}">
      <text>
        <r>
          <rPr>
            <sz val="10"/>
            <color rgb="FF000000"/>
            <rFont val="Calibri"/>
            <family val="2"/>
            <scheme val="minor"/>
          </rPr>
          <t>======
ID#AAAAWbwqqU8
    (2021-12-28 20:47:45)
Capacidad, diseño, ejecución, proveedores, entradas, salidas, gestión del conocimiento dentro de la entidad.</t>
        </r>
      </text>
    </comment>
    <comment ref="A202" authorId="0" shapeId="0" xr:uid="{00000000-0006-0000-0000-00009D000000}">
      <text>
        <r>
          <rPr>
            <sz val="10"/>
            <color rgb="FF000000"/>
            <rFont val="Calibri"/>
            <family val="2"/>
            <scheme val="minor"/>
          </rPr>
          <t>======
ID#AAAAWbwqq14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03" authorId="0" shapeId="0" xr:uid="{00000000-0006-0000-0000-00009E000000}">
      <text>
        <r>
          <rPr>
            <sz val="10"/>
            <color rgb="FF000000"/>
            <rFont val="Calibri"/>
            <family val="2"/>
            <scheme val="minor"/>
          </rPr>
          <t>======
ID#AAAAWbwqqYY
    (2021-12-28 20:47:45)
Lineamientos en cuanto a la planeación estratégica de la entidad, estructura organizacional, seguimiento de las metas y objetivos institucionales, informes de gestión.</t>
        </r>
      </text>
    </comment>
    <comment ref="A204" authorId="0" shapeId="0" xr:uid="{00000000-0006-0000-0000-00009F000000}">
      <text>
        <r>
          <rPr>
            <sz val="10"/>
            <color rgb="FF000000"/>
            <rFont val="Calibri"/>
            <family val="2"/>
            <scheme val="minor"/>
          </rPr>
          <t>======
ID#AAAAWbwqqlQ
    (2021-12-28 20:47:46)
Canales utilizados y su efectividad, flujo de información necesaria para el desarrollo de las operaciones.</t>
        </r>
      </text>
    </comment>
    <comment ref="A205" authorId="0" shapeId="0" xr:uid="{00000000-0006-0000-0000-0000A0000000}">
      <text>
        <r>
          <rPr>
            <sz val="10"/>
            <color rgb="FF000000"/>
            <rFont val="Calibri"/>
            <family val="2"/>
            <scheme val="minor"/>
          </rPr>
          <t>======
ID#AAAAWbwqq5w
    (2021-12-28 20:47:45)
Presupuesto de funcionamiento, recursos de inversión, infraestructura, capacidad instalada.</t>
        </r>
      </text>
    </comment>
    <comment ref="A206" authorId="0" shapeId="0" xr:uid="{00000000-0006-0000-0000-0000A1000000}">
      <text>
        <r>
          <rPr>
            <sz val="10"/>
            <color rgb="FF000000"/>
            <rFont val="Calibri"/>
            <family val="2"/>
            <scheme val="minor"/>
          </rPr>
          <t>======
ID#AAAAWbwqqQI
    (2021-12-28 20:47:45)
Otro Factor interno no identificado en el listado pero que puede estar presente en el contexto.</t>
        </r>
      </text>
    </comment>
    <comment ref="B208" authorId="0" shapeId="0" xr:uid="{00000000-0006-0000-0000-0000A2000000}">
      <text>
        <r>
          <rPr>
            <sz val="10"/>
            <color rgb="FF000000"/>
            <rFont val="Calibri"/>
            <family val="2"/>
            <scheme val="minor"/>
          </rPr>
          <t>======
ID#AAAAWbwqqe0
    (2021-12-28 20:47:45)
Aquellas características propias de PNN, que le facilitan o favorecen el logro de los objetivos del plan Estrategico institucional y de los procesos .(ventajas competitivas)</t>
        </r>
      </text>
    </comment>
    <comment ref="C208" authorId="0" shapeId="0" xr:uid="{00000000-0006-0000-0000-0000A3000000}">
      <text>
        <r>
          <rPr>
            <sz val="10"/>
            <color rgb="FF000000"/>
            <rFont val="Calibri"/>
            <family val="2"/>
            <scheme val="minor"/>
          </rPr>
          <t>======
ID#AAAAWbwqqgw
    (2021-12-28 20:47:46)
Aquellas características propias de PNN, que constituyen obstáculos internos al logro de los objetivos del plan Estratégico institucional y de los proceso.</t>
        </r>
      </text>
    </comment>
    <comment ref="A209" authorId="0" shapeId="0" xr:uid="{00000000-0006-0000-0000-0000A4000000}">
      <text>
        <r>
          <rPr>
            <sz val="10"/>
            <color rgb="FF000000"/>
            <rFont val="Calibri"/>
            <family val="2"/>
            <scheme val="minor"/>
          </rPr>
          <t>======
ID#AAAAWbwqq2A
    (2021-12-28 20:47:46)
Claridad en la descripción del alcance y objetivo del proceso.</t>
        </r>
      </text>
    </comment>
    <comment ref="A210" authorId="0" shapeId="0" xr:uid="{00000000-0006-0000-0000-0000A5000000}">
      <text>
        <r>
          <rPr>
            <sz val="10"/>
            <color rgb="FF000000"/>
            <rFont val="Calibri"/>
            <family val="2"/>
            <scheme val="minor"/>
          </rPr>
          <t>======
ID#AAAAWbwqqw8
    (2021-12-28 20:47:45)
Relación precisa con otros procesos en cuanto a insumos, proveedores, productos, usuarios o clientes.</t>
        </r>
      </text>
    </comment>
    <comment ref="A211" authorId="0" shapeId="0" xr:uid="{00000000-0006-0000-0000-0000A6000000}">
      <text>
        <r>
          <rPr>
            <sz val="10"/>
            <color rgb="FF000000"/>
            <rFont val="Calibri"/>
            <family val="2"/>
            <scheme val="minor"/>
          </rPr>
          <t>======
ID#AAAAWbwqqP0
    (2021-12-28 20:47:46)
Procesos que determinan lineamientos necesarios para el desarrollo de todos los procesos de la entidad.</t>
        </r>
      </text>
    </comment>
    <comment ref="A212" authorId="0" shapeId="0" xr:uid="{00000000-0006-0000-0000-0000A7000000}">
      <text>
        <r>
          <rPr>
            <sz val="10"/>
            <color rgb="FF000000"/>
            <rFont val="Calibri"/>
            <family val="2"/>
            <scheme val="minor"/>
          </rPr>
          <t>======
ID#AAAAWbwqqTY
    (2021-12-28 20:47:46)
Pertinencia en los procedimientos que desarrollan los procesos.</t>
        </r>
      </text>
    </comment>
    <comment ref="A213" authorId="0" shapeId="0" xr:uid="{00000000-0006-0000-0000-0000A8000000}">
      <text>
        <r>
          <rPr>
            <sz val="10"/>
            <color rgb="FF000000"/>
            <rFont val="Calibri"/>
            <family val="2"/>
            <scheme val="minor"/>
          </rPr>
          <t>======
ID#AAAAWbwqqnY
    (2021-12-28 20:47:46)
Grado de autoridad y responsabilidad de los funcionarios frente al proceso.</t>
        </r>
      </text>
    </comment>
    <comment ref="A214" authorId="0" shapeId="0" xr:uid="{00000000-0006-0000-0000-0000A9000000}">
      <text>
        <r>
          <rPr>
            <sz val="10"/>
            <color rgb="FF000000"/>
            <rFont val="Calibri"/>
            <family val="2"/>
            <scheme val="minor"/>
          </rPr>
          <t>======
ID#AAAAWbwqqyA
    (2021-12-28 20:47:45)
Efectividad en los flujos de información determinados en la interacción de los procesos.</t>
        </r>
      </text>
    </comment>
    <comment ref="A215" authorId="0" shapeId="0" xr:uid="{00000000-0006-0000-0000-0000AA000000}">
      <text>
        <r>
          <rPr>
            <sz val="10"/>
            <color rgb="FF000000"/>
            <rFont val="Calibri"/>
            <family val="2"/>
            <scheme val="minor"/>
          </rPr>
          <t>======
ID#AAAAWbwqqLQ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16" authorId="0" shapeId="0" xr:uid="{00000000-0006-0000-0000-0000AB000000}">
      <text>
        <r>
          <rPr>
            <sz val="10"/>
            <color rgb="FF000000"/>
            <rFont val="Calibri"/>
            <family val="2"/>
            <scheme val="minor"/>
          </rPr>
          <t>======
ID#AAAAWbwqqss
    (2021-12-28 20:47:46)
Otro Factor interno no identificado en el listado pero que puede estar presente en el contexto.</t>
        </r>
      </text>
    </comment>
    <comment ref="B218" authorId="0" shapeId="0" xr:uid="{00000000-0006-0000-0000-0000AC000000}">
      <text>
        <r>
          <rPr>
            <sz val="10"/>
            <color rgb="FF000000"/>
            <rFont val="Calibri"/>
            <family val="2"/>
            <scheme val="minor"/>
          </rPr>
          <t>======
ID#AAAAWbwqqlA
    (2021-12-28 20:47:45)
Son aquellas situaciones que se presentan en el entorno de PNN y que podrían favorecer el logro de los objetivos del Plan Estratégico Institucional y de los procesos.</t>
        </r>
      </text>
    </comment>
    <comment ref="C218" authorId="0" shapeId="0" xr:uid="{00000000-0006-0000-0000-0000AD000000}">
      <text>
        <r>
          <rPr>
            <sz val="10"/>
            <color rgb="FF000000"/>
            <rFont val="Calibri"/>
            <family val="2"/>
            <scheme val="minor"/>
          </rPr>
          <t>======
ID#AAAAWbwqqks
    (2021-12-28 20:47:45)
Aquellas situaciones que se presentan en el entorno de PNN y que podrían afectar negativamente, las posibilidades de logro de los objetivos del Plan Estratégico Institucional y de los procesos</t>
        </r>
      </text>
    </comment>
    <comment ref="A219" authorId="0" shapeId="0" xr:uid="{00000000-0006-0000-0000-0000AE000000}">
      <text>
        <r>
          <rPr>
            <sz val="10"/>
            <color rgb="FF000000"/>
            <rFont val="Calibri"/>
            <family val="2"/>
            <scheme val="minor"/>
          </rPr>
          <t>======
ID#AAAAWbwqqVI
    (2021-12-28 20:47:46)
Disminución del presupuesto por prioridades del gobierno, austeridad del gastos, disponibilidad de capital, liquidez, mercados financieros, desempleo, competencia.</t>
        </r>
      </text>
    </comment>
    <comment ref="A220" authorId="0" shapeId="0" xr:uid="{00000000-0006-0000-0000-0000AF000000}">
      <text>
        <r>
          <rPr>
            <sz val="10"/>
            <color rgb="FF000000"/>
            <rFont val="Calibri"/>
            <family val="2"/>
            <scheme val="minor"/>
          </rPr>
          <t>======
ID#AAAAWbwqqr0
    (2021-12-28 20:47:45)
Cambio de gobierno, legislación, políticas públicas, regulación, falta de continuidad de los programas establecidos.</t>
        </r>
      </text>
    </comment>
    <comment ref="A221" authorId="0" shapeId="0" xr:uid="{00000000-0006-0000-0000-0000B0000000}">
      <text>
        <r>
          <rPr>
            <sz val="10"/>
            <color rgb="FF000000"/>
            <rFont val="Calibri"/>
            <family val="2"/>
            <scheme val="minor"/>
          </rPr>
          <t>======
ID#AAAAWbwqqo0
    (2021-12-28 20:47:45)
Normatividad externa (leyes, decretos, ordenanzas y acuerdos), cambios legales y normativos que pueden afectar la misión y visión de la entidad.</t>
        </r>
      </text>
    </comment>
    <comment ref="A222" authorId="0" shapeId="0" xr:uid="{00000000-0006-0000-0000-0000B1000000}">
      <text>
        <r>
          <rPr>
            <sz val="10"/>
            <color rgb="FF000000"/>
            <rFont val="Calibri"/>
            <family val="2"/>
            <scheme val="minor"/>
          </rPr>
          <t>======
ID#AAAAWbwqqUU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223" authorId="0" shapeId="0" xr:uid="{00000000-0006-0000-0000-0000B2000000}">
      <text>
        <r>
          <rPr>
            <sz val="10"/>
            <color rgb="FF000000"/>
            <rFont val="Calibri"/>
            <family val="2"/>
            <scheme val="minor"/>
          </rPr>
          <t>======
ID#AAAAWbwqqKs
    (2021-12-28 20:47:45)
Avances en tecnología, acceso a sistemas de información externos, gobierno en línea.</t>
        </r>
      </text>
    </comment>
    <comment ref="A224" authorId="0" shapeId="0" xr:uid="{00000000-0006-0000-0000-0000B3000000}">
      <text>
        <r>
          <rPr>
            <sz val="10"/>
            <color rgb="FF000000"/>
            <rFont val="Calibri"/>
            <family val="2"/>
            <scheme val="minor"/>
          </rPr>
          <t>======
ID#AAAAWbwqqQo
    (2021-12-28 20:47:46)
Emisiones y residuos, energía, catástrofes naturales, desarrollo sostenible.</t>
        </r>
      </text>
    </comment>
    <comment ref="A225" authorId="0" shapeId="0" xr:uid="{00000000-0006-0000-0000-0000B4000000}">
      <text>
        <r>
          <rPr>
            <sz val="10"/>
            <color rgb="FF000000"/>
            <rFont val="Calibri"/>
            <family val="2"/>
            <scheme val="minor"/>
          </rPr>
          <t>======
ID#AAAAWbwqq6I
    (2021-12-28 20:47:46)
Otro Factor interno no identificado en el listado pero que puede estar presente en el contexto.</t>
        </r>
      </text>
    </comment>
    <comment ref="A234" authorId="0" shapeId="0" xr:uid="{00000000-0006-0000-0000-0000B5000000}">
      <text>
        <r>
          <rPr>
            <sz val="10"/>
            <color rgb="FF000000"/>
            <rFont val="Calibri"/>
            <family val="2"/>
            <scheme val="minor"/>
          </rPr>
          <t>======
ID#AAAAWbwqqtw
    (2021-12-28 20:47:45)
Diligencie la DT Y AP
	-Nohora Isabel</t>
        </r>
      </text>
    </comment>
    <comment ref="B234" authorId="0" shapeId="0" xr:uid="{00000000-0006-0000-0000-0000B6000000}">
      <text>
        <r>
          <rPr>
            <sz val="10"/>
            <color rgb="FF000000"/>
            <rFont val="Calibri"/>
            <family val="2"/>
            <scheme val="minor"/>
          </rPr>
          <t>======
ID#AAAAWbwqq3Q
    (2021-12-28 20:47:46)
Diligencia solo para las DT y AP</t>
        </r>
      </text>
    </comment>
    <comment ref="B237" authorId="0" shapeId="0" xr:uid="{00000000-0006-0000-0000-0000B7000000}">
      <text>
        <r>
          <rPr>
            <sz val="10"/>
            <color rgb="FF000000"/>
            <rFont val="Calibri"/>
            <family val="2"/>
            <scheme val="minor"/>
          </rPr>
          <t>======
ID#AAAAWbwqqK0
    (2021-12-28 20:47:45)
Aquellas características propias de PNN, que le facilitan o favorecen el logro de los objetivos del plan Estrategico institucional y de los procesos .(ventajas competitivas)</t>
        </r>
      </text>
    </comment>
    <comment ref="C237" authorId="0" shapeId="0" xr:uid="{00000000-0006-0000-0000-0000B8000000}">
      <text>
        <r>
          <rPr>
            <sz val="10"/>
            <color rgb="FF000000"/>
            <rFont val="Calibri"/>
            <family val="2"/>
            <scheme val="minor"/>
          </rPr>
          <t>======
ID#AAAAWbwqq0U
    (2021-12-28 20:47:46)
Aquellas características propias de PNN, que constituyen obstáculos internos al logro de los objetivos del plan Estratégico institucional y de los proceso.</t>
        </r>
      </text>
    </comment>
    <comment ref="A238" authorId="0" shapeId="0" xr:uid="{00000000-0006-0000-0000-0000B9000000}">
      <text>
        <r>
          <rPr>
            <sz val="10"/>
            <color rgb="FF000000"/>
            <rFont val="Calibri"/>
            <family val="2"/>
            <scheme val="minor"/>
          </rPr>
          <t>======
ID#AAAAWbwqqsk
    (2021-12-28 20:47:45)
Competencia del personal, disponibilidad del personal, seguridad y salud ocupacional.</t>
        </r>
      </text>
    </comment>
    <comment ref="A239" authorId="0" shapeId="0" xr:uid="{00000000-0006-0000-0000-0000BA000000}">
      <text>
        <r>
          <rPr>
            <sz val="10"/>
            <color rgb="FF000000"/>
            <rFont val="Calibri"/>
            <family val="2"/>
            <scheme val="minor"/>
          </rPr>
          <t>======
ID#AAAAWbwqqqE
    (2021-12-28 20:47:45)
Capacidad, diseño, ejecución, proveedores, entradas, salidas, gestión del conocimiento dentro de la entidad.</t>
        </r>
      </text>
    </comment>
    <comment ref="A240" authorId="0" shapeId="0" xr:uid="{00000000-0006-0000-0000-0000BB000000}">
      <text>
        <r>
          <rPr>
            <sz val="10"/>
            <color rgb="FF000000"/>
            <rFont val="Calibri"/>
            <family val="2"/>
            <scheme val="minor"/>
          </rPr>
          <t>======
ID#AAAAWbwqqvM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41" authorId="0" shapeId="0" xr:uid="{00000000-0006-0000-0000-0000BC000000}">
      <text>
        <r>
          <rPr>
            <sz val="10"/>
            <color rgb="FF000000"/>
            <rFont val="Calibri"/>
            <family val="2"/>
            <scheme val="minor"/>
          </rPr>
          <t>======
ID#AAAAWbwqqL0
    (2021-12-28 20:47:46)
Lineamientos en cuanto a la planeación estratégica de la entidad, estructura organizacional, seguimiento de las metas y objetivos institucionales, informes de gestión.</t>
        </r>
      </text>
    </comment>
    <comment ref="A242" authorId="0" shapeId="0" xr:uid="{00000000-0006-0000-0000-0000BD000000}">
      <text>
        <r>
          <rPr>
            <sz val="10"/>
            <color rgb="FF000000"/>
            <rFont val="Calibri"/>
            <family val="2"/>
            <scheme val="minor"/>
          </rPr>
          <t>======
ID#AAAAWbwqqgs
    (2021-12-28 20:47:45)
Canales utilizados y su efectividad, flujo de información necesaria para el desarrollo de las operaciones.</t>
        </r>
      </text>
    </comment>
    <comment ref="A243" authorId="0" shapeId="0" xr:uid="{00000000-0006-0000-0000-0000BE000000}">
      <text>
        <r>
          <rPr>
            <sz val="10"/>
            <color rgb="FF000000"/>
            <rFont val="Calibri"/>
            <family val="2"/>
            <scheme val="minor"/>
          </rPr>
          <t>======
ID#AAAAWbwqqXA
    (2021-12-28 20:47:45)
Presupuesto de funcionamiento, recursos de inversión, infraestructura, capacidad instalada.</t>
        </r>
      </text>
    </comment>
    <comment ref="A244" authorId="0" shapeId="0" xr:uid="{00000000-0006-0000-0000-0000BF000000}">
      <text>
        <r>
          <rPr>
            <sz val="10"/>
            <color rgb="FF000000"/>
            <rFont val="Calibri"/>
            <family val="2"/>
            <scheme val="minor"/>
          </rPr>
          <t>======
ID#AAAAWbwqqqY
    (2021-12-28 20:47:45)
Otro Factor interno no identificado en el listado pero que puede estar presente en el contexto.</t>
        </r>
      </text>
    </comment>
    <comment ref="B246" authorId="0" shapeId="0" xr:uid="{00000000-0006-0000-0000-0000C0000000}">
      <text>
        <r>
          <rPr>
            <sz val="10"/>
            <color rgb="FF000000"/>
            <rFont val="Calibri"/>
            <family val="2"/>
            <scheme val="minor"/>
          </rPr>
          <t>======
ID#AAAAWbwqqfA
    (2021-12-28 20:47:46)
Aquellas características propias de PNN, que le facilitan o favorecen el logro de los objetivos del plan Estrategico institucional y de los procesos .(ventajas competitivas)</t>
        </r>
      </text>
    </comment>
    <comment ref="C246" authorId="0" shapeId="0" xr:uid="{00000000-0006-0000-0000-0000C1000000}">
      <text>
        <r>
          <rPr>
            <sz val="10"/>
            <color rgb="FF000000"/>
            <rFont val="Calibri"/>
            <family val="2"/>
            <scheme val="minor"/>
          </rPr>
          <t>======
ID#AAAAWbwqqyE
    (2021-12-28 20:47:45)
Aquellas características propias de PNN, que constituyen obstáculos internos al logro de los objetivos del plan Estratégico institucional y de los proceso.</t>
        </r>
      </text>
    </comment>
    <comment ref="A247" authorId="0" shapeId="0" xr:uid="{00000000-0006-0000-0000-0000C2000000}">
      <text>
        <r>
          <rPr>
            <sz val="10"/>
            <color rgb="FF000000"/>
            <rFont val="Calibri"/>
            <family val="2"/>
            <scheme val="minor"/>
          </rPr>
          <t>======
ID#AAAAWbwqqsY
    (2021-12-28 20:47:45)
Claridad en la descripción del alcance y objetivo del proceso.</t>
        </r>
      </text>
    </comment>
    <comment ref="A248" authorId="0" shapeId="0" xr:uid="{00000000-0006-0000-0000-0000C3000000}">
      <text>
        <r>
          <rPr>
            <sz val="10"/>
            <color rgb="FF000000"/>
            <rFont val="Calibri"/>
            <family val="2"/>
            <scheme val="minor"/>
          </rPr>
          <t>======
ID#AAAAWbwqqjo
    (2021-12-28 20:47:46)
Relación precisa con otros procesos en cuanto a insumos, proveedores, productos, usuarios o clientes.</t>
        </r>
      </text>
    </comment>
    <comment ref="A249" authorId="0" shapeId="0" xr:uid="{00000000-0006-0000-0000-0000C4000000}">
      <text>
        <r>
          <rPr>
            <sz val="10"/>
            <color rgb="FF000000"/>
            <rFont val="Calibri"/>
            <family val="2"/>
            <scheme val="minor"/>
          </rPr>
          <t>======
ID#AAAAWbwqqYE
    (2021-12-28 20:47:45)
Procesos que determinan lineamientos necesarios para el desarrollo de todos los procesos de la entidad.</t>
        </r>
      </text>
    </comment>
    <comment ref="A250" authorId="0" shapeId="0" xr:uid="{00000000-0006-0000-0000-0000C5000000}">
      <text>
        <r>
          <rPr>
            <sz val="10"/>
            <color rgb="FF000000"/>
            <rFont val="Calibri"/>
            <family val="2"/>
            <scheme val="minor"/>
          </rPr>
          <t>======
ID#AAAAWbwqq54
    (2021-12-28 20:47:45)
Pertinencia en los procedimientos que desarrollan los procesos.</t>
        </r>
      </text>
    </comment>
    <comment ref="A251" authorId="0" shapeId="0" xr:uid="{00000000-0006-0000-0000-0000C6000000}">
      <text>
        <r>
          <rPr>
            <sz val="10"/>
            <color rgb="FF000000"/>
            <rFont val="Calibri"/>
            <family val="2"/>
            <scheme val="minor"/>
          </rPr>
          <t>======
ID#AAAAWbwqqiY
    (2021-12-28 20:47:46)
Grado de autoridad y responsabilidad de los funcionarios frente al proceso.</t>
        </r>
      </text>
    </comment>
    <comment ref="A252" authorId="0" shapeId="0" xr:uid="{00000000-0006-0000-0000-0000C7000000}">
      <text>
        <r>
          <rPr>
            <sz val="10"/>
            <color rgb="FF000000"/>
            <rFont val="Calibri"/>
            <family val="2"/>
            <scheme val="minor"/>
          </rPr>
          <t>======
ID#AAAAWbwqqRI
    (2021-12-28 20:47:45)
Efectividad en los flujos de información determinados en la interacción de los procesos.</t>
        </r>
      </text>
    </comment>
    <comment ref="A253" authorId="0" shapeId="0" xr:uid="{00000000-0006-0000-0000-0000C8000000}">
      <text>
        <r>
          <rPr>
            <sz val="10"/>
            <color rgb="FF000000"/>
            <rFont val="Calibri"/>
            <family val="2"/>
            <scheme val="minor"/>
          </rPr>
          <t>======
ID#AAAAWbwqq1s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54" authorId="0" shapeId="0" xr:uid="{00000000-0006-0000-0000-0000C9000000}">
      <text>
        <r>
          <rPr>
            <sz val="10"/>
            <color rgb="FF000000"/>
            <rFont val="Calibri"/>
            <family val="2"/>
            <scheme val="minor"/>
          </rPr>
          <t>======
ID#AAAAWbwqqnk
    (2021-12-28 20:47:45)
Otro Factor interno no identificado en el listado pero que puede estar presente en el contexto.</t>
        </r>
      </text>
    </comment>
    <comment ref="B256" authorId="0" shapeId="0" xr:uid="{00000000-0006-0000-0000-0000CA000000}">
      <text>
        <r>
          <rPr>
            <sz val="10"/>
            <color rgb="FF000000"/>
            <rFont val="Calibri"/>
            <family val="2"/>
            <scheme val="minor"/>
          </rPr>
          <t>======
ID#AAAAWbwqqrg
    (2021-12-28 20:47:45)
Son aquellas situaciones que se presentan en el entorno de PNN y que podrían favorecer el logro de los objetivos del Plan Estratégico Institucional y de los procesos.</t>
        </r>
      </text>
    </comment>
    <comment ref="C256" authorId="0" shapeId="0" xr:uid="{00000000-0006-0000-0000-0000CB000000}">
      <text>
        <r>
          <rPr>
            <sz val="10"/>
            <color rgb="FF000000"/>
            <rFont val="Calibri"/>
            <family val="2"/>
            <scheme val="minor"/>
          </rPr>
          <t>======
ID#AAAAWbwqqfI
    (2021-12-28 20:47:46)
Aquellas situaciones que se presentan en el entorno de PNN y que podrían afectar negativamente, las posibilidades de logro de los objetivos del Plan Estratégico Institucional y de los procesos</t>
        </r>
      </text>
    </comment>
    <comment ref="A257" authorId="0" shapeId="0" xr:uid="{00000000-0006-0000-0000-0000CC000000}">
      <text>
        <r>
          <rPr>
            <sz val="10"/>
            <color rgb="FF000000"/>
            <rFont val="Calibri"/>
            <family val="2"/>
            <scheme val="minor"/>
          </rPr>
          <t>======
ID#AAAAWbwqquY
    (2021-12-28 20:47:45)
Disminución del presupuesto por prioridades del gobierno, austeridad del gastos, disponibilidad de capital, liquidez, mercados financieros, desempleo, competencia.</t>
        </r>
      </text>
    </comment>
    <comment ref="A258" authorId="0" shapeId="0" xr:uid="{00000000-0006-0000-0000-0000CD000000}">
      <text>
        <r>
          <rPr>
            <sz val="10"/>
            <color rgb="FF000000"/>
            <rFont val="Calibri"/>
            <family val="2"/>
            <scheme val="minor"/>
          </rPr>
          <t>======
ID#AAAAWbwqqPA
    (2021-12-28 20:47:45)
Cambio de gobierno, legislación, políticas públicas, regulación, falta de continuidad de los programas establecidos.</t>
        </r>
      </text>
    </comment>
    <comment ref="A259" authorId="0" shapeId="0" xr:uid="{00000000-0006-0000-0000-0000CE000000}">
      <text>
        <r>
          <rPr>
            <sz val="10"/>
            <color rgb="FF000000"/>
            <rFont val="Calibri"/>
            <family val="2"/>
            <scheme val="minor"/>
          </rPr>
          <t>======
ID#AAAAWbwqqXU
    (2021-12-28 20:47:46)
Normatividad externa (leyes, decretos, ordenanzas y acuerdos), cambios legales y normativos que pueden afectar la misión y visión de la entidad.</t>
        </r>
      </text>
    </comment>
    <comment ref="A260" authorId="0" shapeId="0" xr:uid="{00000000-0006-0000-0000-0000CF000000}">
      <text>
        <r>
          <rPr>
            <sz val="10"/>
            <color rgb="FF000000"/>
            <rFont val="Calibri"/>
            <family val="2"/>
            <scheme val="minor"/>
          </rPr>
          <t>======
ID#AAAAWbwqqrY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261" authorId="0" shapeId="0" xr:uid="{00000000-0006-0000-0000-0000D0000000}">
      <text>
        <r>
          <rPr>
            <sz val="10"/>
            <color rgb="FF000000"/>
            <rFont val="Calibri"/>
            <family val="2"/>
            <scheme val="minor"/>
          </rPr>
          <t>======
ID#AAAAWbwqq5Q
    (2021-12-28 20:47:46)
Avances en tecnología, acceso a sistemas de información externos, gobierno en línea.</t>
        </r>
      </text>
    </comment>
    <comment ref="A262" authorId="0" shapeId="0" xr:uid="{00000000-0006-0000-0000-0000D1000000}">
      <text>
        <r>
          <rPr>
            <sz val="10"/>
            <color rgb="FF000000"/>
            <rFont val="Calibri"/>
            <family val="2"/>
            <scheme val="minor"/>
          </rPr>
          <t>======
ID#AAAAWbwqqo4
    (2021-12-28 20:47:46)
Emisiones y residuos, energía, catástrofes naturales, desarrollo sostenible.</t>
        </r>
      </text>
    </comment>
    <comment ref="A263" authorId="0" shapeId="0" xr:uid="{00000000-0006-0000-0000-0000D2000000}">
      <text>
        <r>
          <rPr>
            <sz val="10"/>
            <color rgb="FF000000"/>
            <rFont val="Calibri"/>
            <family val="2"/>
            <scheme val="minor"/>
          </rPr>
          <t>======
ID#AAAAWbwqqdE
    (2021-12-28 20:47:45)
Otro Factor interno no identificado en el listado pero que puede estar presente en el contexto.</t>
        </r>
      </text>
    </comment>
    <comment ref="A270" authorId="0" shapeId="0" xr:uid="{00000000-0006-0000-0000-0000D3000000}">
      <text>
        <r>
          <rPr>
            <sz val="10"/>
            <color rgb="FF000000"/>
            <rFont val="Calibri"/>
            <family val="2"/>
            <scheme val="minor"/>
          </rPr>
          <t>======
ID#AAAAWbwqq5I
    (2021-12-28 20:47:45)
Diligencie la DT Y AP
	-Nohora Isabel</t>
        </r>
      </text>
    </comment>
    <comment ref="B270" authorId="0" shapeId="0" xr:uid="{00000000-0006-0000-0000-0000D4000000}">
      <text>
        <r>
          <rPr>
            <sz val="10"/>
            <color rgb="FF000000"/>
            <rFont val="Calibri"/>
            <family val="2"/>
            <scheme val="minor"/>
          </rPr>
          <t>======
ID#AAAAWbwqqLg
    (2021-12-28 20:47:45)
Diligencia solo para las DT y AP</t>
        </r>
      </text>
    </comment>
    <comment ref="B273" authorId="0" shapeId="0" xr:uid="{00000000-0006-0000-0000-0000D5000000}">
      <text>
        <r>
          <rPr>
            <sz val="10"/>
            <color rgb="FF000000"/>
            <rFont val="Calibri"/>
            <family val="2"/>
            <scheme val="minor"/>
          </rPr>
          <t>======
ID#AAAAWbwqqtQ
    (2021-12-28 20:47:46)
Aquellas características propias de PNN, que le facilitan o favorecen el logro de los objetivos del plan Estrategico institucional y de los procesos .(ventajas competitivas)</t>
        </r>
      </text>
    </comment>
    <comment ref="C273" authorId="0" shapeId="0" xr:uid="{00000000-0006-0000-0000-0000D6000000}">
      <text>
        <r>
          <rPr>
            <sz val="10"/>
            <color rgb="FF000000"/>
            <rFont val="Calibri"/>
            <family val="2"/>
            <scheme val="minor"/>
          </rPr>
          <t>======
ID#AAAAWbwqqgA
    (2021-12-28 20:47:46)
Aquellas características propias de PNN, que constituyen obstáculos internos al logro de los objetivos del plan Estratégico institucional y de los proceso.</t>
        </r>
      </text>
    </comment>
    <comment ref="A274" authorId="0" shapeId="0" xr:uid="{00000000-0006-0000-0000-0000D7000000}">
      <text>
        <r>
          <rPr>
            <sz val="10"/>
            <color rgb="FF000000"/>
            <rFont val="Calibri"/>
            <family val="2"/>
            <scheme val="minor"/>
          </rPr>
          <t>======
ID#AAAAWbwqqTc
    (2021-12-28 20:47:46)
Competencia del personal, disponibilidad del personal, seguridad y salud ocupacional.</t>
        </r>
      </text>
    </comment>
    <comment ref="A275" authorId="0" shapeId="0" xr:uid="{00000000-0006-0000-0000-0000D8000000}">
      <text>
        <r>
          <rPr>
            <sz val="10"/>
            <color rgb="FF000000"/>
            <rFont val="Calibri"/>
            <family val="2"/>
            <scheme val="minor"/>
          </rPr>
          <t>======
ID#AAAAWbwqqyc
    (2021-12-28 20:47:45)
Capacidad, diseño, ejecución, proveedores, entradas, salidas, gestión del conocimiento dentro de la entidad.</t>
        </r>
      </text>
    </comment>
    <comment ref="A276" authorId="0" shapeId="0" xr:uid="{00000000-0006-0000-0000-0000D9000000}">
      <text>
        <r>
          <rPr>
            <sz val="10"/>
            <color rgb="FF000000"/>
            <rFont val="Calibri"/>
            <family val="2"/>
            <scheme val="minor"/>
          </rPr>
          <t>======
ID#AAAAWbwqqeE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77" authorId="0" shapeId="0" xr:uid="{00000000-0006-0000-0000-0000DA000000}">
      <text>
        <r>
          <rPr>
            <sz val="10"/>
            <color rgb="FF000000"/>
            <rFont val="Calibri"/>
            <family val="2"/>
            <scheme val="minor"/>
          </rPr>
          <t>======
ID#AAAAWbwqq3M
    (2021-12-28 20:47:45)
Lineamientos en cuanto a la planeación estratégica de la entidad, estructura organizacional, seguimiento de las metas y objetivos institucionales, informes de gestión.</t>
        </r>
      </text>
    </comment>
    <comment ref="A278" authorId="0" shapeId="0" xr:uid="{00000000-0006-0000-0000-0000DB000000}">
      <text>
        <r>
          <rPr>
            <sz val="10"/>
            <color rgb="FF000000"/>
            <rFont val="Calibri"/>
            <family val="2"/>
            <scheme val="minor"/>
          </rPr>
          <t>======
ID#AAAAWbwqq18
    (2021-12-28 20:47:45)
Canales utilizados y su efectividad, flujo de información necesaria para el desarrollo de las operaciones.</t>
        </r>
      </text>
    </comment>
    <comment ref="A279" authorId="0" shapeId="0" xr:uid="{00000000-0006-0000-0000-0000DC000000}">
      <text>
        <r>
          <rPr>
            <sz val="10"/>
            <color rgb="FF000000"/>
            <rFont val="Calibri"/>
            <family val="2"/>
            <scheme val="minor"/>
          </rPr>
          <t>======
ID#AAAAWbwqqvY
    (2021-12-28 20:47:45)
Presupuesto de funcionamiento, recursos de inversión, infraestructura, capacidad instalada.</t>
        </r>
      </text>
    </comment>
    <comment ref="A280" authorId="0" shapeId="0" xr:uid="{00000000-0006-0000-0000-0000DD000000}">
      <text>
        <r>
          <rPr>
            <sz val="10"/>
            <color rgb="FF000000"/>
            <rFont val="Calibri"/>
            <family val="2"/>
            <scheme val="minor"/>
          </rPr>
          <t>======
ID#AAAAWbwqqck
    (2021-12-28 20:47:45)
Otro Factor interno no identificado en el listado pero que puede estar presente en el contexto.</t>
        </r>
      </text>
    </comment>
    <comment ref="B282" authorId="0" shapeId="0" xr:uid="{00000000-0006-0000-0000-0000DE000000}">
      <text>
        <r>
          <rPr>
            <sz val="10"/>
            <color rgb="FF000000"/>
            <rFont val="Calibri"/>
            <family val="2"/>
            <scheme val="minor"/>
          </rPr>
          <t>======
ID#AAAAWbwqq0I
    (2021-12-28 20:47:46)
Aquellas características propias de PNN, que le facilitan o favorecen el logro de los objetivos del plan Estrategico institucional y de los procesos .(ventajas competitivas)</t>
        </r>
      </text>
    </comment>
    <comment ref="C282" authorId="0" shapeId="0" xr:uid="{00000000-0006-0000-0000-0000DF000000}">
      <text>
        <r>
          <rPr>
            <sz val="10"/>
            <color rgb="FF000000"/>
            <rFont val="Calibri"/>
            <family val="2"/>
            <scheme val="minor"/>
          </rPr>
          <t>======
ID#AAAAWbwqqzA
    (2021-12-28 20:47:45)
Aquellas características propias de PNN, que constituyen obstáculos internos al logro de los objetivos del plan Estratégico institucional y de los proceso.</t>
        </r>
      </text>
    </comment>
    <comment ref="A283" authorId="0" shapeId="0" xr:uid="{00000000-0006-0000-0000-0000E0000000}">
      <text>
        <r>
          <rPr>
            <sz val="10"/>
            <color rgb="FF000000"/>
            <rFont val="Calibri"/>
            <family val="2"/>
            <scheme val="minor"/>
          </rPr>
          <t>======
ID#AAAAWbwqqWs
    (2021-12-28 20:47:45)
Claridad en la descripción del alcance y objetivo del proceso.</t>
        </r>
      </text>
    </comment>
    <comment ref="A284" authorId="0" shapeId="0" xr:uid="{00000000-0006-0000-0000-0000E1000000}">
      <text>
        <r>
          <rPr>
            <sz val="10"/>
            <color rgb="FF000000"/>
            <rFont val="Calibri"/>
            <family val="2"/>
            <scheme val="minor"/>
          </rPr>
          <t>======
ID#AAAAWbwqqh4
    (2021-12-28 20:47:45)
Relación precisa con otros procesos en cuanto a insumos, proveedores, productos, usuarios o clientes.</t>
        </r>
      </text>
    </comment>
    <comment ref="A285" authorId="0" shapeId="0" xr:uid="{00000000-0006-0000-0000-0000E2000000}">
      <text>
        <r>
          <rPr>
            <sz val="10"/>
            <color rgb="FF000000"/>
            <rFont val="Calibri"/>
            <family val="2"/>
            <scheme val="minor"/>
          </rPr>
          <t>======
ID#AAAAWbwqquA
    (2021-12-28 20:47:45)
Procesos que determinan lineamientos necesarios para el desarrollo de todos los procesos de la entidad.</t>
        </r>
      </text>
    </comment>
    <comment ref="A286" authorId="0" shapeId="0" xr:uid="{00000000-0006-0000-0000-0000E3000000}">
      <text>
        <r>
          <rPr>
            <sz val="10"/>
            <color rgb="FF000000"/>
            <rFont val="Calibri"/>
            <family val="2"/>
            <scheme val="minor"/>
          </rPr>
          <t>======
ID#AAAAWbwqqUk
    (2021-12-28 20:47:46)
Pertinencia en los procedimientos que desarrollan los procesos.</t>
        </r>
      </text>
    </comment>
    <comment ref="A287" authorId="0" shapeId="0" xr:uid="{00000000-0006-0000-0000-0000E4000000}">
      <text>
        <r>
          <rPr>
            <sz val="10"/>
            <color rgb="FF000000"/>
            <rFont val="Calibri"/>
            <family val="2"/>
            <scheme val="minor"/>
          </rPr>
          <t>======
ID#AAAAWbwqqZY
    (2021-12-28 20:47:45)
Grado de autoridad y responsabilidad de los funcionarios frente al proceso.</t>
        </r>
      </text>
    </comment>
    <comment ref="A288" authorId="0" shapeId="0" xr:uid="{00000000-0006-0000-0000-0000E5000000}">
      <text>
        <r>
          <rPr>
            <sz val="10"/>
            <color rgb="FF000000"/>
            <rFont val="Calibri"/>
            <family val="2"/>
            <scheme val="minor"/>
          </rPr>
          <t>======
ID#AAAAWbwqqis
    (2021-12-28 20:47:45)
Efectividad en los flujos de información determinados en la interacción de los procesos.</t>
        </r>
      </text>
    </comment>
    <comment ref="A289" authorId="0" shapeId="0" xr:uid="{00000000-0006-0000-0000-0000E6000000}">
      <text>
        <r>
          <rPr>
            <sz val="10"/>
            <color rgb="FF000000"/>
            <rFont val="Calibri"/>
            <family val="2"/>
            <scheme val="minor"/>
          </rPr>
          <t>======
ID#AAAAWbwqqpU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90" authorId="0" shapeId="0" xr:uid="{00000000-0006-0000-0000-0000E7000000}">
      <text>
        <r>
          <rPr>
            <sz val="10"/>
            <color rgb="FF000000"/>
            <rFont val="Calibri"/>
            <family val="2"/>
            <scheme val="minor"/>
          </rPr>
          <t>======
ID#AAAAWbwqqio
    (2021-12-28 20:47:45)
Otro Factor interno no identificado en el listado pero que puede estar presente en el contexto.</t>
        </r>
      </text>
    </comment>
    <comment ref="B292" authorId="0" shapeId="0" xr:uid="{00000000-0006-0000-0000-0000E8000000}">
      <text>
        <r>
          <rPr>
            <sz val="10"/>
            <color rgb="FF000000"/>
            <rFont val="Calibri"/>
            <family val="2"/>
            <scheme val="minor"/>
          </rPr>
          <t>======
ID#AAAAWbwqqoY
    (2021-12-28 20:47:45)
Son aquellas situaciones que se presentan en el entorno de PNN y que podrían favorecer el logro de los objetivos del Plan Estratégico Institucional y de los procesos.</t>
        </r>
      </text>
    </comment>
    <comment ref="C292" authorId="0" shapeId="0" xr:uid="{00000000-0006-0000-0000-0000E9000000}">
      <text>
        <r>
          <rPr>
            <sz val="10"/>
            <color rgb="FF000000"/>
            <rFont val="Calibri"/>
            <family val="2"/>
            <scheme val="minor"/>
          </rPr>
          <t>======
ID#AAAAWbwqqmg
    (2021-12-28 20:47:46)
Aquellas situaciones que se presentan en el entorno de PNN y que podrían afectar negativamente, las posibilidades de logro de los objetivos del Plan Estratégico Institucional y de los procesos</t>
        </r>
      </text>
    </comment>
    <comment ref="A293" authorId="0" shapeId="0" xr:uid="{00000000-0006-0000-0000-0000EA000000}">
      <text>
        <r>
          <rPr>
            <sz val="10"/>
            <color rgb="FF000000"/>
            <rFont val="Calibri"/>
            <family val="2"/>
            <scheme val="minor"/>
          </rPr>
          <t>======
ID#AAAAWbwqqP4
    (2021-12-28 20:47:45)
Disminución del presupuesto por prioridades del gobierno, austeridad del gastos, disponibilidad de capital, liquidez, mercados financieros, desempleo, competencia.</t>
        </r>
      </text>
    </comment>
    <comment ref="A294" authorId="0" shapeId="0" xr:uid="{00000000-0006-0000-0000-0000EB000000}">
      <text>
        <r>
          <rPr>
            <sz val="10"/>
            <color rgb="FF000000"/>
            <rFont val="Calibri"/>
            <family val="2"/>
            <scheme val="minor"/>
          </rPr>
          <t>======
ID#AAAAWbwqqWg
    (2021-12-28 20:47:45)
Cambio de gobierno, legislación, políticas públicas, regulación, falta de continuidad de los programas establecidos.</t>
        </r>
      </text>
    </comment>
    <comment ref="A295" authorId="0" shapeId="0" xr:uid="{00000000-0006-0000-0000-0000EC000000}">
      <text>
        <r>
          <rPr>
            <sz val="10"/>
            <color rgb="FF000000"/>
            <rFont val="Calibri"/>
            <family val="2"/>
            <scheme val="minor"/>
          </rPr>
          <t>======
ID#AAAAWbwqqnc
    (2021-12-28 20:47:46)
Normatividad externa (leyes, decretos, ordenanzas y acuerdos), cambios legales y normativos que pueden afectar la misión y visión de la entidad.</t>
        </r>
      </text>
    </comment>
    <comment ref="A296" authorId="0" shapeId="0" xr:uid="{00000000-0006-0000-0000-0000ED000000}">
      <text>
        <r>
          <rPr>
            <sz val="10"/>
            <color rgb="FF000000"/>
            <rFont val="Calibri"/>
            <family val="2"/>
            <scheme val="minor"/>
          </rPr>
          <t>======
ID#AAAAWbwqq1Y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297" authorId="0" shapeId="0" xr:uid="{00000000-0006-0000-0000-0000EE000000}">
      <text>
        <r>
          <rPr>
            <sz val="10"/>
            <color rgb="FF000000"/>
            <rFont val="Calibri"/>
            <family val="2"/>
            <scheme val="minor"/>
          </rPr>
          <t>======
ID#AAAAWbwqq44
    (2021-12-28 20:47:45)
Avances en tecnología, acceso a sistemas de información externos, gobierno en línea.</t>
        </r>
      </text>
    </comment>
    <comment ref="A298" authorId="0" shapeId="0" xr:uid="{00000000-0006-0000-0000-0000EF000000}">
      <text>
        <r>
          <rPr>
            <sz val="10"/>
            <color rgb="FF000000"/>
            <rFont val="Calibri"/>
            <family val="2"/>
            <scheme val="minor"/>
          </rPr>
          <t>======
ID#AAAAWbwqqNI
    (2021-12-28 20:47:46)
Emisiones y residuos, energía, catástrofes naturales, desarrollo sostenible.</t>
        </r>
      </text>
    </comment>
    <comment ref="A299" authorId="0" shapeId="0" xr:uid="{00000000-0006-0000-0000-0000F0000000}">
      <text>
        <r>
          <rPr>
            <sz val="10"/>
            <color rgb="FF000000"/>
            <rFont val="Calibri"/>
            <family val="2"/>
            <scheme val="minor"/>
          </rPr>
          <t>======
ID#AAAAWbwqqhQ
    (2021-12-28 20:47:45)
Otro Factor interno no identificado en el listado pero que puede estar presente en el contexto.</t>
        </r>
      </text>
    </comment>
    <comment ref="A306" authorId="0" shapeId="0" xr:uid="{00000000-0006-0000-0000-0000F1000000}">
      <text>
        <r>
          <rPr>
            <sz val="10"/>
            <color rgb="FF000000"/>
            <rFont val="Calibri"/>
            <family val="2"/>
            <scheme val="minor"/>
          </rPr>
          <t>======
ID#AAAAWbwqqVc
    (2021-12-28 20:47:45)
Diligencie la DT Y AP
	-Nohora Isabel</t>
        </r>
      </text>
    </comment>
    <comment ref="B306" authorId="0" shapeId="0" xr:uid="{00000000-0006-0000-0000-0000F2000000}">
      <text>
        <r>
          <rPr>
            <sz val="10"/>
            <color rgb="FF000000"/>
            <rFont val="Calibri"/>
            <family val="2"/>
            <scheme val="minor"/>
          </rPr>
          <t>======
ID#AAAAWbwqqgM
    (2021-12-28 20:47:45)
Diligencia solo para las DT y AP</t>
        </r>
      </text>
    </comment>
    <comment ref="B309" authorId="0" shapeId="0" xr:uid="{00000000-0006-0000-0000-0000F3000000}">
      <text>
        <r>
          <rPr>
            <sz val="10"/>
            <color rgb="FF000000"/>
            <rFont val="Calibri"/>
            <family val="2"/>
            <scheme val="minor"/>
          </rPr>
          <t>======
ID#AAAAWbwqq5E
    (2021-12-28 20:47:45)
Aquellas características propias de PNN, que le facilitan o favorecen el logro de los objetivos del plan Estrategico institucional y de los procesos .(ventajas competitivas)</t>
        </r>
      </text>
    </comment>
    <comment ref="C309" authorId="0" shapeId="0" xr:uid="{00000000-0006-0000-0000-0000F4000000}">
      <text>
        <r>
          <rPr>
            <sz val="10"/>
            <color rgb="FF000000"/>
            <rFont val="Calibri"/>
            <family val="2"/>
            <scheme val="minor"/>
          </rPr>
          <t>======
ID#AAAAWbwqqcU
    (2021-12-28 20:47:45)
Aquellas características propias de PNN, que constituyen obstáculos internos al logro de los objetivos del plan Estratégico institucional y de los proceso.</t>
        </r>
      </text>
    </comment>
    <comment ref="A310" authorId="0" shapeId="0" xr:uid="{00000000-0006-0000-0000-0000F5000000}">
      <text>
        <r>
          <rPr>
            <sz val="10"/>
            <color rgb="FF000000"/>
            <rFont val="Calibri"/>
            <family val="2"/>
            <scheme val="minor"/>
          </rPr>
          <t>======
ID#AAAAWbwqqlM
    (2021-12-28 20:47:45)
Competencia del personal, disponibilidad del personal, seguridad y salud ocupacional.</t>
        </r>
      </text>
    </comment>
    <comment ref="A311" authorId="0" shapeId="0" xr:uid="{00000000-0006-0000-0000-0000F6000000}">
      <text>
        <r>
          <rPr>
            <sz val="10"/>
            <color rgb="FF000000"/>
            <rFont val="Calibri"/>
            <family val="2"/>
            <scheme val="minor"/>
          </rPr>
          <t>======
ID#AAAAWbwqqpc
    (2021-12-28 20:47:45)
Capacidad, diseño, ejecución, proveedores, entradas, salidas, gestión del conocimiento dentro de la entidad.</t>
        </r>
      </text>
    </comment>
    <comment ref="A312" authorId="0" shapeId="0" xr:uid="{00000000-0006-0000-0000-0000F7000000}">
      <text>
        <r>
          <rPr>
            <sz val="10"/>
            <color rgb="FF000000"/>
            <rFont val="Calibri"/>
            <family val="2"/>
            <scheme val="minor"/>
          </rPr>
          <t>======
ID#AAAAWbwqqOQ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13" authorId="0" shapeId="0" xr:uid="{00000000-0006-0000-0000-0000F8000000}">
      <text>
        <r>
          <rPr>
            <sz val="10"/>
            <color rgb="FF000000"/>
            <rFont val="Calibri"/>
            <family val="2"/>
            <scheme val="minor"/>
          </rPr>
          <t>======
ID#AAAAWbwqqnM
    (2021-12-28 20:47:45)
Lineamientos en cuanto a la planeación estratégica de la entidad, estructura organizacional, seguimiento de las metas y objetivos institucionales, informes de gestión.</t>
        </r>
      </text>
    </comment>
    <comment ref="A314" authorId="0" shapeId="0" xr:uid="{00000000-0006-0000-0000-0000F9000000}">
      <text>
        <r>
          <rPr>
            <sz val="10"/>
            <color rgb="FF000000"/>
            <rFont val="Calibri"/>
            <family val="2"/>
            <scheme val="minor"/>
          </rPr>
          <t>======
ID#AAAAWbwqqzE
    (2021-12-28 20:47:45)
Canales utilizados y su efectividad, flujo de información necesaria para el desarrollo de las operaciones.</t>
        </r>
      </text>
    </comment>
    <comment ref="A315" authorId="0" shapeId="0" xr:uid="{00000000-0006-0000-0000-0000FA000000}">
      <text>
        <r>
          <rPr>
            <sz val="10"/>
            <color rgb="FF000000"/>
            <rFont val="Calibri"/>
            <family val="2"/>
            <scheme val="minor"/>
          </rPr>
          <t>======
ID#AAAAWbwqqZ4
    (2021-12-28 20:47:46)
Presupuesto de funcionamiento, recursos de inversión, infraestructura, capacidad instalada.</t>
        </r>
      </text>
    </comment>
    <comment ref="A316" authorId="0" shapeId="0" xr:uid="{00000000-0006-0000-0000-0000FB000000}">
      <text>
        <r>
          <rPr>
            <sz val="10"/>
            <color rgb="FF000000"/>
            <rFont val="Calibri"/>
            <family val="2"/>
            <scheme val="minor"/>
          </rPr>
          <t>======
ID#AAAAWbwqqZg
    (2021-12-28 20:47:45)
Otro Factor interno no identificado en el listado pero que puede estar presente en el contexto.</t>
        </r>
      </text>
    </comment>
    <comment ref="B318" authorId="0" shapeId="0" xr:uid="{00000000-0006-0000-0000-0000FC000000}">
      <text>
        <r>
          <rPr>
            <sz val="10"/>
            <color rgb="FF000000"/>
            <rFont val="Calibri"/>
            <family val="2"/>
            <scheme val="minor"/>
          </rPr>
          <t>======
ID#AAAAWbwqqcQ
    (2021-12-28 20:47:45)
Aquellas características propias de PNN, que le facilitan o favorecen el logro de los objetivos del plan Estrategico institucional y de los procesos .(ventajas competitivas)</t>
        </r>
      </text>
    </comment>
    <comment ref="C318" authorId="0" shapeId="0" xr:uid="{00000000-0006-0000-0000-0000FD000000}">
      <text>
        <r>
          <rPr>
            <sz val="10"/>
            <color rgb="FF000000"/>
            <rFont val="Calibri"/>
            <family val="2"/>
            <scheme val="minor"/>
          </rPr>
          <t>======
ID#AAAAWbwqqtc
    (2021-12-28 20:47:45)
Aquellas características propias de PNN, que constituyen obstáculos internos al logro de los objetivos del plan Estratégico institucional y de los proceso.</t>
        </r>
      </text>
    </comment>
    <comment ref="A319" authorId="0" shapeId="0" xr:uid="{00000000-0006-0000-0000-0000FE000000}">
      <text>
        <r>
          <rPr>
            <sz val="10"/>
            <color rgb="FF000000"/>
            <rFont val="Calibri"/>
            <family val="2"/>
            <scheme val="minor"/>
          </rPr>
          <t>======
ID#AAAAWbwqqco
    (2021-12-28 20:47:45)
Claridad en la descripción del alcance y objetivo del proceso.</t>
        </r>
      </text>
    </comment>
    <comment ref="A320" authorId="0" shapeId="0" xr:uid="{00000000-0006-0000-0000-0000FF000000}">
      <text>
        <r>
          <rPr>
            <sz val="10"/>
            <color rgb="FF000000"/>
            <rFont val="Calibri"/>
            <family val="2"/>
            <scheme val="minor"/>
          </rPr>
          <t>======
ID#AAAAWbwqqWY
    (2021-12-28 20:47:45)
Relación precisa con otros procesos en cuanto a insumos, proveedores, productos, usuarios o clientes.</t>
        </r>
      </text>
    </comment>
    <comment ref="A321" authorId="0" shapeId="0" xr:uid="{00000000-0006-0000-0000-000000010000}">
      <text>
        <r>
          <rPr>
            <sz val="10"/>
            <color rgb="FF000000"/>
            <rFont val="Calibri"/>
            <family val="2"/>
            <scheme val="minor"/>
          </rPr>
          <t>======
ID#AAAAWbwqqOA
    (2021-12-28 20:47:46)
Procesos que determinan lineamientos necesarios para el desarrollo de todos los procesos de la entidad.</t>
        </r>
      </text>
    </comment>
    <comment ref="A322" authorId="0" shapeId="0" xr:uid="{00000000-0006-0000-0000-000001010000}">
      <text>
        <r>
          <rPr>
            <sz val="10"/>
            <color rgb="FF000000"/>
            <rFont val="Calibri"/>
            <family val="2"/>
            <scheme val="minor"/>
          </rPr>
          <t>======
ID#AAAAWbwqq3U
    (2021-12-28 20:47:46)
Pertinencia en los procedimientos que desarrollan los procesos.</t>
        </r>
      </text>
    </comment>
    <comment ref="A323" authorId="0" shapeId="0" xr:uid="{00000000-0006-0000-0000-000002010000}">
      <text>
        <r>
          <rPr>
            <sz val="10"/>
            <color rgb="FF000000"/>
            <rFont val="Calibri"/>
            <family val="2"/>
            <scheme val="minor"/>
          </rPr>
          <t>======
ID#AAAAWbwqqjA
    (2021-12-28 20:47:45)
Grado de autoridad y responsabilidad de los funcionarios frente al proceso.</t>
        </r>
      </text>
    </comment>
    <comment ref="A324" authorId="0" shapeId="0" xr:uid="{00000000-0006-0000-0000-000003010000}">
      <text>
        <r>
          <rPr>
            <sz val="10"/>
            <color rgb="FF000000"/>
            <rFont val="Calibri"/>
            <family val="2"/>
            <scheme val="minor"/>
          </rPr>
          <t>======
ID#AAAAWbwqqMU
    (2021-12-28 20:47:46)
Efectividad en los flujos de información determinados en la interacción de los procesos.</t>
        </r>
      </text>
    </comment>
    <comment ref="A325" authorId="0" shapeId="0" xr:uid="{00000000-0006-0000-0000-000004010000}">
      <text>
        <r>
          <rPr>
            <sz val="10"/>
            <color rgb="FF000000"/>
            <rFont val="Calibri"/>
            <family val="2"/>
            <scheme val="minor"/>
          </rPr>
          <t>======
ID#AAAAWbwqq1o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26" authorId="0" shapeId="0" xr:uid="{00000000-0006-0000-0000-000005010000}">
      <text>
        <r>
          <rPr>
            <sz val="10"/>
            <color rgb="FF000000"/>
            <rFont val="Calibri"/>
            <family val="2"/>
            <scheme val="minor"/>
          </rPr>
          <t>======
ID#AAAAWbwqq6w
    (2021-12-28 20:47:45)
Otro Factor interno no identificado en el listado pero que puede estar presente en el contexto.</t>
        </r>
      </text>
    </comment>
    <comment ref="B328" authorId="0" shapeId="0" xr:uid="{00000000-0006-0000-0000-000006010000}">
      <text>
        <r>
          <rPr>
            <sz val="10"/>
            <color rgb="FF000000"/>
            <rFont val="Calibri"/>
            <family val="2"/>
            <scheme val="minor"/>
          </rPr>
          <t>======
ID#AAAAWbwqqV0
    (2021-12-28 20:47:45)
Son aquellas situaciones que se presentan en el entorno de PNN y que podrían favorecer el logro de los objetivos del Plan Estratégico Institucional y de los procesos.</t>
        </r>
      </text>
    </comment>
    <comment ref="C328" authorId="0" shapeId="0" xr:uid="{00000000-0006-0000-0000-000007010000}">
      <text>
        <r>
          <rPr>
            <sz val="10"/>
            <color rgb="FF000000"/>
            <rFont val="Calibri"/>
            <family val="2"/>
            <scheme val="minor"/>
          </rPr>
          <t>======
ID#AAAAWbwqqb8
    (2021-12-28 20:47:45)
Aquellas situaciones que se presentan en el entorno de PNN y que podrían afectar negativamente, las posibilidades de logro de los objetivos del Plan Estratégico Institucional y de los procesos</t>
        </r>
      </text>
    </comment>
    <comment ref="A329" authorId="0" shapeId="0" xr:uid="{00000000-0006-0000-0000-000008010000}">
      <text>
        <r>
          <rPr>
            <sz val="10"/>
            <color rgb="FF000000"/>
            <rFont val="Calibri"/>
            <family val="2"/>
            <scheme val="minor"/>
          </rPr>
          <t>======
ID#AAAAWbwqqjM
    (2021-12-28 20:47:46)
Disminución del presupuesto por prioridades del gobierno, austeridad del gastos, disponibilidad de capital, liquidez, mercados financieros, desempleo, competencia.</t>
        </r>
      </text>
    </comment>
    <comment ref="A330" authorId="0" shapeId="0" xr:uid="{00000000-0006-0000-0000-000009010000}">
      <text>
        <r>
          <rPr>
            <sz val="10"/>
            <color rgb="FF000000"/>
            <rFont val="Calibri"/>
            <family val="2"/>
            <scheme val="minor"/>
          </rPr>
          <t>======
ID#AAAAWbwqq4A
    (2021-12-28 20:47:46)
Cambio de gobierno, legislación, políticas públicas, regulación, falta de continuidad de los programas establecidos.</t>
        </r>
      </text>
    </comment>
    <comment ref="A331" authorId="0" shapeId="0" xr:uid="{00000000-0006-0000-0000-00000A010000}">
      <text>
        <r>
          <rPr>
            <sz val="10"/>
            <color rgb="FF000000"/>
            <rFont val="Calibri"/>
            <family val="2"/>
            <scheme val="minor"/>
          </rPr>
          <t>======
ID#AAAAWbwqqz0
    (2021-12-28 20:47:45)
Normatividad externa (leyes, decretos, ordenanzas y acuerdos), cambios legales y normativos que pueden afectar la misión y visión de la entidad.</t>
        </r>
      </text>
    </comment>
    <comment ref="A332" authorId="0" shapeId="0" xr:uid="{00000000-0006-0000-0000-00000B010000}">
      <text>
        <r>
          <rPr>
            <sz val="10"/>
            <color rgb="FF000000"/>
            <rFont val="Calibri"/>
            <family val="2"/>
            <scheme val="minor"/>
          </rPr>
          <t>======
ID#AAAAWbwqqLY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33" authorId="0" shapeId="0" xr:uid="{00000000-0006-0000-0000-00000C010000}">
      <text>
        <r>
          <rPr>
            <sz val="10"/>
            <color rgb="FF000000"/>
            <rFont val="Calibri"/>
            <family val="2"/>
            <scheme val="minor"/>
          </rPr>
          <t>======
ID#AAAAWbwqqvI
    (2021-12-28 20:47:46)
Avances en tecnología, acceso a sistemas de información externos, gobierno en línea.</t>
        </r>
      </text>
    </comment>
    <comment ref="A334" authorId="0" shapeId="0" xr:uid="{00000000-0006-0000-0000-00000D010000}">
      <text>
        <r>
          <rPr>
            <sz val="10"/>
            <color rgb="FF000000"/>
            <rFont val="Calibri"/>
            <family val="2"/>
            <scheme val="minor"/>
          </rPr>
          <t>======
ID#AAAAWbwqq4w
    (2021-12-28 20:47:45)
Emisiones y residuos, energía, catástrofes naturales, desarrollo sostenible.</t>
        </r>
      </text>
    </comment>
    <comment ref="A335" authorId="0" shapeId="0" xr:uid="{00000000-0006-0000-0000-00000E010000}">
      <text>
        <r>
          <rPr>
            <sz val="10"/>
            <color rgb="FF000000"/>
            <rFont val="Calibri"/>
            <family val="2"/>
            <scheme val="minor"/>
          </rPr>
          <t>======
ID#AAAAWbwqqNs
    (2021-12-28 20:47:45)
Otro Factor interno no identificado en el listado pero que puede estar presente en el contexto.</t>
        </r>
      </text>
    </comment>
    <comment ref="A343" authorId="0" shapeId="0" xr:uid="{00000000-0006-0000-0000-00000F010000}">
      <text>
        <r>
          <rPr>
            <sz val="10"/>
            <color rgb="FF000000"/>
            <rFont val="Calibri"/>
            <family val="2"/>
            <scheme val="minor"/>
          </rPr>
          <t>======
ID#AAAAWbwqq6o
    (2021-12-28 20:47:46)
Diligencie la DT Y AP
	-Nohora Isabel</t>
        </r>
      </text>
    </comment>
    <comment ref="B343" authorId="0" shapeId="0" xr:uid="{00000000-0006-0000-0000-000010010000}">
      <text>
        <r>
          <rPr>
            <sz val="10"/>
            <color rgb="FF000000"/>
            <rFont val="Calibri"/>
            <family val="2"/>
            <scheme val="minor"/>
          </rPr>
          <t>======
ID#AAAAWbwqqO0
    (2021-12-28 20:47:46)
Diligencia solo para las DT y AP</t>
        </r>
      </text>
    </comment>
    <comment ref="B346" authorId="0" shapeId="0" xr:uid="{00000000-0006-0000-0000-000011010000}">
      <text>
        <r>
          <rPr>
            <sz val="10"/>
            <color rgb="FF000000"/>
            <rFont val="Calibri"/>
            <family val="2"/>
            <scheme val="minor"/>
          </rPr>
          <t>======
ID#AAAAWbwqq6M
    (2021-12-28 20:47:46)
Aquellas características propias de PNN, que le facilitan o favorecen el logro de los objetivos del plan Estrategico institucional y de los procesos .(ventajas competitivas)</t>
        </r>
      </text>
    </comment>
    <comment ref="C346" authorId="0" shapeId="0" xr:uid="{00000000-0006-0000-0000-000012010000}">
      <text>
        <r>
          <rPr>
            <sz val="10"/>
            <color rgb="FF000000"/>
            <rFont val="Calibri"/>
            <family val="2"/>
            <scheme val="minor"/>
          </rPr>
          <t>======
ID#AAAAWbwqqKI
    (2021-12-28 20:47:45)
Aquellas características propias de PNN, que constituyen obstáculos internos al logro de los objetivos del plan Estratégico institucional y de los proceso.</t>
        </r>
      </text>
    </comment>
    <comment ref="A347" authorId="0" shapeId="0" xr:uid="{00000000-0006-0000-0000-000013010000}">
      <text>
        <r>
          <rPr>
            <sz val="10"/>
            <color rgb="FF000000"/>
            <rFont val="Calibri"/>
            <family val="2"/>
            <scheme val="minor"/>
          </rPr>
          <t>======
ID#AAAAWbwqqn0
    (2021-12-28 20:47:45)
Competencia del personal, disponibilidad del personal, seguridad y salud ocupacional.</t>
        </r>
      </text>
    </comment>
    <comment ref="A348" authorId="0" shapeId="0" xr:uid="{00000000-0006-0000-0000-000014010000}">
      <text>
        <r>
          <rPr>
            <sz val="10"/>
            <color rgb="FF000000"/>
            <rFont val="Calibri"/>
            <family val="2"/>
            <scheme val="minor"/>
          </rPr>
          <t>======
ID#AAAAWbwqq7U
    (2021-12-28 20:47:45)
Capacidad, diseño, ejecución, proveedores, entradas, salidas, gestión del conocimiento dentro de la entidad.</t>
        </r>
      </text>
    </comment>
    <comment ref="A349" authorId="0" shapeId="0" xr:uid="{00000000-0006-0000-0000-000015010000}">
      <text>
        <r>
          <rPr>
            <sz val="10"/>
            <color rgb="FF000000"/>
            <rFont val="Calibri"/>
            <family val="2"/>
            <scheme val="minor"/>
          </rPr>
          <t>======
ID#AAAAWbwqqV8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50" authorId="0" shapeId="0" xr:uid="{00000000-0006-0000-0000-000016010000}">
      <text>
        <r>
          <rPr>
            <sz val="10"/>
            <color rgb="FF000000"/>
            <rFont val="Calibri"/>
            <family val="2"/>
            <scheme val="minor"/>
          </rPr>
          <t>======
ID#AAAAWbwqqa8
    (2021-12-28 20:47:46)
Lineamientos en cuanto a la planeación estratégica de la entidad, estructura organizacional, seguimiento de las metas y objetivos institucionales, informes de gestión.</t>
        </r>
      </text>
    </comment>
    <comment ref="A351" authorId="0" shapeId="0" xr:uid="{00000000-0006-0000-0000-000017010000}">
      <text>
        <r>
          <rPr>
            <sz val="10"/>
            <color rgb="FF000000"/>
            <rFont val="Calibri"/>
            <family val="2"/>
            <scheme val="minor"/>
          </rPr>
          <t>======
ID#AAAAWbwqqcY
    (2021-12-28 20:47:45)
Canales utilizados y su efectividad, flujo de información necesaria para el desarrollo de las operaciones.</t>
        </r>
      </text>
    </comment>
    <comment ref="A352" authorId="0" shapeId="0" xr:uid="{00000000-0006-0000-0000-000018010000}">
      <text>
        <r>
          <rPr>
            <sz val="10"/>
            <color rgb="FF000000"/>
            <rFont val="Calibri"/>
            <family val="2"/>
            <scheme val="minor"/>
          </rPr>
          <t>======
ID#AAAAWbwqqRY
    (2021-12-28 20:47:46)
Presupuesto de funcionamiento, recursos de inversión, infraestructura, capacidad instalada.</t>
        </r>
      </text>
    </comment>
    <comment ref="A353" authorId="0" shapeId="0" xr:uid="{00000000-0006-0000-0000-000019010000}">
      <text>
        <r>
          <rPr>
            <sz val="10"/>
            <color rgb="FF000000"/>
            <rFont val="Calibri"/>
            <family val="2"/>
            <scheme val="minor"/>
          </rPr>
          <t>======
ID#AAAAWbwqqd4
    (2021-12-28 20:47:45)
Otro Factor interno no identificado en el listado pero que puede estar presente en el contexto.</t>
        </r>
      </text>
    </comment>
    <comment ref="B355" authorId="0" shapeId="0" xr:uid="{00000000-0006-0000-0000-00001A010000}">
      <text>
        <r>
          <rPr>
            <sz val="10"/>
            <color rgb="FF000000"/>
            <rFont val="Calibri"/>
            <family val="2"/>
            <scheme val="minor"/>
          </rPr>
          <t>======
ID#AAAAWbwqqxQ
    (2021-12-28 20:47:45)
Aquellas características propias de PNN, que le facilitan o favorecen el logro de los objetivos del plan Estrategico institucional y de los procesos .(ventajas competitivas)</t>
        </r>
      </text>
    </comment>
    <comment ref="C355" authorId="0" shapeId="0" xr:uid="{00000000-0006-0000-0000-00001B010000}">
      <text>
        <r>
          <rPr>
            <sz val="10"/>
            <color rgb="FF000000"/>
            <rFont val="Calibri"/>
            <family val="2"/>
            <scheme val="minor"/>
          </rPr>
          <t>======
ID#AAAAWbwqqQc
    (2021-12-28 20:47:46)
Aquellas características propias de PNN, que constituyen obstáculos internos al logro de los objetivos del plan Estratégico institucional y de los proceso.</t>
        </r>
      </text>
    </comment>
    <comment ref="A356" authorId="0" shapeId="0" xr:uid="{00000000-0006-0000-0000-00001C010000}">
      <text>
        <r>
          <rPr>
            <sz val="10"/>
            <color rgb="FF000000"/>
            <rFont val="Calibri"/>
            <family val="2"/>
            <scheme val="minor"/>
          </rPr>
          <t>======
ID#AAAAWbwqqyQ
    (2021-12-28 20:47:45)
Claridad en la descripción del alcance y objetivo del proceso.</t>
        </r>
      </text>
    </comment>
    <comment ref="A357" authorId="0" shapeId="0" xr:uid="{00000000-0006-0000-0000-00001D010000}">
      <text>
        <r>
          <rPr>
            <sz val="10"/>
            <color rgb="FF000000"/>
            <rFont val="Calibri"/>
            <family val="2"/>
            <scheme val="minor"/>
          </rPr>
          <t>======
ID#AAAAWbwqqwQ
    (2021-12-28 20:47:45)
Relación precisa con otros procesos en cuanto a insumos, proveedores, productos, usuarios o clientes.</t>
        </r>
      </text>
    </comment>
    <comment ref="A358" authorId="0" shapeId="0" xr:uid="{00000000-0006-0000-0000-00001E010000}">
      <text>
        <r>
          <rPr>
            <sz val="10"/>
            <color rgb="FF000000"/>
            <rFont val="Calibri"/>
            <family val="2"/>
            <scheme val="minor"/>
          </rPr>
          <t>======
ID#AAAAWbwqqS8
    (2021-12-28 20:47:45)
Procesos que determinan lineamientos necesarios para el desarrollo de todos los procesos de la entidad.</t>
        </r>
      </text>
    </comment>
    <comment ref="A359" authorId="0" shapeId="0" xr:uid="{00000000-0006-0000-0000-00001F010000}">
      <text>
        <r>
          <rPr>
            <sz val="10"/>
            <color rgb="FF000000"/>
            <rFont val="Calibri"/>
            <family val="2"/>
            <scheme val="minor"/>
          </rPr>
          <t>======
ID#AAAAWbwqqOo
    (2021-12-28 20:47:46)
Pertinencia en los procedimientos que desarrollan los procesos.</t>
        </r>
      </text>
    </comment>
    <comment ref="A360" authorId="0" shapeId="0" xr:uid="{00000000-0006-0000-0000-000020010000}">
      <text>
        <r>
          <rPr>
            <sz val="10"/>
            <color rgb="FF000000"/>
            <rFont val="Calibri"/>
            <family val="2"/>
            <scheme val="minor"/>
          </rPr>
          <t>======
ID#AAAAWbwqqYc
    (2021-12-28 20:47:45)
Grado de autoridad y responsabilidad de los funcionarios frente al proceso.</t>
        </r>
      </text>
    </comment>
    <comment ref="A361" authorId="0" shapeId="0" xr:uid="{00000000-0006-0000-0000-000021010000}">
      <text>
        <r>
          <rPr>
            <sz val="10"/>
            <color rgb="FF000000"/>
            <rFont val="Calibri"/>
            <family val="2"/>
            <scheme val="minor"/>
          </rPr>
          <t>======
ID#AAAAWbwqqM4
    (2021-12-28 20:47:46)
Efectividad en los flujos de información determinados en la interacción de los procesos.</t>
        </r>
      </text>
    </comment>
    <comment ref="A362" authorId="0" shapeId="0" xr:uid="{00000000-0006-0000-0000-000022010000}">
      <text>
        <r>
          <rPr>
            <sz val="10"/>
            <color rgb="FF000000"/>
            <rFont val="Calibri"/>
            <family val="2"/>
            <scheme val="minor"/>
          </rPr>
          <t>======
ID#AAAAWbwqqx4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63" authorId="0" shapeId="0" xr:uid="{00000000-0006-0000-0000-000023010000}">
      <text>
        <r>
          <rPr>
            <sz val="10"/>
            <color rgb="FF000000"/>
            <rFont val="Calibri"/>
            <family val="2"/>
            <scheme val="minor"/>
          </rPr>
          <t>======
ID#AAAAWbwqq3w
    (2021-12-28 20:47:46)
Otro Factor interno no identificado en el listado pero que puede estar presente en el contexto.</t>
        </r>
      </text>
    </comment>
    <comment ref="B365" authorId="0" shapeId="0" xr:uid="{00000000-0006-0000-0000-000024010000}">
      <text>
        <r>
          <rPr>
            <sz val="10"/>
            <color rgb="FF000000"/>
            <rFont val="Calibri"/>
            <family val="2"/>
            <scheme val="minor"/>
          </rPr>
          <t>======
ID#AAAAWbwqqdI
    (2021-12-28 20:47:46)
Son aquellas situaciones que se presentan en el entorno de PNN y que podrían favorecer el logro de los objetivos del Plan Estratégico Institucional y de los procesos.</t>
        </r>
      </text>
    </comment>
    <comment ref="C365" authorId="0" shapeId="0" xr:uid="{00000000-0006-0000-0000-000025010000}">
      <text>
        <r>
          <rPr>
            <sz val="10"/>
            <color rgb="FF000000"/>
            <rFont val="Calibri"/>
            <family val="2"/>
            <scheme val="minor"/>
          </rPr>
          <t>======
ID#AAAAWbwqqMk
    (2021-12-28 20:47:45)
Aquellas situaciones que se presentan en el entorno de PNN y que podrían afectar negativamente, las posibilidades de logro de los objetivos del Plan Estratégico Institucional y de los procesos</t>
        </r>
      </text>
    </comment>
    <comment ref="A366" authorId="0" shapeId="0" xr:uid="{00000000-0006-0000-0000-000026010000}">
      <text>
        <r>
          <rPr>
            <sz val="10"/>
            <color rgb="FF000000"/>
            <rFont val="Calibri"/>
            <family val="2"/>
            <scheme val="minor"/>
          </rPr>
          <t>======
ID#AAAAWbwqq1E
    (2021-12-28 20:47:46)
Disminución del presupuesto por prioridades del gobierno, austeridad del gastos, disponibilidad de capital, liquidez, mercados financieros, desempleo, competencia.</t>
        </r>
      </text>
    </comment>
    <comment ref="A367" authorId="0" shapeId="0" xr:uid="{00000000-0006-0000-0000-000027010000}">
      <text>
        <r>
          <rPr>
            <sz val="10"/>
            <color rgb="FF000000"/>
            <rFont val="Calibri"/>
            <family val="2"/>
            <scheme val="minor"/>
          </rPr>
          <t>======
ID#AAAAWbwqqhU
    (2021-12-28 20:47:46)
Cambio de gobierno, legislación, políticas públicas, regulación, falta de continuidad de los programas establecidos.</t>
        </r>
      </text>
    </comment>
    <comment ref="A368" authorId="0" shapeId="0" xr:uid="{00000000-0006-0000-0000-000028010000}">
      <text>
        <r>
          <rPr>
            <sz val="10"/>
            <color rgb="FF000000"/>
            <rFont val="Calibri"/>
            <family val="2"/>
            <scheme val="minor"/>
          </rPr>
          <t>======
ID#AAAAWbwqqZM
    (2021-12-28 20:47:46)
Normatividad externa (leyes, decretos, ordenanzas y acuerdos), cambios legales y normativos que pueden afectar la misión y visión de la entidad.</t>
        </r>
      </text>
    </comment>
    <comment ref="A369" authorId="0" shapeId="0" xr:uid="{00000000-0006-0000-0000-000029010000}">
      <text>
        <r>
          <rPr>
            <sz val="10"/>
            <color rgb="FF000000"/>
            <rFont val="Calibri"/>
            <family val="2"/>
            <scheme val="minor"/>
          </rPr>
          <t>======
ID#AAAAWbwqqoI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70" authorId="0" shapeId="0" xr:uid="{00000000-0006-0000-0000-00002A010000}">
      <text>
        <r>
          <rPr>
            <sz val="10"/>
            <color rgb="FF000000"/>
            <rFont val="Calibri"/>
            <family val="2"/>
            <scheme val="minor"/>
          </rPr>
          <t>======
ID#AAAAWbwqqZE
    (2021-12-28 20:47:45)
Avances en tecnología, acceso a sistemas de información externos, gobierno en línea.</t>
        </r>
      </text>
    </comment>
    <comment ref="A371" authorId="0" shapeId="0" xr:uid="{00000000-0006-0000-0000-00002B010000}">
      <text>
        <r>
          <rPr>
            <sz val="10"/>
            <color rgb="FF000000"/>
            <rFont val="Calibri"/>
            <family val="2"/>
            <scheme val="minor"/>
          </rPr>
          <t>======
ID#AAAAWbwqq5U
    (2021-12-28 20:47:46)
Emisiones y residuos, energía, catástrofes naturales, desarrollo sostenible.</t>
        </r>
      </text>
    </comment>
    <comment ref="A372" authorId="0" shapeId="0" xr:uid="{00000000-0006-0000-0000-00002C010000}">
      <text>
        <r>
          <rPr>
            <sz val="10"/>
            <color rgb="FF000000"/>
            <rFont val="Calibri"/>
            <family val="2"/>
            <scheme val="minor"/>
          </rPr>
          <t>======
ID#AAAAWbwqqdY
    (2021-12-28 20:47:45)
Otro Factor interno no identificado en el listado pero que puede estar presente en el contexto.</t>
        </r>
      </text>
    </comment>
    <comment ref="A379" authorId="0" shapeId="0" xr:uid="{00000000-0006-0000-0000-00002D010000}">
      <text>
        <r>
          <rPr>
            <sz val="10"/>
            <color rgb="FF000000"/>
            <rFont val="Calibri"/>
            <family val="2"/>
            <scheme val="minor"/>
          </rPr>
          <t>======
ID#AAAAWbwqqig
    (2021-12-28 20:47:46)
Diligencie la DT Y AP
	-Nohora Isabel</t>
        </r>
      </text>
    </comment>
    <comment ref="B379" authorId="0" shapeId="0" xr:uid="{00000000-0006-0000-0000-00002E010000}">
      <text>
        <r>
          <rPr>
            <sz val="10"/>
            <color rgb="FF000000"/>
            <rFont val="Calibri"/>
            <family val="2"/>
            <scheme val="minor"/>
          </rPr>
          <t>======
ID#AAAAWbwqqas
    (2021-12-28 20:47:45)
Diligencia solo para las DT y AP</t>
        </r>
      </text>
    </comment>
    <comment ref="B382" authorId="0" shapeId="0" xr:uid="{00000000-0006-0000-0000-00002F010000}">
      <text>
        <r>
          <rPr>
            <sz val="10"/>
            <color rgb="FF000000"/>
            <rFont val="Calibri"/>
            <family val="2"/>
            <scheme val="minor"/>
          </rPr>
          <t>======
ID#AAAAWbwqqUQ
    (2021-12-28 20:47:46)
Aquellas características propias de PNN, que le facilitan o favorecen el logro de los objetivos del plan Estrategico institucional y de los procesos .(ventajas competitivas)</t>
        </r>
      </text>
    </comment>
    <comment ref="C382" authorId="0" shapeId="0" xr:uid="{00000000-0006-0000-0000-000030010000}">
      <text>
        <r>
          <rPr>
            <sz val="10"/>
            <color rgb="FF000000"/>
            <rFont val="Calibri"/>
            <family val="2"/>
            <scheme val="minor"/>
          </rPr>
          <t>======
ID#AAAAWbwqqXg
    (2021-12-28 20:47:46)
Aquellas características propias de PNN, que constituyen obstáculos internos al logro de los objetivos del plan Estratégico institucional y de los proceso.</t>
        </r>
      </text>
    </comment>
    <comment ref="A383" authorId="0" shapeId="0" xr:uid="{00000000-0006-0000-0000-000031010000}">
      <text>
        <r>
          <rPr>
            <sz val="10"/>
            <color rgb="FF000000"/>
            <rFont val="Calibri"/>
            <family val="2"/>
            <scheme val="minor"/>
          </rPr>
          <t>======
ID#AAAAWbwqqg8
    (2021-12-28 20:47:46)
Competencia del personal, disponibilidad del personal, seguridad y salud ocupacional.</t>
        </r>
      </text>
    </comment>
    <comment ref="A384" authorId="0" shapeId="0" xr:uid="{00000000-0006-0000-0000-000032010000}">
      <text>
        <r>
          <rPr>
            <sz val="10"/>
            <color rgb="FF000000"/>
            <rFont val="Calibri"/>
            <family val="2"/>
            <scheme val="minor"/>
          </rPr>
          <t>======
ID#AAAAWbwqqfM
    (2021-12-28 20:47:45)
Capacidad, diseño, ejecución, proveedores, entradas, salidas, gestión del conocimiento dentro de la entidad.</t>
        </r>
      </text>
    </comment>
    <comment ref="A385" authorId="0" shapeId="0" xr:uid="{00000000-0006-0000-0000-000033010000}">
      <text>
        <r>
          <rPr>
            <sz val="10"/>
            <color rgb="FF000000"/>
            <rFont val="Calibri"/>
            <family val="2"/>
            <scheme val="minor"/>
          </rPr>
          <t>======
ID#AAAAWbwqqns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86" authorId="0" shapeId="0" xr:uid="{00000000-0006-0000-0000-000034010000}">
      <text>
        <r>
          <rPr>
            <sz val="10"/>
            <color rgb="FF000000"/>
            <rFont val="Calibri"/>
            <family val="2"/>
            <scheme val="minor"/>
          </rPr>
          <t>======
ID#AAAAWbwqqpI
    (2021-12-28 20:47:45)
Lineamientos en cuanto a la planeación estratégica de la entidad, estructura organizacional, seguimiento de las metas y objetivos institucionales, informes de gestión.</t>
        </r>
      </text>
    </comment>
    <comment ref="A387" authorId="0" shapeId="0" xr:uid="{00000000-0006-0000-0000-000035010000}">
      <text>
        <r>
          <rPr>
            <sz val="10"/>
            <color rgb="FF000000"/>
            <rFont val="Calibri"/>
            <family val="2"/>
            <scheme val="minor"/>
          </rPr>
          <t>======
ID#AAAAWbwqqkE
    (2021-12-28 20:47:45)
Canales utilizados y su efectividad, flujo de información necesaria para el desarrollo de las operaciones.</t>
        </r>
      </text>
    </comment>
    <comment ref="A388" authorId="0" shapeId="0" xr:uid="{00000000-0006-0000-0000-000036010000}">
      <text>
        <r>
          <rPr>
            <sz val="10"/>
            <color rgb="FF000000"/>
            <rFont val="Calibri"/>
            <family val="2"/>
            <scheme val="minor"/>
          </rPr>
          <t>======
ID#AAAAWbwqqn4
    (2021-12-28 20:47:45)
Presupuesto de funcionamiento, recursos de inversión, infraestructura, capacidad instalada.</t>
        </r>
      </text>
    </comment>
    <comment ref="A389" authorId="0" shapeId="0" xr:uid="{00000000-0006-0000-0000-000037010000}">
      <text>
        <r>
          <rPr>
            <sz val="10"/>
            <color rgb="FF000000"/>
            <rFont val="Calibri"/>
            <family val="2"/>
            <scheme val="minor"/>
          </rPr>
          <t>======
ID#AAAAWbwqqy8
    (2021-12-28 20:47:45)
Otro Factor interno no identificado en el listado pero que puede estar presente en el contexto.</t>
        </r>
      </text>
    </comment>
    <comment ref="B391" authorId="0" shapeId="0" xr:uid="{00000000-0006-0000-0000-000038010000}">
      <text>
        <r>
          <rPr>
            <sz val="10"/>
            <color rgb="FF000000"/>
            <rFont val="Calibri"/>
            <family val="2"/>
            <scheme val="minor"/>
          </rPr>
          <t>======
ID#AAAAWbwqqvo
    (2021-12-28 20:47:45)
Aquellas características propias de PNN, que le facilitan o favorecen el logro de los objetivos del plan Estrategico institucional y de los procesos .(ventajas competitivas)</t>
        </r>
      </text>
    </comment>
    <comment ref="C391" authorId="0" shapeId="0" xr:uid="{00000000-0006-0000-0000-000039010000}">
      <text>
        <r>
          <rPr>
            <sz val="10"/>
            <color rgb="FF000000"/>
            <rFont val="Calibri"/>
            <family val="2"/>
            <scheme val="minor"/>
          </rPr>
          <t>======
ID#AAAAWbwqquo
    (2021-12-28 20:47:45)
Aquellas características propias de PNN, que constituyen obstáculos internos al logro de los objetivos del plan Estratégico institucional y de los proceso.</t>
        </r>
      </text>
    </comment>
    <comment ref="A392" authorId="0" shapeId="0" xr:uid="{00000000-0006-0000-0000-00003A010000}">
      <text>
        <r>
          <rPr>
            <sz val="10"/>
            <color rgb="FF000000"/>
            <rFont val="Calibri"/>
            <family val="2"/>
            <scheme val="minor"/>
          </rPr>
          <t>======
ID#AAAAWbwqq4Q
    (2021-12-28 20:47:45)
Claridad en la descripción del alcance y objetivo del proceso.</t>
        </r>
      </text>
    </comment>
    <comment ref="A393" authorId="0" shapeId="0" xr:uid="{00000000-0006-0000-0000-00003B010000}">
      <text>
        <r>
          <rPr>
            <sz val="10"/>
            <color rgb="FF000000"/>
            <rFont val="Calibri"/>
            <family val="2"/>
            <scheme val="minor"/>
          </rPr>
          <t>======
ID#AAAAWbwqqr4
    (2021-12-28 20:47:45)
Relación precisa con otros procesos en cuanto a insumos, proveedores, productos, usuarios o clientes.</t>
        </r>
      </text>
    </comment>
    <comment ref="A394" authorId="0" shapeId="0" xr:uid="{00000000-0006-0000-0000-00003C010000}">
      <text>
        <r>
          <rPr>
            <sz val="10"/>
            <color rgb="FF000000"/>
            <rFont val="Calibri"/>
            <family val="2"/>
            <scheme val="minor"/>
          </rPr>
          <t>======
ID#AAAAWbwqqy4
    (2021-12-28 20:47:45)
Procesos que determinan lineamientos necesarios para el desarrollo de todos los procesos de la entidad.</t>
        </r>
      </text>
    </comment>
    <comment ref="A395" authorId="0" shapeId="0" xr:uid="{00000000-0006-0000-0000-00003D010000}">
      <text>
        <r>
          <rPr>
            <sz val="10"/>
            <color rgb="FF000000"/>
            <rFont val="Calibri"/>
            <family val="2"/>
            <scheme val="minor"/>
          </rPr>
          <t>======
ID#AAAAWbwqqSc
    (2021-12-28 20:47:46)
Pertinencia en los procedimientos que desarrollan los procesos.</t>
        </r>
      </text>
    </comment>
    <comment ref="A396" authorId="0" shapeId="0" xr:uid="{00000000-0006-0000-0000-00003E010000}">
      <text>
        <r>
          <rPr>
            <sz val="10"/>
            <color rgb="FF000000"/>
            <rFont val="Calibri"/>
            <family val="2"/>
            <scheme val="minor"/>
          </rPr>
          <t>======
ID#AAAAWbwqqMM
    (2021-12-28 20:47:45)
Grado de autoridad y responsabilidad de los funcionarios frente al proceso.</t>
        </r>
      </text>
    </comment>
    <comment ref="A397" authorId="0" shapeId="0" xr:uid="{00000000-0006-0000-0000-00003F010000}">
      <text>
        <r>
          <rPr>
            <sz val="10"/>
            <color rgb="FF000000"/>
            <rFont val="Calibri"/>
            <family val="2"/>
            <scheme val="minor"/>
          </rPr>
          <t>======
ID#AAAAWbwqqK8
    (2021-12-28 20:47:45)
Efectividad en los flujos de información determinados en la interacción de los procesos.</t>
        </r>
      </text>
    </comment>
    <comment ref="A398" authorId="0" shapeId="0" xr:uid="{00000000-0006-0000-0000-000040010000}">
      <text>
        <r>
          <rPr>
            <sz val="10"/>
            <color rgb="FF000000"/>
            <rFont val="Calibri"/>
            <family val="2"/>
            <scheme val="minor"/>
          </rPr>
          <t>======
ID#AAAAWbwqqNw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99" authorId="0" shapeId="0" xr:uid="{00000000-0006-0000-0000-000041010000}">
      <text>
        <r>
          <rPr>
            <sz val="10"/>
            <color rgb="FF000000"/>
            <rFont val="Calibri"/>
            <family val="2"/>
            <scheme val="minor"/>
          </rPr>
          <t>======
ID#AAAAWbwqq68
    (2021-12-28 20:47:46)
Otro Factor interno no identificado en el listado pero que puede estar presente en el contexto.</t>
        </r>
      </text>
    </comment>
    <comment ref="B401" authorId="0" shapeId="0" xr:uid="{00000000-0006-0000-0000-000042010000}">
      <text>
        <r>
          <rPr>
            <sz val="10"/>
            <color rgb="FF000000"/>
            <rFont val="Calibri"/>
            <family val="2"/>
            <scheme val="minor"/>
          </rPr>
          <t>======
ID#AAAAWbwqqvk
    (2021-12-28 20:47:46)
Son aquellas situaciones que se presentan en el entorno de PNN y que podrían favorecer el logro de los objetivos del Plan Estratégico Institucional y de los procesos.</t>
        </r>
      </text>
    </comment>
    <comment ref="C401" authorId="0" shapeId="0" xr:uid="{00000000-0006-0000-0000-000043010000}">
      <text>
        <r>
          <rPr>
            <sz val="10"/>
            <color rgb="FF000000"/>
            <rFont val="Calibri"/>
            <family val="2"/>
            <scheme val="minor"/>
          </rPr>
          <t>======
ID#AAAAWbwqq74
    (2021-12-28 20:47:46)
Aquellas situaciones que se presentan en el entorno de PNN y que podrían afectar negativamente, las posibilidades de logro de los objetivos del Plan Estratégico Institucional y de los procesos</t>
        </r>
      </text>
    </comment>
    <comment ref="A402" authorId="0" shapeId="0" xr:uid="{00000000-0006-0000-0000-000044010000}">
      <text>
        <r>
          <rPr>
            <sz val="10"/>
            <color rgb="FF000000"/>
            <rFont val="Calibri"/>
            <family val="2"/>
            <scheme val="minor"/>
          </rPr>
          <t>======
ID#AAAAWbwqqyM
    (2021-12-28 20:47:45)
Disminución del presupuesto por prioridades del gobierno, austeridad del gastos, disponibilidad de capital, liquidez, mercados financieros, desempleo, competencia.</t>
        </r>
      </text>
    </comment>
    <comment ref="A403" authorId="0" shapeId="0" xr:uid="{00000000-0006-0000-0000-000045010000}">
      <text>
        <r>
          <rPr>
            <sz val="10"/>
            <color rgb="FF000000"/>
            <rFont val="Calibri"/>
            <family val="2"/>
            <scheme val="minor"/>
          </rPr>
          <t>======
ID#AAAAWbwqq7g
    (2021-12-28 20:47:45)
Cambio de gobierno, legislación, políticas públicas, regulación, falta de continuidad de los programas establecidos.</t>
        </r>
      </text>
    </comment>
    <comment ref="A404" authorId="0" shapeId="0" xr:uid="{00000000-0006-0000-0000-000046010000}">
      <text>
        <r>
          <rPr>
            <sz val="10"/>
            <color rgb="FF000000"/>
            <rFont val="Calibri"/>
            <family val="2"/>
            <scheme val="minor"/>
          </rPr>
          <t>======
ID#AAAAWbwqq1w
    (2021-12-28 20:47:46)
Normatividad externa (leyes, decretos, ordenanzas y acuerdos), cambios legales y normativos que pueden afectar la misión y visión de la entidad.</t>
        </r>
      </text>
    </comment>
    <comment ref="A405" authorId="0" shapeId="0" xr:uid="{00000000-0006-0000-0000-000047010000}">
      <text>
        <r>
          <rPr>
            <sz val="10"/>
            <color rgb="FF000000"/>
            <rFont val="Calibri"/>
            <family val="2"/>
            <scheme val="minor"/>
          </rPr>
          <t>======
ID#AAAAWbwqqX0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406" authorId="0" shapeId="0" xr:uid="{00000000-0006-0000-0000-000048010000}">
      <text>
        <r>
          <rPr>
            <sz val="10"/>
            <color rgb="FF000000"/>
            <rFont val="Calibri"/>
            <family val="2"/>
            <scheme val="minor"/>
          </rPr>
          <t>======
ID#AAAAWbwqqh0
    (2021-12-28 20:47:46)
Avances en tecnología, acceso a sistemas de información externos, gobierno en línea.</t>
        </r>
      </text>
    </comment>
    <comment ref="A407" authorId="0" shapeId="0" xr:uid="{00000000-0006-0000-0000-000049010000}">
      <text>
        <r>
          <rPr>
            <sz val="10"/>
            <color rgb="FF000000"/>
            <rFont val="Calibri"/>
            <family val="2"/>
            <scheme val="minor"/>
          </rPr>
          <t>======
ID#AAAAWbwqq1I
    (2021-12-28 20:47:45)
Emisiones y residuos, energía, catástrofes naturales, desarrollo sostenible.</t>
        </r>
      </text>
    </comment>
    <comment ref="A408" authorId="0" shapeId="0" xr:uid="{00000000-0006-0000-0000-00004A010000}">
      <text>
        <r>
          <rPr>
            <sz val="10"/>
            <color rgb="FF000000"/>
            <rFont val="Calibri"/>
            <family val="2"/>
            <scheme val="minor"/>
          </rPr>
          <t>======
ID#AAAAWbwqqkw
    (2021-12-28 20:47:46)
Otro Factor interno no identificado en el listado pero que puede estar presente en el contexto.</t>
        </r>
      </text>
    </comment>
    <comment ref="A415" authorId="0" shapeId="0" xr:uid="{00000000-0006-0000-0000-00004B010000}">
      <text>
        <r>
          <rPr>
            <sz val="10"/>
            <color rgb="FF000000"/>
            <rFont val="Calibri"/>
            <family val="2"/>
            <scheme val="minor"/>
          </rPr>
          <t>======
ID#AAAAWbwqq30
    (2022-03-02 22:40:23)
Diligencie la DT Y AP
	-Nohora Isabel</t>
        </r>
      </text>
    </comment>
    <comment ref="B415" authorId="0" shapeId="0" xr:uid="{00000000-0006-0000-0000-00004C010000}">
      <text>
        <r>
          <rPr>
            <sz val="10"/>
            <color rgb="FF000000"/>
            <rFont val="Calibri"/>
            <family val="2"/>
            <scheme val="minor"/>
          </rPr>
          <t>======
ID#AAAAWbwqqTg
    (2022-03-02 22:40:22)
Diligencia solo para las DT y AP</t>
        </r>
      </text>
    </comment>
    <comment ref="B418" authorId="0" shapeId="0" xr:uid="{00000000-0006-0000-0000-00004D010000}">
      <text>
        <r>
          <rPr>
            <sz val="10"/>
            <color rgb="FF000000"/>
            <rFont val="Calibri"/>
            <family val="2"/>
            <scheme val="minor"/>
          </rPr>
          <t>======
ID#AAAAWbwqqWk
    (2022-03-02 22:40:22)
Aquellas características propias de PNN, que le facilitan o favorecen el logro de los objetivos del plan Estrategico institucional y de los procesos .(ventajas competitivas)</t>
        </r>
      </text>
    </comment>
    <comment ref="C418" authorId="0" shapeId="0" xr:uid="{00000000-0006-0000-0000-00004E010000}">
      <text>
        <r>
          <rPr>
            <sz val="10"/>
            <color rgb="FF000000"/>
            <rFont val="Calibri"/>
            <family val="2"/>
            <scheme val="minor"/>
          </rPr>
          <t>======
ID#AAAAWbwqqmQ
    (2022-03-02 22:40:22)
Aquellas características propias de PNN, que constituyen obstáculos internos al logro de los objetivos del plan Estratégico institucional y de los proceso.</t>
        </r>
      </text>
    </comment>
    <comment ref="A419" authorId="0" shapeId="0" xr:uid="{00000000-0006-0000-0000-00004F010000}">
      <text>
        <r>
          <rPr>
            <sz val="10"/>
            <color rgb="FF000000"/>
            <rFont val="Calibri"/>
            <family val="2"/>
            <scheme val="minor"/>
          </rPr>
          <t>======
ID#AAAAWbwqqTI
    (2022-03-02 22:40:22)
Competencia del personal, disponibilidad del personal, seguridad y salud ocupacional.</t>
        </r>
      </text>
    </comment>
    <comment ref="A420" authorId="0" shapeId="0" xr:uid="{00000000-0006-0000-0000-000050010000}">
      <text>
        <r>
          <rPr>
            <sz val="10"/>
            <color rgb="FF000000"/>
            <rFont val="Calibri"/>
            <family val="2"/>
            <scheme val="minor"/>
          </rPr>
          <t>======
ID#AAAAWbwqqog
    (2022-03-02 22:40:22)
Capacidad, diseño, ejecución, proveedores, entradas, salidas, gestión del conocimiento dentro de la entidad.</t>
        </r>
      </text>
    </comment>
    <comment ref="A421" authorId="0" shapeId="0" xr:uid="{00000000-0006-0000-0000-000051010000}">
      <text>
        <r>
          <rPr>
            <sz val="10"/>
            <color rgb="FF000000"/>
            <rFont val="Calibri"/>
            <family val="2"/>
            <scheme val="minor"/>
          </rPr>
          <t>======
ID#AAAAWbwqqs0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22" authorId="0" shapeId="0" xr:uid="{00000000-0006-0000-0000-000052010000}">
      <text>
        <r>
          <rPr>
            <sz val="10"/>
            <color rgb="FF000000"/>
            <rFont val="Calibri"/>
            <family val="2"/>
            <scheme val="minor"/>
          </rPr>
          <t>======
ID#AAAAWbwqqz4
    (2022-03-02 22:40:23)
Lineamientos en cuanto a la planeación estratégica de la entidad, estructura organizacional, seguimiento de las metas y objetivos institucionales, informes de gestión.</t>
        </r>
      </text>
    </comment>
    <comment ref="A423" authorId="0" shapeId="0" xr:uid="{00000000-0006-0000-0000-000053010000}">
      <text>
        <r>
          <rPr>
            <sz val="10"/>
            <color rgb="FF000000"/>
            <rFont val="Calibri"/>
            <family val="2"/>
            <scheme val="minor"/>
          </rPr>
          <t>======
ID#AAAAWbwqq6Q
    (2022-03-02 22:40:23)
Canales utilizados y su efectividad, flujo de información necesaria para el desarrollo de las operaciones.</t>
        </r>
      </text>
    </comment>
    <comment ref="A424" authorId="0" shapeId="0" xr:uid="{00000000-0006-0000-0000-000054010000}">
      <text>
        <r>
          <rPr>
            <sz val="10"/>
            <color rgb="FF000000"/>
            <rFont val="Calibri"/>
            <family val="2"/>
            <scheme val="minor"/>
          </rPr>
          <t>======
ID#AAAAWbwqqdM
    (2022-03-02 22:40:22)
Presupuesto de funcionamiento, recursos de inversión, infraestructura, capacidad instalada.</t>
        </r>
      </text>
    </comment>
    <comment ref="A425" authorId="0" shapeId="0" xr:uid="{00000000-0006-0000-0000-000055010000}">
      <text>
        <r>
          <rPr>
            <sz val="10"/>
            <color rgb="FF000000"/>
            <rFont val="Calibri"/>
            <family val="2"/>
            <scheme val="minor"/>
          </rPr>
          <t>======
ID#AAAAWbwqqtY
    (2022-03-02 22:40:23)
Otro Factor interno no identificado en el listado pero que puede estar presente en el contexto.</t>
        </r>
      </text>
    </comment>
    <comment ref="B427" authorId="0" shapeId="0" xr:uid="{00000000-0006-0000-0000-000056010000}">
      <text>
        <r>
          <rPr>
            <sz val="10"/>
            <color rgb="FF000000"/>
            <rFont val="Calibri"/>
            <family val="2"/>
            <scheme val="minor"/>
          </rPr>
          <t>======
ID#AAAAWbwqqt0
    (2022-03-02 22:40:23)
Aquellas características propias de PNN, que le facilitan o favorecen el logro de los objetivos del plan Estrategico institucional y de los procesos .(ventajas competitivas)</t>
        </r>
      </text>
    </comment>
    <comment ref="C427" authorId="0" shapeId="0" xr:uid="{00000000-0006-0000-0000-000057010000}">
      <text>
        <r>
          <rPr>
            <sz val="10"/>
            <color rgb="FF000000"/>
            <rFont val="Calibri"/>
            <family val="2"/>
            <scheme val="minor"/>
          </rPr>
          <t>======
ID#AAAAWbwqqyI
    (2022-03-02 22:40:23)
Aquellas características propias de PNN, que constituyen obstáculos internos al logro de los objetivos del plan Estratégico institucional y de los proceso.</t>
        </r>
      </text>
    </comment>
    <comment ref="A428" authorId="0" shapeId="0" xr:uid="{00000000-0006-0000-0000-000058010000}">
      <text>
        <r>
          <rPr>
            <sz val="10"/>
            <color rgb="FF000000"/>
            <rFont val="Calibri"/>
            <family val="2"/>
            <scheme val="minor"/>
          </rPr>
          <t>======
ID#AAAAWbwqqTE
    (2022-03-02 22:40:22)
Claridad en la descripción del alcance y objetivo del proceso.</t>
        </r>
      </text>
    </comment>
    <comment ref="A429" authorId="0" shapeId="0" xr:uid="{00000000-0006-0000-0000-000059010000}">
      <text>
        <r>
          <rPr>
            <sz val="10"/>
            <color rgb="FF000000"/>
            <rFont val="Calibri"/>
            <family val="2"/>
            <scheme val="minor"/>
          </rPr>
          <t>======
ID#AAAAWbwqqnQ
    (2022-03-02 22:40:22)
Relación precisa con otros procesos en cuanto a insumos, proveedores, productos, usuarios o clientes.</t>
        </r>
      </text>
    </comment>
    <comment ref="A430" authorId="0" shapeId="0" xr:uid="{00000000-0006-0000-0000-00005A010000}">
      <text>
        <r>
          <rPr>
            <sz val="10"/>
            <color rgb="FF000000"/>
            <rFont val="Calibri"/>
            <family val="2"/>
            <scheme val="minor"/>
          </rPr>
          <t>======
ID#AAAAWbwqqKA
    (2022-03-02 22:40:21)
Procesos que determinan lineamientos necesarios para el desarrollo de todos los procesos de la entidad.</t>
        </r>
      </text>
    </comment>
    <comment ref="A431" authorId="0" shapeId="0" xr:uid="{00000000-0006-0000-0000-00005B010000}">
      <text>
        <r>
          <rPr>
            <sz val="10"/>
            <color rgb="FF000000"/>
            <rFont val="Calibri"/>
            <family val="2"/>
            <scheme val="minor"/>
          </rPr>
          <t>======
ID#AAAAWbwqqT4
    (2022-03-02 22:40:22)
Pertinencia en los procedimientos que desarrollan los procesos.</t>
        </r>
      </text>
    </comment>
    <comment ref="A432" authorId="0" shapeId="0" xr:uid="{00000000-0006-0000-0000-00005C010000}">
      <text>
        <r>
          <rPr>
            <sz val="10"/>
            <color rgb="FF000000"/>
            <rFont val="Calibri"/>
            <family val="2"/>
            <scheme val="minor"/>
          </rPr>
          <t>======
ID#AAAAWbwqqWw
    (2022-03-02 22:40:22)
Grado de autoridad y responsabilidad de los funcionarios frente al proceso.</t>
        </r>
      </text>
    </comment>
    <comment ref="A433" authorId="0" shapeId="0" xr:uid="{00000000-0006-0000-0000-00005D010000}">
      <text>
        <r>
          <rPr>
            <sz val="10"/>
            <color rgb="FF000000"/>
            <rFont val="Calibri"/>
            <family val="2"/>
            <scheme val="minor"/>
          </rPr>
          <t>======
ID#AAAAWbwqqjQ
    (2022-03-02 22:40:22)
Efectividad en los flujos de información determinados en la interacción de los procesos.</t>
        </r>
      </text>
    </comment>
    <comment ref="A434" authorId="0" shapeId="0" xr:uid="{00000000-0006-0000-0000-00005E010000}">
      <text>
        <r>
          <rPr>
            <sz val="10"/>
            <color rgb="FF000000"/>
            <rFont val="Calibri"/>
            <family val="2"/>
            <scheme val="minor"/>
          </rPr>
          <t>======
ID#AAAAWbwqqzQ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35" authorId="0" shapeId="0" xr:uid="{00000000-0006-0000-0000-00005F010000}">
      <text>
        <r>
          <rPr>
            <sz val="10"/>
            <color rgb="FF000000"/>
            <rFont val="Calibri"/>
            <family val="2"/>
            <scheme val="minor"/>
          </rPr>
          <t>======
ID#AAAAWbwqqd0
    (2022-03-02 22:40:22)
Otro Factor interno no identificado en el listado pero que puede estar presente en el contexto.</t>
        </r>
      </text>
    </comment>
    <comment ref="B437" authorId="0" shapeId="0" xr:uid="{00000000-0006-0000-0000-000060010000}">
      <text>
        <r>
          <rPr>
            <sz val="10"/>
            <color rgb="FF000000"/>
            <rFont val="Calibri"/>
            <family val="2"/>
            <scheme val="minor"/>
          </rPr>
          <t>======
ID#AAAAWbwqqZA
    (2022-03-02 22:40:22)
Son aquellas situaciones que se presentan en el entorno de PNN y que podrían favorecer el logro de los objetivos del Plan Estratégico Institucional y de los procesos.</t>
        </r>
      </text>
    </comment>
    <comment ref="C437" authorId="0" shapeId="0" xr:uid="{00000000-0006-0000-0000-000061010000}">
      <text>
        <r>
          <rPr>
            <sz val="10"/>
            <color rgb="FF000000"/>
            <rFont val="Calibri"/>
            <family val="2"/>
            <scheme val="minor"/>
          </rPr>
          <t>======
ID#AAAAWbwqqPk
    (2022-03-02 22:40:22)
Aquellas situaciones que se presentan en el entorno de PNN y que podrían afectar negativamente, las posibilidades de logro de los objetivos del Plan Estratégico Institucional y de los procesos</t>
        </r>
      </text>
    </comment>
    <comment ref="A438" authorId="0" shapeId="0" xr:uid="{00000000-0006-0000-0000-000062010000}">
      <text>
        <r>
          <rPr>
            <sz val="10"/>
            <color rgb="FF000000"/>
            <rFont val="Calibri"/>
            <family val="2"/>
            <scheme val="minor"/>
          </rPr>
          <t>======
ID#AAAAWbwqqlU
    (2022-03-02 22:40:22)
Disminución del presupuesto por prioridades del gobierno, austeridad del gastos, disponibilidad de capital, liquidez, mercados financieros, desempleo, competencia.</t>
        </r>
      </text>
    </comment>
    <comment ref="A439" authorId="0" shapeId="0" xr:uid="{00000000-0006-0000-0000-000063010000}">
      <text>
        <r>
          <rPr>
            <sz val="10"/>
            <color rgb="FF000000"/>
            <rFont val="Calibri"/>
            <family val="2"/>
            <scheme val="minor"/>
          </rPr>
          <t>======
ID#AAAAWbwqquc
    (2022-03-02 22:40:23)
Cambio de gobierno, legislación, políticas públicas, regulación, falta de continuidad de los programas establecidos.</t>
        </r>
      </text>
    </comment>
    <comment ref="A440" authorId="0" shapeId="0" xr:uid="{00000000-0006-0000-0000-000064010000}">
      <text>
        <r>
          <rPr>
            <sz val="10"/>
            <color rgb="FF000000"/>
            <rFont val="Calibri"/>
            <family val="2"/>
            <scheme val="minor"/>
          </rPr>
          <t>======
ID#AAAAWbwqqnA
    (2022-03-02 22:40:22)
Normatividad externa (leyes, decretos, ordenanzas y acuerdos), cambios legales y normativos que pueden afectar la misión y visión de la entidad.</t>
        </r>
      </text>
    </comment>
    <comment ref="A441" authorId="0" shapeId="0" xr:uid="{00000000-0006-0000-0000-000065010000}">
      <text>
        <r>
          <rPr>
            <sz val="10"/>
            <color rgb="FF000000"/>
            <rFont val="Calibri"/>
            <family val="2"/>
            <scheme val="minor"/>
          </rPr>
          <t>======
ID#AAAAWbwqqV4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442" authorId="0" shapeId="0" xr:uid="{00000000-0006-0000-0000-000066010000}">
      <text>
        <r>
          <rPr>
            <sz val="10"/>
            <color rgb="FF000000"/>
            <rFont val="Calibri"/>
            <family val="2"/>
            <scheme val="minor"/>
          </rPr>
          <t>======
ID#AAAAWbwqqlk
    (2022-03-02 22:40:22)
Avances en tecnología, acceso a sistemas de información externos, gobierno en línea.</t>
        </r>
      </text>
    </comment>
    <comment ref="A443" authorId="0" shapeId="0" xr:uid="{00000000-0006-0000-0000-000067010000}">
      <text>
        <r>
          <rPr>
            <sz val="10"/>
            <color rgb="FF000000"/>
            <rFont val="Calibri"/>
            <family val="2"/>
            <scheme val="minor"/>
          </rPr>
          <t>======
ID#AAAAWbwqqfc
    (2022-03-02 22:40:22)
Emisiones y residuos, energía, catástrofes naturales, desarrollo sostenible.</t>
        </r>
      </text>
    </comment>
    <comment ref="A444" authorId="0" shapeId="0" xr:uid="{00000000-0006-0000-0000-000068010000}">
      <text>
        <r>
          <rPr>
            <sz val="10"/>
            <color rgb="FF000000"/>
            <rFont val="Calibri"/>
            <family val="2"/>
            <scheme val="minor"/>
          </rPr>
          <t>======
ID#AAAAWbwqqmk
    (2022-03-02 22:40:22)
Otro Factor interno no identificado en el listado pero que puede estar presente en el contexto.</t>
        </r>
      </text>
    </comment>
    <comment ref="A451" authorId="0" shapeId="0" xr:uid="{00000000-0006-0000-0000-000069010000}">
      <text>
        <r>
          <rPr>
            <sz val="10"/>
            <color rgb="FF000000"/>
            <rFont val="Calibri"/>
            <family val="2"/>
            <scheme val="minor"/>
          </rPr>
          <t>======
ID#AAAAWbwqqiw
    (2022-03-02 22:40:22)
Diligencie la DT Y AP
	-Nohora Isabel</t>
        </r>
      </text>
    </comment>
    <comment ref="B451" authorId="0" shapeId="0" xr:uid="{00000000-0006-0000-0000-00006A010000}">
      <text>
        <r>
          <rPr>
            <sz val="10"/>
            <color rgb="FF000000"/>
            <rFont val="Calibri"/>
            <family val="2"/>
            <scheme val="minor"/>
          </rPr>
          <t>======
ID#AAAAWbwqq1U
    (2022-03-02 22:40:23)
Diligencia solo para las DT y AP</t>
        </r>
      </text>
    </comment>
    <comment ref="B454" authorId="0" shapeId="0" xr:uid="{00000000-0006-0000-0000-00006B010000}">
      <text>
        <r>
          <rPr>
            <sz val="10"/>
            <color rgb="FF000000"/>
            <rFont val="Calibri"/>
            <family val="2"/>
            <scheme val="minor"/>
          </rPr>
          <t>======
ID#AAAAWbwqqRk
    (2022-03-02 22:40:22)
Aquellas características propias de PNN, que le facilitan o favorecen el logro de los objetivos del plan Estrategico institucional y de los procesos .(ventajas competitivas)</t>
        </r>
      </text>
    </comment>
    <comment ref="C454" authorId="0" shapeId="0" xr:uid="{00000000-0006-0000-0000-00006C010000}">
      <text>
        <r>
          <rPr>
            <sz val="10"/>
            <color rgb="FF000000"/>
            <rFont val="Calibri"/>
            <family val="2"/>
            <scheme val="minor"/>
          </rPr>
          <t>======
ID#AAAAWbwqqqw
    (2022-03-02 22:40:22)
Aquellas características propias de PNN, que constituyen obstáculos internos al logro de los objetivos del plan Estratégico institucional y de los proceso.</t>
        </r>
      </text>
    </comment>
    <comment ref="A455" authorId="0" shapeId="0" xr:uid="{00000000-0006-0000-0000-00006D010000}">
      <text>
        <r>
          <rPr>
            <sz val="10"/>
            <color rgb="FF000000"/>
            <rFont val="Calibri"/>
            <family val="2"/>
            <scheme val="minor"/>
          </rPr>
          <t>======
ID#AAAAWbwqqMI
    (2022-03-02 22:40:22)
Competencia del personal, disponibilidad del personal, seguridad y salud ocupacional.</t>
        </r>
      </text>
    </comment>
    <comment ref="A456" authorId="0" shapeId="0" xr:uid="{00000000-0006-0000-0000-00006E010000}">
      <text>
        <r>
          <rPr>
            <sz val="10"/>
            <color rgb="FF000000"/>
            <rFont val="Calibri"/>
            <family val="2"/>
            <scheme val="minor"/>
          </rPr>
          <t>======
ID#AAAAWbwqqWo
    (2022-03-02 22:40:22)
Capacidad, diseño, ejecución, proveedores, entradas, salidas, gestión del conocimiento dentro de la entidad.</t>
        </r>
      </text>
    </comment>
    <comment ref="A457" authorId="0" shapeId="0" xr:uid="{00000000-0006-0000-0000-00006F010000}">
      <text>
        <r>
          <rPr>
            <sz val="10"/>
            <color rgb="FF000000"/>
            <rFont val="Calibri"/>
            <family val="2"/>
            <scheme val="minor"/>
          </rPr>
          <t>======
ID#AAAAWbwqqMQ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58" authorId="0" shapeId="0" xr:uid="{00000000-0006-0000-0000-000070010000}">
      <text>
        <r>
          <rPr>
            <sz val="10"/>
            <color rgb="FF000000"/>
            <rFont val="Calibri"/>
            <family val="2"/>
            <scheme val="minor"/>
          </rPr>
          <t>======
ID#AAAAWbwqqPQ
    (2022-03-02 22:40:22)
Lineamientos en cuanto a la planeación estratégica de la entidad, estructura organizacional, seguimiento de las metas y objetivos institucionales, informes de gestión.</t>
        </r>
      </text>
    </comment>
    <comment ref="A459" authorId="0" shapeId="0" xr:uid="{00000000-0006-0000-0000-000071010000}">
      <text>
        <r>
          <rPr>
            <sz val="10"/>
            <color rgb="FF000000"/>
            <rFont val="Calibri"/>
            <family val="2"/>
            <scheme val="minor"/>
          </rPr>
          <t>======
ID#AAAAWbwqqnE
    (2022-03-02 22:40:22)
Canales utilizados y su efectividad, flujo de información necesaria para el desarrollo de las operaciones.</t>
        </r>
      </text>
    </comment>
    <comment ref="A460" authorId="0" shapeId="0" xr:uid="{00000000-0006-0000-0000-000072010000}">
      <text>
        <r>
          <rPr>
            <sz val="10"/>
            <color rgb="FF000000"/>
            <rFont val="Calibri"/>
            <family val="2"/>
            <scheme val="minor"/>
          </rPr>
          <t>======
ID#AAAAWbwqqZ8
    (2022-03-02 22:40:22)
Presupuesto de funcionamiento, recursos de inversión, infraestructura, capacidad instalada.</t>
        </r>
      </text>
    </comment>
    <comment ref="A461" authorId="0" shapeId="0" xr:uid="{00000000-0006-0000-0000-000073010000}">
      <text>
        <r>
          <rPr>
            <sz val="10"/>
            <color rgb="FF000000"/>
            <rFont val="Calibri"/>
            <family val="2"/>
            <scheme val="minor"/>
          </rPr>
          <t>======
ID#AAAAWbwqqb4
    (2022-03-02 22:40:22)
Otro Factor interno no identificado en el listado pero que puede estar presente en el contexto.</t>
        </r>
      </text>
    </comment>
    <comment ref="B463" authorId="0" shapeId="0" xr:uid="{00000000-0006-0000-0000-000074010000}">
      <text>
        <r>
          <rPr>
            <sz val="10"/>
            <color rgb="FF000000"/>
            <rFont val="Calibri"/>
            <family val="2"/>
            <scheme val="minor"/>
          </rPr>
          <t>======
ID#AAAAWbwqqjg
    (2022-03-02 22:40:22)
Aquellas características propias de PNN, que le facilitan o favorecen el logro de los objetivos del plan Estrategico institucional y de los procesos .(ventajas competitivas)</t>
        </r>
      </text>
    </comment>
    <comment ref="C463" authorId="0" shapeId="0" xr:uid="{00000000-0006-0000-0000-000075010000}">
      <text>
        <r>
          <rPr>
            <sz val="10"/>
            <color rgb="FF000000"/>
            <rFont val="Calibri"/>
            <family val="2"/>
            <scheme val="minor"/>
          </rPr>
          <t>======
ID#AAAAWbwqqTo
    (2022-03-02 22:40:22)
Aquellas características propias de PNN, que constituyen obstáculos internos al logro de los objetivos del plan Estratégico institucional y de los proceso.</t>
        </r>
      </text>
    </comment>
    <comment ref="A464" authorId="0" shapeId="0" xr:uid="{00000000-0006-0000-0000-000076010000}">
      <text>
        <r>
          <rPr>
            <sz val="10"/>
            <color rgb="FF000000"/>
            <rFont val="Calibri"/>
            <family val="2"/>
            <scheme val="minor"/>
          </rPr>
          <t>======
ID#AAAAWbwqqcI
    (2022-03-02 22:40:22)
Claridad en la descripción del alcance y objetivo del proceso.</t>
        </r>
      </text>
    </comment>
    <comment ref="A465" authorId="0" shapeId="0" xr:uid="{00000000-0006-0000-0000-000077010000}">
      <text>
        <r>
          <rPr>
            <sz val="10"/>
            <color rgb="FF000000"/>
            <rFont val="Calibri"/>
            <family val="2"/>
            <scheme val="minor"/>
          </rPr>
          <t>======
ID#AAAAWbwqqxo
    (2022-03-02 22:40:23)
Relación precisa con otros procesos en cuanto a insumos, proveedores, productos, usuarios o clientes.</t>
        </r>
      </text>
    </comment>
    <comment ref="A466" authorId="0" shapeId="0" xr:uid="{00000000-0006-0000-0000-000078010000}">
      <text>
        <r>
          <rPr>
            <sz val="10"/>
            <color rgb="FF000000"/>
            <rFont val="Calibri"/>
            <family val="2"/>
            <scheme val="minor"/>
          </rPr>
          <t>======
ID#AAAAWbwqqNY
    (2022-03-02 22:40:22)
Procesos que determinan lineamientos necesarios para el desarrollo de todos los procesos de la entidad.</t>
        </r>
      </text>
    </comment>
    <comment ref="A467" authorId="0" shapeId="0" xr:uid="{00000000-0006-0000-0000-000079010000}">
      <text>
        <r>
          <rPr>
            <sz val="10"/>
            <color rgb="FF000000"/>
            <rFont val="Calibri"/>
            <family val="2"/>
            <scheme val="minor"/>
          </rPr>
          <t>======
ID#AAAAWbwqqhc
    (2022-03-02 22:40:22)
Pertinencia en los procedimientos que desarrollan los procesos.</t>
        </r>
      </text>
    </comment>
    <comment ref="A468" authorId="0" shapeId="0" xr:uid="{00000000-0006-0000-0000-00007A010000}">
      <text>
        <r>
          <rPr>
            <sz val="10"/>
            <color rgb="FF000000"/>
            <rFont val="Calibri"/>
            <family val="2"/>
            <scheme val="minor"/>
          </rPr>
          <t>======
ID#AAAAWbwqqSg
    (2022-03-02 22:40:22)
Grado de autoridad y responsabilidad de los funcionarios frente al proceso.</t>
        </r>
      </text>
    </comment>
    <comment ref="A469" authorId="0" shapeId="0" xr:uid="{00000000-0006-0000-0000-00007B010000}">
      <text>
        <r>
          <rPr>
            <sz val="10"/>
            <color rgb="FF000000"/>
            <rFont val="Calibri"/>
            <family val="2"/>
            <scheme val="minor"/>
          </rPr>
          <t>======
ID#AAAAWbwqqzY
    (2022-03-02 22:40:23)
Efectividad en los flujos de información determinados en la interacción de los procesos.</t>
        </r>
      </text>
    </comment>
    <comment ref="A470" authorId="0" shapeId="0" xr:uid="{00000000-0006-0000-0000-00007C010000}">
      <text>
        <r>
          <rPr>
            <sz val="10"/>
            <color rgb="FF000000"/>
            <rFont val="Calibri"/>
            <family val="2"/>
            <scheme val="minor"/>
          </rPr>
          <t>======
ID#AAAAWbwqq10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71" authorId="0" shapeId="0" xr:uid="{00000000-0006-0000-0000-00007D010000}">
      <text>
        <r>
          <rPr>
            <sz val="10"/>
            <color rgb="FF000000"/>
            <rFont val="Calibri"/>
            <family val="2"/>
            <scheme val="minor"/>
          </rPr>
          <t>======
ID#AAAAWbwqqUY
    (2022-03-02 22:40:22)
Otro Factor interno no identificado en el listado pero que puede estar presente en el contexto.</t>
        </r>
      </text>
    </comment>
    <comment ref="B473" authorId="0" shapeId="0" xr:uid="{00000000-0006-0000-0000-00007E010000}">
      <text>
        <r>
          <rPr>
            <sz val="10"/>
            <color rgb="FF000000"/>
            <rFont val="Calibri"/>
            <family val="2"/>
            <scheme val="minor"/>
          </rPr>
          <t>======
ID#AAAAWbwqqiI
    (2022-03-02 22:40:22)
Son aquellas situaciones que se presentan en el entorno de PNN y que podrían favorecer el logro de los objetivos del Plan Estratégico Institucional y de los procesos.</t>
        </r>
      </text>
    </comment>
    <comment ref="C473" authorId="0" shapeId="0" xr:uid="{00000000-0006-0000-0000-00007F010000}">
      <text>
        <r>
          <rPr>
            <sz val="10"/>
            <color rgb="FF000000"/>
            <rFont val="Calibri"/>
            <family val="2"/>
            <scheme val="minor"/>
          </rPr>
          <t>======
ID#AAAAWbwqqhk
    (2022-03-02 22:40:22)
Aquellas situaciones que se presentan en el entorno de PNN y que podrían afectar negativamente, las posibilidades de logro de los objetivos del Plan Estratégico Institucional y de los procesos</t>
        </r>
      </text>
    </comment>
    <comment ref="A474" authorId="0" shapeId="0" xr:uid="{00000000-0006-0000-0000-000080010000}">
      <text>
        <r>
          <rPr>
            <sz val="10"/>
            <color rgb="FF000000"/>
            <rFont val="Calibri"/>
            <family val="2"/>
            <scheme val="minor"/>
          </rPr>
          <t>======
ID#AAAAWbwqqrs
    (2022-03-02 22:40:22)
Disminución del presupuesto por prioridades del gobierno, austeridad del gastos, disponibilidad de capital, liquidez, mercados financieros, desempleo, competencia.</t>
        </r>
      </text>
    </comment>
    <comment ref="A475" authorId="0" shapeId="0" xr:uid="{00000000-0006-0000-0000-000081010000}">
      <text>
        <r>
          <rPr>
            <sz val="10"/>
            <color rgb="FF000000"/>
            <rFont val="Calibri"/>
            <family val="2"/>
            <scheme val="minor"/>
          </rPr>
          <t>======
ID#AAAAWbwqq4I
    (2022-03-02 22:40:23)
Cambio de gobierno, legislación, políticas públicas, regulación, falta de continuidad de los programas establecidos.</t>
        </r>
      </text>
    </comment>
    <comment ref="A476" authorId="0" shapeId="0" xr:uid="{00000000-0006-0000-0000-000082010000}">
      <text>
        <r>
          <rPr>
            <sz val="10"/>
            <color rgb="FF000000"/>
            <rFont val="Calibri"/>
            <family val="2"/>
            <scheme val="minor"/>
          </rPr>
          <t>======
ID#AAAAWbwqqvs
    (2022-03-02 22:40:23)
Normatividad externa (leyes, decretos, ordenanzas y acuerdos), cambios legales y normativos que pueden afectar la misión y visión de la entidad.</t>
        </r>
      </text>
    </comment>
    <comment ref="A477" authorId="0" shapeId="0" xr:uid="{00000000-0006-0000-0000-000083010000}">
      <text>
        <r>
          <rPr>
            <sz val="10"/>
            <color rgb="FF000000"/>
            <rFont val="Calibri"/>
            <family val="2"/>
            <scheme val="minor"/>
          </rPr>
          <t>======
ID#AAAAWbwqqf4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478" authorId="0" shapeId="0" xr:uid="{00000000-0006-0000-0000-000084010000}">
      <text>
        <r>
          <rPr>
            <sz val="10"/>
            <color rgb="FF000000"/>
            <rFont val="Calibri"/>
            <family val="2"/>
            <scheme val="minor"/>
          </rPr>
          <t>======
ID#AAAAWbwqqyk
    (2022-03-02 22:40:23)
Avances en tecnología, acceso a sistemas de información externos, gobierno en línea.</t>
        </r>
      </text>
    </comment>
    <comment ref="A479" authorId="0" shapeId="0" xr:uid="{00000000-0006-0000-0000-000085010000}">
      <text>
        <r>
          <rPr>
            <sz val="10"/>
            <color rgb="FF000000"/>
            <rFont val="Calibri"/>
            <family val="2"/>
            <scheme val="minor"/>
          </rPr>
          <t>======
ID#AAAAWbwqqX8
    (2022-03-02 22:40:22)
Emisiones y residuos, energía, catástrofes naturales, desarrollo sostenible.</t>
        </r>
      </text>
    </comment>
    <comment ref="A480" authorId="0" shapeId="0" xr:uid="{00000000-0006-0000-0000-000086010000}">
      <text>
        <r>
          <rPr>
            <sz val="10"/>
            <color rgb="FF000000"/>
            <rFont val="Calibri"/>
            <family val="2"/>
            <scheme val="minor"/>
          </rPr>
          <t>======
ID#AAAAWbwqqaw
    (2022-03-02 22:40:22)
Otro Factor interno no identificado en el listado pero que puede estar presente en el contexto.</t>
        </r>
      </text>
    </comment>
    <comment ref="A488" authorId="0" shapeId="0" xr:uid="{00000000-0006-0000-0000-000087010000}">
      <text>
        <r>
          <rPr>
            <sz val="10"/>
            <color rgb="FF000000"/>
            <rFont val="Calibri"/>
            <family val="2"/>
            <scheme val="minor"/>
          </rPr>
          <t>======
ID#AAAAWbwqq4k
    (2022-03-02 22:40:23)
Diligencie la DT Y AP
	-Nohora Isabel</t>
        </r>
      </text>
    </comment>
    <comment ref="B488" authorId="0" shapeId="0" xr:uid="{00000000-0006-0000-0000-000088010000}">
      <text>
        <r>
          <rPr>
            <sz val="10"/>
            <color rgb="FF000000"/>
            <rFont val="Calibri"/>
            <family val="2"/>
            <scheme val="minor"/>
          </rPr>
          <t>======
ID#AAAAWbwqq08
    (2022-03-02 22:40:23)
Diligencia solo para las DT y AP</t>
        </r>
      </text>
    </comment>
    <comment ref="B491" authorId="0" shapeId="0" xr:uid="{00000000-0006-0000-0000-000089010000}">
      <text>
        <r>
          <rPr>
            <sz val="10"/>
            <color rgb="FF000000"/>
            <rFont val="Calibri"/>
            <family val="2"/>
            <scheme val="minor"/>
          </rPr>
          <t>======
ID#AAAAWbwqqOI
    (2022-03-02 22:40:22)
Aquellas características propias de PNN, que le facilitan o favorecen el logro de los objetivos del plan Estrategico institucional y de los procesos .(ventajas competitivas)</t>
        </r>
      </text>
    </comment>
    <comment ref="C491" authorId="0" shapeId="0" xr:uid="{00000000-0006-0000-0000-00008A010000}">
      <text>
        <r>
          <rPr>
            <sz val="10"/>
            <color rgb="FF000000"/>
            <rFont val="Calibri"/>
            <family val="2"/>
            <scheme val="minor"/>
          </rPr>
          <t>======
ID#AAAAWbwqqbk
    (2022-03-02 22:40:22)
Aquellas características propias de PNN, que constituyen obstáculos internos al logro de los objetivos del plan Estratégico institucional y de los proceso.</t>
        </r>
      </text>
    </comment>
    <comment ref="A492" authorId="0" shapeId="0" xr:uid="{00000000-0006-0000-0000-00008B010000}">
      <text>
        <r>
          <rPr>
            <sz val="10"/>
            <color rgb="FF000000"/>
            <rFont val="Calibri"/>
            <family val="2"/>
            <scheme val="minor"/>
          </rPr>
          <t>======
ID#AAAAWbwqqbU
    (2022-03-02 22:40:22)
Competencia del personal, disponibilidad del personal, seguridad y salud ocupacional.</t>
        </r>
      </text>
    </comment>
    <comment ref="A493" authorId="0" shapeId="0" xr:uid="{00000000-0006-0000-0000-00008C010000}">
      <text>
        <r>
          <rPr>
            <sz val="10"/>
            <color rgb="FF000000"/>
            <rFont val="Calibri"/>
            <family val="2"/>
            <scheme val="minor"/>
          </rPr>
          <t>======
ID#AAAAWbwqq3E
    (2022-03-02 22:40:23)
Capacidad, diseño, ejecución, proveedores, entradas, salidas, gestión del conocimiento dentro de la entidad.</t>
        </r>
      </text>
    </comment>
    <comment ref="A494" authorId="0" shapeId="0" xr:uid="{00000000-0006-0000-0000-00008D010000}">
      <text>
        <r>
          <rPr>
            <sz val="10"/>
            <color rgb="FF000000"/>
            <rFont val="Calibri"/>
            <family val="2"/>
            <scheme val="minor"/>
          </rPr>
          <t>======
ID#AAAAWbwqqhM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95" authorId="0" shapeId="0" xr:uid="{00000000-0006-0000-0000-00008E010000}">
      <text>
        <r>
          <rPr>
            <sz val="10"/>
            <color rgb="FF000000"/>
            <rFont val="Calibri"/>
            <family val="2"/>
            <scheme val="minor"/>
          </rPr>
          <t>======
ID#AAAAWbwqqcc
    (2022-03-02 22:40:22)
Lineamientos en cuanto a la planeación estratégica de la entidad, estructura organizacional, seguimiento de las metas y objetivos institucionales, informes de gestión.</t>
        </r>
      </text>
    </comment>
    <comment ref="A496" authorId="0" shapeId="0" xr:uid="{00000000-0006-0000-0000-00008F010000}">
      <text>
        <r>
          <rPr>
            <sz val="10"/>
            <color rgb="FF000000"/>
            <rFont val="Calibri"/>
            <family val="2"/>
            <scheme val="minor"/>
          </rPr>
          <t>======
ID#AAAAWbwqqrM
    (2022-03-02 22:40:22)
Canales utilizados y su efectividad, flujo de información necesaria para el desarrollo de las operaciones.</t>
        </r>
      </text>
    </comment>
    <comment ref="A497" authorId="0" shapeId="0" xr:uid="{00000000-0006-0000-0000-000090010000}">
      <text>
        <r>
          <rPr>
            <sz val="10"/>
            <color rgb="FF000000"/>
            <rFont val="Calibri"/>
            <family val="2"/>
            <scheme val="minor"/>
          </rPr>
          <t>======
ID#AAAAWbwqqls
    (2022-03-02 22:40:22)
Presupuesto de funcionamiento, recursos de inversión, infraestructura, capacidad instalada.</t>
        </r>
      </text>
    </comment>
    <comment ref="A498" authorId="0" shapeId="0" xr:uid="{00000000-0006-0000-0000-000091010000}">
      <text>
        <r>
          <rPr>
            <sz val="10"/>
            <color rgb="FF000000"/>
            <rFont val="Calibri"/>
            <family val="2"/>
            <scheme val="minor"/>
          </rPr>
          <t>======
ID#AAAAWbwqqdc
    (2022-03-02 22:40:22)
Otro Factor interno no identificado en el listado pero que puede estar presente en el contexto.</t>
        </r>
      </text>
    </comment>
    <comment ref="B500" authorId="0" shapeId="0" xr:uid="{00000000-0006-0000-0000-000092010000}">
      <text>
        <r>
          <rPr>
            <sz val="10"/>
            <color rgb="FF000000"/>
            <rFont val="Calibri"/>
            <family val="2"/>
            <scheme val="minor"/>
          </rPr>
          <t>======
ID#AAAAWbwqqTw
    (2022-03-02 22:40:22)
Aquellas características propias de PNN, que le facilitan o favorecen el logro de los objetivos del plan Estrategico institucional y de los procesos .(ventajas competitivas)</t>
        </r>
      </text>
    </comment>
    <comment ref="C500" authorId="0" shapeId="0" xr:uid="{00000000-0006-0000-0000-000093010000}">
      <text>
        <r>
          <rPr>
            <sz val="10"/>
            <color rgb="FF000000"/>
            <rFont val="Calibri"/>
            <family val="2"/>
            <scheme val="minor"/>
          </rPr>
          <t>======
ID#AAAAWbwqqVg
    (2022-03-02 22:40:22)
Aquellas características propias de PNN, que constituyen obstáculos internos al logro de los objetivos del plan Estratégico institucional y de los proceso.</t>
        </r>
      </text>
    </comment>
    <comment ref="A501" authorId="0" shapeId="0" xr:uid="{00000000-0006-0000-0000-000094010000}">
      <text>
        <r>
          <rPr>
            <sz val="10"/>
            <color rgb="FF000000"/>
            <rFont val="Calibri"/>
            <family val="2"/>
            <scheme val="minor"/>
          </rPr>
          <t>======
ID#AAAAWbwqq3c
    (2022-03-02 22:40:23)
Claridad en la descripción del alcance y objetivo del proceso.</t>
        </r>
      </text>
    </comment>
    <comment ref="A502" authorId="0" shapeId="0" xr:uid="{00000000-0006-0000-0000-000095010000}">
      <text>
        <r>
          <rPr>
            <sz val="10"/>
            <color rgb="FF000000"/>
            <rFont val="Calibri"/>
            <family val="2"/>
            <scheme val="minor"/>
          </rPr>
          <t>======
ID#AAAAWbwqqRQ
    (2022-03-02 22:40:22)
Relación precisa con otros procesos en cuanto a insumos, proveedores, productos, usuarios o clientes.</t>
        </r>
      </text>
    </comment>
    <comment ref="A503" authorId="0" shapeId="0" xr:uid="{00000000-0006-0000-0000-000096010000}">
      <text>
        <r>
          <rPr>
            <sz val="10"/>
            <color rgb="FF000000"/>
            <rFont val="Calibri"/>
            <family val="2"/>
            <scheme val="minor"/>
          </rPr>
          <t>======
ID#AAAAWbwqqfg
    (2022-03-02 22:40:22)
Procesos que determinan lineamientos necesarios para el desarrollo de todos los procesos de la entidad.</t>
        </r>
      </text>
    </comment>
    <comment ref="A504" authorId="0" shapeId="0" xr:uid="{00000000-0006-0000-0000-000097010000}">
      <text>
        <r>
          <rPr>
            <sz val="10"/>
            <color rgb="FF000000"/>
            <rFont val="Calibri"/>
            <family val="2"/>
            <scheme val="minor"/>
          </rPr>
          <t>======
ID#AAAAWbwqqZQ
    (2022-03-02 22:40:22)
Pertinencia en los procedimientos que desarrollan los procesos.</t>
        </r>
      </text>
    </comment>
    <comment ref="A505" authorId="0" shapeId="0" xr:uid="{00000000-0006-0000-0000-000098010000}">
      <text>
        <r>
          <rPr>
            <sz val="10"/>
            <color rgb="FF000000"/>
            <rFont val="Calibri"/>
            <family val="2"/>
            <scheme val="minor"/>
          </rPr>
          <t>======
ID#AAAAWbwqqf8
    (2022-03-02 22:40:22)
Grado de autoridad y responsabilidad de los funcionarios frente al proceso.</t>
        </r>
      </text>
    </comment>
    <comment ref="A506" authorId="0" shapeId="0" xr:uid="{00000000-0006-0000-0000-000099010000}">
      <text>
        <r>
          <rPr>
            <sz val="10"/>
            <color rgb="FF000000"/>
            <rFont val="Calibri"/>
            <family val="2"/>
            <scheme val="minor"/>
          </rPr>
          <t>======
ID#AAAAWbwqqwg
    (2022-03-02 22:40:23)
Efectividad en los flujos de información determinados en la interacción de los procesos.</t>
        </r>
      </text>
    </comment>
    <comment ref="A507" authorId="0" shapeId="0" xr:uid="{00000000-0006-0000-0000-00009A010000}">
      <text>
        <r>
          <rPr>
            <sz val="10"/>
            <color rgb="FF000000"/>
            <rFont val="Calibri"/>
            <family val="2"/>
            <scheme val="minor"/>
          </rPr>
          <t>======
ID#AAAAWbwqqsM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08" authorId="0" shapeId="0" xr:uid="{00000000-0006-0000-0000-00009B010000}">
      <text>
        <r>
          <rPr>
            <sz val="10"/>
            <color rgb="FF000000"/>
            <rFont val="Calibri"/>
            <family val="2"/>
            <scheme val="minor"/>
          </rPr>
          <t>======
ID#AAAAWbwqqLw
    (2022-03-02 22:40:22)
Otro Factor interno no identificado en el listado pero que puede estar presente en el contexto.</t>
        </r>
      </text>
    </comment>
    <comment ref="B510" authorId="0" shapeId="0" xr:uid="{00000000-0006-0000-0000-00009C010000}">
      <text>
        <r>
          <rPr>
            <sz val="10"/>
            <color rgb="FF000000"/>
            <rFont val="Calibri"/>
            <family val="2"/>
            <scheme val="minor"/>
          </rPr>
          <t>======
ID#AAAAWbwqqu8
    (2022-03-02 22:40:23)
Son aquellas situaciones que se presentan en el entorno de PNN y que podrían favorecer el logro de los objetivos del Plan Estratégico Institucional y de los procesos.</t>
        </r>
      </text>
    </comment>
    <comment ref="C510" authorId="0" shapeId="0" xr:uid="{00000000-0006-0000-0000-00009D010000}">
      <text>
        <r>
          <rPr>
            <sz val="10"/>
            <color rgb="FF000000"/>
            <rFont val="Calibri"/>
            <family val="2"/>
            <scheme val="minor"/>
          </rPr>
          <t>======
ID#AAAAWbwqqYg
    (2022-03-02 22:40:22)
Aquellas situaciones que se presentan en el entorno de PNN y que podrían afectar negativamente, las posibilidades de logro de los objetivos del Plan Estratégico Institucional y de los procesos</t>
        </r>
      </text>
    </comment>
    <comment ref="A511" authorId="0" shapeId="0" xr:uid="{00000000-0006-0000-0000-00009E010000}">
      <text>
        <r>
          <rPr>
            <sz val="10"/>
            <color rgb="FF000000"/>
            <rFont val="Calibri"/>
            <family val="2"/>
            <scheme val="minor"/>
          </rPr>
          <t>======
ID#AAAAWbwqqqg
    (2022-03-02 22:40:22)
Disminución del presupuesto por prioridades del gobierno, austeridad del gastos, disponibilidad de capital, liquidez, mercados financieros, desempleo, competencia.</t>
        </r>
      </text>
    </comment>
    <comment ref="A512" authorId="0" shapeId="0" xr:uid="{00000000-0006-0000-0000-00009F010000}">
      <text>
        <r>
          <rPr>
            <sz val="10"/>
            <color rgb="FF000000"/>
            <rFont val="Calibri"/>
            <family val="2"/>
            <scheme val="minor"/>
          </rPr>
          <t>======
ID#AAAAWbwqqQQ
    (2022-03-02 22:40:22)
Cambio de gobierno, legislación, políticas públicas, regulación, falta de continuidad de los programas establecidos.</t>
        </r>
      </text>
    </comment>
    <comment ref="A513" authorId="0" shapeId="0" xr:uid="{00000000-0006-0000-0000-0000A0010000}">
      <text>
        <r>
          <rPr>
            <sz val="10"/>
            <color rgb="FF000000"/>
            <rFont val="Calibri"/>
            <family val="2"/>
            <scheme val="minor"/>
          </rPr>
          <t>======
ID#AAAAWbwqqYA
    (2022-03-02 22:40:22)
Normatividad externa (leyes, decretos, ordenanzas y acuerdos), cambios legales y normativos que pueden afectar la misión y visión de la entidad.</t>
        </r>
      </text>
    </comment>
    <comment ref="A514" authorId="0" shapeId="0" xr:uid="{00000000-0006-0000-0000-0000A1010000}">
      <text>
        <r>
          <rPr>
            <sz val="10"/>
            <color rgb="FF000000"/>
            <rFont val="Calibri"/>
            <family val="2"/>
            <scheme val="minor"/>
          </rPr>
          <t>======
ID#AAAAWbwqql4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515" authorId="0" shapeId="0" xr:uid="{00000000-0006-0000-0000-0000A2010000}">
      <text>
        <r>
          <rPr>
            <sz val="10"/>
            <color rgb="FF000000"/>
            <rFont val="Calibri"/>
            <family val="2"/>
            <scheme val="minor"/>
          </rPr>
          <t>======
ID#AAAAWbwqqps
    (2022-03-02 22:40:22)
Avances en tecnología, acceso a sistemas de información externos, gobierno en línea.</t>
        </r>
      </text>
    </comment>
    <comment ref="A516" authorId="0" shapeId="0" xr:uid="{00000000-0006-0000-0000-0000A3010000}">
      <text>
        <r>
          <rPr>
            <sz val="10"/>
            <color rgb="FF000000"/>
            <rFont val="Calibri"/>
            <family val="2"/>
            <scheme val="minor"/>
          </rPr>
          <t>======
ID#AAAAWbwqqcM
    (2022-03-02 22:40:22)
Emisiones y residuos, energía, catástrofes naturales, desarrollo sostenible.</t>
        </r>
      </text>
    </comment>
    <comment ref="A517" authorId="0" shapeId="0" xr:uid="{00000000-0006-0000-0000-0000A4010000}">
      <text>
        <r>
          <rPr>
            <sz val="10"/>
            <color rgb="FF000000"/>
            <rFont val="Calibri"/>
            <family val="2"/>
            <scheme val="minor"/>
          </rPr>
          <t>======
ID#AAAAWbwqqXI
    (2022-03-02 22:40:22)
Otro Factor interno no identificado en el listado pero que puede estar presente en el contexto.</t>
        </r>
      </text>
    </comment>
    <comment ref="A525" authorId="0" shapeId="0" xr:uid="{00000000-0006-0000-0000-0000A5010000}">
      <text>
        <r>
          <rPr>
            <sz val="10"/>
            <color rgb="FF000000"/>
            <rFont val="Calibri"/>
            <family val="2"/>
            <scheme val="minor"/>
          </rPr>
          <t>======
ID#AAAAWbwqqkc
    (2022-03-02 22:40:22)
Diligencie la DT Y AP
	-Nohora Isabel</t>
        </r>
      </text>
    </comment>
    <comment ref="B525" authorId="0" shapeId="0" xr:uid="{00000000-0006-0000-0000-0000A6010000}">
      <text>
        <r>
          <rPr>
            <sz val="10"/>
            <color rgb="FF000000"/>
            <rFont val="Calibri"/>
            <family val="2"/>
            <scheme val="minor"/>
          </rPr>
          <t>======
ID#AAAAWbwqqo8
    (2022-03-02 22:40:22)
Diligencia solo para las DT y AP</t>
        </r>
      </text>
    </comment>
    <comment ref="B528" authorId="0" shapeId="0" xr:uid="{00000000-0006-0000-0000-0000A7010000}">
      <text>
        <r>
          <rPr>
            <sz val="10"/>
            <color rgb="FF000000"/>
            <rFont val="Calibri"/>
            <family val="2"/>
            <scheme val="minor"/>
          </rPr>
          <t>======
ID#AAAAWbwqqa4
    (2022-03-02 22:40:22)
Aquellas características propias de PNN, que le facilitan o favorecen el logro de los objetivos del plan Estrategico institucional y de los procesos .(ventajas competitivas)</t>
        </r>
      </text>
    </comment>
    <comment ref="C528" authorId="0" shapeId="0" xr:uid="{00000000-0006-0000-0000-0000A8010000}">
      <text>
        <r>
          <rPr>
            <sz val="10"/>
            <color rgb="FF000000"/>
            <rFont val="Calibri"/>
            <family val="2"/>
            <scheme val="minor"/>
          </rPr>
          <t>======
ID#AAAAWbwqqso
    (2022-03-02 22:40:23)
Aquellas características propias de PNN, que constituyen obstáculos internos al logro de los objetivos del plan Estratégico institucional y de los proceso.</t>
        </r>
      </text>
    </comment>
    <comment ref="A529" authorId="0" shapeId="0" xr:uid="{00000000-0006-0000-0000-0000A9010000}">
      <text>
        <r>
          <rPr>
            <sz val="10"/>
            <color rgb="FF000000"/>
            <rFont val="Calibri"/>
            <family val="2"/>
            <scheme val="minor"/>
          </rPr>
          <t>======
ID#AAAAWbwqqbs
    (2022-03-02 22:40:22)
Competencia del personal, disponibilidad del personal, seguridad y salud ocupacional.</t>
        </r>
      </text>
    </comment>
    <comment ref="A530" authorId="0" shapeId="0" xr:uid="{00000000-0006-0000-0000-0000AA010000}">
      <text>
        <r>
          <rPr>
            <sz val="10"/>
            <color rgb="FF000000"/>
            <rFont val="Calibri"/>
            <family val="2"/>
            <scheme val="minor"/>
          </rPr>
          <t>======
ID#AAAAWbwqqTk
    (2022-03-02 22:40:22)
Capacidad, diseño, ejecución, proveedores, entradas, salidas, gestión del conocimiento dentro de la entidad.</t>
        </r>
      </text>
    </comment>
    <comment ref="A531" authorId="0" shapeId="0" xr:uid="{00000000-0006-0000-0000-0000AB010000}">
      <text>
        <r>
          <rPr>
            <sz val="10"/>
            <color rgb="FF000000"/>
            <rFont val="Calibri"/>
            <family val="2"/>
            <scheme val="minor"/>
          </rPr>
          <t>======
ID#AAAAWbwqq7Y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32" authorId="0" shapeId="0" xr:uid="{00000000-0006-0000-0000-0000AC010000}">
      <text>
        <r>
          <rPr>
            <sz val="10"/>
            <color rgb="FF000000"/>
            <rFont val="Calibri"/>
            <family val="2"/>
            <scheme val="minor"/>
          </rPr>
          <t>======
ID#AAAAWbwqqxE
    (2022-03-02 22:40:23)
Lineamientos en cuanto a la planeación estratégica de la entidad, estructura organizacional, seguimiento de las metas y objetivos institucionales, informes de gestión.</t>
        </r>
      </text>
    </comment>
    <comment ref="A533" authorId="0" shapeId="0" xr:uid="{00000000-0006-0000-0000-0000AD010000}">
      <text>
        <r>
          <rPr>
            <sz val="10"/>
            <color rgb="FF000000"/>
            <rFont val="Calibri"/>
            <family val="2"/>
            <scheme val="minor"/>
          </rPr>
          <t>======
ID#AAAAWbwqqvA
    (2022-03-02 22:40:23)
Canales utilizados y su efectividad, flujo de información necesaria para el desarrollo de las operaciones.</t>
        </r>
      </text>
    </comment>
    <comment ref="A534" authorId="0" shapeId="0" xr:uid="{00000000-0006-0000-0000-0000AE010000}">
      <text>
        <r>
          <rPr>
            <sz val="10"/>
            <color rgb="FF000000"/>
            <rFont val="Calibri"/>
            <family val="2"/>
            <scheme val="minor"/>
          </rPr>
          <t>======
ID#AAAAWbwqqdU
    (2022-03-02 22:40:22)
Presupuesto de funcionamiento, recursos de inversión, infraestructura, capacidad instalada.</t>
        </r>
      </text>
    </comment>
    <comment ref="A535" authorId="0" shapeId="0" xr:uid="{00000000-0006-0000-0000-0000AF010000}">
      <text>
        <r>
          <rPr>
            <sz val="10"/>
            <color rgb="FF000000"/>
            <rFont val="Calibri"/>
            <family val="2"/>
            <scheme val="minor"/>
          </rPr>
          <t>======
ID#AAAAWbwqqlo
    (2022-03-02 22:40:22)
Otro Factor interno no identificado en el listado pero que puede estar presente en el contexto.</t>
        </r>
      </text>
    </comment>
    <comment ref="B537" authorId="0" shapeId="0" xr:uid="{00000000-0006-0000-0000-0000B0010000}">
      <text>
        <r>
          <rPr>
            <sz val="10"/>
            <color rgb="FF000000"/>
            <rFont val="Calibri"/>
            <family val="2"/>
            <scheme val="minor"/>
          </rPr>
          <t>======
ID#AAAAWbwqqM8
    (2022-03-02 22:40:22)
Aquellas características propias de PNN, que le facilitan o favorecen el logro de los objetivos del plan Estrategico institucional y de los procesos .(ventajas competitivas)</t>
        </r>
      </text>
    </comment>
    <comment ref="C537" authorId="0" shapeId="0" xr:uid="{00000000-0006-0000-0000-0000B1010000}">
      <text>
        <r>
          <rPr>
            <sz val="10"/>
            <color rgb="FF000000"/>
            <rFont val="Calibri"/>
            <family val="2"/>
            <scheme val="minor"/>
          </rPr>
          <t>======
ID#AAAAWbwqqSI
    (2022-03-02 22:40:22)
Aquellas características propias de PNN, que constituyen obstáculos internos al logro de los objetivos del plan Estratégico institucional y de los proceso.</t>
        </r>
      </text>
    </comment>
    <comment ref="A538" authorId="0" shapeId="0" xr:uid="{00000000-0006-0000-0000-0000B2010000}">
      <text>
        <r>
          <rPr>
            <sz val="10"/>
            <color rgb="FF000000"/>
            <rFont val="Calibri"/>
            <family val="2"/>
            <scheme val="minor"/>
          </rPr>
          <t>======
ID#AAAAWbwqq34
    (2022-03-02 22:40:23)
Claridad en la descripción del alcance y objetivo del proceso.</t>
        </r>
      </text>
    </comment>
    <comment ref="A539" authorId="0" shapeId="0" xr:uid="{00000000-0006-0000-0000-0000B3010000}">
      <text>
        <r>
          <rPr>
            <sz val="10"/>
            <color rgb="FF000000"/>
            <rFont val="Calibri"/>
            <family val="2"/>
            <scheme val="minor"/>
          </rPr>
          <t>======
ID#AAAAWbwqq0k
    (2022-03-02 22:40:23)
Relación precisa con otros procesos en cuanto a insumos, proveedores, productos, usuarios o clientes.</t>
        </r>
      </text>
    </comment>
    <comment ref="A540" authorId="0" shapeId="0" xr:uid="{00000000-0006-0000-0000-0000B4010000}">
      <text>
        <r>
          <rPr>
            <sz val="10"/>
            <color rgb="FF000000"/>
            <rFont val="Calibri"/>
            <family val="2"/>
            <scheme val="minor"/>
          </rPr>
          <t>======
ID#AAAAWbwqq8A
    (2022-03-02 22:40:23)
Procesos que determinan lineamientos necesarios para el desarrollo de todos los procesos de la entidad.</t>
        </r>
      </text>
    </comment>
    <comment ref="A541" authorId="0" shapeId="0" xr:uid="{00000000-0006-0000-0000-0000B5010000}">
      <text>
        <r>
          <rPr>
            <sz val="10"/>
            <color rgb="FF000000"/>
            <rFont val="Calibri"/>
            <family val="2"/>
            <scheme val="minor"/>
          </rPr>
          <t>======
ID#AAAAWbwqqu0
    (2022-03-02 22:40:23)
Pertinencia en los procedimientos que desarrollan los procesos.</t>
        </r>
      </text>
    </comment>
    <comment ref="A542" authorId="0" shapeId="0" xr:uid="{00000000-0006-0000-0000-0000B6010000}">
      <text>
        <r>
          <rPr>
            <sz val="10"/>
            <color rgb="FF000000"/>
            <rFont val="Calibri"/>
            <family val="2"/>
            <scheme val="minor"/>
          </rPr>
          <t>======
ID#AAAAWbwqq7s
    (2022-03-02 22:40:23)
Grado de autoridad y responsabilidad de los funcionarios frente al proceso.</t>
        </r>
      </text>
    </comment>
    <comment ref="A543" authorId="0" shapeId="0" xr:uid="{00000000-0006-0000-0000-0000B7010000}">
      <text>
        <r>
          <rPr>
            <sz val="10"/>
            <color rgb="FF000000"/>
            <rFont val="Calibri"/>
            <family val="2"/>
            <scheme val="minor"/>
          </rPr>
          <t>======
ID#AAAAWbwqq3Y
    (2022-03-02 22:40:23)
Efectividad en los flujos de información determinados en la interacción de los procesos.</t>
        </r>
      </text>
    </comment>
    <comment ref="A544" authorId="0" shapeId="0" xr:uid="{00000000-0006-0000-0000-0000B8010000}">
      <text>
        <r>
          <rPr>
            <sz val="10"/>
            <color rgb="FF000000"/>
            <rFont val="Calibri"/>
            <family val="2"/>
            <scheme val="minor"/>
          </rPr>
          <t>======
ID#AAAAWbwqqgk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45" authorId="0" shapeId="0" xr:uid="{00000000-0006-0000-0000-0000B9010000}">
      <text>
        <r>
          <rPr>
            <sz val="10"/>
            <color rgb="FF000000"/>
            <rFont val="Calibri"/>
            <family val="2"/>
            <scheme val="minor"/>
          </rPr>
          <t>======
ID#AAAAWbwqq7M
    (2022-03-02 22:40:23)
Otro Factor interno no identificado en el listado pero que puede estar presente en el contexto.</t>
        </r>
      </text>
    </comment>
    <comment ref="B547" authorId="0" shapeId="0" xr:uid="{00000000-0006-0000-0000-0000BA010000}">
      <text>
        <r>
          <rPr>
            <sz val="10"/>
            <color rgb="FF000000"/>
            <rFont val="Calibri"/>
            <family val="2"/>
            <scheme val="minor"/>
          </rPr>
          <t>======
ID#AAAAWbwqqUA
    (2022-03-02 22:40:22)
Son aquellas situaciones que se presentan en el entorno de PNN y que podrían favorecer el logro de los objetivos del Plan Estratégico Institucional y de los procesos.</t>
        </r>
      </text>
    </comment>
    <comment ref="C547" authorId="0" shapeId="0" xr:uid="{00000000-0006-0000-0000-0000BB010000}">
      <text>
        <r>
          <rPr>
            <sz val="10"/>
            <color rgb="FF000000"/>
            <rFont val="Calibri"/>
            <family val="2"/>
            <scheme val="minor"/>
          </rPr>
          <t>======
ID#AAAAWbwqqpo
    (2022-03-02 22:40:22)
Aquellas situaciones que se presentan en el entorno de PNN y que podrían afectar negativamente, las posibilidades de logro de los objetivos del Plan Estratégico Institucional y de los procesos</t>
        </r>
      </text>
    </comment>
    <comment ref="A548" authorId="0" shapeId="0" xr:uid="{00000000-0006-0000-0000-0000BC010000}">
      <text>
        <r>
          <rPr>
            <sz val="10"/>
            <color rgb="FF000000"/>
            <rFont val="Calibri"/>
            <family val="2"/>
            <scheme val="minor"/>
          </rPr>
          <t>======
ID#AAAAWbwqqSs
    (2022-03-02 22:40:22)
Disminución del presupuesto por prioridades del gobierno, austeridad del gastos, disponibilidad de capital, liquidez, mercados financieros, desempleo, competencia.</t>
        </r>
      </text>
    </comment>
    <comment ref="A549" authorId="0" shapeId="0" xr:uid="{00000000-0006-0000-0000-0000BD010000}">
      <text>
        <r>
          <rPr>
            <sz val="10"/>
            <color rgb="FF000000"/>
            <rFont val="Calibri"/>
            <family val="2"/>
            <scheme val="minor"/>
          </rPr>
          <t>======
ID#AAAAWbwqqoo
    (2022-03-02 22:40:22)
Cambio de gobierno, legislación, políticas públicas, regulación, falta de continuidad de los programas establecidos.</t>
        </r>
      </text>
    </comment>
    <comment ref="A550" authorId="0" shapeId="0" xr:uid="{00000000-0006-0000-0000-0000BE010000}">
      <text>
        <r>
          <rPr>
            <sz val="10"/>
            <color rgb="FF000000"/>
            <rFont val="Calibri"/>
            <family val="2"/>
            <scheme val="minor"/>
          </rPr>
          <t>======
ID#AAAAWbwqqdg
    (2022-03-02 22:40:22)
Normatividad externa (leyes, decretos, ordenanzas y acuerdos), cambios legales y normativos que pueden afectar la misión y visión de la entidad.</t>
        </r>
      </text>
    </comment>
    <comment ref="A551" authorId="0" shapeId="0" xr:uid="{00000000-0006-0000-0000-0000BF010000}">
      <text>
        <r>
          <rPr>
            <sz val="10"/>
            <color rgb="FF000000"/>
            <rFont val="Calibri"/>
            <family val="2"/>
            <scheme val="minor"/>
          </rPr>
          <t>======
ID#AAAAWbwqq6A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552" authorId="0" shapeId="0" xr:uid="{00000000-0006-0000-0000-0000C0010000}">
      <text>
        <r>
          <rPr>
            <sz val="10"/>
            <color rgb="FF000000"/>
            <rFont val="Calibri"/>
            <family val="2"/>
            <scheme val="minor"/>
          </rPr>
          <t>======
ID#AAAAWbwqqiM
    (2022-03-02 22:40:22)
Avances en tecnología, acceso a sistemas de información externos, gobierno en línea.</t>
        </r>
      </text>
    </comment>
    <comment ref="A553" authorId="0" shapeId="0" xr:uid="{00000000-0006-0000-0000-0000C1010000}">
      <text>
        <r>
          <rPr>
            <sz val="10"/>
            <color rgb="FF000000"/>
            <rFont val="Calibri"/>
            <family val="2"/>
            <scheme val="minor"/>
          </rPr>
          <t>======
ID#AAAAWbwqqPY
    (2022-03-02 22:40:22)
Emisiones y residuos, energía, catástrofes naturales, desarrollo sostenible.</t>
        </r>
      </text>
    </comment>
    <comment ref="A554" authorId="0" shapeId="0" xr:uid="{00000000-0006-0000-0000-0000C2010000}">
      <text>
        <r>
          <rPr>
            <sz val="10"/>
            <color rgb="FF000000"/>
            <rFont val="Calibri"/>
            <family val="2"/>
            <scheme val="minor"/>
          </rPr>
          <t>======
ID#AAAAWbwqqfU
    (2022-03-02 22:40:22)
Otro Factor interno no identificado en el listado pero que puede estar presente en el contexto.</t>
        </r>
      </text>
    </comment>
    <comment ref="A562" authorId="0" shapeId="0" xr:uid="{00000000-0006-0000-0000-0000C3010000}">
      <text>
        <r>
          <rPr>
            <sz val="10"/>
            <color rgb="FF000000"/>
            <rFont val="Calibri"/>
            <family val="2"/>
            <scheme val="minor"/>
          </rPr>
          <t>======
ID#AAAAWbwqq1k
    (2022-03-02 22:40:23)
Diligencie la DT Y AP
	-Nohora Isabel</t>
        </r>
      </text>
    </comment>
    <comment ref="B562" authorId="0" shapeId="0" xr:uid="{00000000-0006-0000-0000-0000C4010000}">
      <text>
        <r>
          <rPr>
            <sz val="10"/>
            <color rgb="FF000000"/>
            <rFont val="Calibri"/>
            <family val="2"/>
            <scheme val="minor"/>
          </rPr>
          <t>======
ID#AAAAWbwqqbA
    (2022-03-02 22:40:22)
Diligencia solo para las DT y AP</t>
        </r>
      </text>
    </comment>
    <comment ref="B565" authorId="0" shapeId="0" xr:uid="{00000000-0006-0000-0000-0000C5010000}">
      <text>
        <r>
          <rPr>
            <sz val="10"/>
            <color rgb="FF000000"/>
            <rFont val="Calibri"/>
            <family val="2"/>
            <scheme val="minor"/>
          </rPr>
          <t>======
ID#AAAAWbwqqro
    (2022-03-02 22:40:22)
Aquellas características propias de PNN, que le facilitan o favorecen el logro de los objetivos del plan Estrategico institucional y de los procesos .(ventajas competitivas)</t>
        </r>
      </text>
    </comment>
    <comment ref="C565" authorId="0" shapeId="0" xr:uid="{00000000-0006-0000-0000-0000C6010000}">
      <text>
        <r>
          <rPr>
            <sz val="10"/>
            <color rgb="FF000000"/>
            <rFont val="Calibri"/>
            <family val="2"/>
            <scheme val="minor"/>
          </rPr>
          <t>======
ID#AAAAWbwqqpA
    (2022-03-02 22:40:22)
Aquellas características propias de PNN, que constituyen obstáculos internos al logro de los objetivos del plan Estratégico institucional y de los proceso.</t>
        </r>
      </text>
    </comment>
    <comment ref="A566" authorId="0" shapeId="0" xr:uid="{00000000-0006-0000-0000-0000C7010000}">
      <text>
        <r>
          <rPr>
            <sz val="10"/>
            <color rgb="FF000000"/>
            <rFont val="Calibri"/>
            <family val="2"/>
            <scheme val="minor"/>
          </rPr>
          <t>======
ID#AAAAWbwqqSA
    (2022-03-02 22:40:22)
Competencia del personal, disponibilidad del personal, seguridad y salud ocupacional.</t>
        </r>
      </text>
    </comment>
    <comment ref="A567" authorId="0" shapeId="0" xr:uid="{00000000-0006-0000-0000-0000C8010000}">
      <text>
        <r>
          <rPr>
            <sz val="10"/>
            <color rgb="FF000000"/>
            <rFont val="Calibri"/>
            <family val="2"/>
            <scheme val="minor"/>
          </rPr>
          <t>======
ID#AAAAWbwqqrI
    (2022-03-02 22:40:22)
Capacidad, diseño, ejecución, proveedores, entradas, salidas, gestión del conocimiento dentro de la entidad.</t>
        </r>
      </text>
    </comment>
    <comment ref="A568" authorId="0" shapeId="0" xr:uid="{00000000-0006-0000-0000-0000C9010000}">
      <text>
        <r>
          <rPr>
            <sz val="10"/>
            <color rgb="FF000000"/>
            <rFont val="Calibri"/>
            <family val="2"/>
            <scheme val="minor"/>
          </rPr>
          <t>======
ID#AAAAWbwqq50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69" authorId="0" shapeId="0" xr:uid="{00000000-0006-0000-0000-0000CA010000}">
      <text>
        <r>
          <rPr>
            <sz val="10"/>
            <color rgb="FF000000"/>
            <rFont val="Calibri"/>
            <family val="2"/>
            <scheme val="minor"/>
          </rPr>
          <t>======
ID#AAAAWbwqq6Y
    (2022-03-02 22:40:23)
Lineamientos en cuanto a la planeación estratégica de la entidad, estructura organizacional, seguimiento de las metas y objetivos institucionales, informes de gestión.</t>
        </r>
      </text>
    </comment>
    <comment ref="A570" authorId="0" shapeId="0" xr:uid="{00000000-0006-0000-0000-0000CB010000}">
      <text>
        <r>
          <rPr>
            <sz val="10"/>
            <color rgb="FF000000"/>
            <rFont val="Calibri"/>
            <family val="2"/>
            <scheme val="minor"/>
          </rPr>
          <t>======
ID#AAAAWbwqq4s
    (2022-03-02 22:40:23)
Canales utilizados y su efectividad, flujo de información necesaria para el desarrollo de las operaciones.</t>
        </r>
      </text>
    </comment>
    <comment ref="A571" authorId="0" shapeId="0" xr:uid="{00000000-0006-0000-0000-0000CC010000}">
      <text>
        <r>
          <rPr>
            <sz val="10"/>
            <color rgb="FF000000"/>
            <rFont val="Calibri"/>
            <family val="2"/>
            <scheme val="minor"/>
          </rPr>
          <t>======
ID#AAAAWbwqqdo
    (2022-03-02 22:40:22)
Presupuesto de funcionamiento, recursos de inversión, infraestructura, capacidad instalada.</t>
        </r>
      </text>
    </comment>
    <comment ref="A572" authorId="0" shapeId="0" xr:uid="{00000000-0006-0000-0000-0000CD010000}">
      <text>
        <r>
          <rPr>
            <sz val="10"/>
            <color rgb="FF000000"/>
            <rFont val="Calibri"/>
            <family val="2"/>
            <scheme val="minor"/>
          </rPr>
          <t>======
ID#AAAAWbwqqgY
    (2022-03-02 22:40:22)
Otro Factor interno no identificado en el listado pero que puede estar presente en el contexto.</t>
        </r>
      </text>
    </comment>
    <comment ref="B574" authorId="0" shapeId="0" xr:uid="{00000000-0006-0000-0000-0000CE010000}">
      <text>
        <r>
          <rPr>
            <sz val="10"/>
            <color rgb="FF000000"/>
            <rFont val="Calibri"/>
            <family val="2"/>
            <scheme val="minor"/>
          </rPr>
          <t>======
ID#AAAAWbwqqmI
    (2022-03-02 22:40:22)
Aquellas características propias de PNN, que le facilitan o favorecen el logro de los objetivos del plan Estrategico institucional y de los procesos .(ventajas competitivas)</t>
        </r>
      </text>
    </comment>
    <comment ref="C574" authorId="0" shapeId="0" xr:uid="{00000000-0006-0000-0000-0000CF010000}">
      <text>
        <r>
          <rPr>
            <sz val="10"/>
            <color rgb="FF000000"/>
            <rFont val="Calibri"/>
            <family val="2"/>
            <scheme val="minor"/>
          </rPr>
          <t>======
ID#AAAAWbwqqWQ
    (2022-03-02 22:40:22)
Aquellas características propias de PNN, que constituyen obstáculos internos al logro de los objetivos del plan Estratégico institucional y de los proceso.</t>
        </r>
      </text>
    </comment>
    <comment ref="A575" authorId="0" shapeId="0" xr:uid="{00000000-0006-0000-0000-0000D0010000}">
      <text>
        <r>
          <rPr>
            <sz val="10"/>
            <color rgb="FF000000"/>
            <rFont val="Calibri"/>
            <family val="2"/>
            <scheme val="minor"/>
          </rPr>
          <t>======
ID#AAAAWbwqqpE
    (2022-03-02 22:40:22)
Claridad en la descripción del alcance y objetivo del proceso.</t>
        </r>
      </text>
    </comment>
    <comment ref="A576" authorId="0" shapeId="0" xr:uid="{00000000-0006-0000-0000-0000D1010000}">
      <text>
        <r>
          <rPr>
            <sz val="10"/>
            <color rgb="FF000000"/>
            <rFont val="Calibri"/>
            <family val="2"/>
            <scheme val="minor"/>
          </rPr>
          <t>======
ID#AAAAWbwqqkY
    (2022-03-02 22:40:22)
Relación precisa con otros procesos en cuanto a insumos, proveedores, productos, usuarios o clientes.</t>
        </r>
      </text>
    </comment>
    <comment ref="A577" authorId="0" shapeId="0" xr:uid="{00000000-0006-0000-0000-0000D2010000}">
      <text>
        <r>
          <rPr>
            <sz val="10"/>
            <color rgb="FF000000"/>
            <rFont val="Calibri"/>
            <family val="2"/>
            <scheme val="minor"/>
          </rPr>
          <t>======
ID#AAAAWbwqqrw
    (2022-03-02 22:40:22)
Procesos que determinan lineamientos necesarios para el desarrollo de todos los procesos de la entidad.</t>
        </r>
      </text>
    </comment>
    <comment ref="A578" authorId="0" shapeId="0" xr:uid="{00000000-0006-0000-0000-0000D3010000}">
      <text>
        <r>
          <rPr>
            <sz val="10"/>
            <color rgb="FF000000"/>
            <rFont val="Calibri"/>
            <family val="2"/>
            <scheme val="minor"/>
          </rPr>
          <t>======
ID#AAAAWbwqq70
    (2022-03-02 22:40:23)
Pertinencia en los procedimientos que desarrollan los procesos.</t>
        </r>
      </text>
    </comment>
    <comment ref="A579" authorId="0" shapeId="0" xr:uid="{00000000-0006-0000-0000-0000D4010000}">
      <text>
        <r>
          <rPr>
            <sz val="10"/>
            <color rgb="FF000000"/>
            <rFont val="Calibri"/>
            <family val="2"/>
            <scheme val="minor"/>
          </rPr>
          <t>======
ID#AAAAWbwqqkU
    (2022-03-02 22:40:22)
Grado de autoridad y responsabilidad de los funcionarios frente al proceso.</t>
        </r>
      </text>
    </comment>
    <comment ref="A580" authorId="0" shapeId="0" xr:uid="{00000000-0006-0000-0000-0000D5010000}">
      <text>
        <r>
          <rPr>
            <sz val="10"/>
            <color rgb="FF000000"/>
            <rFont val="Calibri"/>
            <family val="2"/>
            <scheme val="minor"/>
          </rPr>
          <t>======
ID#AAAAWbwqqZc
    (2022-03-02 22:40:22)
Efectividad en los flujos de información determinados en la interacción de los procesos.</t>
        </r>
      </text>
    </comment>
    <comment ref="A581" authorId="0" shapeId="0" xr:uid="{00000000-0006-0000-0000-0000D6010000}">
      <text>
        <r>
          <rPr>
            <sz val="10"/>
            <color rgb="FF000000"/>
            <rFont val="Calibri"/>
            <family val="2"/>
            <scheme val="minor"/>
          </rPr>
          <t>======
ID#AAAAWbwqqUo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82" authorId="0" shapeId="0" xr:uid="{00000000-0006-0000-0000-0000D7010000}">
      <text>
        <r>
          <rPr>
            <sz val="10"/>
            <color rgb="FF000000"/>
            <rFont val="Calibri"/>
            <family val="2"/>
            <scheme val="minor"/>
          </rPr>
          <t>======
ID#AAAAWbwqqRs
    (2022-03-02 22:40:22)
Otro Factor interno no identificado en el listado pero que puede estar presente en el contexto.</t>
        </r>
      </text>
    </comment>
    <comment ref="B584" authorId="0" shapeId="0" xr:uid="{00000000-0006-0000-0000-0000D8010000}">
      <text>
        <r>
          <rPr>
            <sz val="10"/>
            <color rgb="FF000000"/>
            <rFont val="Calibri"/>
            <family val="2"/>
            <scheme val="minor"/>
          </rPr>
          <t>======
ID#AAAAWbwqqwY
    (2022-03-02 22:40:23)
Son aquellas situaciones que se presentan en el entorno de PNN y que podrían favorecer el logro de los objetivos del Plan Estratégico Institucional y de los procesos.</t>
        </r>
      </text>
    </comment>
    <comment ref="C584" authorId="0" shapeId="0" xr:uid="{00000000-0006-0000-0000-0000D9010000}">
      <text>
        <r>
          <rPr>
            <sz val="10"/>
            <color rgb="FF000000"/>
            <rFont val="Calibri"/>
            <family val="2"/>
            <scheme val="minor"/>
          </rPr>
          <t>======
ID#AAAAWbwqq5Y
    (2022-03-02 22:40:23)
Aquellas situaciones que se presentan en el entorno de PNN y que podrían afectar negativamente, las posibilidades de logro de los objetivos del Plan Estratégico Institucional y de los procesos</t>
        </r>
      </text>
    </comment>
    <comment ref="A585" authorId="0" shapeId="0" xr:uid="{00000000-0006-0000-0000-0000DA010000}">
      <text>
        <r>
          <rPr>
            <sz val="10"/>
            <color rgb="FF000000"/>
            <rFont val="Calibri"/>
            <family val="2"/>
            <scheme val="minor"/>
          </rPr>
          <t>======
ID#AAAAWbwqqmo
    (2022-03-02 22:40:22)
Disminución del presupuesto por prioridades del gobierno, austeridad del gastos, disponibilidad de capital, liquidez, mercados financieros, desempleo, competencia.</t>
        </r>
      </text>
    </comment>
    <comment ref="A586" authorId="0" shapeId="0" xr:uid="{00000000-0006-0000-0000-0000DB010000}">
      <text>
        <r>
          <rPr>
            <sz val="10"/>
            <color rgb="FF000000"/>
            <rFont val="Calibri"/>
            <family val="2"/>
            <scheme val="minor"/>
          </rPr>
          <t>======
ID#AAAAWbwqqeA
    (2022-03-02 22:40:22)
Cambio de gobierno, legislación, políticas públicas, regulación, falta de continuidad de los programas establecidos.</t>
        </r>
      </text>
    </comment>
    <comment ref="A587" authorId="0" shapeId="0" xr:uid="{00000000-0006-0000-0000-0000DC010000}">
      <text>
        <r>
          <rPr>
            <sz val="10"/>
            <color rgb="FF000000"/>
            <rFont val="Calibri"/>
            <family val="2"/>
            <scheme val="minor"/>
          </rPr>
          <t>======
ID#AAAAWbwqqQ4
    (2022-03-02 22:40:22)
Normatividad externa (leyes, decretos, ordenanzas y acuerdos), cambios legales y normativos que pueden afectar la misión y visión de la entidad.</t>
        </r>
      </text>
    </comment>
    <comment ref="A588" authorId="0" shapeId="0" xr:uid="{00000000-0006-0000-0000-0000DD010000}">
      <text>
        <r>
          <rPr>
            <sz val="10"/>
            <color rgb="FF000000"/>
            <rFont val="Calibri"/>
            <family val="2"/>
            <scheme val="minor"/>
          </rPr>
          <t>======
ID#AAAAWbwqqVw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589" authorId="0" shapeId="0" xr:uid="{00000000-0006-0000-0000-0000DE010000}">
      <text>
        <r>
          <rPr>
            <sz val="10"/>
            <color rgb="FF000000"/>
            <rFont val="Calibri"/>
            <family val="2"/>
            <scheme val="minor"/>
          </rPr>
          <t>======
ID#AAAAWbwqqLk
    (2022-03-02 22:40:22)
Avances en tecnología, acceso a sistemas de información externos, gobierno en línea.</t>
        </r>
      </text>
    </comment>
    <comment ref="A590" authorId="0" shapeId="0" xr:uid="{00000000-0006-0000-0000-0000DF010000}">
      <text>
        <r>
          <rPr>
            <sz val="10"/>
            <color rgb="FF000000"/>
            <rFont val="Calibri"/>
            <family val="2"/>
            <scheme val="minor"/>
          </rPr>
          <t>======
ID#AAAAWbwqqxw
    (2022-03-02 22:40:23)
Emisiones y residuos, energía, catástrofes naturales, desarrollo sostenible.</t>
        </r>
      </text>
    </comment>
    <comment ref="A591" authorId="0" shapeId="0" xr:uid="{00000000-0006-0000-0000-0000E0010000}">
      <text>
        <r>
          <rPr>
            <sz val="10"/>
            <color rgb="FF000000"/>
            <rFont val="Calibri"/>
            <family val="2"/>
            <scheme val="minor"/>
          </rPr>
          <t>======
ID#AAAAWbwqqpg
    (2022-03-02 22:40:22)
Otro Factor interno no identificado en el listado pero que puede estar presente en el contexto.</t>
        </r>
      </text>
    </comment>
    <comment ref="A600" authorId="0" shapeId="0" xr:uid="{00000000-0006-0000-0000-0000E1010000}">
      <text>
        <r>
          <rPr>
            <sz val="10"/>
            <color rgb="FF000000"/>
            <rFont val="Calibri"/>
            <family val="2"/>
            <scheme val="minor"/>
          </rPr>
          <t>======
ID#AAAAWbwqqK4
    (2022-03-02 22:40:22)
Diligencie la DT Y AP
	-Nohora Isabel</t>
        </r>
      </text>
    </comment>
    <comment ref="B600" authorId="0" shapeId="0" xr:uid="{00000000-0006-0000-0000-0000E2010000}">
      <text>
        <r>
          <rPr>
            <sz val="10"/>
            <color rgb="FF000000"/>
            <rFont val="Calibri"/>
            <family val="2"/>
            <scheme val="minor"/>
          </rPr>
          <t>======
ID#AAAAWbwqqPs
    (2022-03-02 22:40:22)
Diligencia solo para las DT y AP</t>
        </r>
      </text>
    </comment>
    <comment ref="A638" authorId="0" shapeId="0" xr:uid="{00000000-0006-0000-0000-0000E3010000}">
      <text>
        <r>
          <rPr>
            <sz val="10"/>
            <color rgb="FF000000"/>
            <rFont val="Calibri"/>
            <family val="2"/>
            <scheme val="minor"/>
          </rPr>
          <t>======
ID#AAAAWbwqquQ
    (2022-03-02 22:40:23)
Diligencie la DT Y AP
	-Nohora Isabel</t>
        </r>
      </text>
    </comment>
    <comment ref="B638" authorId="0" shapeId="0" xr:uid="{00000000-0006-0000-0000-0000E4010000}">
      <text>
        <r>
          <rPr>
            <sz val="10"/>
            <color rgb="FF000000"/>
            <rFont val="Calibri"/>
            <family val="2"/>
            <scheme val="minor"/>
          </rPr>
          <t>======
ID#AAAAWbwqq0c
    (2022-03-02 22:40:23)
Diligencia solo para las DT y AP</t>
        </r>
      </text>
    </comment>
    <comment ref="B641" authorId="0" shapeId="0" xr:uid="{00000000-0006-0000-0000-0000E5010000}">
      <text>
        <r>
          <rPr>
            <sz val="10"/>
            <color rgb="FF000000"/>
            <rFont val="Calibri"/>
            <family val="2"/>
            <scheme val="minor"/>
          </rPr>
          <t>======
ID#AAAAWbwqqUM
    (2022-03-02 22:40:22)
Aquellas características propias de PNN, que le facilitan o favorecen el logro de los objetivos del plan Estrategico institucional y de los procesos .(ventajas competitivas)</t>
        </r>
      </text>
    </comment>
    <comment ref="C641" authorId="0" shapeId="0" xr:uid="{00000000-0006-0000-0000-0000E6010000}">
      <text>
        <r>
          <rPr>
            <sz val="10"/>
            <color rgb="FF000000"/>
            <rFont val="Calibri"/>
            <family val="2"/>
            <scheme val="minor"/>
          </rPr>
          <t>======
ID#AAAAWbwqq7k
    (2022-03-02 22:40:23)
Aquellas características propias de PNN, que constituyen obstáculos internos al logro de los objetivos del plan Estratégico institucional y de los proceso.</t>
        </r>
      </text>
    </comment>
    <comment ref="A642" authorId="0" shapeId="0" xr:uid="{00000000-0006-0000-0000-0000E7010000}">
      <text>
        <r>
          <rPr>
            <sz val="10"/>
            <color rgb="FF000000"/>
            <rFont val="Calibri"/>
            <family val="2"/>
            <scheme val="minor"/>
          </rPr>
          <t>======
ID#AAAAWbwqqng
    (2022-03-02 22:40:22)
Competencia del personal, disponibilidad del personal, seguridad y salud ocupacional.</t>
        </r>
      </text>
    </comment>
    <comment ref="A643" authorId="0" shapeId="0" xr:uid="{00000000-0006-0000-0000-0000E8010000}">
      <text>
        <r>
          <rPr>
            <sz val="10"/>
            <color rgb="FF000000"/>
            <rFont val="Calibri"/>
            <family val="2"/>
            <scheme val="minor"/>
          </rPr>
          <t>======
ID#AAAAWbwqqLs
    (2022-03-02 22:40:22)
Capacidad, diseño, ejecución, proveedores, entradas, salidas, gestión del conocimiento dentro de la entidad.</t>
        </r>
      </text>
    </comment>
    <comment ref="A644" authorId="0" shapeId="0" xr:uid="{00000000-0006-0000-0000-0000E9010000}">
      <text>
        <r>
          <rPr>
            <sz val="10"/>
            <color rgb="FF000000"/>
            <rFont val="Calibri"/>
            <family val="2"/>
            <scheme val="minor"/>
          </rPr>
          <t>======
ID#AAAAWbwqq40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45" authorId="0" shapeId="0" xr:uid="{00000000-0006-0000-0000-0000EA010000}">
      <text>
        <r>
          <rPr>
            <sz val="10"/>
            <color rgb="FF000000"/>
            <rFont val="Calibri"/>
            <family val="2"/>
            <scheme val="minor"/>
          </rPr>
          <t>======
ID#AAAAWbwqqp8
    (2022-03-02 22:40:22)
Lineamientos en cuanto a la planeación estratégica de la entidad, estructura organizacional, seguimiento de las metas y objetivos institucionales, informes de gestión.</t>
        </r>
      </text>
    </comment>
    <comment ref="A646" authorId="0" shapeId="0" xr:uid="{00000000-0006-0000-0000-0000EB010000}">
      <text>
        <r>
          <rPr>
            <sz val="10"/>
            <color rgb="FF000000"/>
            <rFont val="Calibri"/>
            <family val="2"/>
            <scheme val="minor"/>
          </rPr>
          <t>======
ID#AAAAWbwqq7c
    (2022-03-02 22:40:23)
Canales utilizados y su efectividad, flujo de información necesaria para el desarrollo de las operaciones.</t>
        </r>
      </text>
    </comment>
    <comment ref="A647" authorId="0" shapeId="0" xr:uid="{00000000-0006-0000-0000-0000EC010000}">
      <text>
        <r>
          <rPr>
            <sz val="10"/>
            <color rgb="FF000000"/>
            <rFont val="Calibri"/>
            <family val="2"/>
            <scheme val="minor"/>
          </rPr>
          <t>======
ID#AAAAWbwqqkM
    (2022-03-02 22:40:22)
Presupuesto de funcionamiento, recursos de inversión, infraestructura, capacidad instalada.</t>
        </r>
      </text>
    </comment>
    <comment ref="A648" authorId="0" shapeId="0" xr:uid="{00000000-0006-0000-0000-0000ED010000}">
      <text>
        <r>
          <rPr>
            <sz val="10"/>
            <color rgb="FF000000"/>
            <rFont val="Calibri"/>
            <family val="2"/>
            <scheme val="minor"/>
          </rPr>
          <t>======
ID#AAAAWbwqqhg
    (2022-03-02 22:40:22)
Otro Factor interno no identificado en el listado pero que puede estar presente en el contexto.</t>
        </r>
      </text>
    </comment>
    <comment ref="B650" authorId="0" shapeId="0" xr:uid="{00000000-0006-0000-0000-0000EE010000}">
      <text>
        <r>
          <rPr>
            <sz val="10"/>
            <color rgb="FF000000"/>
            <rFont val="Calibri"/>
            <family val="2"/>
            <scheme val="minor"/>
          </rPr>
          <t>======
ID#AAAAWbwqqYo
    (2022-03-02 22:40:22)
Aquellas características propias de PNN, que le facilitan o favorecen el logro de los objetivos del plan Estrategico institucional y de los procesos .(ventajas competitivas)</t>
        </r>
      </text>
    </comment>
    <comment ref="C650" authorId="0" shapeId="0" xr:uid="{00000000-0006-0000-0000-0000EF010000}">
      <text>
        <r>
          <rPr>
            <sz val="10"/>
            <color rgb="FF000000"/>
            <rFont val="Calibri"/>
            <family val="2"/>
            <scheme val="minor"/>
          </rPr>
          <t>======
ID#AAAAWbwqq5g
    (2022-03-02 22:40:23)
Aquellas características propias de PNN, que constituyen obstáculos internos al logro de los objetivos del plan Estratégico institucional y de los proceso.</t>
        </r>
      </text>
    </comment>
    <comment ref="A651" authorId="0" shapeId="0" xr:uid="{00000000-0006-0000-0000-0000F0010000}">
      <text>
        <r>
          <rPr>
            <sz val="10"/>
            <color rgb="FF000000"/>
            <rFont val="Calibri"/>
            <family val="2"/>
            <scheme val="minor"/>
          </rPr>
          <t>======
ID#AAAAWbwqqow
    (2022-03-02 22:40:22)
Claridad en la descripción del alcance y objetivo del proceso.</t>
        </r>
      </text>
    </comment>
    <comment ref="A652" authorId="0" shapeId="0" xr:uid="{00000000-0006-0000-0000-0000F1010000}">
      <text>
        <r>
          <rPr>
            <sz val="10"/>
            <color rgb="FF000000"/>
            <rFont val="Calibri"/>
            <family val="2"/>
            <scheme val="minor"/>
          </rPr>
          <t>======
ID#AAAAWbwqqRA
    (2022-03-02 22:40:22)
Relación precisa con otros procesos en cuanto a insumos, proveedores, productos, usuarios o clientes.</t>
        </r>
      </text>
    </comment>
    <comment ref="A653" authorId="0" shapeId="0" xr:uid="{00000000-0006-0000-0000-0000F2010000}">
      <text>
        <r>
          <rPr>
            <sz val="10"/>
            <color rgb="FF000000"/>
            <rFont val="Calibri"/>
            <family val="2"/>
            <scheme val="minor"/>
          </rPr>
          <t>======
ID#AAAAWbwqqsU
    (2022-03-02 22:40:22)
Procesos que determinan lineamientos necesarios para el desarrollo de todos los procesos de la entidad.</t>
        </r>
      </text>
    </comment>
    <comment ref="A654" authorId="0" shapeId="0" xr:uid="{00000000-0006-0000-0000-0000F3010000}">
      <text>
        <r>
          <rPr>
            <sz val="10"/>
            <color rgb="FF000000"/>
            <rFont val="Calibri"/>
            <family val="2"/>
            <scheme val="minor"/>
          </rPr>
          <t>======
ID#AAAAWbwqqp0
    (2022-03-02 22:40:22)
Pertinencia en los procedimientos que desarrollan los procesos.</t>
        </r>
      </text>
    </comment>
    <comment ref="A655" authorId="0" shapeId="0" xr:uid="{00000000-0006-0000-0000-0000F4010000}">
      <text>
        <r>
          <rPr>
            <sz val="10"/>
            <color rgb="FF000000"/>
            <rFont val="Calibri"/>
            <family val="2"/>
            <scheme val="minor"/>
          </rPr>
          <t>======
ID#AAAAWbwqqN0
    (2022-03-02 22:40:22)
Grado de autoridad y responsabilidad de los funcionarios frente al proceso.</t>
        </r>
      </text>
    </comment>
    <comment ref="A656" authorId="0" shapeId="0" xr:uid="{00000000-0006-0000-0000-0000F5010000}">
      <text>
        <r>
          <rPr>
            <sz val="10"/>
            <color rgb="FF000000"/>
            <rFont val="Calibri"/>
            <family val="2"/>
            <scheme val="minor"/>
          </rPr>
          <t>======
ID#AAAAWbwqqtU
    (2022-03-02 22:40:23)
Efectividad en los flujos de información determinados en la interacción de los procesos.</t>
        </r>
      </text>
    </comment>
    <comment ref="A657" authorId="0" shapeId="0" xr:uid="{00000000-0006-0000-0000-0000F6010000}">
      <text>
        <r>
          <rPr>
            <sz val="10"/>
            <color rgb="FF000000"/>
            <rFont val="Calibri"/>
            <family val="2"/>
            <scheme val="minor"/>
          </rPr>
          <t>======
ID#AAAAWbwqquU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58" authorId="0" shapeId="0" xr:uid="{00000000-0006-0000-0000-0000F7010000}">
      <text>
        <r>
          <rPr>
            <sz val="10"/>
            <color rgb="FF000000"/>
            <rFont val="Calibri"/>
            <family val="2"/>
            <scheme val="minor"/>
          </rPr>
          <t>======
ID#AAAAWbwqq7o
    (2022-03-02 22:40:23)
Otro Factor interno no identificado en el listado pero que puede estar presente en el contexto.</t>
        </r>
      </text>
    </comment>
    <comment ref="B660" authorId="0" shapeId="0" xr:uid="{00000000-0006-0000-0000-0000F8010000}">
      <text>
        <r>
          <rPr>
            <sz val="10"/>
            <color rgb="FF000000"/>
            <rFont val="Calibri"/>
            <family val="2"/>
            <scheme val="minor"/>
          </rPr>
          <t>======
ID#AAAAWbwqqYs
    (2022-03-02 22:40:22)
Son aquellas situaciones que se presentan en el entorno de PNN y que podrían favorecer el logro de los objetivos del Plan Estratégico Institucional y de los procesos.</t>
        </r>
      </text>
    </comment>
    <comment ref="C660" authorId="0" shapeId="0" xr:uid="{00000000-0006-0000-0000-0000F9010000}">
      <text>
        <r>
          <rPr>
            <sz val="10"/>
            <color rgb="FF000000"/>
            <rFont val="Calibri"/>
            <family val="2"/>
            <scheme val="minor"/>
          </rPr>
          <t>======
ID#AAAAWbwqqh8
    (2022-03-02 22:40:22)
Aquellas situaciones que se presentan en el entorno de PNN y que podrían afectar negativamente, las posibilidades de logro de los objetivos del Plan Estratégico Institucional y de los procesos</t>
        </r>
      </text>
    </comment>
    <comment ref="A661" authorId="0" shapeId="0" xr:uid="{00000000-0006-0000-0000-0000FA010000}">
      <text>
        <r>
          <rPr>
            <sz val="10"/>
            <color rgb="FF000000"/>
            <rFont val="Calibri"/>
            <family val="2"/>
            <scheme val="minor"/>
          </rPr>
          <t>======
ID#AAAAWbwqqmM
    (2022-03-02 22:40:22)
Disminución del presupuesto por prioridades del gobierno, austeridad del gastos, disponibilidad de capital, liquidez, mercados financieros, desempleo, competencia.</t>
        </r>
      </text>
    </comment>
    <comment ref="A662" authorId="0" shapeId="0" xr:uid="{00000000-0006-0000-0000-0000FB010000}">
      <text>
        <r>
          <rPr>
            <sz val="10"/>
            <color rgb="FF000000"/>
            <rFont val="Calibri"/>
            <family val="2"/>
            <scheme val="minor"/>
          </rPr>
          <t>======
ID#AAAAWbwqqr8
    (2022-03-02 22:40:22)
Cambio de gobierno, legislación, políticas públicas, regulación, falta de continuidad de los programas establecidos.</t>
        </r>
      </text>
    </comment>
    <comment ref="A663" authorId="0" shapeId="0" xr:uid="{00000000-0006-0000-0000-0000FC010000}">
      <text>
        <r>
          <rPr>
            <sz val="10"/>
            <color rgb="FF000000"/>
            <rFont val="Calibri"/>
            <family val="2"/>
            <scheme val="minor"/>
          </rPr>
          <t>======
ID#AAAAWbwqqKU
    (2022-03-02 22:40:22)
Normatividad externa (leyes, decretos, ordenanzas y acuerdos), cambios legales y normativos que pueden afectar la misión y visión de la entidad.</t>
        </r>
      </text>
    </comment>
    <comment ref="A664" authorId="0" shapeId="0" xr:uid="{00000000-0006-0000-0000-0000FD010000}">
      <text>
        <r>
          <rPr>
            <sz val="10"/>
            <color rgb="FF000000"/>
            <rFont val="Calibri"/>
            <family val="2"/>
            <scheme val="minor"/>
          </rPr>
          <t>======
ID#AAAAWbwqqiE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665" authorId="0" shapeId="0" xr:uid="{00000000-0006-0000-0000-0000FE010000}">
      <text>
        <r>
          <rPr>
            <sz val="10"/>
            <color rgb="FF000000"/>
            <rFont val="Calibri"/>
            <family val="2"/>
            <scheme val="minor"/>
          </rPr>
          <t>======
ID#AAAAWbwqqWU
    (2022-03-02 22:40:22)
Avances en tecnología, acceso a sistemas de información externos, gobierno en línea.</t>
        </r>
      </text>
    </comment>
    <comment ref="A666" authorId="0" shapeId="0" xr:uid="{00000000-0006-0000-0000-0000FF010000}">
      <text>
        <r>
          <rPr>
            <sz val="10"/>
            <color rgb="FF000000"/>
            <rFont val="Calibri"/>
            <family val="2"/>
            <scheme val="minor"/>
          </rPr>
          <t>======
ID#AAAAWbwqqag
    (2022-03-02 22:40:22)
Emisiones y residuos, energía, catástrofes naturales, desarrollo sostenible.</t>
        </r>
      </text>
    </comment>
    <comment ref="A667" authorId="0" shapeId="0" xr:uid="{00000000-0006-0000-0000-000000020000}">
      <text>
        <r>
          <rPr>
            <sz val="10"/>
            <color rgb="FF000000"/>
            <rFont val="Calibri"/>
            <family val="2"/>
            <scheme val="minor"/>
          </rPr>
          <t>======
ID#AAAAWbwqqv4
    (2022-03-02 22:40:23)
Otro Factor interno no identificado en el listado pero que puede estar presente en el contexto.</t>
        </r>
      </text>
    </comment>
    <comment ref="A675" authorId="0" shapeId="0" xr:uid="{00000000-0006-0000-0000-000001020000}">
      <text>
        <r>
          <rPr>
            <sz val="10"/>
            <color rgb="FF000000"/>
            <rFont val="Calibri"/>
            <family val="2"/>
            <scheme val="minor"/>
          </rPr>
          <t>======
ID#AAAAWbwqqXY
    (2022-03-02 22:40:22)
Diligencie la DT Y AP
	-Nohora Isabel</t>
        </r>
      </text>
    </comment>
    <comment ref="B675" authorId="0" shapeId="0" xr:uid="{00000000-0006-0000-0000-000002020000}">
      <text>
        <r>
          <rPr>
            <sz val="10"/>
            <color rgb="FF000000"/>
            <rFont val="Calibri"/>
            <family val="2"/>
            <scheme val="minor"/>
          </rPr>
          <t>======
ID#AAAAWbwqqLA
    (2022-03-02 22:40:22)
Diligencia solo para las DT y AP</t>
        </r>
      </text>
    </comment>
    <comment ref="B678" authorId="0" shapeId="0" xr:uid="{00000000-0006-0000-0000-000003020000}">
      <text>
        <r>
          <rPr>
            <sz val="10"/>
            <color rgb="FF000000"/>
            <rFont val="Calibri"/>
            <family val="2"/>
            <scheme val="minor"/>
          </rPr>
          <t>======
ID#AAAAWbwqqXk
    (2022-03-02 22:40:22)
Aquellas características propias de PNN, que le facilitan o favorecen el logro de los objetivos del plan Estrategico institucional y de los procesos .(ventajas competitivas)</t>
        </r>
      </text>
    </comment>
    <comment ref="C678" authorId="0" shapeId="0" xr:uid="{00000000-0006-0000-0000-000004020000}">
      <text>
        <r>
          <rPr>
            <sz val="10"/>
            <color rgb="FF000000"/>
            <rFont val="Calibri"/>
            <family val="2"/>
            <scheme val="minor"/>
          </rPr>
          <t>======
ID#AAAAWbwqqLE
    (2022-03-02 22:40:22)
Aquellas características propias de PNN, que constituyen obstáculos internos al logro de los objetivos del plan Estratégico institucional y de los proceso.</t>
        </r>
      </text>
    </comment>
    <comment ref="A679" authorId="0" shapeId="0" xr:uid="{00000000-0006-0000-0000-000005020000}">
      <text>
        <r>
          <rPr>
            <sz val="10"/>
            <color rgb="FF000000"/>
            <rFont val="Calibri"/>
            <family val="2"/>
            <scheme val="minor"/>
          </rPr>
          <t>======
ID#AAAAWbwqq3g
    (2022-03-02 22:40:23)
Competencia del personal, disponibilidad del personal, seguridad y salud ocupacional.</t>
        </r>
      </text>
    </comment>
    <comment ref="A680" authorId="0" shapeId="0" xr:uid="{00000000-0006-0000-0000-000006020000}">
      <text>
        <r>
          <rPr>
            <sz val="10"/>
            <color rgb="FF000000"/>
            <rFont val="Calibri"/>
            <family val="2"/>
            <scheme val="minor"/>
          </rPr>
          <t>======
ID#AAAAWbwqq5s
    (2022-03-02 22:40:23)
Capacidad, diseño, ejecución, proveedores, entradas, salidas, gestión del conocimiento dentro de la entidad.</t>
        </r>
      </text>
    </comment>
    <comment ref="A681" authorId="0" shapeId="0" xr:uid="{00000000-0006-0000-0000-000007020000}">
      <text>
        <r>
          <rPr>
            <sz val="10"/>
            <color rgb="FF000000"/>
            <rFont val="Calibri"/>
            <family val="2"/>
            <scheme val="minor"/>
          </rPr>
          <t>======
ID#AAAAWbwqqi4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82" authorId="0" shapeId="0" xr:uid="{00000000-0006-0000-0000-000008020000}">
      <text>
        <r>
          <rPr>
            <sz val="10"/>
            <color rgb="FF000000"/>
            <rFont val="Calibri"/>
            <family val="2"/>
            <scheme val="minor"/>
          </rPr>
          <t>======
ID#AAAAWbwqqaU
    (2022-03-02 22:40:22)
Lineamientos en cuanto a la planeación estratégica de la entidad, estructura organizacional, seguimiento de las metas y objetivos institucionales, informes de gestión.</t>
        </r>
      </text>
    </comment>
    <comment ref="A683" authorId="0" shapeId="0" xr:uid="{00000000-0006-0000-0000-000009020000}">
      <text>
        <r>
          <rPr>
            <sz val="10"/>
            <color rgb="FF000000"/>
            <rFont val="Calibri"/>
            <family val="2"/>
            <scheme val="minor"/>
          </rPr>
          <t>======
ID#AAAAWbwqqVA
    (2022-03-02 22:40:22)
Canales utilizados y su efectividad, flujo de información necesaria para el desarrollo de las operaciones.</t>
        </r>
      </text>
    </comment>
    <comment ref="A684" authorId="0" shapeId="0" xr:uid="{00000000-0006-0000-0000-00000A020000}">
      <text>
        <r>
          <rPr>
            <sz val="10"/>
            <color rgb="FF000000"/>
            <rFont val="Calibri"/>
            <family val="2"/>
            <scheme val="minor"/>
          </rPr>
          <t>======
ID#AAAAWbwqqk0
    (2022-03-02 22:40:22)
Presupuesto de funcionamiento, recursos de inversión, infraestructura, capacidad instalada.</t>
        </r>
      </text>
    </comment>
    <comment ref="A685" authorId="0" shapeId="0" xr:uid="{00000000-0006-0000-0000-00000B020000}">
      <text>
        <r>
          <rPr>
            <sz val="10"/>
            <color rgb="FF000000"/>
            <rFont val="Calibri"/>
            <family val="2"/>
            <scheme val="minor"/>
          </rPr>
          <t>======
ID#AAAAWbwqqzc
    (2022-03-02 22:40:23)
Otro Factor interno no identificado en el listado pero que puede estar presente en el contexto.</t>
        </r>
      </text>
    </comment>
    <comment ref="B687" authorId="0" shapeId="0" xr:uid="{00000000-0006-0000-0000-00000C020000}">
      <text>
        <r>
          <rPr>
            <sz val="10"/>
            <color rgb="FF000000"/>
            <rFont val="Calibri"/>
            <family val="2"/>
            <scheme val="minor"/>
          </rPr>
          <t>======
ID#AAAAWbwqqvw
    (2022-03-02 22:40:23)
Aquellas características propias de PNN, que le facilitan o favorecen el logro de los objetivos del plan Estrategico institucional y de los procesos .(ventajas competitivas)</t>
        </r>
      </text>
    </comment>
    <comment ref="C687" authorId="0" shapeId="0" xr:uid="{00000000-0006-0000-0000-00000D020000}">
      <text>
        <r>
          <rPr>
            <sz val="10"/>
            <color rgb="FF000000"/>
            <rFont val="Calibri"/>
            <family val="2"/>
            <scheme val="minor"/>
          </rPr>
          <t>======
ID#AAAAWbwqq04
    (2022-03-02 22:40:23)
Aquellas características propias de PNN, que constituyen obstáculos internos al logro de los objetivos del plan Estratégico institucional y de los proceso.</t>
        </r>
      </text>
    </comment>
    <comment ref="A688" authorId="0" shapeId="0" xr:uid="{00000000-0006-0000-0000-00000E020000}">
      <text>
        <r>
          <rPr>
            <sz val="10"/>
            <color rgb="FF000000"/>
            <rFont val="Calibri"/>
            <family val="2"/>
            <scheme val="minor"/>
          </rPr>
          <t>======
ID#AAAAWbwqqak
    (2022-03-02 22:40:22)
Claridad en la descripción del alcance y objetivo del proceso.</t>
        </r>
      </text>
    </comment>
    <comment ref="A689" authorId="0" shapeId="0" xr:uid="{00000000-0006-0000-0000-00000F020000}">
      <text>
        <r>
          <rPr>
            <sz val="10"/>
            <color rgb="FF000000"/>
            <rFont val="Calibri"/>
            <family val="2"/>
            <scheme val="minor"/>
          </rPr>
          <t>======
ID#AAAAWbwqq0M
    (2022-03-02 22:40:23)
Relación precisa con otros procesos en cuanto a insumos, proveedores, productos, usuarios o clientes.</t>
        </r>
      </text>
    </comment>
    <comment ref="A690" authorId="0" shapeId="0" xr:uid="{00000000-0006-0000-0000-000010020000}">
      <text>
        <r>
          <rPr>
            <sz val="10"/>
            <color rgb="FF000000"/>
            <rFont val="Calibri"/>
            <family val="2"/>
            <scheme val="minor"/>
          </rPr>
          <t>======
ID#AAAAWbwqq64
    (2022-03-02 22:40:23)
Procesos que determinan lineamientos necesarios para el desarrollo de todos los procesos de la entidad.</t>
        </r>
      </text>
    </comment>
    <comment ref="A691" authorId="0" shapeId="0" xr:uid="{00000000-0006-0000-0000-000011020000}">
      <text>
        <r>
          <rPr>
            <sz val="10"/>
            <color rgb="FF000000"/>
            <rFont val="Calibri"/>
            <family val="2"/>
            <scheme val="minor"/>
          </rPr>
          <t>======
ID#AAAAWbwqqRU
    (2022-03-02 22:40:22)
Pertinencia en los procedimientos que desarrollan los procesos.</t>
        </r>
      </text>
    </comment>
    <comment ref="A692" authorId="0" shapeId="0" xr:uid="{00000000-0006-0000-0000-000012020000}">
      <text>
        <r>
          <rPr>
            <sz val="10"/>
            <color rgb="FF000000"/>
            <rFont val="Calibri"/>
            <family val="2"/>
            <scheme val="minor"/>
          </rPr>
          <t>======
ID#AAAAWbwqqv0
    (2022-03-02 22:40:23)
Grado de autoridad y responsabilidad de los funcionarios frente al proceso.</t>
        </r>
      </text>
    </comment>
    <comment ref="A693" authorId="0" shapeId="0" xr:uid="{00000000-0006-0000-0000-000013020000}">
      <text>
        <r>
          <rPr>
            <sz val="10"/>
            <color rgb="FF000000"/>
            <rFont val="Calibri"/>
            <family val="2"/>
            <scheme val="minor"/>
          </rPr>
          <t>======
ID#AAAAWbwqqwE
    (2022-03-02 22:40:23)
Efectividad en los flujos de información determinados en la interacción de los procesos.</t>
        </r>
      </text>
    </comment>
    <comment ref="A694" authorId="0" shapeId="0" xr:uid="{00000000-0006-0000-0000-000014020000}">
      <text>
        <r>
          <rPr>
            <sz val="10"/>
            <color rgb="FF000000"/>
            <rFont val="Calibri"/>
            <family val="2"/>
            <scheme val="minor"/>
          </rPr>
          <t>======
ID#AAAAWbwqqVk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95" authorId="0" shapeId="0" xr:uid="{00000000-0006-0000-0000-000015020000}">
      <text>
        <r>
          <rPr>
            <sz val="10"/>
            <color rgb="FF000000"/>
            <rFont val="Calibri"/>
            <family val="2"/>
            <scheme val="minor"/>
          </rPr>
          <t>======
ID#AAAAWbwqqO4
    (2022-03-02 22:40:22)
Otro Factor interno no identificado en el listado pero que puede estar presente en el contexto.</t>
        </r>
      </text>
    </comment>
    <comment ref="B697" authorId="0" shapeId="0" xr:uid="{00000000-0006-0000-0000-000016020000}">
      <text>
        <r>
          <rPr>
            <sz val="10"/>
            <color rgb="FF000000"/>
            <rFont val="Calibri"/>
            <family val="2"/>
            <scheme val="minor"/>
          </rPr>
          <t>======
ID#AAAAWbwqqm0
    (2022-03-02 22:40:22)
Son aquellas situaciones que se presentan en el entorno de PNN y que podrían favorecer el logro de los objetivos del Plan Estratégico Institucional y de los procesos.</t>
        </r>
      </text>
    </comment>
    <comment ref="C697" authorId="0" shapeId="0" xr:uid="{00000000-0006-0000-0000-000017020000}">
      <text>
        <r>
          <rPr>
            <sz val="10"/>
            <color rgb="FF000000"/>
            <rFont val="Calibri"/>
            <family val="2"/>
            <scheme val="minor"/>
          </rPr>
          <t>======
ID#AAAAWbwqq3s
    (2022-03-02 22:40:23)
Aquellas situaciones que se presentan en el entorno de PNN y que podrían afectar negativamente, las posibilidades de logro de los objetivos del Plan Estratégico Institucional y de los procesos</t>
        </r>
      </text>
    </comment>
    <comment ref="A698" authorId="0" shapeId="0" xr:uid="{00000000-0006-0000-0000-000018020000}">
      <text>
        <r>
          <rPr>
            <sz val="10"/>
            <color rgb="FF000000"/>
            <rFont val="Calibri"/>
            <family val="2"/>
            <scheme val="minor"/>
          </rPr>
          <t>======
ID#AAAAWbwqqqQ
    (2022-03-02 22:40:22)
Disminución del presupuesto por prioridades del gobierno, austeridad del gastos, disponibilidad de capital, liquidez, mercados financieros, desempleo, competencia.</t>
        </r>
      </text>
    </comment>
    <comment ref="A699" authorId="0" shapeId="0" xr:uid="{00000000-0006-0000-0000-000019020000}">
      <text>
        <r>
          <rPr>
            <sz val="10"/>
            <color rgb="FF000000"/>
            <rFont val="Calibri"/>
            <family val="2"/>
            <scheme val="minor"/>
          </rPr>
          <t>======
ID#AAAAWbwqqqs
    (2022-03-02 22:40:22)
Cambio de gobierno, legislación, políticas públicas, regulación, falta de continuidad de los programas establecidos.</t>
        </r>
      </text>
    </comment>
    <comment ref="A700" authorId="0" shapeId="0" xr:uid="{00000000-0006-0000-0000-00001A020000}">
      <text>
        <r>
          <rPr>
            <sz val="10"/>
            <color rgb="FF000000"/>
            <rFont val="Calibri"/>
            <family val="2"/>
            <scheme val="minor"/>
          </rPr>
          <t>======
ID#AAAAWbwqqyw
    (2022-03-02 22:40:23)
Normatividad externa (leyes, decretos, ordenanzas y acuerdos), cambios legales y normativos que pueden afectar la misión y visión de la entidad.</t>
        </r>
      </text>
    </comment>
    <comment ref="A701" authorId="0" shapeId="0" xr:uid="{00000000-0006-0000-0000-00001B020000}">
      <text>
        <r>
          <rPr>
            <sz val="10"/>
            <color rgb="FF000000"/>
            <rFont val="Calibri"/>
            <family val="2"/>
            <scheme val="minor"/>
          </rPr>
          <t>======
ID#AAAAWbwqqiQ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02" authorId="0" shapeId="0" xr:uid="{00000000-0006-0000-0000-00001C020000}">
      <text>
        <r>
          <rPr>
            <sz val="10"/>
            <color rgb="FF000000"/>
            <rFont val="Calibri"/>
            <family val="2"/>
            <scheme val="minor"/>
          </rPr>
          <t>======
ID#AAAAWbwqqXQ
    (2022-03-02 22:40:22)
Avances en tecnología, acceso a sistemas de información externos, gobierno en línea.</t>
        </r>
      </text>
    </comment>
    <comment ref="A703" authorId="0" shapeId="0" xr:uid="{00000000-0006-0000-0000-00001D020000}">
      <text>
        <r>
          <rPr>
            <sz val="10"/>
            <color rgb="FF000000"/>
            <rFont val="Calibri"/>
            <family val="2"/>
            <scheme val="minor"/>
          </rPr>
          <t>======
ID#AAAAWbwqqR0
    (2022-03-02 22:40:22)
Emisiones y residuos, energía, catástrofes naturales, desarrollo sostenible.</t>
        </r>
      </text>
    </comment>
    <comment ref="A704" authorId="0" shapeId="0" xr:uid="{00000000-0006-0000-0000-00001E020000}">
      <text>
        <r>
          <rPr>
            <sz val="10"/>
            <color rgb="FF000000"/>
            <rFont val="Calibri"/>
            <family val="2"/>
            <scheme val="minor"/>
          </rPr>
          <t>======
ID#AAAAWbwqqko
    (2022-03-02 22:40:22)
Otro Factor interno no identificado en el listado pero que puede estar presente en el contexto.</t>
        </r>
      </text>
    </comment>
    <comment ref="A713" authorId="0" shapeId="0" xr:uid="{00000000-0006-0000-0000-00001F020000}">
      <text>
        <r>
          <rPr>
            <sz val="10"/>
            <color rgb="FF000000"/>
            <rFont val="Calibri"/>
            <family val="2"/>
            <scheme val="minor"/>
          </rPr>
          <t>======
ID#AAAAWbwqq4Y
    (2022-03-02 22:40:23)
Diligencie la DT Y AP
	-Nohora Isabel</t>
        </r>
      </text>
    </comment>
    <comment ref="B713" authorId="0" shapeId="0" xr:uid="{00000000-0006-0000-0000-000020020000}">
      <text>
        <r>
          <rPr>
            <sz val="10"/>
            <color rgb="FF000000"/>
            <rFont val="Calibri"/>
            <family val="2"/>
            <scheme val="minor"/>
          </rPr>
          <t>======
ID#AAAAWbwqqiA
    (2022-03-02 22:40:22)
Diligencia solo para las DT y AP</t>
        </r>
      </text>
    </comment>
    <comment ref="B716" authorId="0" shapeId="0" xr:uid="{00000000-0006-0000-0000-000021020000}">
      <text>
        <r>
          <rPr>
            <sz val="10"/>
            <color rgb="FF000000"/>
            <rFont val="Calibri"/>
            <family val="2"/>
            <scheme val="minor"/>
          </rPr>
          <t>======
ID#AAAAWbwqqpk
    (2022-03-02 22:40:22)
Aquellas características propias de PNN, que le facilitan o favorecen el logro de los objetivos del plan Estrategico institucional y de los procesos .(ventajas competitivas)</t>
        </r>
      </text>
    </comment>
    <comment ref="C716" authorId="0" shapeId="0" xr:uid="{00000000-0006-0000-0000-000022020000}">
      <text>
        <r>
          <rPr>
            <sz val="10"/>
            <color rgb="FF000000"/>
            <rFont val="Calibri"/>
            <family val="2"/>
            <scheme val="minor"/>
          </rPr>
          <t>======
ID#AAAAWbwqqoc
    (2022-03-02 22:40:22)
Aquellas características propias de PNN, que constituyen obstáculos internos al logro de los objetivos del plan Estratégico institucional y de los proceso.</t>
        </r>
      </text>
    </comment>
    <comment ref="A717" authorId="0" shapeId="0" xr:uid="{00000000-0006-0000-0000-000023020000}">
      <text>
        <r>
          <rPr>
            <sz val="10"/>
            <color rgb="FF000000"/>
            <rFont val="Calibri"/>
            <family val="2"/>
            <scheme val="minor"/>
          </rPr>
          <t>======
ID#AAAAWbwqqME
    (2022-03-02 22:40:22)
Competencia del personal, disponibilidad del personal, seguridad y salud ocupacional.</t>
        </r>
      </text>
    </comment>
    <comment ref="A718" authorId="0" shapeId="0" xr:uid="{00000000-0006-0000-0000-000024020000}">
      <text>
        <r>
          <rPr>
            <sz val="10"/>
            <color rgb="FF000000"/>
            <rFont val="Calibri"/>
            <family val="2"/>
            <scheme val="minor"/>
          </rPr>
          <t>======
ID#AAAAWbwqq0Y
    (2022-03-02 22:40:23)
Capacidad, diseño, ejecución, proveedores, entradas, salidas, gestión del conocimiento dentro de la entidad.</t>
        </r>
      </text>
    </comment>
    <comment ref="A719" authorId="0" shapeId="0" xr:uid="{00000000-0006-0000-0000-000025020000}">
      <text>
        <r>
          <rPr>
            <sz val="10"/>
            <color rgb="FF000000"/>
            <rFont val="Calibri"/>
            <family val="2"/>
            <scheme val="minor"/>
          </rPr>
          <t>======
ID#AAAAWbwqqys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20" authorId="0" shapeId="0" xr:uid="{00000000-0006-0000-0000-000026020000}">
      <text>
        <r>
          <rPr>
            <sz val="10"/>
            <color rgb="FF000000"/>
            <rFont val="Calibri"/>
            <family val="2"/>
            <scheme val="minor"/>
          </rPr>
          <t>======
ID#AAAAWbwqqfE
    (2022-03-02 22:40:22)
Lineamientos en cuanto a la planeación estratégica de la entidad, estructura organizacional, seguimiento de las metas y objetivos institucionales, informes de gestión.</t>
        </r>
      </text>
    </comment>
    <comment ref="A721" authorId="0" shapeId="0" xr:uid="{00000000-0006-0000-0000-000027020000}">
      <text>
        <r>
          <rPr>
            <sz val="10"/>
            <color rgb="FF000000"/>
            <rFont val="Calibri"/>
            <family val="2"/>
            <scheme val="minor"/>
          </rPr>
          <t>======
ID#AAAAWbwqqgc
    (2022-03-02 22:40:22)
Canales utilizados y su efectividad, flujo de información necesaria para el desarrollo de las operaciones.</t>
        </r>
      </text>
    </comment>
    <comment ref="A722" authorId="0" shapeId="0" xr:uid="{00000000-0006-0000-0000-000028020000}">
      <text>
        <r>
          <rPr>
            <sz val="10"/>
            <color rgb="FF000000"/>
            <rFont val="Calibri"/>
            <family val="2"/>
            <scheme val="minor"/>
          </rPr>
          <t>======
ID#AAAAWbwqqhs
    (2022-03-02 22:40:22)
Presupuesto de funcionamiento, recursos de inversión, infraestructura, capacidad instalada.</t>
        </r>
      </text>
    </comment>
    <comment ref="A723" authorId="0" shapeId="0" xr:uid="{00000000-0006-0000-0000-000029020000}">
      <text>
        <r>
          <rPr>
            <sz val="10"/>
            <color rgb="FF000000"/>
            <rFont val="Calibri"/>
            <family val="2"/>
            <scheme val="minor"/>
          </rPr>
          <t>======
ID#AAAAWbwqqyo
    (2022-03-02 22:40:23)
Otro Factor interno no identificado en el listado pero que puede estar presente en el contexto.</t>
        </r>
      </text>
    </comment>
    <comment ref="B725" authorId="0" shapeId="0" xr:uid="{00000000-0006-0000-0000-00002A020000}">
      <text>
        <r>
          <rPr>
            <sz val="10"/>
            <color rgb="FF000000"/>
            <rFont val="Calibri"/>
            <family val="2"/>
            <scheme val="minor"/>
          </rPr>
          <t>======
ID#AAAAWbwqqeI
    (2022-03-02 22:40:22)
Aquellas características propias de PNN, que le facilitan o favorecen el logro de los objetivos del plan Estrategico institucional y de los procesos .(ventajas competitivas)</t>
        </r>
      </text>
    </comment>
    <comment ref="C725" authorId="0" shapeId="0" xr:uid="{00000000-0006-0000-0000-00002B020000}">
      <text>
        <r>
          <rPr>
            <sz val="10"/>
            <color rgb="FF000000"/>
            <rFont val="Calibri"/>
            <family val="2"/>
            <scheme val="minor"/>
          </rPr>
          <t>======
ID#AAAAWbwqqk8
    (2022-03-02 22:40:22)
Aquellas características propias de PNN, que constituyen obstáculos internos al logro de los objetivos del plan Estratégico institucional y de los proceso.</t>
        </r>
      </text>
    </comment>
    <comment ref="A726" authorId="0" shapeId="0" xr:uid="{00000000-0006-0000-0000-00002C020000}">
      <text>
        <r>
          <rPr>
            <sz val="10"/>
            <color rgb="FF000000"/>
            <rFont val="Calibri"/>
            <family val="2"/>
            <scheme val="minor"/>
          </rPr>
          <t>======
ID#AAAAWbwqqik
    (2022-03-02 22:40:22)
Claridad en la descripción del alcance y objetivo del proceso.</t>
        </r>
      </text>
    </comment>
    <comment ref="A727" authorId="0" shapeId="0" xr:uid="{00000000-0006-0000-0000-00002D020000}">
      <text>
        <r>
          <rPr>
            <sz val="10"/>
            <color rgb="FF000000"/>
            <rFont val="Calibri"/>
            <family val="2"/>
            <scheme val="minor"/>
          </rPr>
          <t>======
ID#AAAAWbwqqNA
    (2022-03-02 22:40:22)
Relación precisa con otros procesos en cuanto a insumos, proveedores, productos, usuarios o clientes.</t>
        </r>
      </text>
    </comment>
    <comment ref="A728" authorId="0" shapeId="0" xr:uid="{00000000-0006-0000-0000-00002E020000}">
      <text>
        <r>
          <rPr>
            <sz val="10"/>
            <color rgb="FF000000"/>
            <rFont val="Calibri"/>
            <family val="2"/>
            <scheme val="minor"/>
          </rPr>
          <t>======
ID#AAAAWbwqqrA
    (2022-03-02 22:40:22)
Procesos que determinan lineamientos necesarios para el desarrollo de todos los procesos de la entidad.</t>
        </r>
      </text>
    </comment>
    <comment ref="A729" authorId="0" shapeId="0" xr:uid="{00000000-0006-0000-0000-00002F020000}">
      <text>
        <r>
          <rPr>
            <sz val="10"/>
            <color rgb="FF000000"/>
            <rFont val="Calibri"/>
            <family val="2"/>
            <scheme val="minor"/>
          </rPr>
          <t>======
ID#AAAAWbwqqL4
    (2022-03-02 22:40:22)
Pertinencia en los procedimientos que desarrollan los procesos.</t>
        </r>
      </text>
    </comment>
    <comment ref="A730" authorId="0" shapeId="0" xr:uid="{00000000-0006-0000-0000-000030020000}">
      <text>
        <r>
          <rPr>
            <sz val="10"/>
            <color rgb="FF000000"/>
            <rFont val="Calibri"/>
            <family val="2"/>
            <scheme val="minor"/>
          </rPr>
          <t>======
ID#AAAAWbwqq7E
    (2022-03-02 22:40:23)
Grado de autoridad y responsabilidad de los funcionarios frente al proceso.</t>
        </r>
      </text>
    </comment>
    <comment ref="A731" authorId="0" shapeId="0" xr:uid="{00000000-0006-0000-0000-000031020000}">
      <text>
        <r>
          <rPr>
            <sz val="10"/>
            <color rgb="FF000000"/>
            <rFont val="Calibri"/>
            <family val="2"/>
            <scheme val="minor"/>
          </rPr>
          <t>======
ID#AAAAWbwqqXE
    (2022-03-02 22:40:22)
Efectividad en los flujos de información determinados en la interacción de los procesos.</t>
        </r>
      </text>
    </comment>
    <comment ref="A732" authorId="0" shapeId="0" xr:uid="{00000000-0006-0000-0000-000032020000}">
      <text>
        <r>
          <rPr>
            <sz val="10"/>
            <color rgb="FF000000"/>
            <rFont val="Calibri"/>
            <family val="2"/>
            <scheme val="minor"/>
          </rPr>
          <t>======
ID#AAAAWbwqqRM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33" authorId="0" shapeId="0" xr:uid="{00000000-0006-0000-0000-000033020000}">
      <text>
        <r>
          <rPr>
            <sz val="10"/>
            <color rgb="FF000000"/>
            <rFont val="Calibri"/>
            <family val="2"/>
            <scheme val="minor"/>
          </rPr>
          <t>======
ID#AAAAWbwqqus
    (2022-03-02 22:40:23)
Otro Factor interno no identificado en el listado pero que puede estar presente en el contexto.</t>
        </r>
      </text>
    </comment>
    <comment ref="B735" authorId="0" shapeId="0" xr:uid="{00000000-0006-0000-0000-000034020000}">
      <text>
        <r>
          <rPr>
            <sz val="10"/>
            <color rgb="FF000000"/>
            <rFont val="Calibri"/>
            <family val="2"/>
            <scheme val="minor"/>
          </rPr>
          <t>======
ID#AAAAWbwqqPI
    (2022-03-02 22:40:22)
Son aquellas situaciones que se presentan en el entorno de PNN y que podrían favorecer el logro de los objetivos del Plan Estratégico Institucional y de los procesos.</t>
        </r>
      </text>
    </comment>
    <comment ref="C735" authorId="0" shapeId="0" xr:uid="{00000000-0006-0000-0000-000035020000}">
      <text>
        <r>
          <rPr>
            <sz val="10"/>
            <color rgb="FF000000"/>
            <rFont val="Calibri"/>
            <family val="2"/>
            <scheme val="minor"/>
          </rPr>
          <t>======
ID#AAAAWbwqqSw
    (2022-03-02 22:40:22)
Aquellas situaciones que se presentan en el entorno de PNN y que podrían afectar negativamente, las posibilidades de logro de los objetivos del Plan Estratégico Institucional y de los procesos</t>
        </r>
      </text>
    </comment>
    <comment ref="A736" authorId="0" shapeId="0" xr:uid="{00000000-0006-0000-0000-000036020000}">
      <text>
        <r>
          <rPr>
            <sz val="10"/>
            <color rgb="FF000000"/>
            <rFont val="Calibri"/>
            <family val="2"/>
            <scheme val="minor"/>
          </rPr>
          <t>======
ID#AAAAWbwqqbw
    (2022-03-02 22:40:22)
Disminución del presupuesto por prioridades del gobierno, austeridad del gastos, disponibilidad de capital, liquidez, mercados financieros, desempleo, competencia.</t>
        </r>
      </text>
    </comment>
    <comment ref="A737" authorId="0" shapeId="0" xr:uid="{00000000-0006-0000-0000-000037020000}">
      <text>
        <r>
          <rPr>
            <sz val="10"/>
            <color rgb="FF000000"/>
            <rFont val="Calibri"/>
            <family val="2"/>
            <scheme val="minor"/>
          </rPr>
          <t>======
ID#AAAAWbwqqKk
    (2022-03-02 22:40:22)
Cambio de gobierno, legislación, políticas públicas, regulación, falta de continuidad de los programas establecidos.</t>
        </r>
      </text>
    </comment>
    <comment ref="A738" authorId="0" shapeId="0" xr:uid="{00000000-0006-0000-0000-000038020000}">
      <text>
        <r>
          <rPr>
            <sz val="10"/>
            <color rgb="FF000000"/>
            <rFont val="Calibri"/>
            <family val="2"/>
            <scheme val="minor"/>
          </rPr>
          <t>======
ID#AAAAWbwqqms
    (2022-03-02 22:40:22)
Normatividad externa (leyes, decretos, ordenanzas y acuerdos), cambios legales y normativos que pueden afectar la misión y visión de la entidad.</t>
        </r>
      </text>
    </comment>
    <comment ref="A739" authorId="0" shapeId="0" xr:uid="{00000000-0006-0000-0000-000039020000}">
      <text>
        <r>
          <rPr>
            <sz val="10"/>
            <color rgb="FF000000"/>
            <rFont val="Calibri"/>
            <family val="2"/>
            <scheme val="minor"/>
          </rPr>
          <t>======
ID#AAAAWbwqqmE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40" authorId="0" shapeId="0" xr:uid="{00000000-0006-0000-0000-00003A020000}">
      <text>
        <r>
          <rPr>
            <sz val="10"/>
            <color rgb="FF000000"/>
            <rFont val="Calibri"/>
            <family val="2"/>
            <scheme val="minor"/>
          </rPr>
          <t>======
ID#AAAAWbwqq4c
    (2022-03-02 22:40:23)
Avances en tecnología, acceso a sistemas de información externos, gobierno en línea.</t>
        </r>
      </text>
    </comment>
    <comment ref="A741" authorId="0" shapeId="0" xr:uid="{00000000-0006-0000-0000-00003B020000}">
      <text>
        <r>
          <rPr>
            <sz val="10"/>
            <color rgb="FF000000"/>
            <rFont val="Calibri"/>
            <family val="2"/>
            <scheme val="minor"/>
          </rPr>
          <t>======
ID#AAAAWbwqqS0
    (2022-03-02 22:40:22)
Emisiones y residuos, energía, catástrofes naturales, desarrollo sostenible.</t>
        </r>
      </text>
    </comment>
    <comment ref="A742" authorId="0" shapeId="0" xr:uid="{00000000-0006-0000-0000-00003C020000}">
      <text>
        <r>
          <rPr>
            <sz val="10"/>
            <color rgb="FF000000"/>
            <rFont val="Calibri"/>
            <family val="2"/>
            <scheme val="minor"/>
          </rPr>
          <t>======
ID#AAAAWbwqqUs
    (2022-03-02 22:40:22)
Otro Factor interno no identificado en el listado pero que puede estar presente en el contexto.</t>
        </r>
      </text>
    </comment>
    <comment ref="A750" authorId="0" shapeId="0" xr:uid="{00000000-0006-0000-0000-00003D020000}">
      <text>
        <r>
          <rPr>
            <sz val="10"/>
            <color rgb="FF000000"/>
            <rFont val="Calibri"/>
            <family val="2"/>
            <scheme val="minor"/>
          </rPr>
          <t>======
ID#AAAAWbwqq48
    (2022-03-02 22:40:23)
Diligencie la DT Y AP
	-Nohora Isabel</t>
        </r>
      </text>
    </comment>
    <comment ref="B750" authorId="0" shapeId="0" xr:uid="{00000000-0006-0000-0000-00003E020000}">
      <text>
        <r>
          <rPr>
            <sz val="10"/>
            <color rgb="FF000000"/>
            <rFont val="Calibri"/>
            <family val="2"/>
            <scheme val="minor"/>
          </rPr>
          <t>======
ID#AAAAWbwqqMo
    (2022-03-02 22:40:22)
Diligencia solo para las DT y AP</t>
        </r>
      </text>
    </comment>
    <comment ref="B753" authorId="0" shapeId="0" xr:uid="{00000000-0006-0000-0000-00003F020000}">
      <text>
        <r>
          <rPr>
            <sz val="10"/>
            <color rgb="FF000000"/>
            <rFont val="Calibri"/>
            <family val="2"/>
            <scheme val="minor"/>
          </rPr>
          <t>======
ID#AAAAWbwqqzI
    (2022-03-02 22:40:23)
Aquellas características propias de PNN, que le facilitan o favorecen el logro de los objetivos del plan Estrategico institucional y de los procesos .(ventajas competitivas)</t>
        </r>
      </text>
    </comment>
    <comment ref="C753" authorId="0" shapeId="0" xr:uid="{00000000-0006-0000-0000-000040020000}">
      <text>
        <r>
          <rPr>
            <sz val="10"/>
            <color rgb="FF000000"/>
            <rFont val="Calibri"/>
            <family val="2"/>
            <scheme val="minor"/>
          </rPr>
          <t>======
ID#AAAAWbwqqvc
    (2022-03-02 22:40:23)
Aquellas características propias de PNN, que constituyen obstáculos internos al logro de los objetivos del plan Estratégico institucional y de los proceso.</t>
        </r>
      </text>
    </comment>
    <comment ref="A754" authorId="0" shapeId="0" xr:uid="{00000000-0006-0000-0000-000041020000}">
      <text>
        <r>
          <rPr>
            <sz val="10"/>
            <color rgb="FF000000"/>
            <rFont val="Calibri"/>
            <family val="2"/>
            <scheme val="minor"/>
          </rPr>
          <t>======
ID#AAAAWbwqqPo
    (2022-03-02 22:40:22)
Competencia del personal, disponibilidad del personal, seguridad y salud ocupacional.</t>
        </r>
      </text>
    </comment>
    <comment ref="A755" authorId="0" shapeId="0" xr:uid="{00000000-0006-0000-0000-000042020000}">
      <text>
        <r>
          <rPr>
            <sz val="10"/>
            <color rgb="FF000000"/>
            <rFont val="Calibri"/>
            <family val="2"/>
            <scheme val="minor"/>
          </rPr>
          <t>======
ID#AAAAWbwqqc0
    (2022-03-02 22:40:22)
Capacidad, diseño, ejecución, proveedores, entradas, salidas, gestión del conocimiento dentro de la entidad.</t>
        </r>
      </text>
    </comment>
    <comment ref="A756" authorId="0" shapeId="0" xr:uid="{00000000-0006-0000-0000-000043020000}">
      <text>
        <r>
          <rPr>
            <sz val="10"/>
            <color rgb="FF000000"/>
            <rFont val="Calibri"/>
            <family val="2"/>
            <scheme val="minor"/>
          </rPr>
          <t>======
ID#AAAAWbwqqhA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57" authorId="0" shapeId="0" xr:uid="{00000000-0006-0000-0000-000044020000}">
      <text>
        <r>
          <rPr>
            <sz val="10"/>
            <color rgb="FF000000"/>
            <rFont val="Calibri"/>
            <family val="2"/>
            <scheme val="minor"/>
          </rPr>
          <t>======
ID#AAAAWbwqqhE
    (2022-03-02 22:40:22)
Lineamientos en cuanto a la planeación estratégica de la entidad, estructura organizacional, seguimiento de las metas y objetivos institucionales, informes de gestión.</t>
        </r>
      </text>
    </comment>
    <comment ref="A758" authorId="0" shapeId="0" xr:uid="{00000000-0006-0000-0000-000045020000}">
      <text>
        <r>
          <rPr>
            <sz val="10"/>
            <color rgb="FF000000"/>
            <rFont val="Calibri"/>
            <family val="2"/>
            <scheme val="minor"/>
          </rPr>
          <t>======
ID#AAAAWbwqqmw
    (2022-03-02 22:40:22)
Canales utilizados y su efectividad, flujo de información necesaria para el desarrollo de las operaciones.</t>
        </r>
      </text>
    </comment>
    <comment ref="A759" authorId="0" shapeId="0" xr:uid="{00000000-0006-0000-0000-000046020000}">
      <text>
        <r>
          <rPr>
            <sz val="10"/>
            <color rgb="FF000000"/>
            <rFont val="Calibri"/>
            <family val="2"/>
            <scheme val="minor"/>
          </rPr>
          <t>======
ID#AAAAWbwqqqM
    (2022-03-02 22:40:22)
Presupuesto de funcionamiento, recursos de inversión, infraestructura, capacidad instalada.</t>
        </r>
      </text>
    </comment>
    <comment ref="A760" authorId="0" shapeId="0" xr:uid="{00000000-0006-0000-0000-000047020000}">
      <text>
        <r>
          <rPr>
            <sz val="10"/>
            <color rgb="FF000000"/>
            <rFont val="Calibri"/>
            <family val="2"/>
            <scheme val="minor"/>
          </rPr>
          <t>======
ID#AAAAWbwqqjw
    (2022-03-02 22:40:22)
Otro Factor interno no identificado en el listado pero que puede estar presente en el contexto.</t>
        </r>
      </text>
    </comment>
    <comment ref="B762" authorId="0" shapeId="0" xr:uid="{00000000-0006-0000-0000-000048020000}">
      <text>
        <r>
          <rPr>
            <sz val="10"/>
            <color rgb="FF000000"/>
            <rFont val="Calibri"/>
            <family val="2"/>
            <scheme val="minor"/>
          </rPr>
          <t>======
ID#AAAAWbwqqXM
    (2022-03-02 22:40:22)
Aquellas características propias de PNN, que le facilitan o favorecen el logro de los objetivos del plan Estrategico institucional y de los procesos .(ventajas competitivas)</t>
        </r>
      </text>
    </comment>
    <comment ref="C762" authorId="0" shapeId="0" xr:uid="{00000000-0006-0000-0000-000049020000}">
      <text>
        <r>
          <rPr>
            <sz val="10"/>
            <color rgb="FF000000"/>
            <rFont val="Calibri"/>
            <family val="2"/>
            <scheme val="minor"/>
          </rPr>
          <t>======
ID#AAAAWbwqqTQ
    (2022-03-02 22:40:22)
Aquellas características propias de PNN, que constituyen obstáculos internos al logro de los objetivos del plan Estratégico institucional y de los proceso.</t>
        </r>
      </text>
    </comment>
    <comment ref="A763" authorId="0" shapeId="0" xr:uid="{00000000-0006-0000-0000-00004A020000}">
      <text>
        <r>
          <rPr>
            <sz val="10"/>
            <color rgb="FF000000"/>
            <rFont val="Calibri"/>
            <family val="2"/>
            <scheme val="minor"/>
          </rPr>
          <t>======
ID#AAAAWbwqqTs
    (2022-03-02 22:40:22)
Claridad en la descripción del alcance y objetivo del proceso.</t>
        </r>
      </text>
    </comment>
    <comment ref="A764" authorId="0" shapeId="0" xr:uid="{00000000-0006-0000-0000-00004B020000}">
      <text>
        <r>
          <rPr>
            <sz val="10"/>
            <color rgb="FF000000"/>
            <rFont val="Calibri"/>
            <family val="2"/>
            <scheme val="minor"/>
          </rPr>
          <t>======
ID#AAAAWbwqqx0
    (2022-03-02 22:40:23)
Relación precisa con otros procesos en cuanto a insumos, proveedores, productos, usuarios o clientes.</t>
        </r>
      </text>
    </comment>
    <comment ref="A765" authorId="0" shapeId="0" xr:uid="{00000000-0006-0000-0000-00004C020000}">
      <text>
        <r>
          <rPr>
            <sz val="10"/>
            <color rgb="FF000000"/>
            <rFont val="Calibri"/>
            <family val="2"/>
            <scheme val="minor"/>
          </rPr>
          <t>======
ID#AAAAWbwqq3k
    (2022-03-02 22:40:23)
Procesos que determinan lineamientos necesarios para el desarrollo de todos los procesos de la entidad.</t>
        </r>
      </text>
    </comment>
    <comment ref="A766" authorId="0" shapeId="0" xr:uid="{00000000-0006-0000-0000-00004D020000}">
      <text>
        <r>
          <rPr>
            <sz val="10"/>
            <color rgb="FF000000"/>
            <rFont val="Calibri"/>
            <family val="2"/>
            <scheme val="minor"/>
          </rPr>
          <t>======
ID#AAAAWbwqqeU
    (2022-03-02 22:40:22)
Pertinencia en los procedimientos que desarrollan los procesos.</t>
        </r>
      </text>
    </comment>
    <comment ref="A767" authorId="0" shapeId="0" xr:uid="{00000000-0006-0000-0000-00004E020000}">
      <text>
        <r>
          <rPr>
            <sz val="10"/>
            <color rgb="FF000000"/>
            <rFont val="Calibri"/>
            <family val="2"/>
            <scheme val="minor"/>
          </rPr>
          <t>======
ID#AAAAWbwqqRE
    (2022-03-02 22:40:22)
Grado de autoridad y responsabilidad de los funcionarios frente al proceso.</t>
        </r>
      </text>
    </comment>
    <comment ref="A768" authorId="0" shapeId="0" xr:uid="{00000000-0006-0000-0000-00004F020000}">
      <text>
        <r>
          <rPr>
            <sz val="10"/>
            <color rgb="FF000000"/>
            <rFont val="Calibri"/>
            <family val="2"/>
            <scheme val="minor"/>
          </rPr>
          <t>======
ID#AAAAWbwqqx8
    (2022-03-02 22:40:23)
Efectividad en los flujos de información determinados en la interacción de los procesos.</t>
        </r>
      </text>
    </comment>
    <comment ref="A769" authorId="0" shapeId="0" xr:uid="{00000000-0006-0000-0000-000050020000}">
      <text>
        <r>
          <rPr>
            <sz val="10"/>
            <color rgb="FF000000"/>
            <rFont val="Calibri"/>
            <family val="2"/>
            <scheme val="minor"/>
          </rPr>
          <t>======
ID#AAAAWbwqqvE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70" authorId="0" shapeId="0" xr:uid="{00000000-0006-0000-0000-000051020000}">
      <text>
        <r>
          <rPr>
            <sz val="10"/>
            <color rgb="FF000000"/>
            <rFont val="Calibri"/>
            <family val="2"/>
            <scheme val="minor"/>
          </rPr>
          <t>======
ID#AAAAWbwqqb0
    (2022-03-02 22:40:22)
Otro Factor interno no identificado en el listado pero que puede estar presente en el contexto.</t>
        </r>
      </text>
    </comment>
    <comment ref="B772" authorId="0" shapeId="0" xr:uid="{00000000-0006-0000-0000-000052020000}">
      <text>
        <r>
          <rPr>
            <sz val="10"/>
            <color rgb="FF000000"/>
            <rFont val="Calibri"/>
            <family val="2"/>
            <scheme val="minor"/>
          </rPr>
          <t>======
ID#AAAAWbwqqsI
    (2022-03-02 22:40:22)
Son aquellas situaciones que se presentan en el entorno de PNN y que podrían favorecer el logro de los objetivos del Plan Estratégico Institucional y de los procesos.</t>
        </r>
      </text>
    </comment>
    <comment ref="C772" authorId="0" shapeId="0" xr:uid="{00000000-0006-0000-0000-000053020000}">
      <text>
        <r>
          <rPr>
            <sz val="10"/>
            <color rgb="FF000000"/>
            <rFont val="Calibri"/>
            <family val="2"/>
            <scheme val="minor"/>
          </rPr>
          <t>======
ID#AAAAWbwqqw0
    (2022-03-02 22:40:23)
Aquellas situaciones que se presentan en el entorno de PNN y que podrían afectar negativamente, las posibilidades de logro de los objetivos del Plan Estratégico Institucional y de los procesos</t>
        </r>
      </text>
    </comment>
    <comment ref="A773" authorId="0" shapeId="0" xr:uid="{00000000-0006-0000-0000-000054020000}">
      <text>
        <r>
          <rPr>
            <sz val="10"/>
            <color rgb="FF000000"/>
            <rFont val="Calibri"/>
            <family val="2"/>
            <scheme val="minor"/>
          </rPr>
          <t>======
ID#AAAAWbwqqwA
    (2022-03-02 22:40:23)
Disminución del presupuesto por prioridades del gobierno, austeridad del gastos, disponibilidad de capital, liquidez, mercados financieros, desempleo, competencia.</t>
        </r>
      </text>
    </comment>
    <comment ref="A774" authorId="0" shapeId="0" xr:uid="{00000000-0006-0000-0000-000055020000}">
      <text>
        <r>
          <rPr>
            <sz val="10"/>
            <color rgb="FF000000"/>
            <rFont val="Calibri"/>
            <family val="2"/>
            <scheme val="minor"/>
          </rPr>
          <t>======
ID#AAAAWbwqqWI
    (2022-03-02 22:40:22)
Cambio de gobierno, legislación, políticas públicas, regulación, falta de continuidad de los programas establecidos.</t>
        </r>
      </text>
    </comment>
    <comment ref="A775" authorId="0" shapeId="0" xr:uid="{00000000-0006-0000-0000-000056020000}">
      <text>
        <r>
          <rPr>
            <sz val="10"/>
            <color rgb="FF000000"/>
            <rFont val="Calibri"/>
            <family val="2"/>
            <scheme val="minor"/>
          </rPr>
          <t>======
ID#AAAAWbwqqLc
    (2022-03-02 22:40:22)
Normatividad externa (leyes, decretos, ordenanzas y acuerdos), cambios legales y normativos que pueden afectar la misión y visión de la entidad.</t>
        </r>
      </text>
    </comment>
    <comment ref="A776" authorId="0" shapeId="0" xr:uid="{00000000-0006-0000-0000-000057020000}">
      <text>
        <r>
          <rPr>
            <sz val="10"/>
            <color rgb="FF000000"/>
            <rFont val="Calibri"/>
            <family val="2"/>
            <scheme val="minor"/>
          </rPr>
          <t>======
ID#AAAAWbwqqUE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77" authorId="0" shapeId="0" xr:uid="{00000000-0006-0000-0000-000058020000}">
      <text>
        <r>
          <rPr>
            <sz val="10"/>
            <color rgb="FF000000"/>
            <rFont val="Calibri"/>
            <family val="2"/>
            <scheme val="minor"/>
          </rPr>
          <t>======
ID#AAAAWbwqqNk
    (2022-03-02 22:40:22)
Avances en tecnología, acceso a sistemas de información externos, gobierno en línea.</t>
        </r>
      </text>
    </comment>
    <comment ref="A778" authorId="0" shapeId="0" xr:uid="{00000000-0006-0000-0000-000059020000}">
      <text>
        <r>
          <rPr>
            <sz val="10"/>
            <color rgb="FF000000"/>
            <rFont val="Calibri"/>
            <family val="2"/>
            <scheme val="minor"/>
          </rPr>
          <t>======
ID#AAAAWbwqqR4
    (2022-03-02 22:40:22)
Emisiones y residuos, energía, catástrofes naturales, desarrollo sostenible.</t>
        </r>
      </text>
    </comment>
    <comment ref="A779" authorId="0" shapeId="0" xr:uid="{00000000-0006-0000-0000-00005A020000}">
      <text>
        <r>
          <rPr>
            <sz val="10"/>
            <color rgb="FF000000"/>
            <rFont val="Calibri"/>
            <family val="2"/>
            <scheme val="minor"/>
          </rPr>
          <t>======
ID#AAAAWbwqqcs
    (2022-03-02 22:40:22)
Otro Factor interno no identificado en el listado pero que puede estar presente en el contexto.</t>
        </r>
      </text>
    </comment>
    <comment ref="A787" authorId="0" shapeId="0" xr:uid="{00000000-0006-0000-0000-00005B020000}">
      <text>
        <r>
          <rPr>
            <sz val="10"/>
            <color rgb="FF000000"/>
            <rFont val="Calibri"/>
            <family val="2"/>
            <scheme val="minor"/>
          </rPr>
          <t>======
ID#AAAAWbwqqNc
    (2022-03-02 22:40:22)
Diligencie la DT Y AP
	-Nohora Isabel</t>
        </r>
      </text>
    </comment>
    <comment ref="B787" authorId="0" shapeId="0" xr:uid="{00000000-0006-0000-0000-00005C020000}">
      <text>
        <r>
          <rPr>
            <sz val="10"/>
            <color rgb="FF000000"/>
            <rFont val="Calibri"/>
            <family val="2"/>
            <scheme val="minor"/>
          </rPr>
          <t>======
ID#AAAAWbwqqic
    (2022-03-02 22:40:22)
Diligencia solo para las DT y AP</t>
        </r>
      </text>
    </comment>
    <comment ref="B791" authorId="0" shapeId="0" xr:uid="{00000000-0006-0000-0000-00005D020000}">
      <text>
        <r>
          <rPr>
            <sz val="10"/>
            <color rgb="FF000000"/>
            <rFont val="Calibri"/>
            <family val="2"/>
            <scheme val="minor"/>
          </rPr>
          <t>======
ID#AAAAWbwqqgI
    (2022-03-02 22:40:22)
Aquellas características propias de PNN, que le facilitan o favorecen el logro de los objetivos del plan Estrategico institucional y de los procesos .(ventajas competitivas)</t>
        </r>
      </text>
    </comment>
    <comment ref="C791" authorId="0" shapeId="0" xr:uid="{00000000-0006-0000-0000-00005E020000}">
      <text>
        <r>
          <rPr>
            <sz val="10"/>
            <color rgb="FF000000"/>
            <rFont val="Calibri"/>
            <family val="2"/>
            <scheme val="minor"/>
          </rPr>
          <t>======
ID#AAAAWbwqqaY
    (2022-03-02 22:40:22)
Aquellas características propias de PNN, que constituyen obstáculos internos al logro de los objetivos del plan Estratégico institucional y de los proceso.</t>
        </r>
      </text>
    </comment>
    <comment ref="A792" authorId="0" shapeId="0" xr:uid="{00000000-0006-0000-0000-00005F020000}">
      <text>
        <r>
          <rPr>
            <sz val="10"/>
            <color rgb="FF000000"/>
            <rFont val="Calibri"/>
            <family val="2"/>
            <scheme val="minor"/>
          </rPr>
          <t>======
ID#AAAAWbwqq5k
    (2022-03-02 22:40:23)
Competencia del personal, disponibilidad del personal, seguridad y salud ocupacional.</t>
        </r>
      </text>
    </comment>
    <comment ref="A793" authorId="0" shapeId="0" xr:uid="{00000000-0006-0000-0000-000060020000}">
      <text>
        <r>
          <rPr>
            <sz val="10"/>
            <color rgb="FF000000"/>
            <rFont val="Calibri"/>
            <family val="2"/>
            <scheme val="minor"/>
          </rPr>
          <t>======
ID#AAAAWbwqqMg
    (2022-03-02 22:40:22)
Capacidad, diseño, ejecución, proveedores, entradas, salidas, gestión del conocimiento dentro de la entidad.</t>
        </r>
      </text>
    </comment>
    <comment ref="A794" authorId="0" shapeId="0" xr:uid="{00000000-0006-0000-0000-000061020000}">
      <text>
        <r>
          <rPr>
            <sz val="10"/>
            <color rgb="FF000000"/>
            <rFont val="Calibri"/>
            <family val="2"/>
            <scheme val="minor"/>
          </rPr>
          <t>======
ID#AAAAWbwqqsA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95" authorId="0" shapeId="0" xr:uid="{00000000-0006-0000-0000-000062020000}">
      <text>
        <r>
          <rPr>
            <sz val="10"/>
            <color rgb="FF000000"/>
            <rFont val="Calibri"/>
            <family val="2"/>
            <scheme val="minor"/>
          </rPr>
          <t>======
ID#AAAAWbwqqeg
    (2022-03-02 22:40:22)
Lineamientos en cuanto a la planeación estratégica de la entidad, estructura organizacional, seguimiento de las metas y objetivos institucionales, informes de gestión.</t>
        </r>
      </text>
    </comment>
    <comment ref="A796" authorId="0" shapeId="0" xr:uid="{00000000-0006-0000-0000-000063020000}">
      <text>
        <r>
          <rPr>
            <sz val="10"/>
            <color rgb="FF000000"/>
            <rFont val="Calibri"/>
            <family val="2"/>
            <scheme val="minor"/>
          </rPr>
          <t>======
ID#AAAAWbwqqPg
    (2022-03-02 22:40:22)
Canales utilizados y su efectividad, flujo de información necesaria para el desarrollo de las operaciones.</t>
        </r>
      </text>
    </comment>
    <comment ref="A797" authorId="0" shapeId="0" xr:uid="{00000000-0006-0000-0000-000064020000}">
      <text>
        <r>
          <rPr>
            <sz val="10"/>
            <color rgb="FF000000"/>
            <rFont val="Calibri"/>
            <family val="2"/>
            <scheme val="minor"/>
          </rPr>
          <t>======
ID#AAAAWbwqqZw
    (2022-03-02 22:40:22)
Presupuesto de funcionamiento, recursos de inversión, infraestructura, capacidad instalada.</t>
        </r>
      </text>
    </comment>
    <comment ref="A798" authorId="0" shapeId="0" xr:uid="{00000000-0006-0000-0000-000065020000}">
      <text>
        <r>
          <rPr>
            <sz val="10"/>
            <color rgb="FF000000"/>
            <rFont val="Calibri"/>
            <family val="2"/>
            <scheme val="minor"/>
          </rPr>
          <t>======
ID#AAAAWbwqqaI
    (2022-03-02 22:40:22)
Otro Factor interno no identificado en el listado pero que puede estar presente en el contexto.</t>
        </r>
      </text>
    </comment>
    <comment ref="B800" authorId="0" shapeId="0" xr:uid="{00000000-0006-0000-0000-000066020000}">
      <text>
        <r>
          <rPr>
            <sz val="10"/>
            <color rgb="FF000000"/>
            <rFont val="Calibri"/>
            <family val="2"/>
            <scheme val="minor"/>
          </rPr>
          <t>======
ID#AAAAWbwqqKM
    (2022-03-02 22:40:22)
Aquellas características propias de PNN, que le facilitan o favorecen el logro de los objetivos del plan Estrategico institucional y de los procesos .(ventajas competitivas)</t>
        </r>
      </text>
    </comment>
    <comment ref="C800" authorId="0" shapeId="0" xr:uid="{00000000-0006-0000-0000-000067020000}">
      <text>
        <r>
          <rPr>
            <sz val="10"/>
            <color rgb="FF000000"/>
            <rFont val="Calibri"/>
            <family val="2"/>
            <scheme val="minor"/>
          </rPr>
          <t>======
ID#AAAAWbwqq4U
    (2022-03-02 22:40:23)
Aquellas características propias de PNN, que constituyen obstáculos internos al logro de los objetivos del plan Estratégico institucional y de los proceso.</t>
        </r>
      </text>
    </comment>
    <comment ref="A801" authorId="0" shapeId="0" xr:uid="{00000000-0006-0000-0000-000068020000}">
      <text>
        <r>
          <rPr>
            <sz val="10"/>
            <color rgb="FF000000"/>
            <rFont val="Calibri"/>
            <family val="2"/>
            <scheme val="minor"/>
          </rPr>
          <t>======
ID#AAAAWbwqqq4
    (2022-03-02 22:40:22)
Claridad en la descripción del alcance y objetivo del proceso.</t>
        </r>
      </text>
    </comment>
    <comment ref="A802" authorId="0" shapeId="0" xr:uid="{00000000-0006-0000-0000-000069020000}">
      <text>
        <r>
          <rPr>
            <sz val="10"/>
            <color rgb="FF000000"/>
            <rFont val="Calibri"/>
            <family val="2"/>
            <scheme val="minor"/>
          </rPr>
          <t>======
ID#AAAAWbwqqpQ
    (2022-03-02 22:40:22)
Relación precisa con otros procesos en cuanto a insumos, proveedores, productos, usuarios o clientes.</t>
        </r>
      </text>
    </comment>
    <comment ref="A803" authorId="0" shapeId="0" xr:uid="{00000000-0006-0000-0000-00006A020000}">
      <text>
        <r>
          <rPr>
            <sz val="10"/>
            <color rgb="FF000000"/>
            <rFont val="Calibri"/>
            <family val="2"/>
            <scheme val="minor"/>
          </rPr>
          <t>======
ID#AAAAWbwqqc4
    (2022-03-02 22:40:22)
Procesos que determinan lineamientos necesarios para el desarrollo de todos los procesos de la entidad.</t>
        </r>
      </text>
    </comment>
    <comment ref="A804" authorId="0" shapeId="0" xr:uid="{00000000-0006-0000-0000-00006B020000}">
      <text>
        <r>
          <rPr>
            <sz val="10"/>
            <color rgb="FF000000"/>
            <rFont val="Calibri"/>
            <family val="2"/>
            <scheme val="minor"/>
          </rPr>
          <t>======
ID#AAAAWbwqq6c
    (2022-03-02 22:40:23)
Pertinencia en los procedimientos que desarrollan los procesos.</t>
        </r>
      </text>
    </comment>
    <comment ref="A805" authorId="0" shapeId="0" xr:uid="{00000000-0006-0000-0000-00006C020000}">
      <text>
        <r>
          <rPr>
            <sz val="10"/>
            <color rgb="FF000000"/>
            <rFont val="Calibri"/>
            <family val="2"/>
            <scheme val="minor"/>
          </rPr>
          <t>======
ID#AAAAWbwqqR8
    (2022-03-02 22:40:22)
Grado de autoridad y responsabilidad de los funcionarios frente al proceso.</t>
        </r>
      </text>
    </comment>
    <comment ref="A806" authorId="0" shapeId="0" xr:uid="{00000000-0006-0000-0000-00006D020000}">
      <text>
        <r>
          <rPr>
            <sz val="10"/>
            <color rgb="FF000000"/>
            <rFont val="Calibri"/>
            <family val="2"/>
            <scheme val="minor"/>
          </rPr>
          <t>======
ID#AAAAWbwqqg0
    (2022-03-02 22:40:22)
Efectividad en los flujos de información determinados en la interacción de los procesos.</t>
        </r>
      </text>
    </comment>
    <comment ref="A807" authorId="0" shapeId="0" xr:uid="{00000000-0006-0000-0000-00006E020000}">
      <text>
        <r>
          <rPr>
            <sz val="10"/>
            <color rgb="FF000000"/>
            <rFont val="Calibri"/>
            <family val="2"/>
            <scheme val="minor"/>
          </rPr>
          <t>======
ID#AAAAWbwqqYw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08" authorId="0" shapeId="0" xr:uid="{00000000-0006-0000-0000-00006F020000}">
      <text>
        <r>
          <rPr>
            <sz val="10"/>
            <color rgb="FF000000"/>
            <rFont val="Calibri"/>
            <family val="2"/>
            <scheme val="minor"/>
          </rPr>
          <t>======
ID#AAAAWbwqqmA
    (2022-03-02 22:40:22)
Otro Factor interno no identificado en el listado pero que puede estar presente en el contexto.</t>
        </r>
      </text>
    </comment>
    <comment ref="B810" authorId="0" shapeId="0" xr:uid="{00000000-0006-0000-0000-000070020000}">
      <text>
        <r>
          <rPr>
            <sz val="10"/>
            <color rgb="FF000000"/>
            <rFont val="Calibri"/>
            <family val="2"/>
            <scheme val="minor"/>
          </rPr>
          <t>======
ID#AAAAWbwqqa0
    (2022-03-02 22:40:22)
Son aquellas situaciones que se presentan en el entorno de PNN y que podrían favorecer el logro de los objetivos del Plan Estratégico Institucional y de los procesos.</t>
        </r>
      </text>
    </comment>
    <comment ref="C810" authorId="0" shapeId="0" xr:uid="{00000000-0006-0000-0000-000071020000}">
      <text>
        <r>
          <rPr>
            <sz val="10"/>
            <color rgb="FF000000"/>
            <rFont val="Calibri"/>
            <family val="2"/>
            <scheme val="minor"/>
          </rPr>
          <t>======
ID#AAAAWbwqq6U
    (2022-03-02 22:40:23)
Aquellas situaciones que se presentan en el entorno de PNN y que podrían afectar negativamente, las posibilidades de logro de los objetivos del Plan Estratégico Institucional y de los procesos</t>
        </r>
      </text>
    </comment>
    <comment ref="A811" authorId="0" shapeId="0" xr:uid="{00000000-0006-0000-0000-000072020000}">
      <text>
        <r>
          <rPr>
            <sz val="10"/>
            <color rgb="FF000000"/>
            <rFont val="Calibri"/>
            <family val="2"/>
            <scheme val="minor"/>
          </rPr>
          <t>======
ID#AAAAWbwqqUg
    (2022-03-02 22:40:22)
Disminución del presupuesto por prioridades del gobierno, austeridad del gastos, disponibilidad de capital, liquidez, mercados financieros, desempleo, competencia.</t>
        </r>
      </text>
    </comment>
    <comment ref="A812" authorId="0" shapeId="0" xr:uid="{00000000-0006-0000-0000-000073020000}">
      <text>
        <r>
          <rPr>
            <sz val="10"/>
            <color rgb="FF000000"/>
            <rFont val="Calibri"/>
            <family val="2"/>
            <scheme val="minor"/>
          </rPr>
          <t>======
ID#AAAAWbwqqsQ
    (2022-03-02 22:40:22)
Cambio de gobierno, legislación, políticas públicas, regulación, falta de continuidad de los programas establecidos.</t>
        </r>
      </text>
    </comment>
    <comment ref="A813" authorId="0" shapeId="0" xr:uid="{00000000-0006-0000-0000-000074020000}">
      <text>
        <r>
          <rPr>
            <sz val="10"/>
            <color rgb="FF000000"/>
            <rFont val="Calibri"/>
            <family val="2"/>
            <scheme val="minor"/>
          </rPr>
          <t>======
ID#AAAAWbwqqqU
    (2022-03-02 22:40:22)
Normatividad externa (leyes, decretos, ordenanzas y acuerdos), cambios legales y normativos que pueden afectar la misión y visión de la entidad.</t>
        </r>
      </text>
    </comment>
    <comment ref="A814" authorId="0" shapeId="0" xr:uid="{00000000-0006-0000-0000-000075020000}">
      <text>
        <r>
          <rPr>
            <sz val="10"/>
            <color rgb="FF000000"/>
            <rFont val="Calibri"/>
            <family val="2"/>
            <scheme val="minor"/>
          </rPr>
          <t>======
ID#AAAAWbwqqvU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815" authorId="0" shapeId="0" xr:uid="{00000000-0006-0000-0000-000076020000}">
      <text>
        <r>
          <rPr>
            <sz val="10"/>
            <color rgb="FF000000"/>
            <rFont val="Calibri"/>
            <family val="2"/>
            <scheme val="minor"/>
          </rPr>
          <t>======
ID#AAAAWbwqqpw
    (2022-03-02 22:40:22)
Avances en tecnología, acceso a sistemas de información externos, gobierno en línea.</t>
        </r>
      </text>
    </comment>
    <comment ref="A816" authorId="0" shapeId="0" xr:uid="{00000000-0006-0000-0000-000077020000}">
      <text>
        <r>
          <rPr>
            <sz val="10"/>
            <color rgb="FF000000"/>
            <rFont val="Calibri"/>
            <family val="2"/>
            <scheme val="minor"/>
          </rPr>
          <t>======
ID#AAAAWbwqqtE
    (2022-03-02 22:40:23)
Emisiones y residuos, energía, catástrofes naturales, desarrollo sostenible.</t>
        </r>
      </text>
    </comment>
    <comment ref="A817" authorId="0" shapeId="0" xr:uid="{00000000-0006-0000-0000-000078020000}">
      <text>
        <r>
          <rPr>
            <sz val="10"/>
            <color rgb="FF000000"/>
            <rFont val="Calibri"/>
            <family val="2"/>
            <scheme val="minor"/>
          </rPr>
          <t>======
ID#AAAAWbwqqwI
    (2022-03-02 22:40:23)
Otro Factor interno no identificado en el listado pero que puede estar presente en el contexto.</t>
        </r>
      </text>
    </comment>
    <comment ref="A825" authorId="0" shapeId="0" xr:uid="{00000000-0006-0000-0000-000079020000}">
      <text>
        <r>
          <rPr>
            <sz val="10"/>
            <color rgb="FF000000"/>
            <rFont val="Calibri"/>
            <family val="2"/>
            <scheme val="minor"/>
          </rPr>
          <t>======
ID#AAAAWbwqqu4
    (2022-03-02 22:40:23)
Diligencie la DT Y AP
	-Nohora Isabel</t>
        </r>
      </text>
    </comment>
    <comment ref="B825" authorId="0" shapeId="0" xr:uid="{00000000-0006-0000-0000-00007A020000}">
      <text>
        <r>
          <rPr>
            <sz val="10"/>
            <color rgb="FF000000"/>
            <rFont val="Calibri"/>
            <family val="2"/>
            <scheme val="minor"/>
          </rPr>
          <t>======
ID#AAAAWbwqqnU
    (2022-03-02 22:40:22)
Diligencia solo para las DT y AP</t>
        </r>
      </text>
    </comment>
    <comment ref="B828" authorId="0" shapeId="0" xr:uid="{00000000-0006-0000-0000-00007B020000}">
      <text>
        <r>
          <rPr>
            <sz val="10"/>
            <color rgb="FF000000"/>
            <rFont val="Calibri"/>
            <family val="2"/>
            <scheme val="minor"/>
          </rPr>
          <t>======
ID#AAAAWbwqqgQ
    (2022-03-02 22:40:22)
Aquellas características propias de PNN, que le facilitan o favorecen el logro de los objetivos del plan Estrategico institucional y de los procesos .(ventajas competitivas)</t>
        </r>
      </text>
    </comment>
    <comment ref="C828" authorId="0" shapeId="0" xr:uid="{00000000-0006-0000-0000-00007C020000}">
      <text>
        <r>
          <rPr>
            <sz val="10"/>
            <color rgb="FF000000"/>
            <rFont val="Calibri"/>
            <family val="2"/>
            <scheme val="minor"/>
          </rPr>
          <t>======
ID#AAAAWbwqquE
    (2022-03-02 22:40:23)
Aquellas características propias de PNN, que constituyen obstáculos internos al logro de los objetivos del plan Estratégico institucional y de los proceso.</t>
        </r>
      </text>
    </comment>
    <comment ref="A829" authorId="0" shapeId="0" xr:uid="{00000000-0006-0000-0000-00007D020000}">
      <text>
        <r>
          <rPr>
            <sz val="10"/>
            <color rgb="FF000000"/>
            <rFont val="Calibri"/>
            <family val="2"/>
            <scheme val="minor"/>
          </rPr>
          <t>======
ID#AAAAWbwqqKc
    (2022-03-02 22:40:22)
Competencia del personal, disponibilidad del personal, seguridad y salud ocupacional.</t>
        </r>
      </text>
    </comment>
    <comment ref="A830" authorId="0" shapeId="0" xr:uid="{00000000-0006-0000-0000-00007E020000}">
      <text>
        <r>
          <rPr>
            <sz val="10"/>
            <color rgb="FF000000"/>
            <rFont val="Calibri"/>
            <family val="2"/>
            <scheme val="minor"/>
          </rPr>
          <t>======
ID#AAAAWbwqqdk
    (2022-03-02 22:40:22)
Capacidad, diseño, ejecución, proveedores, entradas, salidas, gestión del conocimiento dentro de la entidad.</t>
        </r>
      </text>
    </comment>
    <comment ref="A831" authorId="0" shapeId="0" xr:uid="{00000000-0006-0000-0000-00007F020000}">
      <text>
        <r>
          <rPr>
            <sz val="10"/>
            <color rgb="FF000000"/>
            <rFont val="Calibri"/>
            <family val="2"/>
            <scheme val="minor"/>
          </rPr>
          <t>======
ID#AAAAWbwqquM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32" authorId="0" shapeId="0" xr:uid="{00000000-0006-0000-0000-000080020000}">
      <text>
        <r>
          <rPr>
            <sz val="10"/>
            <color rgb="FF000000"/>
            <rFont val="Calibri"/>
            <family val="2"/>
            <scheme val="minor"/>
          </rPr>
          <t>======
ID#AAAAWbwqqbo
    (2022-03-02 22:40:22)
Lineamientos en cuanto a la planeación estratégica de la entidad, estructura organizacional, seguimiento de las metas y objetivos institucionales, informes de gestión.</t>
        </r>
      </text>
    </comment>
    <comment ref="A833" authorId="0" shapeId="0" xr:uid="{00000000-0006-0000-0000-000081020000}">
      <text>
        <r>
          <rPr>
            <sz val="10"/>
            <color rgb="FF000000"/>
            <rFont val="Calibri"/>
            <family val="2"/>
            <scheme val="minor"/>
          </rPr>
          <t>======
ID#AAAAWbwqqt4
    (2022-03-02 22:40:23)
Canales utilizados y su efectividad, flujo de información necesaria para el desarrollo de las operaciones.</t>
        </r>
      </text>
    </comment>
    <comment ref="A834" authorId="0" shapeId="0" xr:uid="{00000000-0006-0000-0000-000082020000}">
      <text>
        <r>
          <rPr>
            <sz val="10"/>
            <color rgb="FF000000"/>
            <rFont val="Calibri"/>
            <family val="2"/>
            <scheme val="minor"/>
          </rPr>
          <t>======
ID#AAAAWbwqqjU
    (2022-03-02 22:40:22)
Presupuesto de funcionamiento, recursos de inversión, infraestructura, capacidad instalada.</t>
        </r>
      </text>
    </comment>
    <comment ref="A835" authorId="0" shapeId="0" xr:uid="{00000000-0006-0000-0000-000083020000}">
      <text>
        <r>
          <rPr>
            <sz val="10"/>
            <color rgb="FF000000"/>
            <rFont val="Calibri"/>
            <family val="2"/>
            <scheme val="minor"/>
          </rPr>
          <t>======
ID#AAAAWbwqqyg
    (2022-03-02 22:40:23)
Otro Factor interno no identificado en el listado pero que puede estar presente en el contexto.</t>
        </r>
      </text>
    </comment>
    <comment ref="B837" authorId="0" shapeId="0" xr:uid="{00000000-0006-0000-0000-000084020000}">
      <text>
        <r>
          <rPr>
            <sz val="10"/>
            <color rgb="FF000000"/>
            <rFont val="Calibri"/>
            <family val="2"/>
            <scheme val="minor"/>
          </rPr>
          <t>======
ID#AAAAWbwqqiU
    (2022-03-02 22:40:22)
Aquellas características propias de PNN, que le facilitan o favorecen el logro de los objetivos del plan Estrategico institucional y de los procesos .(ventajas competitivas)</t>
        </r>
      </text>
    </comment>
    <comment ref="C837" authorId="0" shapeId="0" xr:uid="{00000000-0006-0000-0000-000085020000}">
      <text>
        <r>
          <rPr>
            <sz val="10"/>
            <color rgb="FF000000"/>
            <rFont val="Calibri"/>
            <family val="2"/>
            <scheme val="minor"/>
          </rPr>
          <t>======
ID#AAAAWbwqqcE
    (2022-03-02 22:40:22)
Aquellas características propias de PNN, que constituyen obstáculos internos al logro de los objetivos del plan Estratégico institucional y de los proceso.</t>
        </r>
      </text>
    </comment>
    <comment ref="A838" authorId="0" shapeId="0" xr:uid="{00000000-0006-0000-0000-000086020000}">
      <text>
        <r>
          <rPr>
            <sz val="10"/>
            <color rgb="FF000000"/>
            <rFont val="Calibri"/>
            <family val="2"/>
            <scheme val="minor"/>
          </rPr>
          <t>======
ID#AAAAWbwqqbg
    (2022-03-02 22:40:22)
Claridad en la descripción del alcance y objetivo del proceso.</t>
        </r>
      </text>
    </comment>
    <comment ref="A839" authorId="0" shapeId="0" xr:uid="{00000000-0006-0000-0000-000087020000}">
      <text>
        <r>
          <rPr>
            <sz val="10"/>
            <color rgb="FF000000"/>
            <rFont val="Calibri"/>
            <family val="2"/>
            <scheme val="minor"/>
          </rPr>
          <t>======
ID#AAAAWbwqqzw
    (2022-03-02 22:40:23)
Relación precisa con otros procesos en cuanto a insumos, proveedores, productos, usuarios o clientes.</t>
        </r>
      </text>
    </comment>
    <comment ref="A840" authorId="0" shapeId="0" xr:uid="{00000000-0006-0000-0000-000088020000}">
      <text>
        <r>
          <rPr>
            <sz val="10"/>
            <color rgb="FF000000"/>
            <rFont val="Calibri"/>
            <family val="2"/>
            <scheme val="minor"/>
          </rPr>
          <t>======
ID#AAAAWbwqq3I
    (2022-03-02 22:40:23)
Procesos que determinan lineamientos necesarios para el desarrollo de todos los procesos de la entidad.</t>
        </r>
      </text>
    </comment>
    <comment ref="A841" authorId="0" shapeId="0" xr:uid="{00000000-0006-0000-0000-000089020000}">
      <text>
        <r>
          <rPr>
            <sz val="10"/>
            <color rgb="FF000000"/>
            <rFont val="Calibri"/>
            <family val="2"/>
            <scheme val="minor"/>
          </rPr>
          <t>======
ID#AAAAWbwqqp4
    (2022-03-02 22:40:22)
Pertinencia en los procedimientos que desarrollan los procesos.</t>
        </r>
      </text>
    </comment>
    <comment ref="A842" authorId="0" shapeId="0" xr:uid="{00000000-0006-0000-0000-00008A020000}">
      <text>
        <r>
          <rPr>
            <sz val="10"/>
            <color rgb="FF000000"/>
            <rFont val="Calibri"/>
            <family val="2"/>
            <scheme val="minor"/>
          </rPr>
          <t>======
ID#AAAAWbwqqVE
    (2022-03-02 22:40:22)
Grado de autoridad y responsabilidad de los funcionarios frente al proceso.</t>
        </r>
      </text>
    </comment>
    <comment ref="A843" authorId="0" shapeId="0" xr:uid="{00000000-0006-0000-0000-00008B020000}">
      <text>
        <r>
          <rPr>
            <sz val="10"/>
            <color rgb="FF000000"/>
            <rFont val="Calibri"/>
            <family val="2"/>
            <scheme val="minor"/>
          </rPr>
          <t>======
ID#AAAAWbwqqc8
    (2022-03-02 22:40:22)
Efectividad en los flujos de información determinados en la interacción de los procesos.</t>
        </r>
      </text>
    </comment>
    <comment ref="A844" authorId="0" shapeId="0" xr:uid="{00000000-0006-0000-0000-00008C020000}">
      <text>
        <r>
          <rPr>
            <sz val="10"/>
            <color rgb="FF000000"/>
            <rFont val="Calibri"/>
            <family val="2"/>
            <scheme val="minor"/>
          </rPr>
          <t>======
ID#AAAAWbwqqPU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45" authorId="0" shapeId="0" xr:uid="{00000000-0006-0000-0000-00008D020000}">
      <text>
        <r>
          <rPr>
            <sz val="10"/>
            <color rgb="FF000000"/>
            <rFont val="Calibri"/>
            <family val="2"/>
            <scheme val="minor"/>
          </rPr>
          <t>======
ID#AAAAWbwqqlw
    (2022-03-02 22:40:22)
Otro Factor interno no identificado en el listado pero que puede estar presente en el contexto.</t>
        </r>
      </text>
    </comment>
    <comment ref="B847" authorId="0" shapeId="0" xr:uid="{00000000-0006-0000-0000-00008E020000}">
      <text>
        <r>
          <rPr>
            <sz val="10"/>
            <color rgb="FF000000"/>
            <rFont val="Calibri"/>
            <family val="2"/>
            <scheme val="minor"/>
          </rPr>
          <t>======
ID#AAAAWbwqqi0
    (2022-03-02 22:40:22)
Son aquellas situaciones que se presentan en el entorno de PNN y que podrían favorecer el logro de los objetivos del Plan Estratégico Institucional y de los procesos.</t>
        </r>
      </text>
    </comment>
    <comment ref="C847" authorId="0" shapeId="0" xr:uid="{00000000-0006-0000-0000-00008F020000}">
      <text>
        <r>
          <rPr>
            <sz val="10"/>
            <color rgb="FF000000"/>
            <rFont val="Calibri"/>
            <family val="2"/>
            <scheme val="minor"/>
          </rPr>
          <t>======
ID#AAAAWbwqqwU
    (2022-03-02 22:40:23)
Aquellas situaciones que se presentan en el entorno de PNN y que podrían afectar negativamente, las posibilidades de logro de los objetivos del Plan Estratégico Institucional y de los procesos</t>
        </r>
      </text>
    </comment>
    <comment ref="A848" authorId="0" shapeId="0" xr:uid="{00000000-0006-0000-0000-000090020000}">
      <text>
        <r>
          <rPr>
            <sz val="10"/>
            <color rgb="FF000000"/>
            <rFont val="Calibri"/>
            <family val="2"/>
            <scheme val="minor"/>
          </rPr>
          <t>======
ID#AAAAWbwqqfQ
    (2022-03-02 22:40:22)
Disminución del presupuesto por prioridades del gobierno, austeridad del gastos, disponibilidad de capital, liquidez, mercados financieros, desempleo, competencia.</t>
        </r>
      </text>
    </comment>
    <comment ref="A849" authorId="0" shapeId="0" xr:uid="{00000000-0006-0000-0000-000091020000}">
      <text>
        <r>
          <rPr>
            <sz val="10"/>
            <color rgb="FF000000"/>
            <rFont val="Calibri"/>
            <family val="2"/>
            <scheme val="minor"/>
          </rPr>
          <t>======
ID#AAAAWbwqqZo
    (2022-03-02 22:40:22)
Cambio de gobierno, legislación, políticas públicas, regulación, falta de continuidad de los programas establecidos.</t>
        </r>
      </text>
    </comment>
    <comment ref="A850" authorId="0" shapeId="0" xr:uid="{00000000-0006-0000-0000-000092020000}">
      <text>
        <r>
          <rPr>
            <sz val="10"/>
            <color rgb="FF000000"/>
            <rFont val="Calibri"/>
            <family val="2"/>
            <scheme val="minor"/>
          </rPr>
          <t>======
ID#AAAAWbwqq4g
    (2022-03-02 22:40:23)
Normatividad externa (leyes, decretos, ordenanzas y acuerdos), cambios legales y normativos que pueden afectar la misión y visión de la entidad.</t>
        </r>
      </text>
    </comment>
    <comment ref="A851" authorId="0" shapeId="0" xr:uid="{00000000-0006-0000-0000-000093020000}">
      <text>
        <r>
          <rPr>
            <sz val="10"/>
            <color rgb="FF000000"/>
            <rFont val="Calibri"/>
            <family val="2"/>
            <scheme val="minor"/>
          </rPr>
          <t>======
ID#AAAAWbwqqzg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852" authorId="0" shapeId="0" xr:uid="{00000000-0006-0000-0000-000094020000}">
      <text>
        <r>
          <rPr>
            <sz val="10"/>
            <color rgb="FF000000"/>
            <rFont val="Calibri"/>
            <family val="2"/>
            <scheme val="minor"/>
          </rPr>
          <t>======
ID#AAAAWbwqqZ0
    (2022-03-02 22:40:22)
Avances en tecnología, acceso a sistemas de información externos, gobierno en línea.</t>
        </r>
      </text>
    </comment>
    <comment ref="A853" authorId="0" shapeId="0" xr:uid="{00000000-0006-0000-0000-000095020000}">
      <text>
        <r>
          <rPr>
            <sz val="10"/>
            <color rgb="FF000000"/>
            <rFont val="Calibri"/>
            <family val="2"/>
            <scheme val="minor"/>
          </rPr>
          <t>======
ID#AAAAWbwqqY4
    (2022-03-02 22:40:22)
Emisiones y residuos, energía, catástrofes naturales, desarrollo sostenible.</t>
        </r>
      </text>
    </comment>
    <comment ref="A854" authorId="0" shapeId="0" xr:uid="{00000000-0006-0000-0000-000096020000}">
      <text>
        <r>
          <rPr>
            <sz val="10"/>
            <color rgb="FF000000"/>
            <rFont val="Calibri"/>
            <family val="2"/>
            <scheme val="minor"/>
          </rPr>
          <t>======
ID#AAAAWbwqqm4
    (2022-03-02 22:40:22)
Otro Factor interno no identificado en el listado pero que puede estar presente en el contexto.</t>
        </r>
      </text>
    </comment>
    <comment ref="A862" authorId="0" shapeId="0" xr:uid="{00000000-0006-0000-0000-000097020000}">
      <text>
        <r>
          <rPr>
            <sz val="10"/>
            <color rgb="FF000000"/>
            <rFont val="Calibri"/>
            <family val="2"/>
            <scheme val="minor"/>
          </rPr>
          <t>======
ID#AAAAWbwqq00
    (2022-03-02 22:40:23)
Diligencie la DT Y AP
	-Nohora Isabel</t>
        </r>
      </text>
    </comment>
    <comment ref="B862" authorId="0" shapeId="0" xr:uid="{00000000-0006-0000-0000-000098020000}">
      <text>
        <r>
          <rPr>
            <sz val="10"/>
            <color rgb="FF000000"/>
            <rFont val="Calibri"/>
            <family val="2"/>
            <scheme val="minor"/>
          </rPr>
          <t>======
ID#AAAAWbwqqWM
    (2022-03-02 22:40:22)
Diligencia solo para las DT y AP</t>
        </r>
      </text>
    </comment>
    <comment ref="B865" authorId="0" shapeId="0" xr:uid="{00000000-0006-0000-0000-000099020000}">
      <text>
        <r>
          <rPr>
            <sz val="10"/>
            <color rgb="FF000000"/>
            <rFont val="Calibri"/>
            <family val="2"/>
            <scheme val="minor"/>
          </rPr>
          <t>======
ID#AAAAWbwqq5c
    (2022-03-02 22:40:23)
Aquellas características propias de PNN, que le facilitan o favorecen el logro de los objetivos del plan Estrategico institucional y de los procesos .(ventajas competitivas)</t>
        </r>
      </text>
    </comment>
    <comment ref="C865" authorId="0" shapeId="0" xr:uid="{00000000-0006-0000-0000-00009A020000}">
      <text>
        <r>
          <rPr>
            <sz val="10"/>
            <color rgb="FF000000"/>
            <rFont val="Calibri"/>
            <family val="2"/>
            <scheme val="minor"/>
          </rPr>
          <t>======
ID#AAAAWbwqqes
    (2022-03-02 22:40:22)
Aquellas características propias de PNN, que constituyen obstáculos internos al logro de los objetivos del plan Estratégico institucional y de los proceso.</t>
        </r>
      </text>
    </comment>
    <comment ref="A866" authorId="0" shapeId="0" xr:uid="{00000000-0006-0000-0000-00009B020000}">
      <text>
        <r>
          <rPr>
            <sz val="10"/>
            <color rgb="FF000000"/>
            <rFont val="Calibri"/>
            <family val="2"/>
            <scheme val="minor"/>
          </rPr>
          <t>======
ID#AAAAWbwqqQ0
    (2022-03-02 22:40:22)
Competencia del personal, disponibilidad del personal, seguridad y salud ocupacional.</t>
        </r>
      </text>
    </comment>
    <comment ref="A867" authorId="0" shapeId="0" xr:uid="{00000000-0006-0000-0000-00009C020000}">
      <text>
        <r>
          <rPr>
            <sz val="10"/>
            <color rgb="FF000000"/>
            <rFont val="Calibri"/>
            <family val="2"/>
            <scheme val="minor"/>
          </rPr>
          <t>======
ID#AAAAWbwqqQs
    (2022-03-02 22:40:22)
Capacidad, diseño, ejecución, proveedores, entradas, salidas, gestión del conocimiento dentro de la entidad.</t>
        </r>
      </text>
    </comment>
    <comment ref="A868" authorId="0" shapeId="0" xr:uid="{00000000-0006-0000-0000-00009D020000}">
      <text>
        <r>
          <rPr>
            <sz val="10"/>
            <color rgb="FF000000"/>
            <rFont val="Calibri"/>
            <family val="2"/>
            <scheme val="minor"/>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69" authorId="0" shapeId="0" xr:uid="{00000000-0006-0000-0000-00009E020000}">
      <text>
        <r>
          <rPr>
            <sz val="10"/>
            <color rgb="FF000000"/>
            <rFont val="Calibri"/>
            <family val="2"/>
            <scheme val="minor"/>
          </rPr>
          <t>======
ID#AAAAWbwqq3A
    (2022-03-02 22:40:23)
Lineamientos en cuanto a la planeación estratégica de la entidad, estructura organizacional, seguimiento de las metas y objetivos institucionales, informes de gestión.</t>
        </r>
      </text>
    </comment>
    <comment ref="A870" authorId="0" shapeId="0" xr:uid="{00000000-0006-0000-0000-00009F020000}">
      <text>
        <r>
          <rPr>
            <sz val="10"/>
            <color rgb="FF000000"/>
            <rFont val="Calibri"/>
            <family val="2"/>
            <scheme val="minor"/>
          </rPr>
          <t>======
ID#AAAAWbwqq78
    (2022-03-02 22:40:23)
Canales utilizados y su efectividad, flujo de información necesaria para el desarrollo de las operaciones.</t>
        </r>
      </text>
    </comment>
    <comment ref="A871" authorId="0" shapeId="0" xr:uid="{00000000-0006-0000-0000-0000A0020000}">
      <text>
        <r>
          <rPr>
            <sz val="10"/>
            <color rgb="FF000000"/>
            <rFont val="Calibri"/>
            <family val="2"/>
            <scheme val="minor"/>
          </rPr>
          <t>======
ID#AAAAWbwqqKQ
    (2022-03-02 22:40:22)
Presupuesto de funcionamiento, recursos de inversión, infraestructura, capacidad instalada.</t>
        </r>
      </text>
    </comment>
    <comment ref="A872" authorId="0" shapeId="0" xr:uid="{00000000-0006-0000-0000-0000A1020000}">
      <text>
        <r>
          <rPr>
            <sz val="10"/>
            <color rgb="FF000000"/>
            <rFont val="Calibri"/>
            <family val="2"/>
            <scheme val="minor"/>
          </rPr>
          <t>======
ID#AAAAWbwqqKg
    (2022-03-02 22:40:22)
Otro Factor interno no identificado en el listado pero que puede estar presente en el contexto.</t>
        </r>
      </text>
    </comment>
    <comment ref="B874" authorId="0" shapeId="0" xr:uid="{00000000-0006-0000-0000-0000A2020000}">
      <text>
        <r>
          <rPr>
            <sz val="10"/>
            <color rgb="FF000000"/>
            <rFont val="Calibri"/>
            <family val="2"/>
            <scheme val="minor"/>
          </rPr>
          <t>======
ID#AAAAWbwqqxc
    (2022-03-02 22:40:23)
Aquellas características propias de PNN, que le facilitan o favorecen el logro de los objetivos del plan Estrategico institucional y de los procesos .(ventajas competitivas)</t>
        </r>
      </text>
    </comment>
    <comment ref="C874" authorId="0" shapeId="0" xr:uid="{00000000-0006-0000-0000-0000A3020000}">
      <text>
        <r>
          <rPr>
            <sz val="10"/>
            <color rgb="FF000000"/>
            <rFont val="Calibri"/>
            <family val="2"/>
            <scheme val="minor"/>
          </rPr>
          <t>======
ID#AAAAWbwqqm8
    (2022-03-02 22:40:22)
Aquellas características propias de PNN, que constituyen obstáculos internos al logro de los objetivos del plan Estratégico institucional y de los proceso.</t>
        </r>
      </text>
    </comment>
    <comment ref="A875" authorId="0" shapeId="0" xr:uid="{00000000-0006-0000-0000-0000A4020000}">
      <text>
        <r>
          <rPr>
            <sz val="10"/>
            <color rgb="FF000000"/>
            <rFont val="Calibri"/>
            <family val="2"/>
            <scheme val="minor"/>
          </rPr>
          <t>======
ID#AAAAWbwqqPc
    (2022-03-02 22:40:22)
Claridad en la descripción del alcance y objetivo del proceso.</t>
        </r>
      </text>
    </comment>
    <comment ref="A876" authorId="0" shapeId="0" xr:uid="{00000000-0006-0000-0000-0000A5020000}">
      <text>
        <r>
          <rPr>
            <sz val="10"/>
            <color rgb="FF000000"/>
            <rFont val="Calibri"/>
            <family val="2"/>
            <scheme val="minor"/>
          </rPr>
          <t>======
ID#AAAAWbwqqzU
    (2022-03-02 22:40:23)
Relación precisa con otros procesos en cuanto a insumos, proveedores, productos, usuarios o clientes.</t>
        </r>
      </text>
    </comment>
    <comment ref="A877" authorId="0" shapeId="0" xr:uid="{00000000-0006-0000-0000-0000A6020000}">
      <text>
        <r>
          <rPr>
            <sz val="10"/>
            <color rgb="FF000000"/>
            <rFont val="Calibri"/>
            <family val="2"/>
            <scheme val="minor"/>
          </rPr>
          <t>======
ID#AAAAWbwqqs4
    (2022-03-02 22:40:23)
Procesos que determinan lineamientos necesarios para el desarrollo de todos los procesos de la entidad.</t>
        </r>
      </text>
    </comment>
    <comment ref="A878" authorId="0" shapeId="0" xr:uid="{00000000-0006-0000-0000-0000A7020000}">
      <text>
        <r>
          <rPr>
            <sz val="10"/>
            <color rgb="FF000000"/>
            <rFont val="Calibri"/>
            <family val="2"/>
            <scheme val="minor"/>
          </rPr>
          <t>======
ID#AAAAWbwqqq8
    (2022-03-02 22:40:22)
Pertinencia en los procedimientos que desarrollan los procesos.</t>
        </r>
      </text>
    </comment>
    <comment ref="A879" authorId="0" shapeId="0" xr:uid="{00000000-0006-0000-0000-0000A8020000}">
      <text>
        <r>
          <rPr>
            <sz val="10"/>
            <color rgb="FF000000"/>
            <rFont val="Calibri"/>
            <family val="2"/>
            <scheme val="minor"/>
          </rPr>
          <t>======
ID#AAAAWbwqqQU
    (2022-03-02 22:40:22)
Grado de autoridad y responsabilidad de los funcionarios frente al proceso.</t>
        </r>
      </text>
    </comment>
    <comment ref="A880" authorId="0" shapeId="0" xr:uid="{00000000-0006-0000-0000-0000A9020000}">
      <text>
        <r>
          <rPr>
            <sz val="10"/>
            <color rgb="FF000000"/>
            <rFont val="Calibri"/>
            <family val="2"/>
            <scheme val="minor"/>
          </rPr>
          <t>======
ID#AAAAWbwqqW8
    (2022-03-02 22:40:22)
Efectividad en los flujos de información determinados en la interacción de los procesos.</t>
        </r>
      </text>
    </comment>
    <comment ref="A881" authorId="0" shapeId="0" xr:uid="{00000000-0006-0000-0000-0000AA020000}">
      <text>
        <r>
          <rPr>
            <sz val="10"/>
            <color rgb="FF000000"/>
            <rFont val="Calibri"/>
            <family val="2"/>
            <scheme val="minor"/>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82" authorId="0" shapeId="0" xr:uid="{00000000-0006-0000-0000-0000AB020000}">
      <text>
        <r>
          <rPr>
            <sz val="10"/>
            <color rgb="FF000000"/>
            <rFont val="Calibri"/>
            <family val="2"/>
            <scheme val="minor"/>
          </rPr>
          <t>======
ID#AAAAWbwqqoE
    (2022-03-02 22:40:22)
Otro Factor interno no identificado en el listado pero que puede estar presente en el contexto.</t>
        </r>
      </text>
    </comment>
    <comment ref="B884" authorId="0" shapeId="0" xr:uid="{00000000-0006-0000-0000-0000AC020000}">
      <text>
        <r>
          <rPr>
            <sz val="10"/>
            <color rgb="FF000000"/>
            <rFont val="Calibri"/>
            <family val="2"/>
            <scheme val="minor"/>
          </rPr>
          <t>======
ID#AAAAWbwqqMs
    (2022-03-02 22:40:22)
Son aquellas situaciones que se presentan en el entorno de PNN y que podrían favorecer el logro de los objetivos del Plan Estratégico Institucional y de los procesos.</t>
        </r>
      </text>
    </comment>
    <comment ref="C884" authorId="0" shapeId="0" xr:uid="{00000000-0006-0000-0000-0000AD020000}">
      <text>
        <r>
          <rPr>
            <sz val="10"/>
            <color rgb="FF000000"/>
            <rFont val="Calibri"/>
            <family val="2"/>
            <scheme val="minor"/>
          </rPr>
          <t>======
ID#AAAAWbwqqX4
    (2022-03-02 22:40:22)
Aquellas situaciones que se presentan en el entorno de PNN y que podrían afectar negativamente, las posibilidades de logro de los objetivos del Plan Estratégico Institucional y de los procesos</t>
        </r>
      </text>
    </comment>
    <comment ref="A885" authorId="0" shapeId="0" xr:uid="{00000000-0006-0000-0000-0000AE020000}">
      <text>
        <r>
          <rPr>
            <sz val="10"/>
            <color rgb="FF000000"/>
            <rFont val="Calibri"/>
            <family val="2"/>
            <scheme val="minor"/>
          </rPr>
          <t>======
ID#AAAAWbwqqsE
    (2022-03-02 22:40:22)
Disminución del presupuesto por prioridades del gobierno, austeridad del gastos, disponibilidad de capital, liquidez, mercados financieros, desempleo, competencia.</t>
        </r>
      </text>
    </comment>
    <comment ref="A886" authorId="0" shapeId="0" xr:uid="{00000000-0006-0000-0000-0000AF020000}">
      <text>
        <r>
          <rPr>
            <sz val="10"/>
            <color rgb="FF000000"/>
            <rFont val="Calibri"/>
            <family val="2"/>
            <scheme val="minor"/>
          </rPr>
          <t>======
ID#AAAAWbwqqKo
    (2022-03-02 22:40:22)
Cambio de gobierno, legislación, políticas públicas, regulación, falta de continuidad de los programas establecidos.</t>
        </r>
      </text>
    </comment>
    <comment ref="A887" authorId="0" shapeId="0" xr:uid="{00000000-0006-0000-0000-0000B0020000}">
      <text>
        <r>
          <rPr>
            <sz val="10"/>
            <color rgb="FF000000"/>
            <rFont val="Calibri"/>
            <family val="2"/>
            <scheme val="minor"/>
          </rPr>
          <t>======
ID#AAAAWbwqqw4
    (2022-03-02 22:40:23)
Normatividad externa (leyes, decretos, ordenanzas y acuerdos), cambios legales y normativos que pueden afectar la misión y visión de la entidad.</t>
        </r>
      </text>
    </comment>
    <comment ref="A888" authorId="0" shapeId="0" xr:uid="{00000000-0006-0000-0000-0000B1020000}">
      <text>
        <r>
          <rPr>
            <sz val="10"/>
            <color rgb="FF000000"/>
            <rFont val="Calibri"/>
            <family val="2"/>
            <scheme val="minor"/>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889" authorId="0" shapeId="0" xr:uid="{00000000-0006-0000-0000-0000B2020000}">
      <text>
        <r>
          <rPr>
            <sz val="10"/>
            <color rgb="FF000000"/>
            <rFont val="Calibri"/>
            <family val="2"/>
            <scheme val="minor"/>
          </rPr>
          <t>======
ID#AAAAWbwqq5M
    (2022-03-02 22:40:23)
Avances en tecnología, acceso a sistemas de información externos, gobierno en línea.</t>
        </r>
      </text>
    </comment>
    <comment ref="A890" authorId="0" shapeId="0" xr:uid="{00000000-0006-0000-0000-0000B3020000}">
      <text>
        <r>
          <rPr>
            <sz val="10"/>
            <color rgb="FF000000"/>
            <rFont val="Calibri"/>
            <family val="2"/>
            <scheme val="minor"/>
          </rPr>
          <t>======
ID#AAAAWbwqqNM
    (2022-03-02 22:40:22)
Emisiones y residuos, energía, catástrofes naturales, desarrollo sostenible.</t>
        </r>
      </text>
    </comment>
    <comment ref="A891" authorId="0" shapeId="0" xr:uid="{00000000-0006-0000-0000-0000B4020000}">
      <text>
        <r>
          <rPr>
            <sz val="10"/>
            <color rgb="FF000000"/>
            <rFont val="Calibri"/>
            <family val="2"/>
            <scheme val="minor"/>
          </rPr>
          <t>======
ID#AAAAWbwqqkg
    (2022-03-02 22:40:22)
Otro Factor interno no identificado en el listado pero que puede estar presente en el contexto.</t>
        </r>
      </text>
    </comment>
    <comment ref="A899" authorId="0" shapeId="0" xr:uid="{00000000-0006-0000-0000-0000B5020000}">
      <text>
        <r>
          <rPr>
            <sz val="10"/>
            <color rgb="FF000000"/>
            <rFont val="Calibri"/>
            <family val="2"/>
            <scheme val="minor"/>
          </rPr>
          <t>======
ID#AAAAWbwqqYQ
    (2022-03-02 22:40:22)
Diligencie la DT Y AP
	-Nohora Isabel</t>
        </r>
      </text>
    </comment>
    <comment ref="B899" authorId="0" shapeId="0" xr:uid="{00000000-0006-0000-0000-0000B6020000}">
      <text>
        <r>
          <rPr>
            <sz val="10"/>
            <color rgb="FF000000"/>
            <rFont val="Calibri"/>
            <family val="2"/>
            <scheme val="minor"/>
          </rPr>
          <t>======
ID#AAAAWbwqqZs
    (2022-03-02 22:40:22)
Diligencia solo para las DT y AP</t>
        </r>
      </text>
    </comment>
    <comment ref="B902" authorId="0" shapeId="0" xr:uid="{00000000-0006-0000-0000-0000B7020000}">
      <text>
        <r>
          <rPr>
            <sz val="10"/>
            <color rgb="FF000000"/>
            <rFont val="Calibri"/>
            <family val="2"/>
            <scheme val="minor"/>
          </rPr>
          <t>======
ID#AAAAWbwqq1Q
    (2022-03-02 22:40:23)
Aquellas características propias de PNN, que le facilitan o favorecen el logro de los objetivos del plan Estrategico institucional y de los procesos .(ventajas competitivas)</t>
        </r>
      </text>
    </comment>
    <comment ref="C902" authorId="0" shapeId="0" xr:uid="{00000000-0006-0000-0000-0000B8020000}">
      <text>
        <r>
          <rPr>
            <sz val="10"/>
            <color rgb="FF000000"/>
            <rFont val="Calibri"/>
            <family val="2"/>
            <scheme val="minor"/>
          </rPr>
          <t>======
ID#AAAAWbwqqP8
    (2022-03-02 22:40:22)
Aquellas características propias de PNN, que constituyen obstáculos internos al logro de los objetivos del plan Estratégico institucional y de los proceso.</t>
        </r>
      </text>
    </comment>
    <comment ref="A903" authorId="0" shapeId="0" xr:uid="{00000000-0006-0000-0000-0000B9020000}">
      <text>
        <r>
          <rPr>
            <sz val="10"/>
            <color rgb="FF000000"/>
            <rFont val="Calibri"/>
            <family val="2"/>
            <scheme val="minor"/>
          </rPr>
          <t>======
ID#AAAAWbwqqY8
    (2022-03-02 22:40:22)
Competencia del personal, disponibilidad del personal, seguridad y salud ocupacional.</t>
        </r>
      </text>
    </comment>
    <comment ref="A904" authorId="0" shapeId="0" xr:uid="{00000000-0006-0000-0000-0000BA020000}">
      <text>
        <r>
          <rPr>
            <sz val="10"/>
            <color rgb="FF000000"/>
            <rFont val="Calibri"/>
            <family val="2"/>
            <scheme val="minor"/>
          </rPr>
          <t>======
ID#AAAAWbwqqXo
    (2022-03-02 22:40:22)
Capacidad, diseño, ejecución, proveedores, entradas, salidas, gestión del conocimiento dentro de la entidad.</t>
        </r>
      </text>
    </comment>
    <comment ref="A905" authorId="0" shapeId="0" xr:uid="{00000000-0006-0000-0000-0000BB020000}">
      <text>
        <r>
          <rPr>
            <sz val="10"/>
            <color rgb="FF000000"/>
            <rFont val="Calibri"/>
            <family val="2"/>
            <scheme val="minor"/>
          </rPr>
          <t>======
ID#AAAAWbwqqVY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906" authorId="0" shapeId="0" xr:uid="{00000000-0006-0000-0000-0000BC020000}">
      <text>
        <r>
          <rPr>
            <sz val="10"/>
            <color rgb="FF000000"/>
            <rFont val="Calibri"/>
            <family val="2"/>
            <scheme val="minor"/>
          </rPr>
          <t>======
ID#AAAAWbwqqRo
    (2022-03-02 22:40:22)
Lineamientos en cuanto a la planeación estratégica de la entidad, estructura organizacional, seguimiento de las metas y objetivos institucionales, informes de gestión.</t>
        </r>
      </text>
    </comment>
    <comment ref="A907" authorId="0" shapeId="0" xr:uid="{00000000-0006-0000-0000-0000BD020000}">
      <text>
        <r>
          <rPr>
            <sz val="10"/>
            <color rgb="FF000000"/>
            <rFont val="Calibri"/>
            <family val="2"/>
            <scheme val="minor"/>
          </rPr>
          <t>======
ID#AAAAWbwqqg4
    (2022-03-02 22:40:22)
Canales utilizados y su efectividad, flujo de información necesaria para el desarrollo de las operaciones.</t>
        </r>
      </text>
    </comment>
    <comment ref="A908" authorId="0" shapeId="0" xr:uid="{00000000-0006-0000-0000-0000BE020000}">
      <text>
        <r>
          <rPr>
            <sz val="10"/>
            <color rgb="FF000000"/>
            <rFont val="Calibri"/>
            <family val="2"/>
            <scheme val="minor"/>
          </rPr>
          <t>======
ID#AAAAWbwqqpY
    (2022-03-02 22:40:22)
Presupuesto de funcionamiento, recursos de inversión, infraestructura, capacidad instalada.</t>
        </r>
      </text>
    </comment>
    <comment ref="A909" authorId="0" shapeId="0" xr:uid="{00000000-0006-0000-0000-0000BF020000}">
      <text>
        <r>
          <rPr>
            <sz val="10"/>
            <color rgb="FF000000"/>
            <rFont val="Calibri"/>
            <family val="2"/>
            <scheme val="minor"/>
          </rPr>
          <t>======
ID#AAAAWbwqqlI
    (2022-03-02 22:40:22)
Otro Factor interno no identificado en el listado pero que puede estar presente en el contexto.</t>
        </r>
      </text>
    </comment>
    <comment ref="B911" authorId="0" shapeId="0" xr:uid="{00000000-0006-0000-0000-0000C0020000}">
      <text>
        <r>
          <rPr>
            <sz val="10"/>
            <color rgb="FF000000"/>
            <rFont val="Calibri"/>
            <family val="2"/>
            <scheme val="minor"/>
          </rPr>
          <t>======
ID#AAAAWbwqq6g
    (2022-03-02 22:40:23)
Aquellas características propias de PNN, que le facilitan o favorecen el logro de los objetivos del plan Estrategico institucional y de los procesos .(ventajas competitivas)</t>
        </r>
      </text>
    </comment>
    <comment ref="C911" authorId="0" shapeId="0" xr:uid="{00000000-0006-0000-0000-0000C1020000}">
      <text>
        <r>
          <rPr>
            <sz val="10"/>
            <color rgb="FF000000"/>
            <rFont val="Calibri"/>
            <family val="2"/>
            <scheme val="minor"/>
          </rPr>
          <t>======
ID#AAAAWbwqqSQ
    (2022-03-02 22:40:22)
Aquellas características propias de PNN, que constituyen obstáculos internos al logro de los objetivos del plan Estratégico institucional y de los proceso.</t>
        </r>
      </text>
    </comment>
    <comment ref="A912" authorId="0" shapeId="0" xr:uid="{00000000-0006-0000-0000-0000C2020000}">
      <text>
        <r>
          <rPr>
            <sz val="10"/>
            <color rgb="FF000000"/>
            <rFont val="Calibri"/>
            <family val="2"/>
            <scheme val="minor"/>
          </rPr>
          <t>======
ID#AAAAWbwqql0
    (2022-03-02 22:40:22)
Claridad en la descripción del alcance y objetivo del proceso.</t>
        </r>
      </text>
    </comment>
    <comment ref="A913" authorId="0" shapeId="0" xr:uid="{00000000-0006-0000-0000-0000C3020000}">
      <text>
        <r>
          <rPr>
            <sz val="10"/>
            <color rgb="FF000000"/>
            <rFont val="Calibri"/>
            <family val="2"/>
            <scheme val="minor"/>
          </rPr>
          <t>======
ID#AAAAWbwqqkk
    (2022-03-02 22:40:22)
Relación precisa con otros procesos en cuanto a insumos, proveedores, productos, usuarios o clientes.</t>
        </r>
      </text>
    </comment>
    <comment ref="A914" authorId="0" shapeId="0" xr:uid="{00000000-0006-0000-0000-0000C4020000}">
      <text>
        <r>
          <rPr>
            <sz val="10"/>
            <color rgb="FF000000"/>
            <rFont val="Calibri"/>
            <family val="2"/>
            <scheme val="minor"/>
          </rPr>
          <t>======
ID#AAAAWbwqqbE
    (2022-03-02 22:40:22)
Procesos que determinan lineamientos necesarios para el desarrollo de todos los procesos de la entidad.</t>
        </r>
      </text>
    </comment>
    <comment ref="A915" authorId="0" shapeId="0" xr:uid="{00000000-0006-0000-0000-0000C5020000}">
      <text>
        <r>
          <rPr>
            <sz val="10"/>
            <color rgb="FF000000"/>
            <rFont val="Calibri"/>
            <family val="2"/>
            <scheme val="minor"/>
          </rPr>
          <t>======
ID#AAAAWbwqqPM
    (2022-03-02 22:40:22)
Pertinencia en los procedimientos que desarrollan los procesos.</t>
        </r>
      </text>
    </comment>
    <comment ref="A916" authorId="0" shapeId="0" xr:uid="{00000000-0006-0000-0000-0000C6020000}">
      <text>
        <r>
          <rPr>
            <sz val="10"/>
            <color rgb="FF000000"/>
            <rFont val="Calibri"/>
            <family val="2"/>
            <scheme val="minor"/>
          </rPr>
          <t>======
ID#AAAAWbwqq7Q
    (2022-03-02 22:40:23)
Grado de autoridad y responsabilidad de los funcionarios frente al proceso.</t>
        </r>
      </text>
    </comment>
    <comment ref="A917" authorId="0" shapeId="0" xr:uid="{00000000-0006-0000-0000-0000C7020000}">
      <text>
        <r>
          <rPr>
            <sz val="10"/>
            <color rgb="FF000000"/>
            <rFont val="Calibri"/>
            <family val="2"/>
            <scheme val="minor"/>
          </rPr>
          <t>======
ID#AAAAWbwqqf0
    (2022-03-02 22:40:22)
Efectividad en los flujos de información determinados en la interacción de los procesos.</t>
        </r>
      </text>
    </comment>
    <comment ref="A918" authorId="0" shapeId="0" xr:uid="{00000000-0006-0000-0000-0000C8020000}">
      <text>
        <r>
          <rPr>
            <sz val="10"/>
            <color rgb="FF000000"/>
            <rFont val="Calibri"/>
            <family val="2"/>
            <scheme val="minor"/>
          </rPr>
          <t>======
ID#AAAAWbwqqLI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919" authorId="0" shapeId="0" xr:uid="{00000000-0006-0000-0000-0000C9020000}">
      <text>
        <r>
          <rPr>
            <sz val="10"/>
            <color rgb="FF000000"/>
            <rFont val="Calibri"/>
            <family val="2"/>
            <scheme val="minor"/>
          </rPr>
          <t>======
ID#AAAAWbwqqjc
    (2022-03-02 22:40:22)
Otro Factor interno no identificado en el listado pero que puede estar presente en el contexto.</t>
        </r>
      </text>
    </comment>
    <comment ref="B921" authorId="0" shapeId="0" xr:uid="{00000000-0006-0000-0000-0000CA020000}">
      <text>
        <r>
          <rPr>
            <sz val="10"/>
            <color rgb="FF000000"/>
            <rFont val="Calibri"/>
            <family val="2"/>
            <scheme val="minor"/>
          </rPr>
          <t>======
ID#AAAAWbwqqts
    (2022-03-02 22:40:23)
Son aquellas situaciones que se presentan en el entorno de PNN y que podrían favorecer el logro de los objetivos del Plan Estratégico Institucional y de los procesos.</t>
        </r>
      </text>
    </comment>
    <comment ref="C921" authorId="0" shapeId="0" xr:uid="{00000000-0006-0000-0000-0000CB020000}">
      <text>
        <r>
          <rPr>
            <sz val="10"/>
            <color rgb="FF000000"/>
            <rFont val="Calibri"/>
            <family val="2"/>
            <scheme val="minor"/>
          </rPr>
          <t>======
ID#AAAAWbwqqtA
    (2022-03-02 22:40:23)
Aquellas situaciones que se presentan en el entorno de PNN y que podrían afectar negativamente, las posibilidades de logro de los objetivos del Plan Estratégico Institucional y de los procesos</t>
        </r>
      </text>
    </comment>
    <comment ref="A922" authorId="0" shapeId="0" xr:uid="{00000000-0006-0000-0000-0000CC020000}">
      <text>
        <r>
          <rPr>
            <sz val="10"/>
            <color rgb="FF000000"/>
            <rFont val="Calibri"/>
            <family val="2"/>
            <scheme val="minor"/>
          </rPr>
          <t>======
ID#AAAAWbwqqv8
    (2022-03-02 22:40:23)
Disminución del presupuesto por prioridades del gobierno, austeridad del gastos, disponibilidad de capital, liquidez, mercados financieros, desempleo, competencia.</t>
        </r>
      </text>
    </comment>
    <comment ref="A923" authorId="0" shapeId="0" xr:uid="{00000000-0006-0000-0000-0000CD020000}">
      <text>
        <r>
          <rPr>
            <sz val="10"/>
            <color rgb="FF000000"/>
            <rFont val="Calibri"/>
            <family val="2"/>
            <scheme val="minor"/>
          </rPr>
          <t>======
ID#AAAAWbwqqsc
    (2022-03-02 22:40:23)
Cambio de gobierno, legislación, políticas públicas, regulación, falta de continuidad de los programas establecidos.</t>
        </r>
      </text>
    </comment>
    <comment ref="A924" authorId="0" shapeId="0" xr:uid="{00000000-0006-0000-0000-0000CE020000}">
      <text>
        <r>
          <rPr>
            <sz val="10"/>
            <color rgb="FF000000"/>
            <rFont val="Calibri"/>
            <family val="2"/>
            <scheme val="minor"/>
          </rPr>
          <t>======
ID#AAAAWbwqqvQ
    (2022-03-02 22:40:23)
Normatividad externa (leyes, decretos, ordenanzas y acuerdos), cambios legales y normativos que pueden afectar la misión y visión de la entidad.</t>
        </r>
      </text>
    </comment>
    <comment ref="A925" authorId="0" shapeId="0" xr:uid="{00000000-0006-0000-0000-0000CF020000}">
      <text>
        <r>
          <rPr>
            <sz val="10"/>
            <color rgb="FF000000"/>
            <rFont val="Calibri"/>
            <family val="2"/>
            <scheme val="minor"/>
          </rPr>
          <t>======
ID#AAAAWbwqqkI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926" authorId="0" shapeId="0" xr:uid="{00000000-0006-0000-0000-0000D0020000}">
      <text>
        <r>
          <rPr>
            <sz val="10"/>
            <color rgb="FF000000"/>
            <rFont val="Calibri"/>
            <family val="2"/>
            <scheme val="minor"/>
          </rPr>
          <t>======
ID#AAAAWbwqqYU
    (2022-03-02 22:40:22)
Avances en tecnología, acceso a sistemas de información externos, gobierno en línea.</t>
        </r>
      </text>
    </comment>
    <comment ref="A927" authorId="0" shapeId="0" xr:uid="{00000000-0006-0000-0000-0000D1020000}">
      <text>
        <r>
          <rPr>
            <sz val="10"/>
            <color rgb="FF000000"/>
            <rFont val="Calibri"/>
            <family val="2"/>
            <scheme val="minor"/>
          </rPr>
          <t>======
ID#AAAAWbwqqVQ
    (2022-03-02 22:40:22)
Emisiones y residuos, energía, catástrofes naturales, desarrollo sostenible.</t>
        </r>
      </text>
    </comment>
    <comment ref="A928" authorId="0" shapeId="0" xr:uid="{00000000-0006-0000-0000-0000D2020000}">
      <text>
        <r>
          <rPr>
            <sz val="10"/>
            <color rgb="FF000000"/>
            <rFont val="Calibri"/>
            <family val="2"/>
            <scheme val="minor"/>
          </rPr>
          <t>======
ID#AAAAWbwqqj4
    (2022-03-02 22:40:22)
Otro Factor interno no identificado en el listado pero que puede estar presente en el contexto.</t>
        </r>
      </text>
    </comment>
  </commentList>
  <extLst>
    <ext xmlns:r="http://schemas.openxmlformats.org/officeDocument/2006/relationships" uri="GoogleSheetsCustomDataVersion1">
      <go:sheetsCustomData xmlns:go="http://customooxmlschemas.google.com/" r:id="rId1" roundtripDataSignature="AMtx7mhqW+HEZgPu+i5OiHVISY1yBkywN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6" authorId="0" shapeId="0" xr:uid="{00000000-0006-0000-0200-000001000000}">
      <text>
        <r>
          <rPr>
            <sz val="10"/>
            <color rgb="FF000000"/>
            <rFont val="Calibri"/>
            <family val="2"/>
            <scheme val="minor"/>
          </rPr>
          <t>======
ID#AAAAWbwqqwc
luisa    (2021-12-28 20:47:46)
Número de veces que se ejecuta la actividad durante el año, es decir la exposición al riesgo o número de veces que pasa por el punto del riesgo en el periodo de 1 año.</t>
        </r>
      </text>
    </comment>
    <comment ref="I6" authorId="0" shapeId="0" xr:uid="{00000000-0006-0000-0200-000002000000}">
      <text>
        <r>
          <rPr>
            <sz val="10"/>
            <color rgb="FF000000"/>
            <rFont val="Calibri"/>
            <family val="2"/>
            <scheme val="minor"/>
          </rPr>
          <t>======
ID#AAAAWbwqqfY
Microsoft Office User    (2021-12-28 20:47:45)
Indicar teniendo en cuenta la frecuecia de actividad el nombre del criterio
Muy Baja: Actividad máximo 2 veces por año: probabilidad 20%
Baja: La actividad que conlleva el riesgo se ejecuta de 3 a 24 veces por año: probabilidad 40%
Media: La actividad que conlleva el riesgo se ejecuta de 24 a 500 veces por año: probabilidad 60%
Alta: La actividad que conlleva el riesgo se ejecuta mínimo 500 veces y máximo 5000 veces por año: probabilidad 80%
Muy alta: La actividad que conlleva el riesgo se ejecuta más de 5000 veces por año: probabilidad 100%</t>
        </r>
      </text>
    </comment>
    <comment ref="K6" authorId="0" shapeId="0" xr:uid="{00000000-0006-0000-0200-000003000000}">
      <text>
        <r>
          <rPr>
            <sz val="10"/>
            <color rgb="FF000000"/>
            <rFont val="Calibri"/>
            <family val="2"/>
            <scheme val="minor"/>
          </rPr>
          <t>======
ID#AAAAWbwqqYk
Microsoft Office User    (2021-12-28 20:47:45)
Afectación Económica o reputacional que puede generar el riesgo
Seleccinar de lista desplegable según aplique en caso de presentarse dos niveles se debe tomar el de mál alto nivel</t>
        </r>
      </text>
    </comment>
    <comment ref="D8" authorId="0" shapeId="0" xr:uid="{00000000-0006-0000-0200-000004000000}">
      <text>
        <r>
          <rPr>
            <sz val="10"/>
            <color rgb="FF000000"/>
            <rFont val="Calibri"/>
            <family val="2"/>
            <scheme val="minor"/>
          </rPr>
          <t>======
ID#AAAAWbwqq1M
luisa    (2021-12-28 20:47:45)
Circunstancias o situaciones más evidentes sobre las cuales se presenta el riesgo, es la situación más evidente frente al riesgo, pero no corresponde la causa principal o base para que se presente el riesgo.
Ejemplo: por multa y sanción del ente regulador</t>
        </r>
      </text>
    </comment>
    <comment ref="E8" authorId="0" shapeId="0" xr:uid="{00000000-0006-0000-0200-000005000000}">
      <text>
        <r>
          <rPr>
            <sz val="10"/>
            <color rgb="FF000000"/>
            <rFont val="Calibri"/>
            <family val="2"/>
            <scheme val="minor"/>
          </rPr>
          <t>======
ID#AAAAWbwqqno
luisa    (2021-12-28 20:47:45)
Causa  principal o básica, corresponde a las razones por la cuales se puede presentar el riesgo, son la base para la definición de controles.
Para un riesgo puede existir más de una causa
Ejemplo: debido a adquisición de bienes y servicios fuera de los requerimientos normativos</t>
        </r>
      </text>
    </comment>
  </commentList>
  <extLst>
    <ext xmlns:r="http://schemas.openxmlformats.org/officeDocument/2006/relationships" uri="GoogleSheetsCustomDataVersion1">
      <go:sheetsCustomData xmlns:go="http://customooxmlschemas.google.com/" r:id="rId1" roundtripDataSignature="AMtx7miu1faLLnK4GDjIbiPyqvvL1IAZA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8" authorId="0" shapeId="0" xr:uid="{00000000-0006-0000-0400-000001000000}">
      <text>
        <r>
          <rPr>
            <sz val="10"/>
            <color rgb="FF000000"/>
            <rFont val="Calibri"/>
            <family val="2"/>
            <scheme val="minor"/>
          </rPr>
          <t>======
ID#AAAAWbwqqsw
Seleccionar teniendo en cuenta que la numeración correpsonde a    (2021-12-28 20:47:45)
5 Casi seguro  
4 Probable 
3 Posible 
2 Improbable 
1 Rara vez</t>
        </r>
      </text>
    </comment>
    <comment ref="L8" authorId="0" shapeId="0" xr:uid="{00000000-0006-0000-0400-000002000000}">
      <text>
        <r>
          <rPr>
            <sz val="10"/>
            <color rgb="FF000000"/>
            <rFont val="Calibri"/>
            <family val="2"/>
            <scheme val="minor"/>
          </rPr>
          <t>======
ID#AAAAWbwqq38
Microsoft Office User    (2021-12-28 20:47:46)
Ejecutar la tabla de "impacto R. Corrupción" en la siguiente hoja del Excel y reportar la calificación obtenida.</t>
        </r>
      </text>
    </comment>
    <comment ref="AJ8" authorId="0" shapeId="0" xr:uid="{00000000-0006-0000-0400-000003000000}">
      <text>
        <r>
          <rPr>
            <sz val="10"/>
            <color rgb="FF000000"/>
            <rFont val="Calibri"/>
            <family val="2"/>
            <scheme val="minor"/>
          </rPr>
          <t>======
ID#AAAAWbwqqVo
Teniendo en cuenta la clasificación obtenida en la columna AC, seleccionar según los siguientes rangos    (2021-12-28 20:47:46)
Fuerte: entre 96 y 100
Moderado: entre 86 y 95
Débil: entre 0 y 85</t>
        </r>
      </text>
    </comment>
    <comment ref="AK8" authorId="0" shapeId="0" xr:uid="{00000000-0006-0000-0400-000004000000}">
      <text>
        <r>
          <rPr>
            <sz val="10"/>
            <color rgb="FF000000"/>
            <rFont val="Calibri"/>
            <family val="2"/>
            <scheme val="minor"/>
          </rPr>
          <t>======
ID#AAAAWbwqq0w
Seleccionar teniendo en cuenta    (2021-12-28 20:47:45)
Fuerte 
El control se ejecuta de manera consistente por parte del responsable. 
Moderado 
El control se ejecuta algunas veces por parte del responsable. 
Débil 
El control no se ejecuta por parte del responsable.</t>
        </r>
      </text>
    </comment>
    <comment ref="AL8" authorId="0" shapeId="0" xr:uid="{00000000-0006-0000-0400-000005000000}">
      <text>
        <r>
          <rPr>
            <sz val="10"/>
            <color rgb="FF000000"/>
            <rFont val="Calibri"/>
            <family val="2"/>
            <scheme val="minor"/>
          </rPr>
          <t>======
ID#AAAAWbwqql8
Corresponde a la suma del rando calificación del diseño  (columna AD) con la calificación de la ejecución (Columna AE), según sea el caso    (2021-12-28 20:47:45)
Fuerte + Fuerte: Fuerte
Fuerte + Moderado: Moderado
Moderado + Débil: Débil
Fuerte +  Débil: Débil</t>
        </r>
      </text>
    </comment>
    <comment ref="AM8" authorId="0" shapeId="0" xr:uid="{00000000-0006-0000-0400-000006000000}">
      <text>
        <r>
          <rPr>
            <sz val="10"/>
            <color rgb="FF000000"/>
            <rFont val="Calibri"/>
            <family val="2"/>
            <scheme val="minor"/>
          </rPr>
          <t>======
ID#AAAAWbwqqZU
Seleccionar teniendo en cuenta el resultado obtenido en la columna AF el número correspondiente    (2021-12-28 20:47:46)
Fuerte: 100
Moderado: 50
Débil: 0</t>
        </r>
      </text>
    </comment>
    <comment ref="AO8" authorId="0" shapeId="0" xr:uid="{00000000-0006-0000-0400-000007000000}">
      <text>
        <r>
          <rPr>
            <sz val="10"/>
            <color rgb="FF000000"/>
            <rFont val="Calibri"/>
            <family val="2"/>
            <scheme val="minor"/>
          </rPr>
          <t>======
ID#AAAAWbwqqrE
Microsoft Office User    (2021-12-28 20:47:46)
Corresponde al valor de los promedios de todos los controles en un riesgo, es decir el promedio de la columna anterior (AH) obtenido para un solo riesgo. Por ejemplo si se tiene dos controles para un riesgo, donde el primer promedio es 100 y el segundo es 57,5 esta columna corresponde al promedio de los dos , es decir el resultados es: 78,75.
Nota: Se recomienda emplear la Fórmula: =PROMEDIO(Seleccionada las filas de la columna AH).</t>
        </r>
      </text>
    </comment>
    <comment ref="AP8" authorId="0" shapeId="0" xr:uid="{00000000-0006-0000-0400-000008000000}">
      <text>
        <r>
          <rPr>
            <sz val="10"/>
            <color rgb="FF000000"/>
            <rFont val="Calibri"/>
            <family val="2"/>
            <scheme val="minor"/>
          </rPr>
          <t>======
ID#AAAAWbwqqac
Seleccione de la lista desplegable teniendo en cuenta el resultado de la columna anterior (AJ) en los siguientes rangos    (2021-12-28 20:47:45)
Fuerte: 100
Moderado: Entre 99 y 50
Débil: entre 49 a 0</t>
        </r>
      </text>
    </comment>
  </commentList>
  <extLst>
    <ext xmlns:r="http://schemas.openxmlformats.org/officeDocument/2006/relationships" uri="GoogleSheetsCustomDataVersion1">
      <go:sheetsCustomData xmlns:go="http://customooxmlschemas.google.com/" r:id="rId1" roundtripDataSignature="AMtx7mhJjvLHDoY6mcnU5Jx6Bk6LEAyM2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30" authorId="0" shapeId="0" xr:uid="{00000000-0006-0000-0500-000001000000}">
      <text>
        <r>
          <rPr>
            <sz val="10"/>
            <color rgb="FF000000"/>
            <rFont val="Calibri"/>
            <family val="2"/>
            <scheme val="minor"/>
          </rPr>
          <t>======
ID#AAAAWbwqq5A
Microsoft Office User    (2021-12-28 20:47:46)
Por favor escribir el Nivel del riesgo en letras (Moderado, mayor, catastrófico) según el resultado de respuestas afirmativas</t>
        </r>
      </text>
    </comment>
    <comment ref="D66" authorId="0" shapeId="0" xr:uid="{00000000-0006-0000-0500-000002000000}">
      <text>
        <r>
          <rPr>
            <sz val="10"/>
            <color rgb="FF000000"/>
            <rFont val="Calibri"/>
            <family val="2"/>
            <scheme val="minor"/>
          </rPr>
          <t>======
ID#AAAAWbwqq0Q
Microsoft Office User    (2021-12-28 20:47:45)
Por favor escribir el Nivel del riesgo en letras (Moderado, mayor, catastrófico) según el resultado de respuestas afirmativas</t>
        </r>
      </text>
    </comment>
    <comment ref="I66" authorId="0" shapeId="0" xr:uid="{00000000-0006-0000-0500-000003000000}">
      <text>
        <r>
          <rPr>
            <sz val="10"/>
            <color rgb="FF000000"/>
            <rFont val="Calibri"/>
            <family val="2"/>
            <scheme val="minor"/>
          </rPr>
          <t>======
ID#AAAAWbwqqew
Microsoft Office User    (2021-12-28 20:47:45)
Por favor escribir el Nivel del riesgo en letras (Moderado, mayor, catastrófico) según el resultado de respuestas afirmativas</t>
        </r>
      </text>
    </comment>
    <comment ref="D102" authorId="0" shapeId="0" xr:uid="{00000000-0006-0000-0500-000004000000}">
      <text>
        <r>
          <rPr>
            <sz val="10"/>
            <color rgb="FF000000"/>
            <rFont val="Calibri"/>
            <family val="2"/>
            <scheme val="minor"/>
          </rPr>
          <t>======
ID#AAAAWbwqqZI
Microsoft Office User    (2021-12-28 20:47:45)
Por favor escribir el Nivel del riesgo en letras (Moderado, mayor, catastrófico) según el resultado de respuestas afirmativas</t>
        </r>
      </text>
    </comment>
    <comment ref="I102" authorId="0" shapeId="0" xr:uid="{00000000-0006-0000-0500-000005000000}">
      <text>
        <r>
          <rPr>
            <sz val="10"/>
            <color rgb="FF000000"/>
            <rFont val="Calibri"/>
            <family val="2"/>
            <scheme val="minor"/>
          </rPr>
          <t>======
ID#AAAAWbwqqKY
Microsoft Office User    (2021-12-28 20:47:45)
Por favor escribir el Nivel del riesgo en letras (Moderado, mayor, catastrófico) según el resultado de respuestas afirmativas</t>
        </r>
      </text>
    </comment>
    <comment ref="D138" authorId="0" shapeId="0" xr:uid="{00000000-0006-0000-0500-000006000000}">
      <text>
        <r>
          <rPr>
            <sz val="10"/>
            <color rgb="FF000000"/>
            <rFont val="Calibri"/>
            <family val="2"/>
            <scheme val="minor"/>
          </rPr>
          <t>======
ID#AAAAWbwqqho
Microsoft Office User    (2021-12-28 20:47:46)
Por favor escribir el Nivel del riesgo en letras (Moderado, mayor, catastrófico) según el resultado de respuestas afirmativas</t>
        </r>
      </text>
    </comment>
    <comment ref="I138" authorId="0" shapeId="0" xr:uid="{00000000-0006-0000-0500-000007000000}">
      <text>
        <r>
          <rPr>
            <sz val="10"/>
            <color rgb="FF000000"/>
            <rFont val="Calibri"/>
            <family val="2"/>
            <scheme val="minor"/>
          </rPr>
          <t>======
ID#AAAAWbwqqrU
Microsoft Office User    (2021-12-28 20:47:45)
Por favor escribir el Nivel del riesgo en letras (Moderado, mayor, catastrófico) según el resultado de respuestas afirmativas</t>
        </r>
      </text>
    </comment>
    <comment ref="N138" authorId="0" shapeId="0" xr:uid="{00000000-0006-0000-0500-000008000000}">
      <text>
        <r>
          <rPr>
            <sz val="10"/>
            <color rgb="FF000000"/>
            <rFont val="Calibri"/>
            <family val="2"/>
            <scheme val="minor"/>
          </rPr>
          <t>======
ID#AAAAWbwqqS4
Microsoft Office User    (2021-12-28 20:47:46)
Por favor escribir el Nivel del riesgo en letras (Moderado, mayor, catastrófico) según el resultado de respuestas afirmativas</t>
        </r>
      </text>
    </comment>
    <comment ref="D174" authorId="0" shapeId="0" xr:uid="{00000000-0006-0000-0500-000009000000}">
      <text>
        <r>
          <rPr>
            <sz val="10"/>
            <color rgb="FF000000"/>
            <rFont val="Calibri"/>
            <family val="2"/>
            <scheme val="minor"/>
          </rPr>
          <t>======
ID#AAAAWbwqq6E
Microsoft Office User    (2021-12-28 20:47:46)
Por favor escribir el Nivel del riesgo en letras (Moderado, mayor, catastrófico) según el resultado de respuestas afirmativas</t>
        </r>
      </text>
    </comment>
    <comment ref="D210" authorId="0" shapeId="0" xr:uid="{00000000-0006-0000-0500-00000A000000}">
      <text>
        <r>
          <rPr>
            <sz val="10"/>
            <color rgb="FF000000"/>
            <rFont val="Calibri"/>
            <family val="2"/>
            <scheme val="minor"/>
          </rPr>
          <t>======
ID#AAAAWbwqqbc
Microsoft Office User    (2021-12-28 20:47:46)
Por favor escribir el Nivel del riesgo en letras (Moderado, mayor, catastrófico) según el resultado de respuestas afirmativas</t>
        </r>
      </text>
    </comment>
    <comment ref="I210" authorId="0" shapeId="0" xr:uid="{00000000-0006-0000-0500-00000B000000}">
      <text>
        <r>
          <rPr>
            <sz val="10"/>
            <color rgb="FF000000"/>
            <rFont val="Calibri"/>
            <family val="2"/>
            <scheme val="minor"/>
          </rPr>
          <t>======
ID#AAAAWbwqqxU
Microsoft Office User    (2021-12-28 20:47:45)
Por favor escribir el Nivel del riesgo en letras (Moderado, mayor, catastrófico) según el resultado de respuestas afirmativas</t>
        </r>
      </text>
    </comment>
    <comment ref="D245" authorId="0" shapeId="0" xr:uid="{00000000-0006-0000-0500-00000C000000}">
      <text>
        <r>
          <rPr>
            <sz val="10"/>
            <color rgb="FF000000"/>
            <rFont val="Calibri"/>
            <family val="2"/>
            <scheme val="minor"/>
          </rPr>
          <t>======
ID#AAAAWbwqq0o
Microsoft Office User    (2021-12-28 20:47:45)
Por favor escribir el Nivel del riesgo en letras (Moderado, mayor, catastrófico) según el resultado de respuestas afirmativas</t>
        </r>
      </text>
    </comment>
    <comment ref="I245" authorId="0" shapeId="0" xr:uid="{00000000-0006-0000-0500-00000D000000}">
      <text>
        <r>
          <rPr>
            <sz val="10"/>
            <color rgb="FF000000"/>
            <rFont val="Calibri"/>
            <family val="2"/>
            <scheme val="minor"/>
          </rPr>
          <t>======
ID#AAAAWbwqqi8
Microsoft Office User    (2021-12-28 20:47:45)
Por favor escribir el Nivel del riesgo en letras (Moderado, mayor, catastrófico) según el resultado de respuestas afirmativas</t>
        </r>
      </text>
    </comment>
    <comment ref="N245" authorId="0" shapeId="0" xr:uid="{00000000-0006-0000-0500-00000E000000}">
      <text>
        <r>
          <rPr>
            <sz val="10"/>
            <color rgb="FF000000"/>
            <rFont val="Calibri"/>
            <family val="2"/>
            <scheme val="minor"/>
          </rPr>
          <t>======
ID#AAAAWbwqqRc
Microsoft Office User    (2021-12-28 20:47:45)
Por favor escribir el Nivel del riesgo en letras (Moderado, mayor, catastrófico) según el resultado de respuestas afirmativas</t>
        </r>
      </text>
    </comment>
    <comment ref="S245" authorId="0" shapeId="0" xr:uid="{00000000-0006-0000-0500-00000F000000}">
      <text>
        <r>
          <rPr>
            <sz val="10"/>
            <color rgb="FF000000"/>
            <rFont val="Calibri"/>
            <family val="2"/>
            <scheme val="minor"/>
          </rPr>
          <t>======
ID#AAAAWbwqqk4
Microsoft Office User    (2021-12-28 20:47:46)
Por favor escribir el Nivel del riesgo en letras (Moderado, mayor, catastrófico) según el resultado de respuestas afirmativas</t>
        </r>
      </text>
    </comment>
    <comment ref="X245" authorId="0" shapeId="0" xr:uid="{00000000-0006-0000-0500-000010000000}">
      <text>
        <r>
          <rPr>
            <sz val="10"/>
            <color rgb="FF000000"/>
            <rFont val="Calibri"/>
            <family val="2"/>
            <scheme val="minor"/>
          </rPr>
          <t>======
ID#AAAAWbwqqy0
Microsoft Office User    (2021-12-28 20:47:46)
Por favor escribir el Nivel del riesgo en letras (Moderado, mayor, catastrófico) según el resultado de respuestas afirmativas</t>
        </r>
      </text>
    </comment>
    <comment ref="D280" authorId="0" shapeId="0" xr:uid="{00000000-0006-0000-0500-000011000000}">
      <text>
        <r>
          <rPr>
            <sz val="10"/>
            <color rgb="FF000000"/>
            <rFont val="Calibri"/>
            <family val="2"/>
            <scheme val="minor"/>
          </rPr>
          <t>======
ID#AAAAWbwqqnw
Microsoft Office User    (2021-12-28 20:47:45)
Por favor escribir el Nivel del riesgo en letras (Moderado, mayor, catastrófico) según el resultado de respuestas afirmativas</t>
        </r>
      </text>
    </comment>
    <comment ref="I280" authorId="0" shapeId="0" xr:uid="{00000000-0006-0000-0500-000012000000}">
      <text>
        <r>
          <rPr>
            <sz val="10"/>
            <color rgb="FF000000"/>
            <rFont val="Calibri"/>
            <family val="2"/>
            <scheme val="minor"/>
          </rPr>
          <t>======
ID#AAAAWbwqq58
Microsoft Office User    (2021-12-28 20:47:45)
Por favor escribir el Nivel del riesgo en letras (Moderado, mayor, catastrófico) según el resultado de respuestas afirmativas</t>
        </r>
      </text>
    </comment>
    <comment ref="D315" authorId="0" shapeId="0" xr:uid="{00000000-0006-0000-0500-000013000000}">
      <text>
        <r>
          <rPr>
            <sz val="10"/>
            <color rgb="FF000000"/>
            <rFont val="Calibri"/>
            <family val="2"/>
            <scheme val="minor"/>
          </rPr>
          <t>======
ID#AAAAWbwqqrc
Microsoft Office User    (2021-12-28 20:47:45)
Por favor escribir el Nivel del riesgo en letras (Moderado, mayor, catastrófico) según el resultado de respuestas afirmativas</t>
        </r>
      </text>
    </comment>
    <comment ref="I315" authorId="0" shapeId="0" xr:uid="{00000000-0006-0000-0500-000014000000}">
      <text>
        <r>
          <rPr>
            <sz val="10"/>
            <color rgb="FF000000"/>
            <rFont val="Calibri"/>
            <family val="2"/>
            <scheme val="minor"/>
          </rPr>
          <t>======
ID#AAAAWbwqqRw
Microsoft Office User    (2021-12-28 20:47:45)
Por favor escribir el Nivel del riesgo en letras (Moderado, mayor, catastrófico) según el resultado de respuestas afirmativas</t>
        </r>
      </text>
    </comment>
    <comment ref="D350" authorId="0" shapeId="0" xr:uid="{00000000-0006-0000-0500-000015000000}">
      <text>
        <r>
          <rPr>
            <sz val="10"/>
            <color rgb="FF000000"/>
            <rFont val="Calibri"/>
            <family val="2"/>
            <scheme val="minor"/>
          </rPr>
          <t>======
ID#AAAAWbwqqUw
Microsoft Office User    (2021-12-28 20:47:46)
Por favor escribir el Nivel del riesgo en letras (Moderado, mayor, catastrófico) según el resultado de respuestas afirmativas</t>
        </r>
      </text>
    </comment>
    <comment ref="I350" authorId="0" shapeId="0" xr:uid="{00000000-0006-0000-0500-000016000000}">
      <text>
        <r>
          <rPr>
            <sz val="10"/>
            <color rgb="FF000000"/>
            <rFont val="Calibri"/>
            <family val="2"/>
            <scheme val="minor"/>
          </rPr>
          <t>======
ID#AAAAWbwqqYI
Microsoft Office User    (2021-12-28 20:47:46)
Por favor escribir el Nivel del riesgo en letras (Moderado, mayor, catastrófico) según el resultado de respuestas afirmativas</t>
        </r>
      </text>
    </comment>
    <comment ref="D386" authorId="0" shapeId="0" xr:uid="{00000000-0006-0000-0500-000017000000}">
      <text>
        <r>
          <rPr>
            <sz val="10"/>
            <color rgb="FF000000"/>
            <rFont val="Calibri"/>
            <family val="2"/>
            <scheme val="minor"/>
          </rPr>
          <t>======
ID#AAAAWbwqq0s
Microsoft Office User    (2022-03-02 22:40:23)
Por favor escribir el Nivel del riesgo en letras (Moderado, mayor, catastrófico) según el resultado de respuestas afirmativas</t>
        </r>
      </text>
    </comment>
    <comment ref="D421" authorId="0" shapeId="0" xr:uid="{00000000-0006-0000-0500-000018000000}">
      <text>
        <r>
          <rPr>
            <sz val="10"/>
            <color rgb="FF000000"/>
            <rFont val="Calibri"/>
            <family val="2"/>
            <scheme val="minor"/>
          </rPr>
          <t>======
ID#AAAAWbwqqrk
Microsoft Office User    (2022-03-02 22:40:22)
Por favor escribir el Nivel del riesgo en letras (Moderado, mayor, catastrófico) según el resultado de respuestas afirmativas</t>
        </r>
      </text>
    </comment>
    <comment ref="I421" authorId="0" shapeId="0" xr:uid="{00000000-0006-0000-0500-000019000000}">
      <text>
        <r>
          <rPr>
            <sz val="10"/>
            <color rgb="FF000000"/>
            <rFont val="Calibri"/>
            <family val="2"/>
            <scheme val="minor"/>
          </rPr>
          <t>======
ID#AAAAWbwqqfo
Microsoft Office User    (2022-03-02 22:40:22)
Por favor escribir el Nivel del riesgo en letras (Moderado, mayor, catastrófico) según el resultado de respuestas afirmativas</t>
        </r>
      </text>
    </comment>
    <comment ref="D456" authorId="0" shapeId="0" xr:uid="{00000000-0006-0000-0500-00001A000000}">
      <text>
        <r>
          <rPr>
            <sz val="10"/>
            <color rgb="FF000000"/>
            <rFont val="Calibri"/>
            <family val="2"/>
            <scheme val="minor"/>
          </rPr>
          <t>======
ID#AAAAWbwqqLU
Microsoft Office User    (2022-03-02 22:40:22)
Por favor escribir el Nivel del riesgo en letras (Moderado, mayor, catastrófico) según el resultado de respuestas afirmativas</t>
        </r>
      </text>
    </comment>
    <comment ref="I456" authorId="0" shapeId="0" xr:uid="{00000000-0006-0000-0500-00001B000000}">
      <text>
        <r>
          <rPr>
            <sz val="10"/>
            <color rgb="FF000000"/>
            <rFont val="Calibri"/>
            <family val="2"/>
            <scheme val="minor"/>
          </rPr>
          <t>======
ID#AAAAWbwqqaA
Microsoft Office User    (2022-03-02 22:40:22)
Por favor escribir el Nivel del riesgo en letras (Moderado, mayor, catastrófico) según el resultado de respuestas afirmativas</t>
        </r>
      </text>
    </comment>
    <comment ref="N456" authorId="0" shapeId="0" xr:uid="{00000000-0006-0000-0500-00001C000000}">
      <text>
        <r>
          <rPr>
            <sz val="10"/>
            <color rgb="FF000000"/>
            <rFont val="Calibri"/>
            <family val="2"/>
            <scheme val="minor"/>
          </rPr>
          <t>======
ID#AAAAWbwqqe8
Microsoft Office User    (2022-03-02 22:40:22)
Por favor escribir el Nivel del riesgo en letras (Moderado, mayor, catastrófico) según el resultado de respuestas afirmativas</t>
        </r>
      </text>
    </comment>
    <comment ref="S456" authorId="0" shapeId="0" xr:uid="{00000000-0006-0000-0500-00001D000000}">
      <text>
        <r>
          <rPr>
            <sz val="10"/>
            <color rgb="FF000000"/>
            <rFont val="Calibri"/>
            <family val="2"/>
            <scheme val="minor"/>
          </rPr>
          <t>======
ID#AAAAWbwqqOU
Microsoft Office User    (2022-03-02 22:40:22)
Por favor escribir el Nivel del riesgo en letras (Moderado, mayor, catastrófico) según el resultado de respuestas afirmativas</t>
        </r>
      </text>
    </comment>
    <comment ref="X456" authorId="0" shapeId="0" xr:uid="{00000000-0006-0000-0500-00001E000000}">
      <text>
        <r>
          <rPr>
            <sz val="10"/>
            <color rgb="FF000000"/>
            <rFont val="Calibri"/>
            <family val="2"/>
            <scheme val="minor"/>
          </rPr>
          <t>======
ID#AAAAWbwqqnI
Microsoft Office User    (2022-03-02 22:40:22)
Por favor escribir el Nivel del riesgo en letras (Moderado, mayor, catastrófico) según el resultado de respuestas afirmativas</t>
        </r>
      </text>
    </comment>
    <comment ref="D492" authorId="0" shapeId="0" xr:uid="{00000000-0006-0000-0500-00001F000000}">
      <text>
        <r>
          <rPr>
            <sz val="10"/>
            <color rgb="FF000000"/>
            <rFont val="Calibri"/>
            <family val="2"/>
            <scheme val="minor"/>
          </rPr>
          <t>======
ID#AAAAWbwqqoM
Microsoft Office User    (2022-03-02 22:40:22)
Por favor escribir el Nivel del riesgo en letras (Moderado, mayor, catastrófico) según el resultado de respuestas afirmativas</t>
        </r>
      </text>
    </comment>
    <comment ref="I492" authorId="0" shapeId="0" xr:uid="{00000000-0006-0000-0500-000020000000}">
      <text>
        <r>
          <rPr>
            <sz val="10"/>
            <color rgb="FF000000"/>
            <rFont val="Calibri"/>
            <family val="2"/>
            <scheme val="minor"/>
          </rPr>
          <t>======
ID#AAAAWbwqqOY
Microsoft Office User    (2022-03-02 22:40:22)
Por favor escribir el Nivel del riesgo en letras (Moderado, mayor, catastrófico) según el resultado de respuestas afirmativas</t>
        </r>
      </text>
    </comment>
    <comment ref="D528" authorId="0" shapeId="0" xr:uid="{00000000-0006-0000-0500-000021000000}">
      <text>
        <r>
          <rPr>
            <sz val="10"/>
            <color rgb="FF000000"/>
            <rFont val="Calibri"/>
            <family val="2"/>
            <scheme val="minor"/>
          </rPr>
          <t>======
ID#AAAAWbwqqcg
Microsoft Office User    (2022-03-02 22:40:22)
Por favor escribir el Nivel del riesgo en letras (Moderado, mayor, catastrófico) según el resultado de respuestas afirmativas</t>
        </r>
      </text>
    </comment>
    <comment ref="I528" authorId="0" shapeId="0" xr:uid="{00000000-0006-0000-0500-000022000000}">
      <text>
        <r>
          <rPr>
            <sz val="10"/>
            <color rgb="FF000000"/>
            <rFont val="Calibri"/>
            <family val="2"/>
            <scheme val="minor"/>
          </rPr>
          <t>======
ID#AAAAWbwqqoU
Microsoft Office User    (2022-03-02 22:40:22)
Por favor escribir el Nivel del riesgo en letras (Moderado, mayor, catastrófico) según el resultado de respuestas afirmativas</t>
        </r>
      </text>
    </comment>
    <comment ref="D564" authorId="0" shapeId="0" xr:uid="{00000000-0006-0000-0500-000023000000}">
      <text>
        <r>
          <rPr>
            <sz val="10"/>
            <color rgb="FF000000"/>
            <rFont val="Calibri"/>
            <family val="2"/>
            <scheme val="minor"/>
          </rPr>
          <t>======
ID#AAAAWbwqq3o
Microsoft Office User    (2022-03-02 22:40:23)
Por favor escribir el Nivel del riesgo en letras (Moderado, mayor, catastrófico) según el resultado de respuestas afirmativas</t>
        </r>
      </text>
    </comment>
    <comment ref="D599" authorId="0" shapeId="0" xr:uid="{00000000-0006-0000-0500-000024000000}">
      <text>
        <r>
          <rPr>
            <sz val="10"/>
            <color rgb="FF000000"/>
            <rFont val="Calibri"/>
            <family val="2"/>
            <scheme val="minor"/>
          </rPr>
          <t>======
ID#AAAAWbwqqmU
Microsoft Office User    (2022-03-02 22:40:22)
Por favor escribir el Nivel del riesgo en letras (Moderado, mayor, catastrófico) según el resultado de respuestas afirmativas</t>
        </r>
      </text>
    </comment>
    <comment ref="I599" authorId="0" shapeId="0" xr:uid="{00000000-0006-0000-0500-000025000000}">
      <text>
        <r>
          <rPr>
            <sz val="10"/>
            <color rgb="FF000000"/>
            <rFont val="Calibri"/>
            <family val="2"/>
            <scheme val="minor"/>
          </rPr>
          <t>======
ID#AAAAWbwqqeY
Microsoft Office User    (2022-03-02 22:40:22)
Por favor escribir el Nivel del riesgo en letras (Moderado, mayor, catastrófico) según el resultado de respuestas afirmativas</t>
        </r>
      </text>
    </comment>
    <comment ref="N599" authorId="0" shapeId="0" xr:uid="{00000000-0006-0000-0500-000026000000}">
      <text>
        <r>
          <rPr>
            <sz val="10"/>
            <color rgb="FF000000"/>
            <rFont val="Calibri"/>
            <family val="2"/>
            <scheme val="minor"/>
          </rPr>
          <t>======
ID#AAAAWbwqqOk
Microsoft Office User    (2022-03-02 22:40:22)
Por favor escribir el Nivel del riesgo en letras (Moderado, mayor, catastrófico) según el resultado de respuestas afirmativas</t>
        </r>
      </text>
    </comment>
    <comment ref="S599" authorId="0" shapeId="0" xr:uid="{00000000-0006-0000-0500-000027000000}">
      <text>
        <r>
          <rPr>
            <sz val="10"/>
            <color rgb="FF000000"/>
            <rFont val="Calibri"/>
            <family val="2"/>
            <scheme val="minor"/>
          </rPr>
          <t>======
ID#AAAAWbwqqxs
Microsoft Office User    (2022-03-02 22:40:23)
Por favor escribir el Nivel del riesgo en letras (Moderado, mayor, catastrófico) según el resultado de respuestas afirmativas</t>
        </r>
      </text>
    </comment>
    <comment ref="X599" authorId="0" shapeId="0" xr:uid="{00000000-0006-0000-0500-000028000000}">
      <text>
        <r>
          <rPr>
            <sz val="10"/>
            <color rgb="FF000000"/>
            <rFont val="Calibri"/>
            <family val="2"/>
            <scheme val="minor"/>
          </rPr>
          <t>======
ID#AAAAWbwqqVM
Microsoft Office User    (2022-03-02 22:40:22)
Por favor escribir el Nivel del riesgo en letras (Moderado, mayor, catastrófico) según el resultado de respuestas afirmativas</t>
        </r>
      </text>
    </comment>
    <comment ref="AC599" authorId="0" shapeId="0" xr:uid="{00000000-0006-0000-0500-000029000000}">
      <text>
        <r>
          <rPr>
            <sz val="10"/>
            <color rgb="FF000000"/>
            <rFont val="Calibri"/>
            <family val="2"/>
            <scheme val="minor"/>
          </rPr>
          <t>======
ID#AAAAWbwqqSo
Microsoft Office User    (2022-03-02 22:40:22)
Por favor escribir el Nivel del riesgo en letras (Moderado, mayor, catastrófico) según el resultado de respuestas afirmativas</t>
        </r>
      </text>
    </comment>
    <comment ref="D634" authorId="0" shapeId="0" xr:uid="{00000000-0006-0000-0500-00002A000000}">
      <text>
        <r>
          <rPr>
            <sz val="10"/>
            <color rgb="FF000000"/>
            <rFont val="Calibri"/>
            <family val="2"/>
            <scheme val="minor"/>
          </rPr>
          <t>======
ID#AAAAWbwqqqI
Microsoft Office User    (2022-03-02 22:40:22)
Por favor escribir el Nivel del riesgo en letras (Moderado, mayor, catastrófico) según el resultado de respuestas afirmativas</t>
        </r>
      </text>
    </comment>
    <comment ref="I634" authorId="0" shapeId="0" xr:uid="{00000000-0006-0000-0500-00002B000000}">
      <text>
        <r>
          <rPr>
            <sz val="10"/>
            <color rgb="FF000000"/>
            <rFont val="Calibri"/>
            <family val="2"/>
            <scheme val="minor"/>
          </rPr>
          <t>======
ID#AAAAWbwqqlg
Microsoft Office User    (2022-03-02 22:40:22)
Por favor escribir el Nivel del riesgo en letras (Moderado, mayor, catastrófico) según el resultado de respuestas afirmativas</t>
        </r>
      </text>
    </comment>
    <comment ref="N634" authorId="0" shapeId="0" xr:uid="{00000000-0006-0000-0500-00002C000000}">
      <text>
        <r>
          <rPr>
            <sz val="10"/>
            <color rgb="FF000000"/>
            <rFont val="Calibri"/>
            <family val="2"/>
            <scheme val="minor"/>
          </rPr>
          <t>======
ID#AAAAWbwqqdw
Microsoft Office User    (2022-03-02 22:40:22)
Por favor escribir el Nivel del riesgo en letras (Moderado, mayor, catastrófico) según el resultado de respuestas afirmativas</t>
        </r>
      </text>
    </comment>
    <comment ref="D669" authorId="0" shapeId="0" xr:uid="{00000000-0006-0000-0500-00002D000000}">
      <text>
        <r>
          <rPr>
            <sz val="10"/>
            <color rgb="FF000000"/>
            <rFont val="Calibri"/>
            <family val="2"/>
            <scheme val="minor"/>
          </rPr>
          <t>======
ID#AAAAWbwqqT0
Microsoft Office User    (2022-03-02 22:40:22)
Por favor escribir el Nivel del riesgo en letras (Moderado, mayor, catastrófico) según el resultado de respuestas afirmativas</t>
        </r>
      </text>
    </comment>
    <comment ref="I669" authorId="0" shapeId="0" xr:uid="{00000000-0006-0000-0500-00002E000000}">
      <text>
        <r>
          <rPr>
            <sz val="10"/>
            <color rgb="FF000000"/>
            <rFont val="Calibri"/>
            <family val="2"/>
            <scheme val="minor"/>
          </rPr>
          <t>======
ID#AAAAWbwqq4M
Microsoft Office User    (2022-03-02 22:40:23)
Por favor escribir el Nivel del riesgo en letras (Moderado, mayor, catastrófico) según el resultado de respuestas afirmativas</t>
        </r>
      </text>
    </comment>
    <comment ref="N669" authorId="0" shapeId="0" xr:uid="{00000000-0006-0000-0500-00002F000000}">
      <text>
        <r>
          <rPr>
            <sz val="10"/>
            <color rgb="FF000000"/>
            <rFont val="Calibri"/>
            <family val="2"/>
            <scheme val="minor"/>
          </rPr>
          <t>======
ID#AAAAWbwqqQM
Microsoft Office User    (2022-03-02 22:40:22)
Por favor escribir el Nivel del riesgo en letras (Moderado, mayor, catastrófico) según el resultado de respuestas afirmativas</t>
        </r>
      </text>
    </comment>
    <comment ref="S669" authorId="0" shapeId="0" xr:uid="{00000000-0006-0000-0500-000030000000}">
      <text>
        <r>
          <rPr>
            <sz val="10"/>
            <color rgb="FF000000"/>
            <rFont val="Calibri"/>
            <family val="2"/>
            <scheme val="minor"/>
          </rPr>
          <t>======
ID#AAAAWbwqqOs
Microsoft Office User    (2022-03-02 22:40:22)
Por favor escribir el Nivel del riesgo en letras (Moderado, mayor, catastrófico) según el resultado de respuestas afirmativas</t>
        </r>
      </text>
    </comment>
    <comment ref="X669" authorId="0" shapeId="0" xr:uid="{00000000-0006-0000-0500-000031000000}">
      <text>
        <r>
          <rPr>
            <sz val="10"/>
            <color rgb="FF000000"/>
            <rFont val="Calibri"/>
            <family val="2"/>
            <scheme val="minor"/>
          </rPr>
          <t>======
ID#AAAAWbwqqQg
Microsoft Office User    (2022-03-02 22:40:22)
Por favor escribir el Nivel del riesgo en letras (Moderado, mayor, catastrófico) según el resultado de respuestas afirmativas</t>
        </r>
      </text>
    </comment>
  </commentList>
  <extLst>
    <ext xmlns:r="http://schemas.openxmlformats.org/officeDocument/2006/relationships" uri="GoogleSheetsCustomDataVersion1">
      <go:sheetsCustomData xmlns:go="http://customooxmlschemas.google.com/" r:id="rId1" roundtripDataSignature="AMtx7mjuzr3ZLPhFc69vlTI4yqZ43aIiz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700-000001000000}">
      <text>
        <r>
          <rPr>
            <sz val="10"/>
            <color rgb="FF000000"/>
            <rFont val="Calibri"/>
            <family val="2"/>
            <scheme val="minor"/>
          </rPr>
          <t>======
ID#AAAAWbwqqxk
Microsoft Office User    (2021-12-28 20:47:45)
Fecha en la cual se recibio por orfeo o correo electrónico el mapa de riesgos final</t>
        </r>
      </text>
    </comment>
  </commentList>
  <extLst>
    <ext xmlns:r="http://schemas.openxmlformats.org/officeDocument/2006/relationships" uri="GoogleSheetsCustomDataVersion1">
      <go:sheetsCustomData xmlns:go="http://customooxmlschemas.google.com/" r:id="rId1" roundtripDataSignature="AMtx7mjp1BVPV+dsOvTfcyuhYXwkYNikCA=="/>
    </ext>
  </extLst>
</comments>
</file>

<file path=xl/sharedStrings.xml><?xml version="1.0" encoding="utf-8"?>
<sst xmlns="http://schemas.openxmlformats.org/spreadsheetml/2006/main" count="9714" uniqueCount="3178">
  <si>
    <t xml:space="preserve">CONTEXTO </t>
  </si>
  <si>
    <t>Código: DE_FO_02</t>
  </si>
  <si>
    <t>Versión: 17</t>
  </si>
  <si>
    <t>Fecha vigencia: 18/2/2022</t>
  </si>
  <si>
    <t xml:space="preserve">PROCESO </t>
  </si>
  <si>
    <t>GESTIÓN DEL TALENTO HUMANO</t>
  </si>
  <si>
    <t>FECHA DE ACTUALIZACIÓN DEL CONTEXTO (dd/mm/aaaa)</t>
  </si>
  <si>
    <t>DIRECCIÓN TERRITORIAL/AP</t>
  </si>
  <si>
    <t>N.A.</t>
  </si>
  <si>
    <t xml:space="preserve">CONTEXTO INTERNO </t>
  </si>
  <si>
    <t>Factor</t>
  </si>
  <si>
    <t>Fortalezas</t>
  </si>
  <si>
    <t>Debilidades</t>
  </si>
  <si>
    <t>Personal</t>
  </si>
  <si>
    <t>Idoneidad del personal para cumplir sus funciones y/o obligaciones contractuales</t>
  </si>
  <si>
    <t>Insuficiencia de personal.
Posible desconocimiento de la documentación, lineamientos y normatividad relacionados con conflicto de Intereses.</t>
  </si>
  <si>
    <t xml:space="preserve">Procesos </t>
  </si>
  <si>
    <t>Se tienen indicadores que miden la implementación del plan de bienestar, capacitación y Seguridad y Salud en el Trabajo.</t>
  </si>
  <si>
    <t>No existe articulación entre la planeación y la ejecución de las actividades de capacitación.
Falta identificar los  aspectos e impactos ambientales por parte de cada proceso, generando baja información y conciencia por parte del personal.
Existen vacíos de información en lo concerniente a legislación ambiental aplicable al nivel central y direcciones territoriales de la entidad.</t>
  </si>
  <si>
    <t>Tecnología</t>
  </si>
  <si>
    <t xml:space="preserve">N.A </t>
  </si>
  <si>
    <t>Estratégicos</t>
  </si>
  <si>
    <t>Implementación de estrategias y política de cero papel, para mejorar la eficiencia del consumo de dicho recurso</t>
  </si>
  <si>
    <t>Demora en la aprobación y adopción del Plan Estratégico de Talento Humano- PETH generando dificultad para el desarrollo de las actividades contempladas en los planes temáticos</t>
  </si>
  <si>
    <t xml:space="preserve">Comunicación interna </t>
  </si>
  <si>
    <t>Financieros</t>
  </si>
  <si>
    <t>Falta de presupuesto para la actualización del software de nómina.</t>
  </si>
  <si>
    <t>Otro</t>
  </si>
  <si>
    <t>Se cuenta con el relacionamiento adecuado con DAFP, CNSC siendo entidades que brindan asesoria en temas administrativos de personal.
La entidad cuenta con algunas estrategias para la gestión adecuada de los recursos naturales, tales como eficiencia en el uso de agua y puntos verdes para la separación de residuos. 
La entidad cuenta con planes pos consumo para ser empleados por los funcionarios y contratistas de la Entidad.</t>
  </si>
  <si>
    <t>No se tienen identificados los posibles riesgos en temas ambientales provenientes de las actividades de las organizaciones con las que se comparten las instalaciones del nivel central y en algunas oficinas de Direcciones Territoriales</t>
  </si>
  <si>
    <t>CONTEXTO DEL PROCESO</t>
  </si>
  <si>
    <t>Diseño del proceso</t>
  </si>
  <si>
    <t>Los resultados de los indicadores del SSST se han utilizado para mejoras en el proceso</t>
  </si>
  <si>
    <t>Interacción con otros procesos</t>
  </si>
  <si>
    <t>Reporte inmediato de las actividades de accidente e incidente para una respuesta del SSST.</t>
  </si>
  <si>
    <t>Algunos reportes y/o información son generados y/o entregados fuera de los tiempos establecidos generando dificultades en el desarrollo de las actividades del proceso.</t>
  </si>
  <si>
    <t>Transversalidad</t>
  </si>
  <si>
    <t>N.A</t>
  </si>
  <si>
    <t>Procesos Asociados</t>
  </si>
  <si>
    <t xml:space="preserve">Existen lineamientos documentados como los planes y programas de bienestar y capacitación; procedimientos de vinculación de personal, reporte de accidentes,el Manual de Funciones, el plan estrategico de talento humano, el plan de riesgo psicosocial, el plan anual de vacantes y previsión de recursos. </t>
  </si>
  <si>
    <t>Responsables del proceso</t>
  </si>
  <si>
    <t>Apropiación por parte de los integrantes del proceso en la implementación de estrategias y política de cero papel, lo cual se evidencia en la eficiencia del consumo de dicho recurso.</t>
  </si>
  <si>
    <t>Comunicación entre los procesos</t>
  </si>
  <si>
    <t>Activos de seguridad digital del proceso</t>
  </si>
  <si>
    <t>Se cuenta con Software para el registro y liquidación de nómina</t>
  </si>
  <si>
    <t>El software de nómina requiere la incorporación de otros componentes.</t>
  </si>
  <si>
    <t xml:space="preserve">CONTEXTO EXTERNO </t>
  </si>
  <si>
    <t xml:space="preserve">Oportunidades </t>
  </si>
  <si>
    <t xml:space="preserve">Amenazas </t>
  </si>
  <si>
    <t>Económicos y Financieros</t>
  </si>
  <si>
    <t>Falta de presupuesto para financiar nuevos cargos en la planta de personal y cumplir con algunas de las actividades del proceso relacionadas con capacitación, bienestar y SSST
Directiva Presidencial relacionada con la austeridad del Gasto que afecta las actividades del proceso.</t>
  </si>
  <si>
    <t xml:space="preserve">Político </t>
  </si>
  <si>
    <t>Directiva Presidencial relacionada con la austeridad del Gasto que afecta las actividades del proceso.</t>
  </si>
  <si>
    <t>Legal y Reglamentarios</t>
  </si>
  <si>
    <t xml:space="preserve">El Departamento Administrativo de la Funcion Publica - DAFP - emite conceptos y lineamientos para la gestión del Talento Humano.
El DAFP creo Equipos Trasversales del Talento Humano en el cual se propician espacios de actualización y experiencias.
Existe amplia normatividad relacionada con las actividades desarrolladas que permite cumplir de forma adecuada con las necesidades de la entidad.
El modelo de planeación y gestión resalta el talento humano como el activo mas importante de la entidad
Generacion de normatividad para el manejo del estado de emergencia en el territorio nacional y que afecta el desarrollo del trabajo de los servidores publicos.
Existe normativa relacionada con buenas prácticas ambientales para oficinas y sedes administrativas. </t>
  </si>
  <si>
    <t>Directiva Presidencial relacionada con la austeridad del Gasto que afecta las actividades del proceso.
Cambios en requisitos legales en temas ambientales aplicables a nivel central y direcciones territoriales a los que la entidad no pueda dar respuesta oportuna.</t>
  </si>
  <si>
    <t>Social y culturales</t>
  </si>
  <si>
    <t>La dificultad del acceso a las diferentes áreas protegidas por su ubicación.
Las situaciones de riesgo público que se presentan en algunas de las áreas dificultad la gestión</t>
  </si>
  <si>
    <t>Tecnológicos</t>
  </si>
  <si>
    <t>Existen aplicativos como SIGEP que permite recopilar la información del funcionario y SEDEL que registra lo relacionado a evaluación de desempeño.</t>
  </si>
  <si>
    <t>Cobertura de internet es intermitente o nula generando que las AP no accedan a la información de forma continua.</t>
  </si>
  <si>
    <t xml:space="preserve">Ambientales </t>
  </si>
  <si>
    <t xml:space="preserve">Generación de catastrófes medio ambientales que genera la exposición de los servidores a condiciones inseguras.
La prestación de los servicios públicos es intermitente o nula generando condiciones inhóspitas en las AP.
Emergencia sanitaria generada por el COVID 19
</t>
  </si>
  <si>
    <t>GESTIÓN DE COMUNICACIONES</t>
  </si>
  <si>
    <r>
      <rPr>
        <sz val="11"/>
        <color theme="1"/>
        <rFont val="Arial Narrow"/>
        <family val="2"/>
      </rPr>
      <t xml:space="preserve">*Falta de comunicador en la Dirección Territorial Andes Norientales. 1. Posible desconocimiento de la documentación, lineamientos y normatividad relacionados con conflicto de Intereses.
*No todo el personal de la entidad con responsabilidad en el proceso de comunicaciones y educación ambiental cuenta con las competencias para la función  que desempeña en comunicación y educación.
*No existe la planta suficiente para atender las funciones de comunicación y educación.
*Debil capacitación y/o socializaciones para el fortalecimiento de las capacidades del personal del proceso.
* Falta de conocimiento de las personas responsables de actualizar contenidos sobre las disposiciones internas y externas (Ley 1712 de 2014)  y su aplicabilidad. 
* Falta de apropiación de valores institucionales como atención al ciudadano y código de integridad.
</t>
    </r>
    <r>
      <rPr>
        <sz val="11"/>
        <color theme="1"/>
        <rFont val="Arial Narrow"/>
        <family val="2"/>
      </rPr>
      <t>Posible desconocimiento de la documentación, lineamientos y normatividad relacionados con conflicto de Intereses.</t>
    </r>
  </si>
  <si>
    <t>*La existencia del documento de la estrategia de comunicación y educación para la conservación. 
*El proceso de Gestión de Comunicaciones y los procedimientos se ajustan a partir de la experiencia de implementación de la estrategia de comunicación y educación para la conservación en los tres niveles de gestión.</t>
  </si>
  <si>
    <r>
      <rPr>
        <sz val="11"/>
        <color theme="1"/>
        <rFont val="Arial Narrow"/>
        <family val="2"/>
      </rPr>
      <t xml:space="preserve">*Baja apropiación en la aplicación de la estrategia  de comunicaciones en los tres niveles.
*Falta de apropiación de las metas y procesos que son responsabilidad del Grupo de Comunicación y Educación. Los indicadores del PAA de alguas DT y AP no incluyen todos los mecanismos. 
</t>
    </r>
    <r>
      <rPr>
        <sz val="11"/>
        <color theme="1"/>
        <rFont val="Arial Narrow"/>
        <family val="2"/>
      </rPr>
      <t>*Baja apropiación en la adherencia de los canales de comunicación.</t>
    </r>
  </si>
  <si>
    <r>
      <rPr>
        <sz val="11"/>
        <color theme="1"/>
        <rFont val="Arial Narrow"/>
        <family val="2"/>
      </rPr>
      <t>La existencia de la única emisora dedicada a divulgar y educar sobre el tema de la conservación con 24 horas de programación.</t>
    </r>
    <r>
      <rPr>
        <sz val="11"/>
        <color rgb="FFFF0000"/>
        <rFont val="Arial Narrow"/>
        <family val="2"/>
      </rPr>
      <t xml:space="preserve">
</t>
    </r>
  </si>
  <si>
    <r>
      <rPr>
        <sz val="11"/>
        <color theme="1"/>
        <rFont val="Arial Narrow"/>
        <family val="2"/>
      </rPr>
      <t>*No todo el personal cuenta con un correo institucional, suficientes equipos, ni conexión a internet, ni existe un medio interno que tenga cobertura del 100% para el acceso de la información.</t>
    </r>
    <r>
      <rPr>
        <sz val="11"/>
        <color rgb="FF800080"/>
        <rFont val="Arial Narrow"/>
        <family val="2"/>
      </rPr>
      <t xml:space="preserve">
*</t>
    </r>
    <r>
      <rPr>
        <sz val="11"/>
        <color theme="1"/>
        <rFont val="Arial Narrow"/>
        <family val="2"/>
      </rPr>
      <t>No todo el personal en las áreas protegidas tiene un computador.
*No existe software actualizado que apoye la gestión de comunicación (software de diseño y actualizado, software para envío de correos masivos y trazabilidad y seguimiento a correos).
*Insuficiente cantidad de equipos técnicos audiovisuales y diseño gráfico, necesarios para realizar las tareas de comunicación en nivel central y direcciones territoriales.
*No existe una herramienta para segmentar la información.
*La página web es obsoleta con forme los necesidad y exigencias de gobierno digital para interacción con ciudadano, transparencia y accesibilidad.</t>
    </r>
    <r>
      <rPr>
        <sz val="11"/>
        <color rgb="FF000000"/>
        <rFont val="Arial Narrow"/>
        <family val="2"/>
      </rPr>
      <t xml:space="preserve">
</t>
    </r>
    <r>
      <rPr>
        <sz val="11"/>
        <color rgb="FFFF0000"/>
        <rFont val="Arial Narrow"/>
        <family val="2"/>
      </rPr>
      <t>* Baja respuesta en el soporte remoto para la realización de productos que requieran de equipos audiovisuales especializados, que se ha requerido por el trabajo remoto en respuesta a la contigencia del COVID-19.</t>
    </r>
  </si>
  <si>
    <t>Existencia de lineamientos que han ayudado a enfocar nuestro trabajo y orientar las acciones del proceso.</t>
  </si>
  <si>
    <t xml:space="preserve">*No hay apropiación de la ruta de reporte de cumplimiento de actividades entre los tres niveles de gestión de la entidad.
*La estrategica de comunicación y educación no es una directriz institucional de obligatorio cumplimiento. 
</t>
  </si>
  <si>
    <t xml:space="preserve">* Producción permanente de contenidos.
* La comunicación interna ha generado espacios participativos fortaleciendo la interacción técnica entre los diferentes niveles de la entidad y al interior de los equipos de trabajo
</t>
  </si>
  <si>
    <t xml:space="preserve">*No existe un canal que tenga una cobertura del 100% del talento humano.
*Dificultad para segmentar la información.
*Falta empoderamiento de la Intranet por parte de algunas personas de la Entidad. 
* No se cuenta con apoyo de todas las DT para replicar los mensajes o directrices emitidas desde el nivel central.
*No todas las DT incluye en sus indicadores la meta de comunicación interna. 
</t>
  </si>
  <si>
    <r>
      <rPr>
        <sz val="11"/>
        <color theme="1"/>
        <rFont val="Arial Narrow"/>
        <family val="2"/>
      </rPr>
      <t>En el nivel central todos tienen computadores.
El reconocimiento del papel técnico de la entidad a cargo de la conservación de los Parques Nacionales y coordinador del SINAP, lo que ha permitido la articulación de los involucrados en el sector.
* Se emplea materiales ambientalmente amigables, en la medida de las posibilidades, en productos impresos requeridos en la implementación de la Estrategia de Comunicación y Educación</t>
    </r>
    <r>
      <rPr>
        <sz val="11"/>
        <color rgb="FFFF0000"/>
        <rFont val="Arial Narrow"/>
        <family val="2"/>
      </rPr>
      <t xml:space="preserve"> </t>
    </r>
  </si>
  <si>
    <t xml:space="preserve">* Algunos mecanismos de la estrategia de comunicación y educación (procesos educativos, interpretación del patrimonio y comunicación comunitaria) se ven afectados en su ejecución debido al aislamiento por el COVID-19, por la necesidad de interacción con las comunidades y partes interesadas, lo cual no es posible en el contexto actual por recomendaciones de distanciamiento físico, limitaciones de aforo, etc. </t>
  </si>
  <si>
    <t>* Comunicaciones internas en los tres niveles de gestión para apoyar la implementación y apropiación del Sistema de Gestión Ambiental de la Entidad.</t>
  </si>
  <si>
    <t>*La página web no se actualiza por quienes tienen esta responsabilidad.</t>
  </si>
  <si>
    <t xml:space="preserve">*Los  procesos y procedimientos responden a un enfoque técnico de la educación y comunicación basada en la estrategia de comunicación y educación para la conservación.
* Buena organización de archivo gráfico y audiovisual que permitió la producción de material gráfico o audiovisual asociado a actividades de de comunicación interna y externa requeridos y socializados  en el tiempo de contigencia por el COVID-19. </t>
  </si>
  <si>
    <t>*Estabilidad en el grupo del proceso de gestión de comunicaciones lo cual ha permitdo continuidad y mejora del mismo.</t>
  </si>
  <si>
    <t xml:space="preserve">*Algunos procesos no informan adecuadamente de las actividades que adelantan para poder dar apoyo en comunicación interna a su gestión. </t>
  </si>
  <si>
    <t>Fortalecimiento e incentivo al uso de medios de comunicación virtuales para las actividades de la Estrategia de Comunicación y Educación ambiental.</t>
  </si>
  <si>
    <t>* Acceder a recursos de cooperación internacional.
* Alianzas público privadas  para conseguir donaciones y apalancar proyectos.</t>
  </si>
  <si>
    <t xml:space="preserve">* Recorte de presupuesto para el sector que afecta la ejecución de programas y metas. </t>
  </si>
  <si>
    <t>* Participación en la construcción de la política del SINAP y su implementaciòn con componentes que reconoce el papel de la comunicación y educaciuón para la conservación.</t>
  </si>
  <si>
    <t>*Cambio del gabinete y/o políticas del sector.
*Inexistencia de una estrategia de comunicación y educación del SINAP.</t>
  </si>
  <si>
    <t>* Formulación de decretos o leyes que vayan en contravía de la gestión de conservación y declaratoria de nuevas áreas.</t>
  </si>
  <si>
    <t xml:space="preserve">* Vincular a diferentes actores estratégicos que apoyen en la gestión de conservación. </t>
  </si>
  <si>
    <t>* Afectación del cumplimiento de acuerdos con comunidades o grupos étnicos por diferentes factores externos.</t>
  </si>
  <si>
    <t xml:space="preserve">*Implementación de Gobierno digital para mejorar la interacción con los ciudadanos. </t>
  </si>
  <si>
    <t>* Exigencia de Gobierno digital y el Plan Anticorrupción y Atención al Ciudadano sobre la necesidad de asegurar la accesibilidad a personas en condición de discapacidad. 
* La conectividad de algunas regiones no permite la ejecución de actividades de la estrategia de comunicación y educación ambiental, mediante métodos virtuales empleados en respuesta a la contigencia del COVID-19.</t>
  </si>
  <si>
    <t>* Posibilidades de hacer campañas en redes sociales.  Los entornos digitales nos han acercado a la interaccción con los grupos.</t>
  </si>
  <si>
    <t>* Crisis por falta de información, rumores o declaraciones infundadas.</t>
  </si>
  <si>
    <t>COORDINACIÓN DEL SINAP</t>
  </si>
  <si>
    <t>Se cuenta con personal competente para la ejecución de las actividades de la entidad.
 El personal a aumentado el conocimiento y empleo de diferentes herramientas tecnológicas para la ejecución de las actividades en la emergencia sanitaria COVID-19.</t>
  </si>
  <si>
    <t>El personal de planta, es Insuficiente para atender los temas proceso coordinación del SINAP, por lo que algunas de estas se adelantan por personal vinculado por contrato 
 Existencia de alta rotación de personal contratista que afecta la continuidad de los procesos.
 Se requiere fortalecer el conocimiento del personal que ingresé a desarrollar acciones del proceso de coordinación del SINAP
  Posible desconocimiento de la documentación, lineamientos y normatividad relacionados con conflicto de Intereses.</t>
  </si>
  <si>
    <t xml:space="preserve">Se tienen espacios de coordinación y de participación voluntarios y reglamentario,  en las escalas de gestión institucional.
Se reconoce a Parques Nacionales Naturales de Colombia  como coordinador del SINAP.
Se han generado espacio para la revisión y análisis de los procesos y procedimientos de la entidad, debido a la emergencia sanitaria de COVID-19.
Existe interiorización de las estratégicas y la políticas  de buenas practicas ambientales para oficinas y sedes administrativas </t>
  </si>
  <si>
    <t xml:space="preserve">La política del SINAP con visión 2030 que u incluirá la actualización del plan de acción del SINAP lo cual generara cambios en los planes de acción que se adelantan en los espacios de coordinación y participación en las diferentes escalas de gestión.
Es necesario difundir el proceso para fortalecer su conocimiento por parte del personal que labora en la entidad
Existen incertidumbre sobre los impactos que generara la emergencia sanitaria del COVID - 19 en el desarrollo de acciones del Proceso </t>
  </si>
  <si>
    <t xml:space="preserve">Se cuenta con la Plataforma del Registro Único Nacional de Áreas Protegidas RUNAP, en la cual se inscriben las áreas del SINAP por partes de las Autoridades Ambientales competentes 
 La plataforma del RUNAP es un subsistema del SIAC. 
</t>
  </si>
  <si>
    <t>Posible ocurrencia de fallas en la continuidad por varias situaciones, en temas como acceso a la plataforma, que es responsabilidad de otros proceso.</t>
  </si>
  <si>
    <t>Se cuenta con respaldo institucional para la incorporación en temas asociados al SINAP en diferentes políticas publicas y desarrollo normativos.</t>
  </si>
  <si>
    <t>Hay una débil inclusión de la función misional de coordinación del SINAP en los instrumentos de planeación institucional.</t>
  </si>
  <si>
    <t>Se cuenta con diferentes canales de comunicación que permiten la divulgación de la información del proceso para conocimiento de la entidad.</t>
  </si>
  <si>
    <t>Se cuenta con presupuesto para la contratación de prestación de servicios para suplir algunas necesidades del proceso.</t>
  </si>
  <si>
    <t>Asignación de recursos insuficientes para la ejecución de algunas actividades del proceso, que permitan mejorar la función de coordinación del SINAP a nivel institucional.</t>
  </si>
  <si>
    <t>Se tienen identificadas las partes interesadas en el proceso de coordinación del SINAP, tanto a nivel nacional como en las escalas de gestión.</t>
  </si>
  <si>
    <t xml:space="preserve">Se cuenta con un proceso articulado al mapa de procesos de PNNCs de Colombia.
Se encuentra Implementación la NTC PE 1000 con miras a la certificación para Áreas protegidas integrantes del SINAP inscritas en el RUNAP de PNNC, como miembro del CEN </t>
  </si>
  <si>
    <t>Se debe fortalecer el conocimiento y la capacitación relacionada en NTC PE 1000 en la entidad.
Con la expedición de la nueva política del SINAP podría requerirse la revisión del diseño del proceso.
 Posibilidad de aceptación de información incompleta o errónea por parte de las fuentes inscritas.</t>
  </si>
  <si>
    <t>El proceso hace parte del mapa del proceso institucionales y es reconocido por los demás procesos.</t>
  </si>
  <si>
    <t>Existe una débil articulación con algunos procesos.</t>
  </si>
  <si>
    <t xml:space="preserve">El proceso de coordinación del SINAP es transversal en el MIPG en cuanto es un proceso Misional </t>
  </si>
  <si>
    <t>El proceso cuenta con un equipo multidisciplinar que apoya el desarrollo del proceso.</t>
  </si>
  <si>
    <t>Existe debilidad en la continuidad de algunos miembros del equipo cuando estos son vinculados por prestación de servicios.
Atribución de funciones y  competencias que no le son propias de su cargo y/o obligaciones contractuales por parte de los servidores públicos.</t>
  </si>
  <si>
    <t xml:space="preserve">Se viene mejorando los flujos de información para el desarrollo de proceso </t>
  </si>
  <si>
    <t>Es necesario mejorar la efectividad de la inclusión del proceso en los flujos de información.</t>
  </si>
  <si>
    <t xml:space="preserve">Se cuenta con servidores tecnológicos para el funcionamiento de la plataforma RUNAP.
Existencia de un espacio específico en el servidor tecnológico de la entidad para salvaguardar la información del proceso.
PNNC cumple con los protocolos de información del país.
</t>
  </si>
  <si>
    <t xml:space="preserve">Se debe mejorar los protocolos relacionadas con confidencialidad, copia de sede seguridad, protección de perdida de información, protección de modificación/ alteración de acceso y disponibilidad acorde a la Norma  NTC PE 1000 y demás normas </t>
  </si>
  <si>
    <t xml:space="preserve">El SINAP por ser un compromiso de país en el marco del CDB posibilita gestionar recursos para su operación. </t>
  </si>
  <si>
    <t xml:space="preserve">
Incertidumbre en la asignación de recursos para la entidad y el proceso en respuesta a las prioridades de presupuesto para la contingencia COVID-19.
Recortes presupuestales en la vigencia generados por los lineamientos emitidos por el Gobierno Nacional.</t>
  </si>
  <si>
    <t>Existencia de varias instancias de participación en diferentes niveles de gestión del SINAP.
Reconocimiento del tema en el  plan nacional de desarrollo 2018-2022 que incluye la formulación de una nueva política pública para el SINAP con visión 2030 y metas para consolidar el sistema.</t>
  </si>
  <si>
    <t xml:space="preserve">Se cuenta con un marco normativo para el SINAP.
Se encuentra en formulación una nueva política pública del SINAP con visión 2030.
Existen acuerdos colaborativos con el sector Minas y Energía para apoyar la declaratoria de áreas protegidas.
</t>
  </si>
  <si>
    <t>Medidas del Gobierno Nacionales  por la emergencia del COVID 19, que afectan el desarrollo de los diálogos sociales que se adelanta en el marco del procesos.</t>
  </si>
  <si>
    <t>El SINAP es reconocido por sus diferentes actores en el territorio.</t>
  </si>
  <si>
    <t>Debilidad en los servicios de conectividad en el marco del SIAC.</t>
  </si>
  <si>
    <t>Se cuenta con diferentes mecanismos para divulgar las actividades y acciones generadas por el proceso.</t>
  </si>
  <si>
    <t>Posibilidad de recibir información incompleta o erronea por parte de las fuentes.</t>
  </si>
  <si>
    <t>EVALUACIÓN INDEPENDIENTE</t>
  </si>
  <si>
    <t>Equipo Interdisciplinario.
Competencia, basándose en la educación, formación o experiencia apropiadas del equipo auditor.</t>
  </si>
  <si>
    <t>Personal Insuficiente.
No contar con el auditor de Tecnologías de la Información.
Fallas en el tratamiento de la información por el responsable de la misma. 
Incurrir en causales de conflicto de intereses e impedimento.
Falta de actualización en temas relacionadas con Control Interno.</t>
  </si>
  <si>
    <t>Enfoque por procesos apropiado en la entidad.
Enfoque hacia el Sistema de Gestión Integrado.
Actualización del Mapa de Procesos de la entidad, el cual hace más visible la operación en relación con MIPG.
Conocimiento por parte del personal del sistema de gestión de calidad.</t>
  </si>
  <si>
    <t xml:space="preserve">Fallas en lineamientos y control del Gestor Documental.
</t>
  </si>
  <si>
    <t xml:space="preserve">Implementación del Modelo Estándar de Planeación y Gestión MIPG.
Implementación de estrategias y política de cero papel, para mejorar la eficiencia del consumo de dicho recurso.
</t>
  </si>
  <si>
    <t>Realización de campañas de autocontrol a toda la entidad y socialización de diferentes temas de control interno a los procesos.</t>
  </si>
  <si>
    <t>Cumplimiento del plan anual de auditoría en su totalidad a pesar de la baja asignación de los recursos.</t>
  </si>
  <si>
    <t>Necesidad de recursos para tener una cobertura amplia a nivel local y territorial en las auditorías. 
Afectación en la contratación del equipo de trabajo dada la entrada en vigencia de la Ley de Garantías.</t>
  </si>
  <si>
    <t xml:space="preserve">
La entidad cuenta con algunas estrategias para la gestión adecuada de los recursos naturales, tales como eficiencia en el uso de agua y puntos verdes para la separación de residuos. 
La entidad cuenta con planes pos consumo -  Programas  de gestión ambiental.</t>
  </si>
  <si>
    <t xml:space="preserve">
No se tienen identificados los posibles riesgos ambientales del nivel central y en algunas oficinas de Direcciones Territoriales.
Sedes de operación de la entidad en predios en arriendo, lo cual dificulta la realización de adecuaciones de infraestructura que probablemente se requieran (generando mayores costos).
</t>
  </si>
  <si>
    <t xml:space="preserve">Identificación y actualización del proceso dando claridad al objetivo y alcance.  </t>
  </si>
  <si>
    <t xml:space="preserve">Comunicación constante con los demás procesos de la Entidad, desde el Rol de Evaluación y Seguimiento y el Rol de Asesoría y Acompañamiento del Grupo de Control Interno. </t>
  </si>
  <si>
    <t>Debido a la emergencia sanitaria y ambiental causada por el COVID - 19, las auditorias se están realizando de forma virtual, dificultando la verificación de la información.
Falta de apropiación en la entidad en lo relacionado a la legislación ambiental.
Falta de apropiación por parte de los Líderes de procesos, Funcionarios y Contratistas en la operatividad del Sistema de Gestión Integrado - MIPG - MECI
Bajos controles en la oportunidad, pertinencia y la integralidad de entrega de la información.</t>
  </si>
  <si>
    <t>Dinamica cambiante en el Plan Anual de Auditorías por necesidades de auditorias especiales, requerimientos de Nivel Directivo o Entes de Control.</t>
  </si>
  <si>
    <t>Falta de articulación entre las Unidades de Decisión a Nivel Central, Territorial y Local en el desarrollo de los procedimientos.</t>
  </si>
  <si>
    <t xml:space="preserve">La información no es fluida entre los procesos, no hay transferencia del conocimiento. No hay información oportuna en algunos casos. </t>
  </si>
  <si>
    <t>Uso básico de herramientas tecnológicas para salvaguardar la información por el proceso Evaluación Independiente.</t>
  </si>
  <si>
    <t>Generación de controles de seguridad digital para evitar la pérdida de la información. 
Necesidad de un profesional en sistemas de  información para fortalecer el uso de herramientas tecnológicas.</t>
  </si>
  <si>
    <t>Disminución en los recursos asignados.
Incertidumbre en la asignación de los recursos debido a la reasignación de recursos.</t>
  </si>
  <si>
    <t>Cambio de políticas sectoriales y gubernamentales.
Asignación de indicadores y metas que responden a metas externas.
Solicitud de aumento de auditoria debido a la emergencia sanitaria.</t>
  </si>
  <si>
    <t>Existe normativa relacionada con buenas prácticas ambientales para oficinas y sedes administrativas.
Fortalecer la trasferencia de conocimiento a partir de campañas de autocontrol enfocadas en la dimensión No.7 del MIPG.</t>
  </si>
  <si>
    <t>Cambio en la normatividad. 
Aumento de requerimientos legales debido a la emergencia sanitaria.</t>
  </si>
  <si>
    <t>Debilidades en la conectividad que se ha evidenciado para la entrega oportuna de información en la emergencia sanitaria COVID 19.
Ataque cibernético.</t>
  </si>
  <si>
    <t>Acceso a infraestructura y servicios para operar desde las áreas protegidas.
Afectación en la operación de la entidad, debido a la emergencia sanitaria y ambiental, causada por el COVID 19.</t>
  </si>
  <si>
    <t>CONTROL DISCIPLINARIO</t>
  </si>
  <si>
    <t>Se cuenta con personal competente en materia disciplinaria y con conocimiento de la misión y funcionamiento de la entidad 
 Personal comprometido en el desarrollo de las diferentes actividades en materia disciplinaria</t>
  </si>
  <si>
    <t>Fortalecer la comprensión, evaluación y cumplimiento de la legislación y reglamentación ambiental vigente, por parte de los servidores públicos.
 Insuficiencia de personal para sustanciar los procesos disciplinarios
 La probabilidad de Ofertas económicas o intención de beneficiar a alguien con una decisión disciplinaria.
Dificultad en la contratación de profesionales especializados en derecho disciplinario, dada la entreda de vigencia de la Ley de garantias y la sentencia de Concejo de Estado.</t>
  </si>
  <si>
    <t xml:space="preserve">Estructuración del proceso disciplinario que contiene los procedimientos documentados (ordinario y verbal)
Se realiza Comité interno de seguimiento al plan de trabajo del periodo. </t>
  </si>
  <si>
    <t>Alto volumen de expedientes acumulados de vigencias anteriores</t>
  </si>
  <si>
    <t>Se dispone de los medios digitales para realizar la practica de las pruebas y diligencias de forma virtual</t>
  </si>
  <si>
    <t>Falta de una plataforma que permita identificar alertas tempranas
Digitalización parcial de los expedientes fisicos por razones de la reserva
No se cuenta con una impresora multifuncional exclusiva para garantizar la reserva</t>
  </si>
  <si>
    <t>Informes periodicos de la gestión del proceso</t>
  </si>
  <si>
    <t>Modificación de la normatividad disciplinaria.</t>
  </si>
  <si>
    <t xml:space="preserve">Disponibilidad de la cartilla disciplinaria con fines de sensibilización al cumplimiento de los deberes por parte del servidor público.
Campañas informativas sobre la responsabilidad de los servidores públicos frente a los derechos de los ciudadanos, através del correo institucional </t>
  </si>
  <si>
    <t>Insufiencia de recursos financieros para vinculación y contratación de personal y para la práctica de pruebas por fuera del Grupo de Control Disciplinario.
 La dificultad para la práctica de pruebas en las Direcciones Territoriales.</t>
  </si>
  <si>
    <t>Vulnerabilidad de la reserva de la actuación disciplinaria por el espacio fisico asignado</t>
  </si>
  <si>
    <t>Alto volumen de expedientes acumulados de vigencias anteriores.
Alta cantidad (número) de recepción de informes y quejas disciplinarias.
El grado de dificultad que rodea cada proceso disciplinario.</t>
  </si>
  <si>
    <t>Asignacion de la competencia disciplinaria en primera instancia</t>
  </si>
  <si>
    <t>Austeridad del gasto como medida gubernamental que limita los recursos para la vinculación y contratación de personal y para la práctica de pruebas por fuera del Grupo de Control Disciplinario</t>
  </si>
  <si>
    <t>Existe normatividad relacionada con buenas prácticas ambientales en la oficina o sedes administrativas.
Expedición del Código General Disciplinario (Ley 1952 de 2019).</t>
  </si>
  <si>
    <t>Prolongación de la entrada en vigencia del Código General Disciplinario (Ley 1952 de 2019), hasta el 1 de julio de 2021.</t>
  </si>
  <si>
    <t>Falta de infraestructura tecnologica para la practica de pruebas y diligencias en algunas areas protegidas</t>
  </si>
  <si>
    <t>Emergencia sanitaria por el COVID-19</t>
  </si>
  <si>
    <t>SOSTENIBILIDAD FINANCIERA Y NEGOCIOS AMBIENTALES</t>
  </si>
  <si>
    <t xml:space="preserve">Se cuenta con personal competente para la ejecución de las actividades de los procesos estratégicos, misionales, de apoyo y de evaluación </t>
  </si>
  <si>
    <t>Insuficiencia de personal profesional para los temas tecnicos en algunas areas, para el desarrollo de las actividades de los procesos</t>
  </si>
  <si>
    <t>Existen diferentes instrumentos ecónomicos aplicados y en funcionamiento que permiten la disminución de la brecha financiera.
Apropiación de la política de cero papel por el proceso de Sostenibilidad financiera viendose reflejado en el bajo consumo del recurso.</t>
  </si>
  <si>
    <t>Formulación inadecuada de algunos Instrumentos económicos y financieros.
Ausencia de recursos ( presupuesto público, cooperación internacional, y/o de los ingresos generados en las propias áreas protegidas del sistema) para el manejo adecuado de la coordinación de estrategias de conservación, que garantizen el cumplimiento de los objetivos misionales e institucionales de le entidad.
Existen vacíos de información en lo concerniente a legislación ambiental aplicable al proceso de sostenibilidad financiera a nivel central en la entidad.</t>
  </si>
  <si>
    <t>Se cuenta con una plataforma tecnológica que permite la comunicación asertiva entre los diferentes procesos. 
Respuesta oprtuna del soporte tecnológico de la entidad a los requerimientos presentados en la emergencia sanitaria COVID-19.</t>
  </si>
  <si>
    <t xml:space="preserve">Deficiencias en los sistemas de información y tecnológicos con los que cuenta la entidad, para asegurar y evitar pérdida de información de la entidad.  </t>
  </si>
  <si>
    <t>Se cuenta con cifras e indicadores que permiten medir la efectividad de las metas consignadas en los planes de acción Anual. 
Repuesta oportuna de la Entidad en los requerimientos generados por COVID-19.
Implementación de estrategias y política de cero papel, para mejorar la eficiencia del consumo de dicho recurso.</t>
  </si>
  <si>
    <t>Debilidades en la planeación de metas para el diseño y/o ajuste de los mecanismos financieros necesarios.</t>
  </si>
  <si>
    <t xml:space="preserve">Se cuenta con canales de comunicación interna como la intranet, correo electrónico, emisora insitu radio, medios por los cuales se divulga la información interna de la entidad.
Frecuente comunicación relacionada con los requerimientos y recomendaciones para afrontar de manera adecuada  la emergencia sanitaria por COVID-19.
</t>
  </si>
  <si>
    <t xml:space="preserve">Demoras en la respuesta y comunicación a nivel nacional con algunas de las áreas locales. </t>
  </si>
  <si>
    <t>La entidad cuenta con algunas estrategias para la gestión adecuada de los recursos naturales, tales como eficiencia en el uso de agua y puntos verdes para la separación de residuos. 
La entidad cuenta con planes pos consumo para el empleo de os funcionarios y contratistas.</t>
  </si>
  <si>
    <t>No todas las AP cuentan con la infraestructura adecuada para las actividades de vocación ecoturística.
La Entidad no tiene identificados los posibles riegos, provenientes de las actividades de las organizaciones con las que se comparten las instalaciones del nivel central y en algunas oficinas de Direcciones Territoriales.</t>
  </si>
  <si>
    <t>Debilidad en la evaluación y seguimiento de las actividades requeridas, para el diseño y/o ajuste y/o implementación de mecanismos financieros en PNNC.</t>
  </si>
  <si>
    <t>El proceso genera comunicaciones internas que permiten evidenciar el análisis y seguimiento de la gestión.</t>
  </si>
  <si>
    <t>Debilidad en el acceso a la información física requerida para algunas actividades del proceso, debido a la emergencia sanitaria COVID-19.</t>
  </si>
  <si>
    <t>Insufiiciente seguimiento a la implementación de los mecanismos financieros diseñados y/o ajustados. 
Debilidad en la información técnico y financiera, del contenido en los informes generados por los aliados y la SSNA.</t>
  </si>
  <si>
    <t>Se ha mejorado la comunicación con algunos procesos conforme la dinámica ejecutada en la emergencia sanitaria COVID-19.</t>
  </si>
  <si>
    <t>Gestión de mecanismos económicos, ajuste y/o implementación de mecanismos que generen recursos para la entidad, a traves de nuevos instrumentos a nivel interno o a través de reformas de ley y/o modificaciones, mecanismos y alianzas.</t>
  </si>
  <si>
    <t xml:space="preserve">Insuficientes los mecanismos económicos y financieros, que en reconocimiento de la importancia de las áreas protegidas, generen los recursos suficientes para la conservación de las áreas protegidas.
Incertidumbre en la asignación presupuestal de la entidad debido a las prioridades del gobierno en respuesta a la emergencia sanitaria COVID-19.
Recortes presupuestales impidiendo el cumplimiento de metas en proyectos de inversión </t>
  </si>
  <si>
    <t>Existe normativa relacionada con buenas prácticas ambientales para oficinas y sedes administrativa</t>
  </si>
  <si>
    <t>Requerimientos recibidos en la organización por visitas de inspección por parte de las entidades de control en temas ambientales.
Cambios en requisitos legales en temas ambientales para la sede central a los que la entidad no pueda dar respuesta oportuna.</t>
  </si>
  <si>
    <t>Aumento en la debilidad de los servicios de conectividad de algunas áreas protegidas, dificultando la articulación y el desarrollo de las actividades relacionadas con el proceso, evidenciado en la emergencia Sanitaria COVID-19.</t>
  </si>
  <si>
    <t>GESTIÓN DOCUMENTAL</t>
  </si>
  <si>
    <t>Se cuenta con personal competente para la ejecución de las actividades del proceso de Gestión documental</t>
  </si>
  <si>
    <t xml:space="preserve">Insuficiencia de personal para el desarrollo de las actividades del proceso Gestión documental
Falta de apropiacion del código de integridad que rige las labores del servidor público y contratistas
Posible desconocimiento de la documentación, lineamientos y normatividad relacionados con conflicto de Intereses.
</t>
  </si>
  <si>
    <t xml:space="preserve">Se cuenta con los instrumentos archivisticos tales como: Procedimientos, formatos, programas, plan de trabajo y tablas de retención documental </t>
  </si>
  <si>
    <t>Falta de apropiación para aplicar los lineamientos de gestión documental
No contar con una unidad administrativa de Gestión Documental</t>
  </si>
  <si>
    <t>Existe un sistema de gestion documental donde se administra y maneja la información desde su planeación, hasta su disposición final (finalización de tramite), lo cual optimiza el uso de papel como recurso</t>
  </si>
  <si>
    <t>La nueva versión del sistema de gestión documental tiene módulos sujetos a mejoras para optimizar su manejo
Caidas del sistema que inciden en la operatividad del sistema de gestión documental</t>
  </si>
  <si>
    <t xml:space="preserve">Existe compromiso por la Dirección para la implementación de lineamientos de gestión documental, lo cual se evidencia en el seguimiento que se realiza en el Comité Institucional de Gestión y Desempeño </t>
  </si>
  <si>
    <t xml:space="preserve">Campañas de buenas practicas en el manejo de la gestión documental </t>
  </si>
  <si>
    <t>Falta de apropiación por parte de los usuarios de la buenas prácticas en el manejo de la gestión documental</t>
  </si>
  <si>
    <t>Falta de aprovisionamiento de recursos para implementación del sistema de gestion dcomental</t>
  </si>
  <si>
    <t>Creación del proceso para la gestión documental</t>
  </si>
  <si>
    <t>Manejo adecuado de la documentacion que maneja la entidad</t>
  </si>
  <si>
    <t>Falta de presupuesto para fortalecer la plataforma tecnológica y gestión de archivos.</t>
  </si>
  <si>
    <t>El modelo integrado de planeación y gestión en la dimensión de información y comunicación establece como instrumento archivistico el Plan Institucional Nacional de Archivo.
La herramienta furag permite realizar seguimiento al cumplimiento de los requisitos legales de gestión documental</t>
  </si>
  <si>
    <t>Cambio frecuente de la normatividad relacionada con la gestión documental</t>
  </si>
  <si>
    <t>Por las características geográficas de la entidad no hay cobertura tecnológica para todos los usuarios ni cobertura electríca suficiente o estable para algunas de las áreas protegidas, limitando el acceso y manejo del sistema de gestión documental.</t>
  </si>
  <si>
    <t>Emergencia sanitaria y ambiental por el COVID 19 que afecta el acceso y organización de los archivos físicos.</t>
  </si>
  <si>
    <t>SERVICIO AL CIUDADANO</t>
  </si>
  <si>
    <t>El personal presenta en el Comité Interno del GPC seguimiento y control a las actividades que desarrolla en el proceso de servicio al ciudadano. 
DTAM cuenta con personal para la ejecución de las actividades del proceso de atencion al usuario</t>
  </si>
  <si>
    <t>Insuficiencia de personal  para el desarrollo de las actividades del proceso de servicio al ciudadano. 
No contar con una dependencia exclusiva de servicio al ciudadano. 
Falta optimizar el manejo de los aplicativos relacionados con servicio al ciudadano.
Falta de capacitación al personal que apoya el proceso de servicio al ciudadano. 
Posible desconocimiento de la documentación, lineamientos y normatividad relacionados con conflicto de Intereses.</t>
  </si>
  <si>
    <t>Se cuenta con lineamientos generales que permiten uniformidad en el tratamiento y en el servicio al ciudadano por los diferentes canales dispuestos por PNN, con el ánimo de brindar un servicio de calidad, mejorando la percepción, imagen institucional y aumentando la satisfacción del ciudadano. 
Se cuenta con instrumentos para medir  la satisfacciòn del ciudadano y conocer su percepciòn sobre la prestaciòn del servicio y así generar acciones que permitan la  mejora continua. 
Se realizan comites internos para realizar seguimiento y control al proceso
El personal presenta en el Comité Interadministrativo de la DTAN el seguimiento y control a las actividades que desarrolla en el proceso de servicio al ciudadano</t>
  </si>
  <si>
    <t>Desconocimiento para identificar la clase de petición  de acuerdo a lo establecido en la normatividad que regula el derecho fundamental de petición.
Insuficiente apropiación  de los lineamientos establecidos para el proceso de servicio al ciudadano.</t>
  </si>
  <si>
    <t>Se cuenta con aplicativos como el sistema de gestión documental y ventanilla única que permite llevar un control y seguimiento a los diferentes trámites relacionados con el servicio al ciudadano</t>
  </si>
  <si>
    <t>Insuficiencia de cobertura de conectividad (por problemas técnicos o climáticos) que afecta la prestación del servicio</t>
  </si>
  <si>
    <t>Amplios mecanismos para difundir la comunicación que se dan entre los procesos, además de cambios en los mismos.</t>
  </si>
  <si>
    <t>Infraestructura no adecuada para la atención a población en situación de discapacidad
Posible afectación ambiental en las instalaciones y/o áreas protegidas, debido a la generación de residuos por parte de los usuarios o habiatantes de las áreas, y que estos residuos sean de dificil control
PQRSD recibidas por los ciudadanos referente al manejo y generación de residuos en las areas protegidas.</t>
  </si>
  <si>
    <t xml:space="preserve">El sistema de gestión documental presenta falencias en cuanto al dato de días de tramite y no permite la radicacion de los archivos en PDF.
La ventanilla única de Parques Nacionales presenta errores en su funcionamiento  y de conexión con el sistema de gestión documental.
 </t>
  </si>
  <si>
    <t xml:space="preserve">Falta de presupuesto para la creacion de la dependencia de servicio al ciudadano con cobertura a nivel nacional </t>
  </si>
  <si>
    <t>Existencia de un amplio marco legal  que garantiza el acceso a los ciudadanos  a diversos mecanismos de participaciòn  para proteger sus derechos y brindar una adecuada atencion. 
Expedición del decreto 491 de 2020 por medio del cual se modifican transitoriamente los plazos de respuesta establecido en la ley 1755 de 2015</t>
  </si>
  <si>
    <t xml:space="preserve">Dificultades logísticas y económicas para poder cumplir con lo establecido en el marco legal. </t>
  </si>
  <si>
    <t xml:space="preserve">La entidad cuenta con diferentes sedes a nivel nacional lo que facilita que incluso las poblaciones más apartadas accendan a la informaciòn de la entidad </t>
  </si>
  <si>
    <t xml:space="preserve">Por las caracterìsticas geográficas de la entidad y la diversidad de los actores con los que interactua, se dificulta la cobertura plena. </t>
  </si>
  <si>
    <t xml:space="preserve">Disponibilidad de herramientas tecnológicas por parte del Estado que facilitan al usuario la consulta de los servicios y tràmites que presta la entidad. </t>
  </si>
  <si>
    <t>Por las características geográficas de la entidad no hay cobertura tecnológica para todos los ciudadanos
Los ciudadanos no está usando la ventanilla integral de trámites ambientales</t>
  </si>
  <si>
    <t>Emergencia sanitaria generada por el COVID 19 afectando el servicio al ciudadano de forma presencial ya que imposibilita el acceso de alguna parte de los ciudadanos.</t>
  </si>
  <si>
    <t>El DNP organiza ferias nacionales de servicio al ciudadano, que permiten facilitar a la población  el acceso a los tramites y servicios
Contar con página web para interactuar con los ciudadanos.
Medios de difusiòn a través de los diferentes canales de comunicaciòn dispuestos para los ciudadanos</t>
  </si>
  <si>
    <t xml:space="preserve">GESTION DE RECURSOS FÍSICOS </t>
  </si>
  <si>
    <t>Desconocimiento de normatividad relacionada con los diferentes procedimientos del proceso.
Falta de etica por parte de los servidores.
Posible desconocimiento de la documentación, lineamientos y normatividad relacionados con conflicto de Intereses.</t>
  </si>
  <si>
    <t>Se cuenta con lineamientos en el tema de aseguramiento de bienes e inventarios.
Existe un programa de seguros que salvaguarda los bienes de la entidad y la integridad de los funcionarios a nivel directivo y guardaparques
Se cuenta con una resolución donde se establece el procedimiento para dar de baja a los bienes muebles de la entidad.</t>
  </si>
  <si>
    <t xml:space="preserve">Se encuentra en proceso de actualización el normograma para incluir lo refente a la normatividad ambiental aplicable al proceso.
Los procedimientos del proceso no poseen los lineamientos documentados con realción a temas ambientales.
El plan de emergencias de la entidad no contempla las acciones y riesgos de carácter ambiental. 
Algunas de las áreas no realizan las actividades precontracturales dentro de los tiempos estipulados necesarias para la ejecución de los mantenimientos preventivos.
Falta de implementación de los lineamientos de infraestructura sostenible.
No asegurar  los bienes de la entidad solicitados en el formato de inclusión 
</t>
  </si>
  <si>
    <t>Falta equipos de computo mas robustos que permita trabajar optimamente el programa autocad.
No hay suficientes licencias de software para los diferentes programas requeridos por el Grupo de Infraestructura.
Falta de equipos de cómputo más robustos que permita trabajar óptimamente los programas establecidos. (DTAN).
Las areas protegidas no cuentan con el aplicativo en linea para la consulta de los bienes con que cuenta cada area. (DTAM)</t>
  </si>
  <si>
    <t>Se cuenta con sistemas de recolección de residuos especiales de la red posconsumo en el Nivel Central.</t>
  </si>
  <si>
    <t>Debilidad en la planeación de los lineamientos y/o requerimientos por parte de la Entidad para el desarrollo de las actividades inherentes al Grupo de infraestructura.
Falta de implementación de los lineamientos de infraestructura sostenible.</t>
  </si>
  <si>
    <t>Se cuenta con un programa para el manejo de la comunicación que   permite gestionar electrónicamente la producción, el trámite, el almacenamiento digital y la recuperación de documentos, evitando pérdida de la información. ORFEO y correo electrónico (DTAN).
Se cuenta con los medios de comunicación que la entidad ofrece en el momento en que realizan las publicaciones de las modificaciones de los formato y demás (DTAM)</t>
  </si>
  <si>
    <t>Los ajustes de la planeación Institucional afectan los montos de cobertura de bienes (DTAN).</t>
  </si>
  <si>
    <t>La entidad cuenta con inmuebles propios y se realizalos mantenimientos preventivos 
Gestiones para la generación de Arquitectura Temporal/Efimera.
Se cuenta con sistemas de recolección de residuos especiales de la red posconsumo.</t>
  </si>
  <si>
    <t>Posible afectación a los recursos fisicos de la entidad debido a que el plan de emergencias de la entidad no contempla las acciones y riesgos de carácter ambiental.</t>
  </si>
  <si>
    <t xml:space="preserve">Se cuenta con un procedimiento de infraestructura y mantenimiento de sedes, asi como un formato para el autodiagnóstico (Ficha técnica) y mantenimiento. 
Se cuenta con un inventario de todos los bienes muebles e inmuebles y un manual para el manejo y control de propiedad, planta y equipo. </t>
  </si>
  <si>
    <t>Demora en la entrega de los formatos de inclusión de los bienes (DTAO).
Falta de controles en las salidas y prestamo de bienes</t>
  </si>
  <si>
    <t>El personal presenta en el Comité Interno del GPC seguimiento y control a las actividades que desarrolla en el proceso de gestión de recursos físicos
Contar con un profesional especializado en el tema de arquitectura sostenible
Contar con el personal idóneo para el desarrollo de las actividades y manejo del área (DTAN)
Se cuenta con personal competente para la ejecución de las actividades y con profesional en arquitectura para el apoyo en la infraestructura de la DTAM - AP
Se cuenta con personal de apoyo para la aplicación del sistema de gestión ambiental a las actividades del proceso</t>
  </si>
  <si>
    <t>Se cuenta con un software de inventarios que permite mayor confiabilidad y control de la información de la propiedad, planta y equipo.</t>
  </si>
  <si>
    <t>Gestión de recursos financieros con FONTUR y KFW para el mantenimiento y/o construcción de bienes inmuebles</t>
  </si>
  <si>
    <t>Falta de presupuesto para ejecutar los mantenimientos preventivos de las sedes de las áreas protegidas</t>
  </si>
  <si>
    <t xml:space="preserve">Existe normatividad para lo relacionado con inventarios y seguros
Cumplir con la normatividad e implementar el sistema de gestión ambiental aumentara la eficiencia en las actividades realizadas y brindara mejoras de carácter económico, social e institucional. </t>
  </si>
  <si>
    <t>Visitas de inspección por parte de las entidades de control que pueden generar sanciones por incumplimiento en los requisitos legales y otros.</t>
  </si>
  <si>
    <t>Existen lineamientos generados desde el Estado, para la adopción de compras sostenibles.</t>
  </si>
  <si>
    <t>Emergencia sanitaria generada por el COVID 1</t>
  </si>
  <si>
    <t>ADMINISTRACIÓN Y MANEJO DEL SISTEMA DE PARQUES NACIONALES NATURALES</t>
  </si>
  <si>
    <t xml:space="preserve">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 
</t>
  </si>
  <si>
    <r>
      <rPr>
        <sz val="11"/>
        <color theme="1"/>
        <rFont val="Arial Narrow"/>
        <family val="2"/>
      </rPr>
      <t xml:space="preserve">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t>
    </r>
    <r>
      <rPr>
        <b/>
        <sz val="11"/>
        <color rgb="FF000000"/>
        <rFont val="Arial Narrow"/>
        <family val="2"/>
      </rPr>
      <t xml:space="preserve">Cargas laboral 
</t>
    </r>
    <r>
      <rPr>
        <sz val="11"/>
        <color rgb="FF000000"/>
        <rFont val="Arial Narrow"/>
        <family val="2"/>
      </rPr>
      <t>Posible desconocimiento de la documentación, lineamientos y normatividad relacionados con conflicto de Intereses.</t>
    </r>
  </si>
  <si>
    <r>
      <rPr>
        <sz val="11"/>
        <color rgb="FF000000"/>
        <rFont val="Arial Narrow"/>
        <family val="2"/>
      </rPr>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t>
    </r>
    <r>
      <rPr>
        <sz val="11"/>
        <color rgb="FFFF0000"/>
        <rFont val="Arial Narrow"/>
        <family val="2"/>
      </rPr>
      <t xml:space="preserve"> </t>
    </r>
    <r>
      <rPr>
        <sz val="11"/>
        <color rgb="FF000000"/>
        <rFont val="Arial Narrow"/>
        <family val="2"/>
      </rPr>
      <t xml:space="preserve">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t>
    </r>
    <r>
      <rPr>
        <sz val="11"/>
        <color rgb="FFFF0000"/>
        <rFont val="Arial Narrow"/>
        <family val="2"/>
      </rPr>
      <t xml:space="preserve">
</t>
    </r>
    <r>
      <rPr>
        <sz val="11"/>
        <color rgb="FF000000"/>
        <rFont val="Arial Narrow"/>
        <family val="2"/>
      </rPr>
      <t>Re organización y lineamientos de mejora para dar respuesta en la ejecución de las actividades (funcionarios - contratistas) en situaciones de contigencia.</t>
    </r>
  </si>
  <si>
    <r>
      <rPr>
        <sz val="11"/>
        <color rgb="FF000000"/>
        <rFont val="Arial Narrow"/>
        <family val="2"/>
      </rPr>
      <t>Fallas en la comunicación entre los diferentes procesos de la entidad.
Las entradas y salidas de algunos procesos, no interactuan de manera efectiva.
Poca c</t>
    </r>
    <r>
      <rPr>
        <sz val="11"/>
        <color rgb="FF000000"/>
        <rFont val="Arial Narrow"/>
        <family val="2"/>
      </rPr>
      <t xml:space="preserve">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  
</t>
    </r>
    <r>
      <rPr>
        <sz val="11"/>
        <color rgb="FFFF0000"/>
        <rFont val="Arial Narrow"/>
        <family val="2"/>
      </rPr>
      <t xml:space="preserve">
</t>
    </r>
  </si>
  <si>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</si>
  <si>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</si>
  <si>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r>
      <rPr>
        <sz val="11"/>
        <color rgb="FF000000"/>
        <rFont val="Arial Narrow"/>
        <family val="2"/>
      </rPr>
      <t xml:space="preserve">Se cuenta con las herramientas de planeación y seguimiento institucional. 
Acompañamiento y seguimiento periódico al cumplimiento de las herramientas de planeación y seguimiento institucional. </t>
    </r>
    <r>
      <rPr>
        <strike/>
        <sz val="11"/>
        <color rgb="FF000000"/>
        <rFont val="Arial Narrow"/>
        <family val="2"/>
      </rPr>
      <t xml:space="preserve">
</t>
    </r>
  </si>
  <si>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</si>
  <si>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</si>
  <si>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</si>
  <si>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 xml:space="preserve">Gestión de recursos para la implementación de las acciones de manejo de las areas protegidas. 
Priorización de recursos a través de los comites directivos. 
</t>
  </si>
  <si>
    <t xml:space="preserve">Escasa asignación presupuestal para la implementación de las acciones de manejo en las areas protegidas. 
No se cuenta con un mecanismo de sostenibilidad financiera para el manejo efectivo de las areas protegidas. 
</t>
  </si>
  <si>
    <t xml:space="preserve">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 </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</si>
  <si>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 
Diferencias entre las perspectivas sobre la protección del territorio así como las competencias y funciones con la autoridades ambiental y de los grupos étnicos.</t>
  </si>
  <si>
    <t>Trabajo articulado entre los lideres de proceso, la Oficina Asesora de Planeaciòn y demàs dependencias de la entidad en el marco de la actualizaciòn del modelo integrado de planeación y gestiòn.</t>
  </si>
  <si>
    <r>
      <rPr>
        <sz val="11"/>
        <color rgb="FF000000"/>
        <rFont val="Arial Narrow"/>
        <family val="2"/>
      </rPr>
      <t xml:space="preserve">Falta de articulación entre las dependencias que apuntan al cumplimiento de las metas del proceso y la oportuna entrega y recepciòn de informaciòn requerida para la ejecuciòn de las actividades. 
Baja Interacción con </t>
    </r>
    <r>
      <rPr>
        <sz val="11"/>
        <color rgb="FF000000"/>
        <rFont val="Arial Narrow"/>
        <family val="2"/>
      </rPr>
      <t>algunos</t>
    </r>
    <r>
      <rPr>
        <sz val="11"/>
        <color rgb="FF000000"/>
        <rFont val="Arial Narrow"/>
        <family val="2"/>
      </rPr>
      <t xml:space="preserve"> procesos de la entidad.</t>
    </r>
  </si>
  <si>
    <t>Cuenta con lineamientos especificos para el desarrollo de las lineas de manejo para abordar las diferentes situaciones de manejo de las areas protegidas .</t>
  </si>
  <si>
    <t xml:space="preserve">
No existe un directriz clara sobre la forma de adoptar y publicar los lineamientos. 
Algunas actividades del proceso no se encuentran documentadas</t>
  </si>
  <si>
    <t>Hay presencia de los equipos de trabajo en diferentes sectores de las AP.</t>
  </si>
  <si>
    <t>Dificultades para realizar acciones previstas y cumplir con planes de trabajo establecidos debido a la emergencia sanitaria, que impide la movilidad de los equipos de trabajo.</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</si>
  <si>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</si>
  <si>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</si>
  <si>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No se cuenta con capacidad para asignar cuenta de correo institucional a todos los funcionarios y contratistas que ingresan a la instituciòn.</t>
  </si>
  <si>
    <t>Establecimiento de Protocolos de bioseguridad ante la emergencia sanitaria, con dotación oportuna de los elementos necesarios para proteger la integridad de los funcionarios.</t>
  </si>
  <si>
    <r>
      <rPr>
        <sz val="11"/>
        <color rgb="FF000000"/>
        <rFont val="Arial Narrow"/>
        <family val="2"/>
      </rPr>
      <t xml:space="preserve">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t>
    </r>
    <r>
      <rPr>
        <sz val="11"/>
        <color rgb="FFFF9900"/>
        <rFont val="Arial Narrow"/>
        <family val="2"/>
      </rPr>
      <t xml:space="preserve">
</t>
    </r>
    <r>
      <rPr>
        <sz val="11"/>
        <color rgb="FF000000"/>
        <rFont val="Arial Narrow"/>
        <family val="2"/>
      </rPr>
      <t xml:space="preserve">Canales de comunicación con actores estratégicos para la generación de alianzas. 
</t>
    </r>
  </si>
  <si>
    <t xml:space="preserve">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 </t>
  </si>
  <si>
    <r>
      <rPr>
        <sz val="11"/>
        <color rgb="FF000000"/>
        <rFont val="Arial Narrow"/>
        <family val="2"/>
      </rPr>
      <t xml:space="preserve">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t>
    </r>
    <r>
      <rPr>
        <b/>
        <sz val="11"/>
        <color rgb="FFFF9900"/>
        <rFont val="Arial Narrow"/>
        <family val="2"/>
      </rPr>
      <t xml:space="preserve">
</t>
    </r>
    <r>
      <rPr>
        <sz val="11"/>
        <color rgb="FF000000"/>
        <rFont val="Arial Narrow"/>
        <family val="2"/>
      </rPr>
      <t xml:space="preserve">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 </t>
    </r>
  </si>
  <si>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</si>
  <si>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</si>
  <si>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</si>
  <si>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</si>
  <si>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</si>
  <si>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r>
      <rPr>
        <sz val="11"/>
        <color rgb="FF000000"/>
        <rFont val="Arial Narrow"/>
        <family val="2"/>
      </rPr>
      <t xml:space="preserve">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 </t>
    </r>
    <r>
      <rPr>
        <b/>
        <sz val="11"/>
        <color rgb="FF000000"/>
        <rFont val="Arial Narrow"/>
        <family val="2"/>
      </rPr>
      <t xml:space="preserve">
</t>
    </r>
  </si>
  <si>
    <t xml:space="preserve">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 </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</si>
  <si>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</si>
  <si>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r>
      <rPr>
        <sz val="11"/>
        <color rgb="FF000000"/>
        <rFont val="Arial Narrow"/>
        <family val="2"/>
      </rPr>
      <t>Presiones antrópicas y de otros sectores (mineria, hidrocarburos) sobre los recursos naturales y ecosistemas que se protegen en la Areas protegidas que generan Afectación de los Objetivos de Conservación.</t>
    </r>
    <r>
      <rPr>
        <sz val="11"/>
        <color rgb="FFFF9900"/>
        <rFont val="Arial Narrow"/>
        <family val="2"/>
      </rPr>
      <t xml:space="preserve">
</t>
    </r>
    <r>
      <rPr>
        <sz val="11"/>
        <color rgb="FF000000"/>
        <rFont val="Arial Narrow"/>
        <family val="2"/>
      </rPr>
      <t xml:space="preserve">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
</t>
    </r>
  </si>
  <si>
    <r>
      <rPr>
        <sz val="11"/>
        <color rgb="FF000000"/>
        <rFont val="Arial Narrow"/>
        <family val="2"/>
      </rPr>
      <t>Buen relacionamiento con otras entidades adscritas al sector ambiente a escala nacional, regional y local. 
Espacios de trabajo en instancias de coordinación como las burbujas ambientales</t>
    </r>
    <r>
      <rPr>
        <sz val="11"/>
        <color rgb="FF339966"/>
        <rFont val="Arial Narrow"/>
        <family val="2"/>
      </rPr>
      <t xml:space="preserve">
</t>
    </r>
    <r>
      <rPr>
        <sz val="11"/>
        <color rgb="FF000000"/>
        <rFont val="Arial Narrow"/>
        <family val="2"/>
      </rPr>
      <t xml:space="preserve">Coordinación y apoyo con otras entidades para frenar las situaciones ilegales que afectan las areas protegidas. 
Existencia de medios de comunicaciòn interesados en conocer y divulgar informaciòn de itneres de las areas protegidas. </t>
    </r>
  </si>
  <si>
    <t xml:space="preserve">Falta de compromiso de las entidades y organizaciones para trabajar en sinergia las temáticas misionales de la entidad. 
Baja respuesta a la corresponsabilidad de las competencias institucionales de los demas sectores (infraestructura, tecnologia, minero etc)
</t>
  </si>
  <si>
    <t>GESTIÓN DE TECNOLOGÍAS Y SEGURIDAD DE LA INFORMACIÓN</t>
  </si>
  <si>
    <t>Se cuenta con personal competente para la ejecución de las actividades del proceso de Gestión de Tecnologías y Seguridad de la Información.
Conocimiento y agilidad de implementación de herramientas para dotar de servicios virtuales, durante la emergencia sanitaria y el desarrollo de trabajo en casa.</t>
  </si>
  <si>
    <t>Insuficiencia de personal para el desarrollo de las actividades del proceso Gestión de Tecnologías y Seguridad de la Información. 
Fuga de información por desconocimiento o uso indebido por parte de los usuarios.
Falta de continuidad del personal de tecnologías.
Incumplimiento en la entrega de los productos que aportan a la construccion y mantenimiento de los sistemas, en los tiempos definidos.</t>
  </si>
  <si>
    <t>Se cuenta con un sistema de gestion de Seguridad de la Información.
Existencia y conocimiento por parte del personal del sistema de gestión de calidad, el cual sirve como base para implementar e integrar el sistema de gestión ambiental.</t>
  </si>
  <si>
    <t xml:space="preserve">Falta de apropiación e insuficiencia de personal para aplicar los lineamientos gestión y administración de la información.
Falta de interacción entre procesos para dar cumplimiento a la totalidad de la cadena de valor de los servicios prestados.
Falta de lineamientos y estándares internos para el desarrollo de sistemas de información.
Falta fortalecer el Proceso TI y sus procedimientos asociados, de acuerdo a las requerimientos institucionales y lineamientos MinTIC.
No contar una oficina de Tecnologías de la Información y las Comunicaciones, que cuente con lider especialista en el tema, el cual cuente con un equipo de apoyo al menos por cada una de las líneas.
Continuidad en los procesos de contratación en el portal del estado colombiano
</t>
  </si>
  <si>
    <t>Se cuenta con diferentes plataformas tecnológicas que soportan las necesidades básicas de gestión y administración de la información.</t>
  </si>
  <si>
    <t>Falta de robustez e interoperabilidad para soportar y administrar de manera óptima la información de la Entidad.
Falta de recursos para el respaldo de información en otros medios de almacenamiento.
Falta de alineación de gestión de la información contra las tablas de retencion documental
Contar con todas las herramientas que apoyen actividades estratégicas, administrativas y de apoyo.
Vulnerabilidad de la información, debido al trabajo en casa derivado de la emergencia sanitaria donde la entidad no puede ejercer el control suficiente frente a la seguridad de la información.
No contar con sistemas de respaldo para sistemas de misión critica.
Los equipos de radiocomunicaciones no cuenten con cubrimiento de las frecuencias asignadas.
Insuficiencia de equipos de radiocomunicaciones en las áreas protegidas.</t>
  </si>
  <si>
    <t>Existe compromiso por la Dirección para la implementación de lineamientos de gestión TI y de seguridad de la información que se enfocan en la integración con la misión Institucional.
Implementación de estrategias y política de cero papel, para mejorar la eficiencia del consumo de dicho recurso.</t>
  </si>
  <si>
    <t>Falta de aprovisionamiento de recursos para la implementación de los proyectos del PETIC.</t>
  </si>
  <si>
    <t>Falta fortalecimiento de los planes de comunicación frente al uso y apropiación de las tecnologías y seguridad de la información.
Falta de uso y apropiación de los sistemas de información de la entidad.</t>
  </si>
  <si>
    <t>Se realiza el aprovisionamiento de infraesctructura en algunos sitios (DT´s y AP), optimizando recursos y servicios</t>
  </si>
  <si>
    <t>Falta de actualización tecnológica para que las DTs y APs puedan reportar correctamente a todos los sistemas de información.
Tanto en Nivel Central, como en DT existe deficiencia de espacios adecuados para el almacenamiento y funcionamiento seguro de la infraestructura tecnológica.</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</si>
  <si>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</si>
  <si>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Falta de entrega de los productos en los tiempos definidos.
Incumplimiento de ANS de los contratos de tecnologías por parte de los proveedores.
No se tienen identificados los posibles riegos provenientes de las actividades de las organizaciones con las que se comparten las instalaciones del nivel central y en algunas oficinas de Direcciones Territoriales.</t>
  </si>
  <si>
    <t>Falta impulsar la implementación del modelo de Arquitectura Empresarial en la institución.</t>
  </si>
  <si>
    <t>Trabajo colaborativo con las dependencias para la definición e implementación de los sistemas y herramientas tecnológicas.</t>
  </si>
  <si>
    <t>Desconocimiento por parte de los usuarios de buenas prácticas en el manejo de la información institucional.
Publicación inconsistente de los datos contenidos en los sistemas de información asignados al proceso</t>
  </si>
  <si>
    <t>Por las características geográficas de la entidad no hay cobertura electríca suficiente o estable para algunas de las áreas protegidas.</t>
  </si>
  <si>
    <t>Generación de residuos técnologicos y físicos que requieren disposición final adecuada a la normatividad.</t>
  </si>
  <si>
    <t>Fortalecer las herramientas para las actividades de toma de datos en campo, que permitan aportar al ejercício de prevención, vigilancia y control en las Áreas Protegidas y a la toma de decisiones. (Para todos los procesos misionales)</t>
  </si>
  <si>
    <t>Disponibilidad de proyectos de cooperación internacional, que pueden fortalecer los recursos tecnológicos en pro del cumplimiento de la misión institucional.
Planificación de proyectos tecnológicos enfocados en las áreas protegidas, que sean aplicables para recursos de cooperación.</t>
  </si>
  <si>
    <t>Presupuesto insuficiente para suplir las necesidades identificadas en el PETIC.
Continuidad en los recursos económicos para mantener los sistemas tecnológios de la entidad.</t>
  </si>
  <si>
    <t>Se requieren mejores alianzas con otras instituciones, para compartir infraestructura de telecomunicaciones que mejoren la cobertura y disponibilidad de radio.</t>
  </si>
  <si>
    <t xml:space="preserve">Modificaciones en la normatividad que apoyen al fortalecimiento de la infraestructura tecnológica de la entidad
Existe normativa relacionada con buenas prácticas ambientales para oficinas y sedes administrativas. </t>
  </si>
  <si>
    <t xml:space="preserve">Cambio en la normatividad relacionada con la gestión y Administración de la información.
Modificaciones en la normatividad que exijan la implementación de acciones y herramientas que no puedan ser cubiertas por la entidad.
Restricciones de la legislación aplicable a sector público, que limiten o impidan el flujo de implementación de nuevas tecnologías. </t>
  </si>
  <si>
    <t>Afectación de la infraestructura tecnológica en las APs., causada por las condiciones sociales de la zona.</t>
  </si>
  <si>
    <t>Disponibilidad de Plataformas tecnológicas externas, que facilitan la prestación de los servicios interinstitucionales.
Aprovechamiento del desarrollo y uso de aplicaciones móviles, para facilitar el acceso a los trámites y servicios institucionales.</t>
  </si>
  <si>
    <t>Por las características geográficas de la entidad no hay cobertura tecnológica para todos los usuarios.
Despliegue de nuevas modalidades de cibercrímen que puedan afectar la infraestructura tecnológica de la entidad.
Uso de nuevas plataformas no autorizadas y dispositivos inseguros para el manejo o almacenamiento de la información institucional.
Obsolescencia tecnológica de la infraestructura y sistemas de la entidad</t>
  </si>
  <si>
    <t>Disponibilidad en el mercado, para la adquisición de equipos de alta eficiencia energética y amigables con el medio ambiente. 
Aprovechamiento de medios digitales para el manejo de la información institucional, desplazando el uso de papel.</t>
  </si>
  <si>
    <t>GESTIÓN DEL CONOCIMIENTO Y LA INNOVACIÓN</t>
  </si>
  <si>
    <t xml:space="preserve">Personal abierto e innovador que adopta conceptos y tecnologías para la mejora de la gestión de sus actividades.
Personal con competencias y conocimiento el temas de Información geográfica empleada para el tema de Gestión del Conocimiento.
Personal con alto conocimiento para la interpretación de imágenes satelitales empleadas en el monitoreo de coberturas.
</t>
  </si>
  <si>
    <t>Falta de información a los procesos, respecto a la Gestión del Conocimiento e Innovación.
Al tratarse de un nuevo proceso, aun no cuenta con los roles suficientemente definidos para el proceso.
Falta de información a los procesos respecto a sus aspectos e impactos ambientales.
Poco personal humano para el cumplimiento de requerimientos de estandarización, estructuración, almacenamiento de datos, servicios y aplicaciones tecnológicas.
Alta rotación de personal que genera fuga de información y perdida de conocimiento en las actividades de socialización realizada.
Debilidad en la continuidad de la contratación por periodos cortos que dificulta la continuidad de las actividades.
Posible desconocimiento de la documentación, lineamientos y normatividad relacionados con conflicto de Interes.</t>
  </si>
  <si>
    <t>Se cuenta con un proceso enfocado en atender las necesidades de gestión del conocimiento y la innovación institucional.
Existencia y conocimiento por parte del personal del sistema de gestión de calidad, el cual sirve como base para implementar e integrar el sistema de gestión ambiental.
Presencia de una metodologia estandarizada que permite la generación de datos coherentes, robustos de calidad para la toma de decisiones.</t>
  </si>
  <si>
    <t>Es un nuevo proceso que se encuentra en estado estructuración y por lo tanto el personal aún no lo tiene apropiado
Necesidad de generar la TRD del proceso.
Existen vacíos de información en lo concerniente a legislación ambiental aplicable al nivel  central de la organización.
Flujo de información inexistente o ineficiente.
Debidlidad en las actividades de socializaciones en relación al uso de las aplicaciones para terceros</t>
  </si>
  <si>
    <t>Existen herramientas tecnológicas que soportan la gestión de la información y aportan al conocimiento institucional.</t>
  </si>
  <si>
    <t>Necesidad de realizar mejoras a las herramientas para uso, apropiación, repositorio de datos e información de la Entidad que apoyen el proceso.
Obsolencia de elementos empleados para el desarrollo de las activdades requeridas por el proceso. 
Falta de un servidor para el control, almacenamiento y distribución de las imágenes satélitales empleadas para el desarrolo de coberturas a diferentes escalas geográficas.
Debilidades en la infraestructura y hardware requerida para el desarrollo de la actividad.</t>
  </si>
  <si>
    <t>La implementación de este proceso permite contar con un repositorio de información que aporta e impulsa las acciones enfocadas en conocimientos e innovación de la entidad
Implementación de estrategias y política de cero papel, para mejorar la eficiencia del consumo de dicho recurso.</t>
  </si>
  <si>
    <t>Se requiere identificar la línea base, necesidades y oportunidades que fortalezcan la ejecución del proceso.
Incosistencia en la información entregada a las partes interesadas internas y externas.
Poca generación de priorización a los objetivos estrátegicos para trabajar enfocados en ellos.
Falta de generación de estructuración de requerimientos de los procedimientos para el desarrollo de un aplicativo o el desarrollo tecnológico requerido.</t>
  </si>
  <si>
    <t>Se cuenta con una matriz de comunicaciones establecida.</t>
  </si>
  <si>
    <t xml:space="preserve">El proceso es un componente nuevo dentro del SNPN, por lo cual no se ha socializado a todos los interesados.
Debilidad del flujo de información entre los tres niveles de gestión para el desarrollo o recepción de datos.
Discrepancia de la estructuración de la información.
</t>
  </si>
  <si>
    <t>No se ha definido el enfoque presupuestal al tratarse de un proceso nuevo.
Sedes de operación de la entidad, en predios en arriendo, lo cual dificulta la realización de adecuaciones de infraestructura que probablemente se requieran.
Debilidad en la asignación de recursos financieros para la ejecución de requerimientos técnologicos (har y sof).
Debilidad a la asignación económica para el desarrollo de actividades monitoreo en las áreas del SINAP que no son administradas por PNNC.</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</si>
  <si>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</si>
  <si>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No se tienen identificados los posibles riegos provenientes de las actividades de las organizaciones con las que se comparten las instalaciones del nivel central y en algunas oficinas de Direcciones Territoriales.</t>
  </si>
  <si>
    <t>Se cuenta con un proceso estructurado y avalado por su líder.
Se desarrolla la validación y verificación en campo de las actividades de monitoreo de cobertura.</t>
  </si>
  <si>
    <t xml:space="preserve">Actualmente se encuentra en curso de definición y actualización de la estructura documental que soporta el proceso.
</t>
  </si>
  <si>
    <t>Se requerirá la revisión de la interacción de todos los procesos del nuevo mapa con este proceso.</t>
  </si>
  <si>
    <t>Se cuenta con un líder de proceso.</t>
  </si>
  <si>
    <t>Este proceso puede recibir aportes desde cualquier proceso de la entidad.</t>
  </si>
  <si>
    <t>Es necesario definir los activos de seguridad digital asociados al proceso.</t>
  </si>
  <si>
    <t>Se cuenta con recursos de cooperación internacional que puede impulsar la implementación de proyectos derivados del proceso.</t>
  </si>
  <si>
    <t xml:space="preserve">Impulso de este tema por parte del estado, para su fortalecimiento e implementación en las entidades
Existe normativa relacionada con buenas prácticas ambientales para oficinas y sedes administrativas. </t>
  </si>
  <si>
    <t>Modificaciones en la normatividad asociada, que genere cambios drásticos en la aplicación del proceso.</t>
  </si>
  <si>
    <t>Apertura de espacios en los que es posible compartir prácticas ambientales, a partir del conocimiento y la experiencia de la entidad.
Convenios con las diferentes entidades del SINA e IGAC permitiendo la ejecución en conjunto de las actividades de monitoreo, al igual que compartir imágenes satelitales.</t>
  </si>
  <si>
    <t>No certeza de la fuente requerida para el acceso de la información.</t>
  </si>
  <si>
    <t>Implementación de nuevas tecnologías que apoyen al análisis y calidad del conocimiento de la institución.</t>
  </si>
  <si>
    <t>Debidlida de la conectividad por parte los prestadores de servicio de internet.</t>
  </si>
  <si>
    <t>GESTION JURÍDICA</t>
  </si>
  <si>
    <t>Se cuenta con personal competente para la ejecución de las actividades del proceso de gestión jurídica.</t>
  </si>
  <si>
    <t>Insuficiencia de personal en la dependencia para el desarrollo de las actividades de los procesos.
Cargos existentes en planta sin nombrar .
Falta de información a los procesos respecto a sus aspectos e impactos ambientales</t>
  </si>
  <si>
    <t>Organización de la información predial y judicial debidamente analizada. 
Apoyo transversal desde el punto de vista jurídico en los tres niveles de decisión. 
Conocimiento por parte del personal del sistema de gestión de calidad, el cual sirve como base para implementar e integrar el sistema de gestión ambiental.
Se cuenta con todos los actos administrativos elaborados por la OAJ en físico y digital.</t>
  </si>
  <si>
    <t>Retraso de algunos procesos por situaciones ajenas a la Oficina Juridica. 
Insuficiencia de insumos técnicos que soporten la decisión jurídica que debe emitirse en el marco de la asesoría jurídica que brinda la Oficina.
Incremento en el volumen de requerimientos de diferente naturaleza .</t>
  </si>
  <si>
    <t>Se cuenta con matrices de la gestión y productos generados por la OAJ en drive, la cual se encuentra ordenada tematicamente.</t>
  </si>
  <si>
    <t>Deficiencias en los sistemas de información y tecnológicos con los que cuenta la entidad, para asegurar el acceso oportuno de información de la entidad. 
Dificultad de acceso a la normatividad expedida por la entidad debido a fallas en la página web de Parques.</t>
  </si>
  <si>
    <t xml:space="preserve">Implementación de estrategias y política de cero papel, para mejorar la eficiencia del consumo de dicho recurso.
</t>
  </si>
  <si>
    <t>Retroalimentación permanente del equipo para facilitar la comunicación de procesos, decisiones y avances de los asuntos de la oficina.</t>
  </si>
  <si>
    <t>NA</t>
  </si>
  <si>
    <t>El presupuesto asignado a la OAJ, no es suficiente para la carga laboral versus volumen de actividades realizadas.</t>
  </si>
  <si>
    <t>Atención oportuna de la solicitudes realizadas por los usuarios .
La entidad cuenta con algunas estrategias para la gestión adecuada de los recursos naturales, tales como eficiencia en el uso de agua y puntos verdes para la separación de residuos. 
La entidad cuenta con planes pos consumo - Programas de gestión ambiental.</t>
  </si>
  <si>
    <t>No se tienen identificados los posibles riesgos ambientales provenientes de las actividades de las organizaciones con las que se comparten las instalaciones del nivel central y en algunas oficinas de Direcciones Territoriales.
Sedes de operación de la entidad en predios en arriendo, lo cual dificulta la realización de adecuaciones de infraestructura que probablemente se requieran (generando mayores costos).</t>
  </si>
  <si>
    <t xml:space="preserve">Actualización de la caracterización del proceso Gestión Jurídica, generando mayor claridad en inclusión de las actividades de SINAP </t>
  </si>
  <si>
    <t>Emitir conceptos jurídicos y orientaciones jurídicas a todas las áreas protegidas y unidades de decisión de Parques.
Falta de apropiación en la entidad en lo relacionado a la legislación ambiental.</t>
  </si>
  <si>
    <t>Actualización y publicación permanente en la página web de la normativiadad que rige la entidad.</t>
  </si>
  <si>
    <t>Falta de presición en la clasificación de peticiones o requerimientos que llegan a la ventanilla de Atención al Usuario del Nivel Central y se remiten a la Oficina Asesora Jurídica.</t>
  </si>
  <si>
    <t>Existe la plataforma Ekogui donde se consigna la información juridica</t>
  </si>
  <si>
    <t>.N.A.</t>
  </si>
  <si>
    <t>Cambio de gobierno que redefinan políticas ambientales no acordes con la misión de la entidad.
Incertidumbre en la disminución presupuestal por reasignación de presupuesto al sector salud para la atención de la emergencia sanitataria causada por el covid - 19.</t>
  </si>
  <si>
    <t>Panorama ideal para incidir en la protección de las áreas protegidas.</t>
  </si>
  <si>
    <t>Cambios normativos que afecten el marco legal de la entidad</t>
  </si>
  <si>
    <t>Existencia de normatividad que permite estandarizar la expedición de actos administrativos. 
Existe normativa relacionada con buenas prácticas ambientales para oficinas y sedes administrativas.</t>
  </si>
  <si>
    <t>Coordinanción en la expedición de normatividad que afecte la misionalidad de Parques Nacionales Naturales de Colombia.</t>
  </si>
  <si>
    <t>Generar un mecanismo para el control e identificación del estado de los productos jurídicos e insumos necesarios que provenientes de actores internos y externos.</t>
  </si>
  <si>
    <t>DIRECCIONAMIENTO ESTRATÉGICO</t>
  </si>
  <si>
    <t>Se cuenta con personal altamente competente para la planeación estratégica de la entidad.
Generación y apropiación de una estratégia de conflicto de interéses en respuesta a la normatividad.</t>
  </si>
  <si>
    <t xml:space="preserve">Reducido número de de funcionarios y alta dependencia de contratistas para el desarrollo de diferentes las actividades.
Personal no capacitado para la formulación y seguimiento adecuado de los planes en la Entidad.  
Intereses particulares que puedan afectar la proyección de metas.
Falta de apropiación de valores Institucionales.
Omisión y/o manipulación de información.
Falta de identificación de los procesos respecto a sus aspectos e impactos ambientales lo que genera bajo conocimiento y conciencia del personal en relación al tema.
Posible desconocimiento de la documentación, lineamientos y normatividad relacionados con conflicto de Intereses.
</t>
  </si>
  <si>
    <t>Estructuración de un Sistema de gestión ambiental basado en la ISO 14001:2015 para la Entidad.
Estructuración de la Norma técnica de la calidad del proceso estadístico basado en la NTC PE 1000:2017.
Sistema de gestión de la calidad implementado.
Apropiación en la implementación de la estrategia de cero papel vigente, viendose reflejado en la disminusión del consumo de dicho recurso.</t>
  </si>
  <si>
    <t>Falta de autocontrol por parte de los responsables en las actividades asociadas al proceso de direccionamiento estratégico. 
Lineamientos o metodologías débiles para el seguimiento de los planes.
Debilidades en algunos procesos para el control de evidencias debido a que no es posible el acceso a la información física por la contigencia debido a COVID-19.
Falta de conocimiento, apropiación, aplicación o respuesta respecto a la normatividad ambiental aplicable a la entidad.</t>
  </si>
  <si>
    <t>Vulnerabilidad de la información y bajo grado de sistematización y desarrollo tecnológico.
Baja disponibilidad de la información que evidencia la operación del proceso.
Existe debidlidad en la identificación y generación de espacios para el almacenamiento de información clave o principal de la entidad, dado que alcualmente esta en correo electrónicos.</t>
  </si>
  <si>
    <t>Vulnerabilidad de la información y bajo grado de sistematización y desarrollo tecnológico.
Baja disponibilidad de la información que evidencia la operación del proceso.
Existe debidlidad en la identificación y generación de espacios para el almacenamiento de toda la información clave o principal de la entidad, dado que alcualmente esta en correo electrónicos.</t>
  </si>
  <si>
    <t>Generación de acciones que permiten la alineación de la planeación Nacional con la planeación estratégica de la entidad.
Acompañamiento y lienamientos de la dirección para los diferentes requerimientos y necesidades generadas por la contigencia del COVID - 19.
Implementación en la entidad del Modelo Integrado de Planeación y Gestión, para la mejora de la gestión.
Implementación de estrategias y política de cero papel, para mejorar la eficiencia del consumo de dicho recurso.</t>
  </si>
  <si>
    <t>Desactualización de documentos y procesos sin documentar. 
Información inadecuada o no disponible para la toma de decisiones.</t>
  </si>
  <si>
    <t>Efectividad en las diferentes actividades de comunicación interna.</t>
  </si>
  <si>
    <t>Debilidad en la comunicación efectiva entre los procesos y las partes interesadas.</t>
  </si>
  <si>
    <t>La entidad cuenta con algunas estrategias para la gestión adecuada de los recursos naturales, tales como eficiencia en el uso de agua y puntos verdes para la separación de residuos. 
La entidad cuenta con planes pos consumo para el uso del personal.
Inclusión de la gestión de riesgos ambientales, dentro del plan de emergencia de la organización con el fin de dar respuesta en caso de estás eventualidades</t>
  </si>
  <si>
    <t>Mejora continua del proceso de direccionamiento estratégico.</t>
  </si>
  <si>
    <t>Comunicación y diálogo permanente al interior de la entidad respecto a las diferentes actividades del proceso de direccionamiento estratégico.</t>
  </si>
  <si>
    <t>Mayor participación de los diferentes niveles de gestión en el desarrollo de las actividades de planeación de la entidad</t>
  </si>
  <si>
    <t>El proceso cuenta con lineamientos y personal competente para la implementación del sistema de gestión ambiental.</t>
  </si>
  <si>
    <t>Comunicaciones internas en la entidad para la implementación, conocimiento y mantenimiento del SGA, en todos los niveles de gestión.</t>
  </si>
  <si>
    <t>Credibilidad y buena imágen en la gestión que realiza la entidad.</t>
  </si>
  <si>
    <t>Deficit en el presupuesto asignado para la Entidad.
Incertidumbre en la asignación de recursos de la entidad debido a la necesidad de respuesta del gobienro nacional a la emergencia sanitaria por el COVID - 19.</t>
  </si>
  <si>
    <t>Temas de parques están incorporados en la agenda del postconflilcto y gestión del actual gobierno. 
Conservación in situ es la principal estrategia de la política del país para el sector ambiental.</t>
  </si>
  <si>
    <t xml:space="preserve">Aumento de las presiones en las áreas protegidas por políticas sectoriales inadecuadas, debido a los cambios en directrices del Gobierno. </t>
  </si>
  <si>
    <t xml:space="preserve">Existe normativa relacionada con buenas prácticas ambientales para oficinas y sedes administrativas. </t>
  </si>
  <si>
    <t>Modificaciones frecuentes en la normativa del país aplicable a la entidad.
Requerimientos recibidos en la entidad por visitas de inspección en temas ambientales por parte de las entidades de control.</t>
  </si>
  <si>
    <t>Alianzas estratégicas, para el posicionamiento de la conservación de las áreas protegidas en la sociedad colombiana.</t>
  </si>
  <si>
    <t>Dificultad en lel desarrollo de actividades del personal de PNNC en algunas de las áreas protegidas debido a grupos al margen de la Ley.</t>
  </si>
  <si>
    <t>El servicio de internet y conectividad de algunas áreas protegidas dificulta la conexión y envío de evidencias cuando se requiere.</t>
  </si>
  <si>
    <t>Deficiencia en la infraestructura para el acceso a servicios públicos en algunas áreas protegidas, dificultando el desarrollo de las actividades.</t>
  </si>
  <si>
    <t>Relacionamiento entre entidades, para apoyo y actividades en conjunto.</t>
  </si>
  <si>
    <t>COOPERACIÓN NACIONAL NO OFICIAL E INTERNACIONAL</t>
  </si>
  <si>
    <t>Apropiación de la misión y visión de la Entidad por parte del personal.
Personal con experiencia y continuidad en la Entidad permitiendo la transcedencia de lineamientos y la apropiación de ejecución de las fuciones como entidad así como el legado histórico institucional de la misma.
Horizontalidad en el trato del personal permitiendo un mejor entorno laboral.</t>
  </si>
  <si>
    <t>Beneficios bajo interéses particulares.
Deficiente identificación de aspectos e impactos ambientales correspondiente al proceso, por lo cual es bajo el conocimiento y cociencia personal e institucional.
Posible desconocimiento de la documentación, lineamientos y normatividad relacionados con conflicto de Intereses.</t>
  </si>
  <si>
    <t>Experiencia y reconocimiento en el sector en lo referente a la Cooperación Internacional.
Liderazgo en el posicionamiento de la entidad en las agendas nacionales e internacionales para la conservación de la biodiversidad y manejo de las áreas protegidas.</t>
  </si>
  <si>
    <r>
      <rPr>
        <sz val="11"/>
        <color theme="1"/>
        <rFont val="Arial Narrow"/>
        <family val="2"/>
      </rPr>
      <t xml:space="preserve">Desconocimiento u omisión del procedimiento o documentos del proceso.
No cumplimiento de lineamientos para la seguridad de la información.
Baja socialización y sensibilización en los diferentes temas de la entidad en el </t>
    </r>
    <r>
      <rPr>
        <sz val="11"/>
        <color theme="1"/>
        <rFont val="Arial Narrow"/>
        <family val="2"/>
      </rPr>
      <t>momento de ingreso tanto para personal de planta como para contratistas.
Existen vacíos en la gestión y manejo de residuos según la legislación ambiental aplicable al nivel  central y direcciones territoriales de la Entidad.</t>
    </r>
  </si>
  <si>
    <t>El nivel central posee buena capacitadad tecnológica en temas de comunicaciones, para la ejecución de sus funciones. 
Alertas en el correo que generan el control de su capacidad permitiendo un adecuado uso.</t>
  </si>
  <si>
    <t>Algunas Direcciones Territoriales y áreas protegidas aún poseen deficiencias en el equipamiento y uso de las herramientas tecnológicas.</t>
  </si>
  <si>
    <r>
      <rPr>
        <sz val="11"/>
        <color theme="1"/>
        <rFont val="Arial Narrow"/>
        <family val="2"/>
      </rPr>
      <t xml:space="preserve">Disposición y adaptación la gestión de cambios institucionales y técnicos conforme las necesidades.
Actores reconocidos de forma positiva en el territorio dentro del conflicto del país.
</t>
    </r>
    <r>
      <rPr>
        <sz val="11"/>
        <color theme="1"/>
        <rFont val="Arial Narrow"/>
        <family val="2"/>
      </rPr>
      <t xml:space="preserve">
Implementación de estrategias y política de cero papel, para mejorar la eficiencia del consumo de dicho recurso, evidencia en la emergencia sanitaria COVID-19</t>
    </r>
    <r>
      <rPr>
        <sz val="11"/>
        <color rgb="FFFF0000"/>
        <rFont val="Arial Narrow"/>
        <family val="2"/>
      </rPr>
      <t>.</t>
    </r>
  </si>
  <si>
    <t>normativo en relación a las actividades de concursos de carrera para la Entidad.
Desarticulación de los lineamientos técnicos dentro las diferentes dependencias para un mismo tema o actividad en los diferentes niveles de gestión.</t>
  </si>
  <si>
    <t xml:space="preserve">Comunicación de  los requerimientos generados y emitidos por la Entidad de la emergencia sanitaria COVID-19. </t>
  </si>
  <si>
    <t>Los fujos de comunicación entre los procesos es poco acertiva y estratégica en los diferentes niveles de gestión en temas de planeación estratégica.</t>
  </si>
  <si>
    <t>Presupuesto insuficiente para el desarrollo de las actividades propias del proceso de cooperación.</t>
  </si>
  <si>
    <t>Alianzas y actividades con otras entidades en un mismo objetivo.
La entidad cuenta con algunas estrategias para la gestión adecuada de los recursos naturales, tales como eficiencia en el uso de agua y puntos verdes para la separación de residuos. 
La entidad cuenta con planes pos consumo para el empleo de los funcionarios, contratistas y partes interesadas.</t>
  </si>
  <si>
    <r>
      <rPr>
        <sz val="11"/>
        <color rgb="FF000000"/>
        <rFont val="Arial Narrow"/>
        <family val="2"/>
      </rPr>
      <t>No se tienen identificados los posibles riegos provenientes de las actividades de las organizaciones vecinas, con las que se comparten las instalaciones del nivel central y en algunas oficinas de Direcciones Territoriales.</t>
    </r>
    <r>
      <rPr>
        <sz val="11"/>
        <color rgb="FF000000"/>
        <rFont val="Arial Narrow"/>
        <family val="2"/>
      </rPr>
      <t xml:space="preserve">
</t>
    </r>
    <r>
      <rPr>
        <sz val="11"/>
        <color rgb="FF000000"/>
        <rFont val="Arial Narrow"/>
        <family val="2"/>
      </rPr>
      <t>Poco adaptación de la cultura organizacional y de la infrastructura física, frente a otras modalidades de organización como trabajo en casa y teletrabajo.</t>
    </r>
  </si>
  <si>
    <t>Generación y creación del proceso de cooperación con una caracterización enfocada para los tres niveles de gestión.</t>
  </si>
  <si>
    <t>Falta de tener en cuenta las diferentes modalidades de cooperación dentro del alcance del proceso.</t>
  </si>
  <si>
    <t>El procedimiento que posee el proceso esta detallado claramente en las responsabilidades y lineamientos para los tres niveles de gestión.</t>
  </si>
  <si>
    <t>Falta la documentación de algunos procedimientos correspondientes al proceso de cooperación para dar linea clara sobre su ejecución.
Falta de tener en cuenta las diferentes modalidades de cooperación dentro del desarrollo del procedimiento.</t>
  </si>
  <si>
    <t>Gran parte del personal que compone el proceso posee competencias adecuadas y es multidisciplinario que permite el objetivo del proceso.</t>
  </si>
  <si>
    <t>Contratación de personal  sin la competencia adecuada y/o contratación con duplicidad de funciones para las necesidades de cooperación.
Deficiencia en la cantidad de personal (funcionarios y/o contratistas) necesario para poder cumplir con eficación, eficiencia y efectividad en el proceso.
Poco presencia durante el año operativo de la OAP en temas de cooperación en el territorio causando así poco conocimiento directo de las dinámicas territoriales.</t>
  </si>
  <si>
    <t>Sistema de gestión documental con debilidades que no permita organizar, salvaguardar y proteger la información del proceso de forma eficiente.
Consolidación de un sistema funcional de información en temas de cooperación y asuntos internacionales, que contribuya a la conservación de la memoria histórica institucional.</t>
  </si>
  <si>
    <t>No vinculación de la OAP en la gestión y formulación de proyectos cooperación intersectorial.</t>
  </si>
  <si>
    <t>Disminición de presupuesto asignado a la Entidad.
Incertidumbre en la asignación presupuestal para la entidad para la próxima vigencia debido a los requerimientos por COVID-19.
Dificulta del alcance los recursos desde cooperación debido al objetivo de temas de salud por COVID-19.</t>
  </si>
  <si>
    <t>Incompatibilidad de políticas públicas que difulta el cumplimiento de la misión.</t>
  </si>
  <si>
    <t xml:space="preserve">Requerimientos recibidos en la organización por visitas de inspección en temas ambiental y de seguridad del trabajo por parte de las entidades de control u organizaciones responsables.
Cambios en requisitos legales no programados o planeados en los que la entidad tiene poco tiempo de atención oportuna. </t>
  </si>
  <si>
    <t>Evidencia de la baja conectividad por el servicio de internet e infraestructura de lo propio, para algunas áreas protegidas dificultado la actividad de remisión de información requerida, evidenciado en la emergencia sanitaria de COVID-19.</t>
  </si>
  <si>
    <t>Presencia de entidades públicas en busca de mejorar para temas de la entidad gestionar y formular proyectos cooperación intersectorial.</t>
  </si>
  <si>
    <r>
      <rPr>
        <sz val="11"/>
        <color theme="1"/>
        <rFont val="Arial Narrow"/>
        <family val="2"/>
      </rPr>
      <t xml:space="preserve">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t>
    </r>
    <r>
      <rPr>
        <b/>
        <sz val="11"/>
        <color rgb="FF000000"/>
        <rFont val="Arial Narrow"/>
        <family val="2"/>
      </rPr>
      <t xml:space="preserve">Cargas laboral 
</t>
    </r>
    <r>
      <rPr>
        <sz val="11"/>
        <color rgb="FF000000"/>
        <rFont val="Arial Narrow"/>
        <family val="2"/>
      </rPr>
      <t>Posible desconocimiento de la documentación, lineamientos y normatividad relacionados con conflicto de Intereses.</t>
    </r>
  </si>
  <si>
    <r>
      <rPr>
        <sz val="11"/>
        <color rgb="FF000000"/>
        <rFont val="Arial Narrow"/>
        <family val="2"/>
      </rPr>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t>
    </r>
    <r>
      <rPr>
        <sz val="11"/>
        <color rgb="FFFF0000"/>
        <rFont val="Arial Narrow"/>
        <family val="2"/>
      </rPr>
      <t xml:space="preserve"> </t>
    </r>
    <r>
      <rPr>
        <sz val="11"/>
        <color rgb="FF000000"/>
        <rFont val="Arial Narrow"/>
        <family val="2"/>
      </rPr>
      <t xml:space="preserve">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t>
    </r>
    <r>
      <rPr>
        <sz val="11"/>
        <color rgb="FFFF0000"/>
        <rFont val="Arial Narrow"/>
        <family val="2"/>
      </rPr>
      <t xml:space="preserve">
</t>
    </r>
    <r>
      <rPr>
        <sz val="11"/>
        <color rgb="FF000000"/>
        <rFont val="Arial Narrow"/>
        <family val="2"/>
      </rPr>
      <t>Re organización y lineamientos de mejora para dar respuesta en la ejecución de las actividades (funcionarios - contratistas) en situaciones de contigencia.</t>
    </r>
  </si>
  <si>
    <r>
      <rPr>
        <sz val="11"/>
        <color rgb="FF000000"/>
        <rFont val="Arial Narrow"/>
        <family val="2"/>
      </rPr>
      <t>Fallas en la comunicación entre los diferentes procesos de la entidad.
Las entradas y salidas de algunos procesos, no interactuan de manera efectiva.
Poca c</t>
    </r>
    <r>
      <rPr>
        <sz val="11"/>
        <color rgb="FF000000"/>
        <rFont val="Arial Narrow"/>
        <family val="2"/>
      </rPr>
      <t xml:space="preserve">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  
</t>
    </r>
    <r>
      <rPr>
        <sz val="11"/>
        <color rgb="FFFF0000"/>
        <rFont val="Arial Narrow"/>
        <family val="2"/>
      </rPr>
      <t xml:space="preserve">
</t>
    </r>
  </si>
  <si>
    <r>
      <rPr>
        <sz val="11"/>
        <color rgb="FF000000"/>
        <rFont val="Arial Narrow"/>
        <family val="2"/>
      </rPr>
      <t xml:space="preserve">Se cuenta con las herramientas de planeación y seguimiento institucional. 
Acompañamiento y seguimiento periódico al cumplimiento de las herramientas de planeación y seguimiento institucional. </t>
    </r>
    <r>
      <rPr>
        <strike/>
        <sz val="11"/>
        <color rgb="FF000000"/>
        <rFont val="Arial Narrow"/>
        <family val="2"/>
      </rPr>
      <t xml:space="preserve">
</t>
    </r>
  </si>
  <si>
    <r>
      <rPr>
        <sz val="11"/>
        <color rgb="FF000000"/>
        <rFont val="Arial Narrow"/>
        <family val="2"/>
      </rPr>
      <t xml:space="preserve">Falta de articulación entre las dependencias que apuntan al cumplimiento de las metas del proceso y la oportuna entrega y recepciòn de informaciòn requerida para la ejecuciòn de las actividades. 
Baja Interacción con </t>
    </r>
    <r>
      <rPr>
        <sz val="11"/>
        <color rgb="FF000000"/>
        <rFont val="Arial Narrow"/>
        <family val="2"/>
      </rPr>
      <t>algunos</t>
    </r>
    <r>
      <rPr>
        <sz val="11"/>
        <color rgb="FF000000"/>
        <rFont val="Arial Narrow"/>
        <family val="2"/>
      </rPr>
      <t xml:space="preserve"> procesos de la entidad.</t>
    </r>
  </si>
  <si>
    <r>
      <rPr>
        <sz val="11"/>
        <color rgb="FF000000"/>
        <rFont val="Arial Narrow"/>
        <family val="2"/>
      </rPr>
      <t xml:space="preserve">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t>
    </r>
    <r>
      <rPr>
        <sz val="11"/>
        <color rgb="FFFF9900"/>
        <rFont val="Arial Narrow"/>
        <family val="2"/>
      </rPr>
      <t xml:space="preserve">
</t>
    </r>
    <r>
      <rPr>
        <sz val="11"/>
        <color rgb="FF000000"/>
        <rFont val="Arial Narrow"/>
        <family val="2"/>
      </rPr>
      <t xml:space="preserve">Canales de comunicación con actores estratégicos para la generación de alianzas. 
</t>
    </r>
  </si>
  <si>
    <r>
      <rPr>
        <sz val="11"/>
        <color rgb="FF000000"/>
        <rFont val="Arial Narrow"/>
        <family val="2"/>
      </rPr>
      <t xml:space="preserve">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t>
    </r>
    <r>
      <rPr>
        <b/>
        <sz val="11"/>
        <color rgb="FFFF9900"/>
        <rFont val="Arial Narrow"/>
        <family val="2"/>
      </rPr>
      <t xml:space="preserve">
</t>
    </r>
    <r>
      <rPr>
        <sz val="11"/>
        <color rgb="FF000000"/>
        <rFont val="Arial Narrow"/>
        <family val="2"/>
      </rPr>
      <t xml:space="preserve">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 </t>
    </r>
  </si>
  <si>
    <r>
      <rPr>
        <sz val="11"/>
        <color rgb="FF000000"/>
        <rFont val="Arial Narrow"/>
        <family val="2"/>
      </rPr>
      <t xml:space="preserve">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 </t>
    </r>
    <r>
      <rPr>
        <b/>
        <sz val="11"/>
        <color rgb="FF000000"/>
        <rFont val="Arial Narrow"/>
        <family val="2"/>
      </rPr>
      <t xml:space="preserve">
</t>
    </r>
  </si>
  <si>
    <r>
      <rPr>
        <sz val="11"/>
        <color rgb="FF000000"/>
        <rFont val="Arial Narrow"/>
        <family val="2"/>
      </rPr>
      <t>Presiones antrópicas y de otros sectores (mineria, hidrocarburos) sobre los recursos naturales y ecosistemas que se protegen en la Areas protegidas que generan Afectación de los Objetivos de Conservación.</t>
    </r>
    <r>
      <rPr>
        <sz val="11"/>
        <color rgb="FFFF9900"/>
        <rFont val="Arial Narrow"/>
        <family val="2"/>
      </rPr>
      <t xml:space="preserve">
</t>
    </r>
    <r>
      <rPr>
        <sz val="11"/>
        <color rgb="FF000000"/>
        <rFont val="Arial Narrow"/>
        <family val="2"/>
      </rPr>
      <t xml:space="preserve">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
</t>
    </r>
  </si>
  <si>
    <r>
      <rPr>
        <sz val="11"/>
        <color rgb="FF000000"/>
        <rFont val="Arial Narrow"/>
        <family val="2"/>
      </rPr>
      <t>Buen relacionamiento con otras entidades adscritas al sector ambiente a escala nacional, regional y local. 
Espacios de trabajo en instancias de coordinación como las burbujas ambientales</t>
    </r>
    <r>
      <rPr>
        <sz val="11"/>
        <color rgb="FF339966"/>
        <rFont val="Arial Narrow"/>
        <family val="2"/>
      </rPr>
      <t xml:space="preserve">
</t>
    </r>
    <r>
      <rPr>
        <sz val="11"/>
        <color rgb="FF000000"/>
        <rFont val="Arial Narrow"/>
        <family val="2"/>
      </rPr>
      <t xml:space="preserve">Coordinación y apoyo con otras entidades para frenar las situaciones ilegales que afectan las areas protegidas. 
Existencia de medios de comunicaciòn interesados en conocer y divulgar informaciòn de itneres de las areas protegidas. </t>
    </r>
  </si>
  <si>
    <t>Participación Social</t>
  </si>
  <si>
    <t>CONTEXTO INTERNO</t>
  </si>
  <si>
    <t>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t>
  </si>
  <si>
    <t>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Posible desconocimiento de la documentación, lineamientos y normatividad relacionados con conflicto de Intereses.</t>
  </si>
  <si>
    <t>Procesos</t>
  </si>
  <si>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Re organización y lineamientos de mejora para dar respuesta en la ejecución de las actividades (funcionarios - contratistas) en situaciones de contigencia.</t>
  </si>
  <si>
    <t>Fallas en la comunicación entre los diferentes procesos de la entidad.
 Las entradas y salidas de algunos procesos, no interactuan de manera efectiva.
 Poca claridad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t>
  </si>
  <si>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</si>
  <si>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</si>
  <si>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t>Se cuenta con las herramientas de planeación y seguimiento institucional. 
 Acompañamiento y seguimiento periódico al cumplimiento de las herramientas de planeación y seguimiento institucional.</t>
  </si>
  <si>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</si>
  <si>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Comunicación interna</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</si>
  <si>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</si>
  <si>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</si>
  <si>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Gestión de recursos para la implementación de las acciones de manejo de las areas protegidas. 
 Priorización de recursos a través de los comites directivos.</t>
  </si>
  <si>
    <t>Escasa asignación presupuestal para la implementación de las acciones de manejo en las areas protegidas. 
 No se cuenta con un mecanismo de sostenibilidad financiera para el manejo efectivo de las areas protegidas.</t>
  </si>
  <si>
    <t>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</si>
  <si>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t>
  </si>
  <si>
    <t>Falta de articulación entre las dependencias que apuntan al cumplimiento de las metas del proceso y la oportuna entrega y recepciòn de informaciòn requerida para la ejecuciòn de las actividades. 
 Baja Interacción con algunos procesos de la entidad.</t>
  </si>
  <si>
    <t>No existe un directriz clara sobre la forma de adoptar y publicar los lineamientos. 
 Algunas actividades del proceso no se encuentran documentadas</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</si>
  <si>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</si>
  <si>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</si>
  <si>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CONTEXTO EXTERNO</t>
  </si>
  <si>
    <t>Oportunidades</t>
  </si>
  <si>
    <t>Amenazas</t>
  </si>
  <si>
    <t>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Canales de comunicación con actores estratégicos para la generación de alianzas.</t>
  </si>
  <si>
    <t>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t>
  </si>
  <si>
    <t>Político</t>
  </si>
  <si>
    <t>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t>
  </si>
  <si>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</si>
  <si>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</si>
  <si>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</si>
  <si>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</si>
  <si>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</si>
  <si>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t>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t>
  </si>
  <si>
    <t>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t>
  </si>
  <si>
    <t>Ambientales</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</si>
  <si>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</si>
  <si>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t>Presiones antrópicas y de otros sectores (mineria, hidrocarburos) sobre los recursos naturales y ecosistemas que se protegen en la Areas protegidas que generan Afectación de los Objetivos de Conservación.
 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t>
  </si>
  <si>
    <t>Otros</t>
  </si>
  <si>
    <t>Buen relacionamiento con otras entidades adscritas al sector ambiente a escala nacional, regional y local. 
 Espacios de trabajo en instancias de coordinación como las burbujas ambientales
 Coordinación y apoyo con otras entidades para frenar las situaciones ilegales que afectan las areas protegidas. 
 Existencia de medios de comunicaciòn interesados en conocer y divulgar informaciòn de itneres de las areas protegidas.</t>
  </si>
  <si>
    <t>Falta de compromiso de las entidades y organizaciones para trabajar en sinergia las temáticas misionales de la entidad. 
 Baja respuesta a la corresponsabilidad de las competencias institucionales de los demas sectores (infraestructura, tecnologia, minero etc)</t>
  </si>
  <si>
    <t>DIRECCIÓN TERRITORIAL  ANDES NORORIENTALES</t>
  </si>
  <si>
    <t xml:space="preserve">Experiencia profesional, tecnica y operativa relacionada de del personal      </t>
  </si>
  <si>
    <t>Inadecuada distribución del recurso humano para el manejo en las áreas protegidas.
Dificultad en el nivel local y regional para acceder a programas de educación formal y complementaria
Capital humano formado en parques, que migra a otras instituciones.
Insuficiencia de cargos de planta para el desarrollo de las actividades misionales de la territorial Andes Nororientales.</t>
  </si>
  <si>
    <t>Conocimiento efectivo del territorio por parte del personal de parques.
Existencia de instrumentos de planeación para  la prevención y mitigación de riesgos (En el marco de la Ley 1523 de 2012)
 Experiencias exitosas en la gestión de Parques Nacionales Naturales 
Adecuada planificacion de los proyectos requeridos por cada una de las AP para la designacion de recursos.</t>
  </si>
  <si>
    <t xml:space="preserve">Desactualizacion de los procesos  institucionales que no permite articularnos como entidad. ( procedimientos desactualizados a la realidad de parques nacionales)
Desarticualción intrainstitucional Lentitud en los procesos activos que limitan la eficiencia en la operatividad de las áreas
Débil aplicación de los principios misionales de  transparencia, solidaridad, equidad, participación y respeto a la diversidad cultural en todos los procesos de conservación del SPNNC.
Se requiere socializar y sencibilizar al personal de PNNC en temas relacionados a la Norma ISO 14:001 y sus requisitos.
Falta de identificación de aspectos e impactos en los procesos de cada una de las DTcon el fin de conocerlos a fondo para tomar las respectivas medidas que sean requeridas para el proceso de certificacion.
Dificultad en la emergencia sanitaria COVID 19, para el desarrollo de algunas actividades en los procesos que requieren su ejecución presencial.
Falencias en el desarrollo de actividades que requieren la interacción con actores sociales en la emergencia sanitaria COVID - 19.
</t>
  </si>
  <si>
    <t>Respuesta oportuna por el soporte técnologico de la entidad en la emergencia sanitaria por COVID-19.</t>
  </si>
  <si>
    <t xml:space="preserve">Desconocimiento en la utilización de los equipos técnológicos en las áreas protegidas
Carencia de una plataforma tecnologica para los diferentes procesos que permita la interaaccion en las A.P y en las D.T. para una= eficiente conectividad y comunicacion.
Dificultad de acceso a herramientas técnologicas para el desarrollo de actividades en la emergencia sanitaria por COVID-19
</t>
  </si>
  <si>
    <t xml:space="preserve"> Institucionalidad independiente de los manejos politicos.
Respuesta oportuna de la Entidad a los requerimientos generados por la emergencia sanitaria de COVID-19.
Implementación de estrategias y política de cero papel, para mejorar la eficiencia del consumo de dicho recurso</t>
  </si>
  <si>
    <t xml:space="preserve">
Inadecuada distribución de los recursos económicos en los tres niveles de la organización asignados por el GN para la administración y manejo de las áreas protegidas.
Multiples herramientas de control administrativo y el control y seguimiento que limitan la gestion en las D.T. y en las A.P.                      
Carencia de un sitema de información, que permita hacer el seguimiento y rreporte de la informacion para que se compile y asegure la informacion institucional. </t>
  </si>
  <si>
    <t xml:space="preserve">
Mayor comunicación interna entre las diferentes dependencias relacionada con requerimientos administrativos en la emergencia sanitaria COVID - 19.</t>
  </si>
  <si>
    <t xml:space="preserve">
Flujo de información inadecuada e inoportuna entre los diferentes niveles siendo necesario estandarizar procedimientos y los responsables.          
Desarticulación  en la planeacion de las reuniones entre el nivel central y DT.</t>
  </si>
  <si>
    <t>Programa  de  informacion financiera  que permiten tener la seguridad de la informacion  y cuentan con las respectivas licencias de PNNC</t>
  </si>
  <si>
    <t>Bajos recursos para dar cumplimiento a las necesidades y ejecucion  del desarrollo de las actividades de cada una de las  A.P.                             
No esta  enlazado el area de planeacion con la informacion financiera que permita el seguimiento y control  de la informacion en al territorial.</t>
  </si>
  <si>
    <t>Capacidad técnica y administrativa para la consecución de recursos de cooperación.
Posicionamiento local y regional de las áreas protegidas 
La entidad cuenta con planes pos consumo que pueden ser utilizados por funcionarios y contratistas de las D.T.</t>
  </si>
  <si>
    <t>Deficiente infraestructura para el manejo integral de las áreas protegidas
No se tienen identificados los posibles riesgos provenientes de las actividades de las organizaciones con las que se comparten las instalaciones en algunas oficinas de Direcciones Territoriales</t>
  </si>
  <si>
    <t>Desarrollo de economía local sostenible en zonas de influencia</t>
  </si>
  <si>
    <t xml:space="preserve">Insuficiente asignación de presupuesto por el Gobierno Nacional en los procesos de conservación
Variable situación económica internacional  frente al tema de la cooperación 
Incertidumbre en la asignación presupuestal a la entidad por prioridades del necesidades en el Gobierno ante la emergencia Sanitaria por COVID-19.
Incertidumbre en la asignación de recursos que se ejecutan a través de convenios y/o contratos a futuro por efectos del COVID - 19.
</t>
  </si>
  <si>
    <t xml:space="preserve"> Adecuado relacionamiento político con instancias de los tres niveles (Nacional, Regional, Local).
</t>
  </si>
  <si>
    <t>Planes de desarrollo del gobierno que puedan afectar las metas de la entidad.
Desarticulación interinstitucional del mismo sector.
 Mínima injerencia  en decisiones políticas sobre megaproyectos
 Existencia de diferentes autoridades ambientales
Cambio de gobierno que pueda afectar la institucionalidad de PNNC.</t>
  </si>
  <si>
    <t xml:space="preserve">
Existe normativad aplicada a la conservacion y funcionamiento administrativo y legal aplicadada a la estructura de PNNC.</t>
  </si>
  <si>
    <t xml:space="preserve">1. Marco normativo que no responde a la nueva realidad  socio ambiental  del país 
2. Normativa que beneficia solo Corporaciones Autónomas Regionales
3. Debilidad en la aplicabilidad normativa (débiles procesos sancionatorios) por los diferentes actores.
Cambios en requisitos legales en temas ambientales y territoriales relacionados con los requisitos del SGA.
Aumento de la normatividad que exige nuevos requerimiento a la entidad por la emergencia sanitaria COVID-19.
</t>
  </si>
  <si>
    <t>1. Imagen institucional posicionada y atractiva ante la comunidad internacional
2. Relacionamiento adecuado con los diferentes actores sociales e institucionales del orden local, regional, nacional e internacional 
3. Comunicacion con RSC y resguardo indígena.
4. Convenios con Universidades.
Búsqueda de mecanismo para interactuar en los procesos generados por PNNC en la emergencia sanitaria COVID-19.</t>
  </si>
  <si>
    <t>Organización de sector privado serios competidores en conservación 
 Débil planeación participativa para los procesos de conservación.
 Dificultad en el relacionamiento efectivo con los diferentes actores por el orden público
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</si>
  <si>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Existencia de algunos sectores en algunas áreas protegidas que no poseen acceso a internet y telefonia que dificultad la comunicación y ejecución de las actividad en la emergencia sanitaria COVID-19.</t>
  </si>
  <si>
    <t>Visión internacional hacia la biodiversidad del país y la oferta de bienes y servicios ecosistémicos
Existencia de material bibliografico que permite el control y manejo articulado del ecosistema estratégico.
Impacto positivo a nivel ambiental por la baja presencia de actividades antropogénicas en las diferentes AP en la emergencia sanitaria del COVID 19.</t>
  </si>
  <si>
    <t>Cambio Climático y efectos colaterales</t>
  </si>
  <si>
    <t>DIRECCIÓN TERRITORIAL  ANDES OCCIDENTALES</t>
  </si>
  <si>
    <t>Se cuenta con personal competente para la ejecución de las actividades de la entidad.
Capacidad de adaptación del personal con funciones administrativas a las condiciones de trabajo en alternancia y el retorno a  labores presenciales.
Compromiso y pertenencia del equipo de trabajo de funcionarios para cumplir con sus funciones.</t>
  </si>
  <si>
    <t xml:space="preserve">Insuficiente personal para atender los temas asociados a la coordinación del SINAP, por lo que esta labor se adelanta por personal vinculado por contrato.
Existencia de alta rotación de personal que afecta la continuidad de los procesos.
Carga laboral en algunos cargos, se require realizar estudio de cargas 
incertidumbre frente a personal contratista que apoya los diferentes temas adminstrativos y técnicos en PNN.
</t>
  </si>
  <si>
    <t>El proceso de coordinación del SINAP, cuenta con unos procedimientos establecidos e implementados para la ejecución de las actividades.
Se tienen espacios de coordinacion y de participacion en las escalas de gestion institucional.
Se reconoce a Parques Nacionales como coordinador del SINAP.</t>
  </si>
  <si>
    <t>Falta revisar el proceso y procedimiento con base en los resultados de la nueva política SINAP.
Dificultad en la emergencia sanitaria COVID 19, para el desarrollo de algunas actividades en los procesos que requieren su ejecución presencial.
Falencias en el desarrollo de actividades que requieren la interacción con actores sociales en la emergencia sanitaria COVID - 19.
Debilidad en la identificación de los aspectos e impactos ambientales por el uso de insumos en las actividades generadas en los procesos administrativos de la Dirección Territorial, generando bajo conocimiento y conciencia ambiental por parte del personal.
No existen los procedimientos definidos y claros para la implementación y/o respuesta en lo exigible por la legislación ambiental para el manejo de desecho, aplicable en la dirección Territorial.
Falta un mayor control en la compra de insumos tanto en cantidad como en cumplimiento de normatividad ambiental.
Debilidades en el proceso de planeación y contractual que no permite el cumplimiento de las metas.</t>
  </si>
  <si>
    <t>El proceso cuenta con una plataforma de visibilización y consulta del inventario de áreas protegidas (RUNAP) que conforman el SINAP.
La plataforma del RUNAP esta articulada con las plataformas del GSIR por lo cual genera información en tiempo real.
Buen soporte tecnológico de la entidad a los funcionarios y contratistas (administrativos) en la emergencia sanitaria COVID-19.</t>
  </si>
  <si>
    <t xml:space="preserve">
Mejorar el Sistema, de manera que sea mas facilmente operable por todos sus usuarios internos y externos y la información sea de facil acceso.
Dificultad de acceso a herramientas técnologicas para el desarrollo de actividades en la emergencia sanitaria por COVID-19  en algunos sectores de AP .  </t>
  </si>
  <si>
    <t>Se cuenta con un proceso articulado con las diferentes instancias que componen el SINAP.
Respuesta oportuna de la Entidad a los requerimientos generados por los diferentes entes.
La planeacion como eje articulador de las actividades y funciones que se desarrolladas en PNN
Implementación de estrategias y política de cero papel, para mejorar la eficiencia del consumo de dicho recurso.</t>
  </si>
  <si>
    <t>Algunas unidades de decisión desconocen o restan importancia a la función de coordinar el SINAP. 
La ficha del proyecto BPIN en su desarrollo definió el tema como actividad, bajando el nivel de importancia en la destinación de recursos para el desarrollo de esta gestión en los niveles nacional y regional.
Hay una débil inclusión de la función misional de coordinacion del SINAP en todos los instrumentos de planeación y financiación institucional.
Baja destinación de presupuesto
el proceso de planeación es cambiante lo que no permite el cumplimiento oportuno  de las metas.</t>
  </si>
  <si>
    <t>Se cuenta con diferentes canales de comunicación interna que permiten la divulgación de la información interna de la entidad.
Se mantiente una buena  comunicación interna entre las diferentes dependencias para el desarrollo de las diferentes actividades.
correos institucionales
mejora de la plataformas tecnologicas de PNN Intranet e pagina Web</t>
  </si>
  <si>
    <t xml:space="preserve">Mucha información que en ocasiones no llega al destinatario final o priorizado.
Debilidad de los  mensajes relacionados con la función de coordinación del SINAP y los avances que a nivel de SIRAP se tienen en este tema tanto a nivel interno como externo.
Falta de un mecanismo de comunicación entre los diferentes actores del SIRAP, que permita la comunicación y el intercambio de información, material y documentos en en forma eficiente y oportuna.
</t>
  </si>
  <si>
    <t>Se tienen indeintificadas las partes interesadas en el proceso de coordinacion del SINAP, tanto a nivel nacional como enlas escalas de gestión.
Se tienen espacios de coordinación y de participación en las escalas de gestión institucional.
La entidad cuenta con algunas estrategias para la gestión adecuada de los recursos naturales, tales como eficiencia en el uso de agua y puntos verdes para la separación de residuos. 
La entidad cuenta con planes pos consumo que es empleada por el personal de la Entidad y abierto al público por general.</t>
  </si>
  <si>
    <t>Insuficiencia  de recursos humanos y presupuestales de las partes interesadas para desarrollar las labores de manera más adecuada y acorde al compromiso de coordinación del SINAP que tiene la entidad.
Débil implementación de acciones de capacitacion y acompañamiento a los actores del SINAP, para lograr mejoras continuas en el desempeño de la labor de coordinación del SINAP.
Débil incorporación de las partes interesadas en las escalas del SINAP, de manera que se logre tener un sistema completo, ecológicamente representativo, bien conectado y efectivamente gestionado.
No se tienen identificados los posibles riegos provenientes de las actividades de las organizaciones vecinas y/o con las que se comparten las instalaciones, del nivel territorial y algunas áreas protegidas.</t>
  </si>
  <si>
    <t xml:space="preserve">El SINAP es compromiso de pais en el marco del CDB y otros convenios asociados. 
La labor de coordinar el SINAP es una oportunidad para que el pais cuente con sistemas de áreas protegidas completos, ecologicamente representativos, bien conectados y efectiva y equitativamente  gestionados, lo que permitirá contar con una base natural esencial para el desarrollo de la nación, tanto por los servicios ecosistemicos asociados, como por la mitigacion y adaptacion al cambio climatico.
</t>
  </si>
  <si>
    <t>Debidlidad en la sostenibilidad financiera para una efectiva operatividad de las diferentes instacias de participación del SINAP.
Baja asignación de recursos para la implementacion de las acciones de  coordinación del SINAP y sus espacios de participacion y gestion, como son los subsistemas.
Incertidumbre en la asignación presupuestal de la entidad debido a las prioridades del Gobierno por la emergencia sanitaria COVID - 19.
Incertidumbre en la asignación de recursos que se ejecutan a través de convenios y/o contratos a futuro por efectos del COVID - 19.</t>
  </si>
  <si>
    <t>Existencia de un plan de acción del SINAP que establece los lineamientos para el cumplimiento de los atributos del Sistema.
Existencia de varias instacias de participación en diferentes niveles de gestión del SINAP.
Reconocimiento del tema en el  plan nacional de desarrollo 2018-2022 que incluye la formulación de una nueva política pública para el SINAP con visión 2030 y metas para hacer el SINAP representativo.</t>
  </si>
  <si>
    <t>Limitación de los recursos (logisticos, operativos, económicos) para la respuesta a una emergencia ambiental. 
Metas que no se pueden cumplir por falta de una adecuada planeación
Periodo electoral  que genera cambios en al normatividad y genera dificultades en la contratación.</t>
  </si>
  <si>
    <t xml:space="preserve">Se cuenta con un marco normativo para el SINAP.
Se encuentra en formulación una nueva política pública del SINAP con visión 2030.
Se cuenta con acuerdos colaborativos con el sector Minas y Energía para apoyar la declaratoria de áreas protegidas.
Existe normativa relacionada con buenas prácticas ambientales para oficinas y sedes administrativas. </t>
  </si>
  <si>
    <t>Aumento de la normatividad que exige nuevos requerimiento a la entidad por la emergencia sanitaria COVID-19.
Cambios en requisitos legales ambientales aplicables a sedes administrativas en los que la entidad no pueda cumplir.</t>
  </si>
  <si>
    <t>Búsqueda de mecanismo para interactuar en los procesos generados por PNNC en la emergencia sanitaria COVID-19.</t>
  </si>
  <si>
    <t>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</si>
  <si>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Avances en el desarrollo de software y aplicaciones adaptables a los requerimientos y necesidades de cada proceso, lo que posibilita su fortalecimiento y modernización, asociado a la estrategia de comunicación.</t>
  </si>
  <si>
    <t>Existencia de algunos sectores de algunas áreas protegidas que no poseen acceso a servicio de internet que dificultad la comunicación y ejecución de las actividad en la emergencia sanitaria COVID-19.</t>
  </si>
  <si>
    <t>Impacto positivo a nivel ambiental por la baja presencia de actividades antropogénicas en las diferentes AP en la emergencia sanitaria del COVID 19. y que se extendieron al 2021</t>
  </si>
  <si>
    <t>Presencia de Mineria ilegal en algunas AP 
Quema de bosques para expasion agrícola y/o ganadera</t>
  </si>
  <si>
    <t>Debil inclusión de los temas del SINAP en el SINA. 
Aumento en la presencia  de  grupos al margen de la ley en las AP.</t>
  </si>
  <si>
    <t>DIRECCIÓN TERRITORIAL  PACÍFICO</t>
  </si>
  <si>
    <t>Personal con capacidad técnica, experiencia y compromiso  para responder y dar cumplimiento a las funciones y misión de la entidad
Plan de bienestar institucional
Capacidad de adaptación de las personas a las condiciones de trabajo en casa debido a la pandemia COVID 19.</t>
  </si>
  <si>
    <t>Insuficiente planta de personal para asumir la carga opertativa y administrativa de la Entidad.
No se cuenta con la identificación de las necesidades de capacitación, en los temas administrativos, para la DTPA. 
Falta divulgación e implementación de acciones relacionadas con la medición de riesgo sicolaboral.
Bajo conocimiento del personal para el manejo de plataformas  virtuales que permiten la conectividad y comunicación
Inexistencia de personal encargado especificamente en temas de  comunicaciones de la DTPA</t>
  </si>
  <si>
    <t>Existencia de un modelo de planeación para  la orientación del que hacer de la entidad,en miras a cumplir las funciones institucionales y las metas del gobierno nacional.
Implementación del Sistema de Integrado de Gestión para el mejoramiento continuo y de la Entidad
Lineamientos generales de los procesos claves que sirven de guía para el desarrollo de las actividades.</t>
  </si>
  <si>
    <t>Falta de fortalecimiento en la ejecución temprana presupuestal conforme a los instrumentos de planeación de la entidad.
Falta de  procedimientos detallados de cada uno de los procesos que facilite su aplicación y no de espacio a interpretación.
Escasa divulgación por los responsables de los procesos del Nivel Central para facilitar la aplicación de los procedimientos.
Existen vacíos de información en lo concerniente a legislación ambiental aplicable a la Dirección Territorial de la Entidad.
Falta de identificación de aspectos e impactos en los procesos generando bajo conocimiento y conciencia por parte del personal en el tema.
Falta de socialización al personal nuevo sobre los procesos y tramites que se realizan en la entidad</t>
  </si>
  <si>
    <t>Se cuentan con plataformas y sistemas de información para el seguimiento de las actividades misionales en la Entidad.
El cableado estructurado de la dirección territorial esta en muy buenas condiciones</t>
  </si>
  <si>
    <t xml:space="preserve">Deficiencias en los sistemas de información y tecnológicos con los que cuenta la DTPA, para garantizar la operatividad  en términos de eficiencia.
Contamos con recursos tecnologico que estan cumpliendo su ciclo de vida, reduciendo la efectividad en los procesos.
Existen áreas protegidas donde le soporte tecnológico no tiene alcance. </t>
  </si>
  <si>
    <t>Se cuenta con herramientas de planeación que permiten determinar el cumplimiento de metas y objetivos para la DTPA.
Respuesta oportuna de la Entidad a los requerimientos generados por la emergencia sanitaria de COVID-19.
Implementación de estrategias y política de cero papel, para mejorar la eficiencia del consumo de dicho recurso.</t>
  </si>
  <si>
    <t>Falta de una estructura organizacional fortalecida para la DTPA que permita contar con personal en los procesos claves y disminuir la contratación por prestación de servicios.
Falta de coordinación entre los niveles de gestión para el desarrollo de los procesos conjuntos. 
Dificultad en el ejercicio de liderazgo para el desarrollo de actividades debido al difícil  acceso de algunas zonas  debido a la emergencia sanitaria COVID 19.</t>
  </si>
  <si>
    <t>Se cuenta con canales de comunicación interna como la intranet, correo electrónico, emisora insitu radio, redes sociales como Facebook, Instagram,   medios por los cuales se divulga la información interna de la entidad</t>
  </si>
  <si>
    <t>Debilidad en la comunicación de la información  relacionados con la socialización (circulares, procedimientos, instructivos) necesarios para  desarrollo de las actividades de la Entidad.</t>
  </si>
  <si>
    <t>Mejoramiento de la infraestructura física para de la Dirección Territorial como para las  áreas protegidas adscritas a la DTPA, lo cual beneficia tanto a los funcionarios y contratistas para el ejercicio de las funciones, como a los visitantes.
Sistema de relacionamiento fortalecido con las comunidades de base.</t>
  </si>
  <si>
    <t xml:space="preserve">
Se cuenta con infraestructura y equipos básicos para el desarrollo de las actividades; no obstante, es necesario se cuente con presupuesto en cada vigencia para su mantenimiento y fortalecimiento</t>
  </si>
  <si>
    <t xml:space="preserve">
Alianzas con distintas entidades para realizar acuerdos que ayuden cumplimiento de la misión de la Entidad.
La entidad cuenta con algunas estrategias para la gestión adecuada de los recursos naturales, tales como eficiencia en el uso de agua y puntos verdes para la separación de residuos. 
La entidad cuenta con planes posconsumo que pueden ser utilizados por funcionarios y contratistas de la Entidad.</t>
  </si>
  <si>
    <t xml:space="preserve">
La ubicación de las sedes dificulta el mantenimiento de las mismas. 
</t>
  </si>
  <si>
    <t>Proyectos de cooperación internacional y alianzas con entidades público- privadas que permitan presupuesto y alianzas estratégicas para el cumplimiento de los fines estatales</t>
  </si>
  <si>
    <t>Limitado  presupuesto asignado por el Estado para el cumplimiento de los objetivos institucionales.</t>
  </si>
  <si>
    <t>Coordinación con entidades del sector, actores institucionales y sociales en espacios como el SIRAP y el SIDAP</t>
  </si>
  <si>
    <t>Adaptación a las políticas gubernamentales del plan nacional de desarrollo y postconflicto.
Problemas de orden público en zonas a las que se deben trasladar funcionarios de PNN en cumplimiento de sus funciones.
La normatividad existente que dificulta la pronta expedición de actos administrativos, procesos contractuales y demás.</t>
  </si>
  <si>
    <t xml:space="preserve">Consultas previas.
Existe normativad relacionada con buenas prácticas ambientales para oficinas y sedes administrativas. </t>
  </si>
  <si>
    <t>Normatividad aplicable a la Entidad que genera dificultades en los procesos de relacionamiento.
Cambios en requisitos legales en temas ambientales para sedes de las Direcciones territoriales a los que la entidad no pueda dar respuesta oportuna.</t>
  </si>
  <si>
    <t>Relacionamiento con comunidades indígenas, afrodescendientes y campesinas.
Articulación con comunidades indígenas, las Corporaciones y la Fuerza Pública para implementar las acciones en el AP.
Apropiación de la comunidad como resultado de las  mesas de trabajo para la continuidad de las actividades desarrolladas por la entidad  en las AP.</t>
  </si>
  <si>
    <t>Oposición de las comunidades  al desarrollo y aprobación de planes de manejo
Disidentes de los grupos al margen de la ley que siguen en el territorio (AP) generando inseguridad e incumplimiento de metas programadas.</t>
  </si>
  <si>
    <t>Las herramientas de gobierno en línea facilita el control de las actividades en las Entidades del Estado</t>
  </si>
  <si>
    <t>Adaptación a los cambios tecnológicos en los procesos contractuales.
Falencias en los servicios de conectividad por aumento de las fallas en los servicios de telecomunicaciones.</t>
  </si>
  <si>
    <t xml:space="preserve">Planes de emergencia y monitoreos (Alertas tempranas) en alianza con Universidades y Entidades especializadas.
Convenios con Entidades estatales para el control y vigilancia
Areas protegidas con vocación ecoturistica
Implementación de programas de Desarrollo Local Sostenible en alianza con entidades de Cooperación Internacional.
Impacto positivo a nivel ambiental por la baja presencia de actividades antropogénicas en las diferentes áreas protegidas en la emergencia sanitaria del COVID 19.
</t>
  </si>
  <si>
    <t>Ocurrencia de fenómenos naturales adversos para el desarrollo de las actividades de la Entidad.
Minería ilegal en las áreas protegidas generando impactos negativos en ambiente y presión sobre los valores objeto de conservación
Alteración del medio natural por el impacto de las actividades turísticas realizadas
Desarrollo de actividades productivas en las áreas protegidas y/o en sus zonas de amortiguación (ampliación de frontera agropecuaria, deforestación, ganadería extensiva, pesca ilegal)</t>
  </si>
  <si>
    <t xml:space="preserve">Alta capacidad de la Entidad para la convocatoria institucional pública y privada 
Buena imagen de los directivos y funcionarios que  beneficia positivamente aspectos como la credibilidad de la entidad ante los actores sociales e institucionales.
Participación en ferias nacionales de servicio al ciudadano.
Medios de difusión a través de los diferentes canales de comunicación (página web, fanpage y redes sociales) utilizados por la entidad. </t>
  </si>
  <si>
    <t xml:space="preserve">Corregimientos o veredas no cuentan con canales de comunicación (internet) que les facilite interactuar.
</t>
  </si>
  <si>
    <t>DIRECCIÓN TERRITORIAL  CARIBE</t>
  </si>
  <si>
    <t>Se cuenta con el personal idoneo y competente para la ejecución de las actividades.</t>
  </si>
  <si>
    <t>Existe insuficiencia de personal en las AP para el desarrollo de las actividades y ejecución de los procesos, debido al incremento de responsabilidades, ocasionados por: 
a. la articulación que deben hacer las áreas protegidas a programas del orden Nacional que se enmarcan en politicas o acuerdos de Paz (PDET, PNIS, Zonas Futuro, Zonas Estratégicas de Consolidación, entre otros).
b. Proyectos de Cooperación (KFW, DLS), que aportan recursos de inversion para implementar iniciativas productivas (Cacao), restauración , saneamiento basico, entre otras, instalación de vallas, mojones. A excepción de DLS, KFW no aporta recursos financieros para contratar equipos tecnicos que apoyen el desarrollo de esas iniciativas
c. Las convocatorias para formular proyectos (Fondo Colombia en Paz; Colombia Sostenible, entre otros), plantean retos enormes de formulación inicialmente, y osteriormente,exigen personal tecnico para su implementación. 
d. proyecto restauración economica</t>
  </si>
  <si>
    <t xml:space="preserve">Se cuenta con los lineamientos para el control y seguimiento de la gestión de procesos misionales tradicionales por parte de las AP y la DT.
Para procesos nuevos que aunque estan vinculados a subprogramas ya definidos (UOT), aunque carecen de rutas o lineamienos, los equipos tecnicos de las APs, han desarrollado rutas, metodológicas, articulaciones interinstitucionales, que han permitido avanzar en estos procesos. 
Apropiación e implementacoón de la estrategia y política de cero papel, evidenciandose en la eficiencia del consumo de dicho recurso.
</t>
  </si>
  <si>
    <t>Debilidad por parte del personal para la aplicación de los lineamientos y ejecución de los procesos.
Falta de acompañamiento por parte de niveles jerarquicos superiores, para procesos nuevos (PDET, PNIS) en los cuales estan las Aps inmersas. No se cuenta con personal entrenado para estos procesos nuevos, y en otros casos, el personal vinculado en otros niveles de gestion, no es suficiente o se encuentran con sobrecarga laboral y no se priorizan los recursos en la asignación de viáticos   para su desplazamiento oportuno hacia los sitios donde se requiere su presencia y aportes tecnicos.
Imposibilidad de responder a acciones de campo que permitan el cumplimiento de los nuevos indicadores y por consiguiente la entrega de los medios de verificación.
Falta de base de datos para acceso a revistas científicas de alto nivel.
Falta de identificación de aspectos e impactos ambientales lo que genera baja información y conciencia por parte del personal.
Existen vacíos de información en lo concerniente a legislación ambiental aplicable al nivel central y direcciones Territoriales de la entidad
Exceso de centralización de los procesos</t>
  </si>
  <si>
    <t>Se cuenta con los aplicativos y herramientas del sistema de información, tales como:  SULA, SICOSMART, AEMAPPS, entre otros.
Se inicia la imlementación de ELA, (acuerdo de licenciamiento de sofwtare ESRI). En la cual existe la oportunidad de mejorar el flujo de información geográfica, entre los tres niveles.
Se avanza en el uso de Planet Scope en las áreas protegidas, como oportunidad de tener información de imagenes satelitales con alta frecuencia temporal. 
Se ha dado respuesta al soporte tecnológico a las necesidades que se han generado en la época de emergencia sanitaria por COVID-19.</t>
  </si>
  <si>
    <t xml:space="preserve">Deficiencias en los equipos tecnológicos con los que cuenta la DT y sus AP para el ejercicio y puesta en marcha de las actividades.
Deficiencia de equipamiento para implementar los sitemas. Esto significa que hace falta equipos tecnológicos (PC, Navegadores de alta precisión), recursos financieros (Adquirir imágenes de sensores reomotos de areas de interes especifico y en tiempo real); falta formar (Capacitar) a los equipos técnicos en el manejo de estas herramientas. 
 Limitación en ancho de banda de la RED, área sin accesos a Internet
- Áreas sin accesos a la Red de Parques Nacionales
-Áreas protegidas con limitación en equipos de computo
- Comunicaciones deficientes al interior de las áreas protegidas debido a la falta de radios y/o en algunos casos la falta de cobertura.  
- Falta equipos de Posicionamiento GPS.
Debilidades en las acciones a ejecutar y el desarrollo de requerimiento en el aplicativo de ORFEO posterior a la última versión.
Desarticulación de algunas de las aplicaciones o herramientas tecnológicas de la entidad empleadas en respuesta a la emergencia sanitaria a procedimientos para algunos temas, 
y migración de base de datos.
Deficiencia del movimiento de los equipos de computos que posee la entidad con restricciones, debilitando la ejecución de actividades en respuesta a la emergencia sanitaria por COVID-19.
Inexistencia de un sistemas de información que permita organizar, acceder y obtener los datos requeridos en un solo lugar para los diferentes procesos.
</t>
  </si>
  <si>
    <r>
      <rPr>
        <sz val="11"/>
        <color theme="1"/>
        <rFont val="Arial Narrow"/>
        <family val="2"/>
      </rPr>
      <t xml:space="preserve">Existen los lineamientos para la planeación estratégica, se realiza la actualización de hojas metodologicas, se ajustan procedimientos y se realiza seguimientos gerenciales e los informes de gestión. </t>
    </r>
    <r>
      <rPr>
        <strike/>
        <sz val="11"/>
        <color theme="1"/>
        <rFont val="Arial Narrow"/>
        <family val="2"/>
      </rPr>
      <t xml:space="preserve">
</t>
    </r>
    <r>
      <rPr>
        <sz val="11"/>
        <color theme="1"/>
        <rFont val="Arial Narrow"/>
        <family val="2"/>
      </rPr>
      <t xml:space="preserve">
Respuesta oportuna por la Entidad a los requerimientos generados por la emergencia sanitaria por COVID-19.
Implementación de la estrategias y política de cero papel, para mejorar la eficiencia del consumo de dicho recurso.
Existe una cultura de seguimiento y adaptación ante los cambios constantes en el modelo de seguimiengto de indicadores
</t>
    </r>
  </si>
  <si>
    <t xml:space="preserve"> Existe debilidad en los líderes de procesos para realizar el debido seguimiento a las metas institucionales
las metas de restauración no se acuerdan con las AP y no se tiene en cuenta los requerimientos técnicos, climaticos, biologia y ecologia de las especies  vegetales</t>
  </si>
  <si>
    <t>La DT y las AP utilizan de manera efectiva los canales de comunicación institucional para dar reporte de los procesos y gestión a su cargo.</t>
  </si>
  <si>
    <t>Demoras en la respuesta a solicitudes y comunicaciones internas.</t>
  </si>
  <si>
    <t>Se cuenta con la infraestructura mínima necesaria para el desarrollo de las actividades y el debido ejercicio de los procesos.</t>
  </si>
  <si>
    <t>Baja asignación presupuestal para la compra, el mantenimiento y mejora de la infraestructura en algunas AP: Muebles, vehiculos, lanchas, motores fuera de borda.
No existencia de base de datos de oprtunidades de cooperación que permita el acceso información de cooperantes.
Mayor complejidad en los procedimientos de contratación en los requisitos solicitados en época de emergencia sanitaria COVID-19, generando traumatismos en su ejecución.</t>
  </si>
  <si>
    <t>Se ve reflejada la participación activa de las AP y la DT por dar respuesta a la solicitudes por parte de los usuarios y comunidades.
La entidad cuenta con algunas estrategias para la gestión adecuada de los recursos naturales, tales como eficiencia en el uso de agua y puntos verdes para la separación de residuos para el nivel central y las direcciones territoriales. 
La entidad cuenta con planes pos consumo en algunos temas.</t>
  </si>
  <si>
    <t>Presiones constantes por parte de las comunidades y dificultades para el ejercicio de la autoridad ambiental.
Imposibilidad de dar respuestas favorables a requerimientos o solicitudes de parte de comunidades campesinas e indígenas localizadas al interior del AP, por ser incmpatibles con los usos permitidos en las normas o porque no somos lo suficientemente ágiles para dar respuesta en los tiempos que exige la dinamica local y regional.
Poca articulación que se tiene de las APs, DTCA, nivel central, de los procesos que se desarrollan en los territorios por parte de la institucionalidad competente. Por ejemplo, toda la planificación que se viene trabajando, en torno a los multiples planes sectoriales, en las zonas PDET, PNIS (Planes de energia, viales, agua y saneamient basico, Educación, saludo, reconciliación, productivos, entre otros), Zonas Futuro. Tanto el desconocimiento de las rutas y proceso inmersos en la construcción de estos planes, como la falta de articulación institucional que facilite estar en los escenarios de analisis y toma de decisiones en aquellos planes que son de interes del AP. Aqui se esta corriendo un riesgo altisimo, ya que las decisiones que se estan tomando en esos escenarios pueden ser en doble via: A favor de la solución de conflictos; o agudizarlos. Generalmente van en la dirección desfavorable.
No se tienen identificados los posibles riegos provenientes de las actividades de las organizaciones con las que se comparten las instalaciones del nivel central y en algunas oficinas de Direcciones Territoriales</t>
  </si>
  <si>
    <t>Recursos de donación provenientes de la cooperación internacional.
Recursos que se pueden capturar por intermedio de proyectos que apliquen a convocatorias públicas que se realicen en el marco de politicas de Estado: Caso Zonas PDET; PNIS; Zonas Futuro. Aquí ademas de los recursos de los cooperantes internacionales, se mueven plata del gobierno colombiano, procedente de creditos de la banca internacional (BID); recursos para el barrido predial en el marco del POSPR, que cuenta con recursos de credito del Banco Mundial  y lo esta ejecutando Minagricultura, a traves de la ANT-PNUD. Recursos de los entes territoriales (Alcaldias y gobernaciones); obras por impuestos; OCAD Paz - plata de regalias. 
Portafolio de Compesnaciones con el sector Empresarial : Minero-Energético; Infraestructura (Vias, puentes, puertos aeropuertos, entre otros).</t>
  </si>
  <si>
    <t>La asignación presupuestal es limitada para cubrir el total de las necesidades de la DT y sus AP.
Incertidumbre en la asignación de recursos para la entidad en respuesta a las prioridades de presupuesto por la contigencia COVID-19.
Recortes presupuestales en la vigencia generados por lineamientos emitidos por el Gobierno Nacional en algunas actividades.</t>
  </si>
  <si>
    <t xml:space="preserve">Posibilidad de aplicar a recursos del posconflicto.
Estar inmersos los territorios de algunas Aps en zonas de Post conflicto, se convierte en una oportunidad para avanzar en el diagnóstico, formulación posibles soluciones e implementacion de acciones concretas que permitan disminuir las presiones sobre las APs.
La dinamica nueva generada en los territorios del postconflicto, focalizados como zonas PDET y PNIS, entre otros, permiten hacer mas visible la importancia y la gestión estrategica que se debe realizar. Ha permitido mejorar la coordinación y la articulación de la gestión de los PNN con las otras instituciones publicas y privadas. ha mejorado de manera enorme el relacionamiento de las comunidades locales con el área protegida
Por ser el PDET un instrumento de planeación de largo plazo (15 años), que sera adoptado por municipios y gobernaciones de los territorios PDETs, se convierte en una herramienta que permite dar continuidad a los procesos y programas que se propongan en los territorios, sin tener la posibilidad de ruptura que imponen los cambios de gobierno cada cuatro años.
Posicionamiento del tema de cero mineria en las AP y convenio PNN - ANH, lineamientos de buenas practicas en areas contiguas con función amortiguadora.
Existe normativa relacionada con buenas prácticas ambientales para oficinas y sedes administrativas. </t>
  </si>
  <si>
    <t>Una de las estrategias del plan de desarrollo "Infraestructura y competitividad estratégicas" se convierte en una presión para determinadas áreas de la DT, ya que algunos de los proyectos de 4G se desarrollan en zonas de influencia o al interior del AP.
Solicitud de titulos mineros o afectaciones en las zonas aledañas de las AP.
Requerimientos recibidos en la Entidad por visitas de inspección en temas ambientales, por parte de las entidades de control. 
Cambios en requisitos legales a los que la entidad no pueda dar respuesta oportuna.</t>
  </si>
  <si>
    <t>Existen herramientas juridicas para el ejercicio de la autoridad ambiental, Ley 1333 y decretos reglamentarios.
La adopción a traves de ordenanzas departamentalesy Acuerdos municipales, de los PDETs, es una oportunidad para la gestión de las Aps que esten en estos territorios.</t>
  </si>
  <si>
    <t>Agendas de trabajo, mesas técnicas, comites de veedurias, alianzas con actores publicos, privados, ONGs,  y comunitarios campesinas, indigenas y Afros, para el ejercicio de la autoridad ambiental, la de acciones de conservación, restauración, rehabilitación, recuperación, producción sstenible, y la promoción de la reubicación por fuera de las AP.</t>
  </si>
  <si>
    <t>Presencia de grupos al margen de la ley que promueven la permanencia de los ocupantes y financian actividades ilegales que agudizan el problema de deterioro de algunas AP. 
Las condiciones socioeconomicas de las poblaciones localizadas al interior o en las zonas contiguas (Zonas con función amortiguadora), que subsisten mediante la explotación de los recursos naturales (Flora, fauna silvestre, pesca, metales preciosos-Oro, entre otras), generan presiones sobre los VOCs de las APs.
La ausencia de infraestructura (Vias, educativa, energia, agua potable y saneamient basico, salud, telefonia, internet, entre otras), favorecen economias ilicitas las cuales dinamizan el deterioro ambiental e increnmentan las condiciones de pobreza y destrucción del tejido social.</t>
  </si>
  <si>
    <t>Actualmente las instituciones del Estado relacionadas con la gestion del medio ambiente (IDEAM, ANLA, IGAC, SIAC, INVEMAR, entre otros), tienen habilitadas plataformas de información con acceso libre y gratuito, que le permiten a cualquier usuario utilizarlas, para los fines pertinentes.</t>
  </si>
  <si>
    <t>Debilidades en los servicios de conectividad en algunas áreas protegidas afectando la respuesta oportuna de algunas solicitudes, lo cual se ha aumentado en esta época de emergencia sanitaria COVID-19.</t>
  </si>
  <si>
    <t>Mantener el estado de conservación de las AP.
Los bienes y servicios ecosistemicos que ofertan las Aps, si se lograra determinar su valor y negociar con los que se benefician de ellos, ofrecerian recursos inagotables para la conservación de las APs, y mejoramiento de la calidad de vida de los habitantes que viven al interior de ellas.
En el marco de un modelo de desarrollo de la Economia Naranja, los escenarios naturales que encierran las APs, serian las areas prioritarias para implementarl este modelo.</t>
  </si>
  <si>
    <t>El cambio clímatico y los fenomenos naturales.
Manejo de residuos solidos y liquidos producidos por comunidades asentadas al interior de las Aps o en su zona con función amortiguadora.
Las captaciones ilegales de agua, desecación de cuerpos de aguas y humedales, las descargas de aguas residuales sin ningun tipo de tratamientos por parte de empresarios (Palmicultores, arroceros, caña de azucar, banano, entre otros); cascos urbanos, que descargan sus aguas a los rios y cienagas.
Eventos naturales como: Huracanes, Tsunamis, avalanchas,terremotos, deslizamientos de tierras, quemas o incendios forestales, que ocurren periodicamente.</t>
  </si>
  <si>
    <t>Página web, correo electronico, foros, rendición de cuentas, entre otras.</t>
  </si>
  <si>
    <t>FECHA DE ACTUALIZACIÓN DEL CONTEXTO</t>
  </si>
  <si>
    <t>DIRECCIÓN TERRITORIAL  ORINOQUÍA</t>
  </si>
  <si>
    <t>Competencia adecuada del personal.
Personal idóneo y comprometido. 
Convocatorias internas para cargos vacantes y ascensos.</t>
  </si>
  <si>
    <t xml:space="preserve">La planta de personal en la Dirección Territorial y áreas protegidas es muy baja, por lo que se debe recurrir a un alto número de contratistas para la gestión efectiva de las áreas protegidas, DT y función pública. 
Espacios limitados para el proceso de inducción para los contratistas, sobre los procesos y normas tecnicas adoptadas por el sistema integrado de gestión.
Las áreas protegidas no aplican algunos formatos por la limitación de personal y desconocimiento. 
Desconocimiento de la normatividad ambiental y normas técnicas colombianas  
Falencia en la ejecución del mecanismo de teletrabajo y trabajo remoto.
Falencia en la cultura de autocuidado en materia de seguirdad y salud  en el trabajo.
</t>
  </si>
  <si>
    <t>Existen lineamientos claros para algunos procesos misionales y estratégicos. 
Diseño de linemaientos, medidas preventivas y protocolos para atender la emergencia sanitaria por parte de presindencia, entidades gubernamentales, privadas y públicas.
Sistemas de Gestión Integrado con enfoque de procesos.</t>
  </si>
  <si>
    <t xml:space="preserve">La no oportuna actualización de los procedimientos de algunos procesos de acuerdo con los actos administrativos que se generan en la entidad y función pública. 
Existen procesos en la entidad que no cuenta con lineamientos y  procedimientos claros como: restauración y Uso, Ocupación y Tenencia, relacionamiento con las comunidades campesinas, Servicios Ecosistémicos y Estrategias Especiales de Manejo, entre otros. 
Actualización de la normativa interna de acuerdo al contexto de las áreas protegidas. 
La no vinculación de las áreas protegidas y DT en los espacios de actualización y diseño de lineamientos, procedimiento y unificación de formatos. 
Falencia en la implemetación de las políticas medio ambientales para el manejo (residuos sólidos, líquidos y manejo del plástico) al interior de las áreas protegidas y DT en las infraestructuras, vías de acceso y senderos.
No esta claramente documentada la integración de las politicas (ambiental, calidad, seguridad y salud en el trabajo).
Los procesos no han identificado sus aspectos e impactos ambientales, generando baja información y conciencia por parte de personal.
</t>
  </si>
  <si>
    <t xml:space="preserve">La Entidad cuenta con algunas plataformas y servidor para documentar y procesar información que se genera desde las áreas protegidas.
Las plataformas han sido funcionales para adelantar tramites y servicios. </t>
  </si>
  <si>
    <t>Se carece de equipos actualizados para la realización de salidas de campo o monitoreo de las áreas protegidas. 
Las plataformas actuales no permiten documentar el 100% de la información que se recopila en las áreas protegidas. 
No se cuenta con una plataforma para evidenciar el cumplimiento de los Planes de Manejo y/o reportes del Plan de Acción Anual- PAA.
No se cuenta con las herramientas y soporte tecnologico (conectividad)  para la ejecución de las actividades misionales a cargo de los funcionarios a partir de la estragia de trabajo en casa en ocasión a la emergencia sanitaria por crisis de la pandemia COVID-19.</t>
  </si>
  <si>
    <t>Acompañamiento y seguimiento periódico al cumplimiento de los indicadores de PAA. 
Los espacios de comité territorial, locales, técnicos y administrativos generados en la DTOR. 
Revisión Territorial al Sistema Integrado de Gestión.
Implementación de estrategias y política de cero papel, para mejorar la eficiencia del consumo de dicho recurso.
Contar con Sistema de Gestión Integrado bajo normas técnicas colombianas (ISO 9001 calidad, ISO 14001 ambiental, NTC PE 1000/2017, MIPG, SG-SST Dec1072/2015).</t>
  </si>
  <si>
    <t xml:space="preserve">Cambios recurrentes en los lineamientos para la formulación y seguimiento de los Plan Anual de Acción. 
Indicadores que no cuentan con hoja metodológica para su medición y seguimiento. 
La entidad no cuenta con un rubro estimado para atención de emergencias de salud pública. 
Al no contar con la integración del sistema de gestión se genera reprocesos en las solicitudes de reportes de las diferentes unidades de gestión. 
No continuidad en los espacios convocados y/o invitados a causa de personal insuficiente y baja asignación de recursos financieros para cubrir movilidad y/o realización de eventos. 
Trámites en temas ambientales aplazados con las partes interesadas por parte de la entidad, debido a la falta de recurso humano y financiero. </t>
  </si>
  <si>
    <t>Se cuenta con un plan de comunicaciones articulado a la Estrategia Nacional de Comunicación y Educación Ambiental para el fortalecimiento organizacional y posicionamiento de la DTOR.  
Adaptación y capacidad técnica del personal de la entidad para el diseño de herramientas gráficas, audiovisuales entre otras que eprmitan fortalecer el canal de comunicación interna de funcionarios y contratistas en torno a la emergencia sanitaria por la pandemia COVID-19.</t>
  </si>
  <si>
    <t xml:space="preserve">No se generan espacios de fortalecimiento organizacional a los equipos de trabajo. 
Los canales de comunicación interna como (página web y correo electrónico) no son eficientes para la divulgación  de información conyuntural para el manejo de las áreas protegidas. 
</t>
  </si>
  <si>
    <t xml:space="preserve">Gestión de proyectos de cooperación oficinal y no nacional para la efectividad en el manejo de las Áreas Protegidas y Dirección Territorial.  </t>
  </si>
  <si>
    <t>Gran parte de los proyectos de cooperación no financian la contratación de personal en las áreas protegidas. 
No se cuenta con mecanismos de sostenibilidad financiera para el manejo efectivo de las áreas protegidas. 
Las cadenas de valor de los proyectos de inversión actualmente en la entidad, no tienen priorizado un rubro para atención de emergencias sanitarias.</t>
  </si>
  <si>
    <t xml:space="preserve">Infraestructura  Algunas áreas protegidas cuenta con infraestructura y asignación de recursos para el mantenimiento de las mismas. 
La entidad cuenta con algunas estrategias orientadas a la implementación del sistema de gestión ambiental que promueve la implementación de programas de gestión ambiental como uso eficiente de agua, energia, papel, puntos verdes para separación de residuos y programas pos consumo en las diferentes unidades de decisión.
</t>
  </si>
  <si>
    <t>Baja asignación de recursos para la realización del mantenimiento requerido y adecuación en la infraestructura como oficinas, sedes operativas, senderos, señalización de las diferentes unidades de decisión. 
No se cuenta con sedes propias para el desarrollo de las acciones administrativas y de planificación y atención al ciudadano en las áreas protegidas y Dirección Territorial.
No se tienen identificados los posibles riesgos, aspectos e impactos ambientales provenientes de las actividades de las organizaciones con las que se comparten las instalaciones del nivel central y en algunas  unidades de decisión.</t>
  </si>
  <si>
    <t xml:space="preserve">Disponibilidad de recursos de fuente internacional y nacional para la formulación e implementación de proyectos en las áreas protegidas. 
Espacios de confianza con las comunidades locales para la implementación de proyectos. 
Canales de comunicación con actores estratégicos para la generación de alianzas. </t>
  </si>
  <si>
    <t xml:space="preserve">Corto plazo  de los recursos disponibles de fuente internacional y nacional para la implementación de proyectos en las áreas protegidas, limitando la continuidad en los procesos de cambio en las áreas protegidas. 
Pérdida de confianza por parte de los actores estratégicos. 
Cambio en las dinámicas socio-político en el contexto nacional, regional y local. 
Insertidumbre en la asignación presupuestal para la próxima vigencia debido a prioridades por la emergencia sanitaria y directivas de austeridad del gasto.
Incertidumbre en la ejecución de los recursos asignados por nacion y cooperación por las diferentes medidas de prevención en torno a la emergencia sanitaria, definidias a nivel nacional, regional y local. 
</t>
  </si>
  <si>
    <t xml:space="preserve">La implementación del acuerdo de Paz.  
Politicas públicas de desarrollo sostenible 
Politica del SINAP en proceso de formulación 
Políticas del sector ambiental, contractual y social (indígenas y campesinas) a nivel nacional e institucional.
Existe normativa relacionada con buenas prácticas ambientales para oficinas y sedes administrativas. </t>
  </si>
  <si>
    <t>Cambio en las dinámicas socio-político en el contexto nacional, regional y local. 
Reorganización de los grupos armados al margen de la ley en la región Orinoquia. 
No continuidad en procesos institucionales (cambio de gobierno). 
Directrices generadas por el gobierno nacional en torno a la crisis financiera generada por la emergencia sanitaria.</t>
  </si>
  <si>
    <t>Implementación del Modelo Intergrado de Planeación y Gestión - Decreto 1499 de 2017.
Politica del SINAP 
Aprobación del plan nacional de desarrollo vigencia 2018 - 2022.</t>
  </si>
  <si>
    <t xml:space="preserve">Dificultad en la aplicación de algunos aspectos del marco normativo. 
Algunos mecanismos e instancias decretadas por el gobierno nacional no son efectivas para la resolución de conflictos en las áreas protegidas, debido a que la responsabilidad han recaído en otras instituciones y no se cuenta con los recursos económicos. 
</t>
  </si>
  <si>
    <t xml:space="preserve">Existen mecanismos de participación social a nivel nacional y regional. 
Comunidades campesinas organizadas en asociaciones locales de primero y segundo nivel. 
El país tiene un marco normativo que orienta y lidera los procesos con las comunidades indígenas. </t>
  </si>
  <si>
    <t xml:space="preserve">Cambio en las dinámicas socio-político en el contexto nacional, regional y local. 
Reorganización de los grupos armados en la región Orinoquia. 
Debilidad organizativa de los grupos étnicos. 
Limitación de acceso a las áreas protegidas  generada por la comunidad en torno a la emergencia sanitaria. 
</t>
  </si>
  <si>
    <t xml:space="preserve">Gestión para el diseño y adquisición de equipos que permitan innovar y generar servicios oportunamente a los actores. </t>
  </si>
  <si>
    <t xml:space="preserve">Directiva presidencial de austeridad del gasto. 
Falencia en la prestación del servicio de conectividad acorde a las necesidades y ubicación geografica de las sedes operativas y/o administrativas, que limitan la respuesta oportuna a los requerimientos institucionales. 
</t>
  </si>
  <si>
    <t xml:space="preserve">Existen mecanismos e instancias de seguimiento y control a la afectación de las áreas protegidas. 
El SIRAP Orinoquia un sub-sistema consolidado. 
Certificación de un sistema de gestión ambiental bajo requisitos de la norma tecnica colombiana GTC ISO 14001:2015. </t>
  </si>
  <si>
    <t xml:space="preserve">Proyección e implementación de proyectos minero energeticos, desarrollo vial y de vivienda rural, sistemas productivos dentro de las las áreas, afectan los Objetivos de Conservación.
Acapamiento de tierras y cultivos de uso ilicito. 
Enfermedad de salud pública que afecta la fauna silvestre. </t>
  </si>
  <si>
    <t>La existencia de medios de comunicación regional y local interesados conocer y divulgar información de interés de las áreas protegidas.
A nivel regional y local se cuenta con alianzas de medios para el posicionamiento de la DTOR.</t>
  </si>
  <si>
    <t xml:space="preserve">No visibilizacion a nivel regional y local de las áreas las protegidas de la DTOR. 
Poco posicionamiento del SIRAP Orinoquia. 
</t>
  </si>
  <si>
    <t>AUTORIDAD AMBIENTAL</t>
  </si>
  <si>
    <t>Personal competente y comprometido para la ejecución de las actividades del proceso.</t>
  </si>
  <si>
    <t>Atribución de funciones y  competencias que no le son propias de su cargo por parte de los servidores públicos.
Desconocimiento de los tiempos que otorga la normatividad, contenida en los procedimientos del Sistema de Gestión  Intregado de la Entidad, que aplica Trámites Ambientales. 
Desconocimiento de los tiempos que otorga la normatividad, contenida en los procedimientos del Sistema de Gestión Integrado de la Entidad, que aplica para Procesos sancionatorios. 
Desconocimiento de términos y etapas procesales propias del procedimiento sancionatorio, previsto en las normas.
Falta de aplicación metodologica  sobre la identificación, valoración, y calificación de las presiones en campo.
Abuso por  omisión de las funciones y competencias propias del cargo o contrato por parte de los servidores públicos. 
Posible desconocimiento de la documentación, lineamientos y normatividad relacionados con conflicto de Intereses.
Debidlidad en las respuestas a la atención y  el reporte de las situaciones de orden público.
Abuso por acción u omisión de las funciones y competencias propias del cargo o contrato por parte de los servidores públicos en las actividades de los procesos sancionatorios.</t>
  </si>
  <si>
    <t>Proceso plenamente documentado que posee la totalidad de sus procesos internos aporbados y publicados.</t>
  </si>
  <si>
    <t>Falta de compromiso de las dependencias de PNN para trabajar en sinergia las temáticas pertinentes a la OGR.
Falta de identificación de los aspectos e impactos ambientales de los procesos.
Existe debilidad en la gestión de residuos para dar cumplimiento a legislación ambiental aplicable al nivel central de la entidad.</t>
  </si>
  <si>
    <t xml:space="preserve">Se cuenta con herramientas tecnológicas de software para el análisis de información para atender situaciones de riesgos naturales,  gobernabilidad en las AP, control y vigilancia de las presiones que afecta las áreas protegidas del SPNN, de igual forma de cuentan con aplicativo de sancionatorios, aplicativo de seguimiento a trámites ambientales, Dashboard de ELA, RUNAP. 
Se cuenta con los aplicativos y herramientas de sistemas de información geográfica SIG tales como:  SICOSMART - AEMAPPS - Análisis de coberturas y alertas tempranas entre otras. </t>
  </si>
  <si>
    <t>No se cuenta con la cantidad suficiente de equipos especializados para la verificación y realización de actividades de control y seguimiento a las presiones de las áres protegidas.
No se cuenta con cobertura de conectividad en algunas zonas, dificualtando la conexión del SICOSMART CONECT y vigilancia por sensores remotos.
No se ha generado la digitalización de los expedientes requeridos.
Falta de generacion de información actualizada, en cifras de deforestación y uso ocupación y tenencia.</t>
  </si>
  <si>
    <t>La OGR cuenta con el apoyo de la Dirección General de PNNs para la toma de decisiones para el control y seguimiento de situaciones de riesgo en PNNs.
Implementación de estrategias y política de cero papel, para mejorar la eficiencia del consumo de dicho recurso</t>
  </si>
  <si>
    <t>Existen canales de comunicación interna fluidos que permiten el óptimo de las actividades que están en cabeza del proceso.</t>
  </si>
  <si>
    <t xml:space="preserve">Debilidad de comunicación interna que dificultan el seguimiento a los trámites ambientales y proceso sancionatorios en todos los niveles de gestión, asi como interpretación normativa en los diferentes niveles de gestión.
Canales de comunicación no permite una agil y pronta divulgación de alertas o boletines de otras entidades, para determinar las acciones preventivas a implementar en el AP. </t>
  </si>
  <si>
    <t>Debilidad del proceso en cuanto a recursos para organziación de espacios de trabajo, seguimiento de los trámites y de procesos sancionatorios</t>
  </si>
  <si>
    <t>Existe un relacionamiento oportuno y eficaz con las partes interesadas en la atención de las solicitudes allegadas al proceso.
Participación en mesas sectoriales a nivel ambiental.
Buen relacionamiento con otras entidades adscritas al sector ambiente a escala nacional, regional y local. 
Cumplimiento de sentencias en el marco de competencias de la Entidad.
La entidad cuenta con algunas estrategias para la gestión adecuada de los recursos naturales, tales como eficiencia en el uso de agua y puntos verdes para la separación de residuos. 
La entidad cuenta con planes pos consumo para beneficio de funcionarios y contratistas de la Entidad.</t>
  </si>
  <si>
    <t>No se tienen identificados los posibles riegos provenientes de las actividades de las organizaciones vecinas con las que se comparten las instalaciones del nivel central y en algunas oficinas de Direcciones Territoriales.</t>
  </si>
  <si>
    <t>Coordinación del proceso de forma integral en relación a los temas de PVC, Sancionatorios, riesgos públicos, emergencias y desastres naturales, para el ejercicio de Autoridad Ambiental.</t>
  </si>
  <si>
    <t>Inaplicabilidad de los tiempos que otorga la normativa que hace parte de los procedimientos del Sistema de Gestión Intregado de la Entidad, que aplica para los Procesos sancionatorios</t>
  </si>
  <si>
    <t>El proceso cuenta con lienamientos claros y oficializados para el conocmiento y ejecución por parte de la Entidad.</t>
  </si>
  <si>
    <t>Los planes de emergencia y contingencia de riesgo público y de riesgos naturales no se actualizan conforme al procedimiento vigente y no se socializan oportunamente por parte de algunas AP.</t>
  </si>
  <si>
    <t>Personal de la OGR capacitado para la coordinación, acompañamiento y atención de eventos de desastres naturales y situaciones de Seguridad.
Generación de reuniones semanales que permite un control de la ejecución en relación a las actividades programadas.</t>
  </si>
  <si>
    <t>Falta de personal para la atención de las necesidades de la OGR para el cumplimiento de su misionalidad.
Desconocimiento del personal de las áreas protegidas de las directrices sobre seguridad de la institución (Plan de Contingencia de Riesgo Público, Protocolo de Seguridad, Conducta y Comportamiento, Procedimiento de Gestión del Riesgo Público, Medidas para la movilizacion del personal)
Debilidad en el acceso de evidencias y material necesario para el procesos sancionatorios, debido a que la mayoría es físico y por la emergencia santinaria no se puede acceder a él.</t>
  </si>
  <si>
    <t>La comunicación para la evaluación de la efectividad de los indicadores asociados la autoridad ambiental y adminsitración y manejo, sea de manera más periodica.</t>
  </si>
  <si>
    <t xml:space="preserve">No se cuenta conectividad óptima para el aceeso a las plataformas para la obtención imágenes satelitáles con un nivel de detalle que pueda responder a las necesidades del proceso.  </t>
  </si>
  <si>
    <t>Cooperación de entidades y organizaciones para la adquisición de equipos y elementos para ejecutar las actividade de la funión de autoridad ambiental.
Equipos para el control y vigilancia y mejoramiento de la plataforma SICOSMART y apoyo en procesos de capacitación, como resultado de alianzas con cooperantes.</t>
  </si>
  <si>
    <t>Falta de recursos de inversión para atender las necesidades del proceso, que no permiten abordar al 100% las acciones de PVC para el control de las presiones que afectas las AP de PNNC.
Incertidumbre en la asignación presupuestal de la entidad para la próxima vigencia debido las prioridades del gobierno en temas de seguridad sanitaria COVID-19.</t>
  </si>
  <si>
    <t>Algunas áreas protegidas se evidencia articulación para el ejericio coordinado de autoridad ambiental en AP con situación de Comanejo.</t>
  </si>
  <si>
    <t>En algunos municipios en donde tienen jurisdicción las AP, el Consejo Municipal de Gestión del Riesgo no tiene interés para socializar los planes de contingencia y emergencia de riesgos naturales.
Falta mejorar la articulación para el ejericio coordinado de autoridad ambiental en AP con situación de Comanejo.</t>
  </si>
  <si>
    <r>
      <rPr>
        <sz val="11"/>
        <color rgb="FF000000"/>
        <rFont val="Arial Narrow"/>
        <family val="2"/>
      </rPr>
      <t>Aumento de la normatividad aplicable por la entidad en respuesta a la emergencia sanitaria por COVID-19.</t>
    </r>
    <r>
      <rPr>
        <sz val="11"/>
        <color rgb="FFFF0000"/>
        <rFont val="Arial Narrow"/>
        <family val="2"/>
      </rPr>
      <t xml:space="preserve">
</t>
    </r>
    <r>
      <rPr>
        <sz val="11"/>
        <color rgb="FF000000"/>
        <rFont val="Arial Narrow"/>
        <family val="2"/>
      </rPr>
      <t xml:space="preserve">
Requerimientos recibidos en la entidad por visitas de inspección por parte de las entidades de control en temas ambientales.
</t>
    </r>
    <r>
      <rPr>
        <sz val="11"/>
        <color rgb="FFFF0000"/>
        <rFont val="Arial Narrow"/>
        <family val="2"/>
      </rPr>
      <t xml:space="preserve">
</t>
    </r>
    <r>
      <rPr>
        <sz val="11"/>
        <color rgb="FF000000"/>
        <rFont val="Arial Narrow"/>
        <family val="2"/>
      </rPr>
      <t>Cambios en requisitos legales en temas ambientales para las sede de nivel central y direcciones territorial a los que la entidad no pueda dar respuesta oportuna.</t>
    </r>
    <r>
      <rPr>
        <sz val="11"/>
        <color rgb="FFFF0000"/>
        <rFont val="Arial Narrow"/>
        <family val="2"/>
      </rPr>
      <t xml:space="preserve">
</t>
    </r>
    <r>
      <rPr>
        <sz val="11"/>
        <color rgb="FF000000"/>
        <rFont val="Arial Narrow"/>
        <family val="2"/>
      </rPr>
      <t xml:space="preserve">
Poco claridad en relación a la aplicabilidad de la sanción en términos del proceso sancionatorio en las comunidades indígenas, negritudes y raizales en el momento de incumplir un acuerdo pactado entre las dos autoridades.
Falta de claridad en el alcance de la norma y abordaje conjunto de las prácticas ambiental entre autoridad tradicional y actores presentes en el área protegida, con una visión ancestral diferente.</t>
    </r>
  </si>
  <si>
    <t>Presiones asociadas a la presecia de grupos al margen de la ley y actividades ilícitas en la Aps.
Falta mejorar la articulación para el ejericio coordinado de autoridad ambiental en AP con situación de Comanejo.</t>
  </si>
  <si>
    <t>Aumento en la debilidad de la conectividad de algunas áreas protegidas debido a los prestadores del servicio de internet, evidenciado en la emergencia santinaria por COVID-19.</t>
  </si>
  <si>
    <t>Coordinación y apoyo las actividades para frenar las situaciones ilegales que afectan las Aps.
Impacto positivo a nivel ambiental por la baja capacidad de carga por el cierre de las áreas protegidas con vocación ectourística en la emergencia sanitaria del COVID 19.</t>
  </si>
  <si>
    <t>Presiones antrópicas sobre los recursos naturales y ecosistemas que se protegen en la Aps.</t>
  </si>
  <si>
    <t>Fortalecer mecanismos eficaces institucionales para la atención y respuesta de las solictudes direccionadas a la OGR.</t>
  </si>
  <si>
    <t>Falta de compromiso de las entidades y organizaciones para trabajar en sinergia las temáticas pertinentes al proceso.
Baja respuesta a la corresponsabilidad de las competencias institucionales de los demás sectores (infraestructura, tecnologia, minero energético y defensa, entre otros)</t>
  </si>
  <si>
    <t>GESTIÓN CONTRACTUAL</t>
  </si>
  <si>
    <t>Se cuenta con personal competente para la ejecución de las actividades del proceso.</t>
  </si>
  <si>
    <t>Insuficiencia de personal  para el desarrollo de las actividades del proceso , en temporadas de alta contratación.
Posible desconocimiento de la documentación, lineamientos y normatividad relacionados con conflicto de Intereses.</t>
  </si>
  <si>
    <t xml:space="preserve">Existe un manual de contratación que da los lineamientos para elaborar los procesos de contratación de la entidad.
Se generan circulares con lineamientos específicos que optimizan la ejecución de los procesos.
Existen procedimientos por modalidad de contratación.
Se realiza seguimiento mediante indicador, al porcentaje de elaboración de las actas de liquidación y reporte de la Gestión  Contractual en el PAA </t>
  </si>
  <si>
    <t>Dificultades para realizar seguimiento a la oportuna implementación de los procedimientos de contratación dada la delegación de ordenación del gasto.
Dificultades para realizar seguimiento a la oportuna implementación de los procedimientos de contratación dada la delegación de ordenación del gasto.
Volumen alto de procesos de contratación 
En algunas Direcciones Territoriales se presenta falta de aplicación de algunos aspectos de las directrices establecidas en el manual de contratación y procedimientos definidos para las diferentes modalidades de contratación</t>
  </si>
  <si>
    <t>Dificultades en la conexión de internet</t>
  </si>
  <si>
    <t>Falta fortalecer socialización de lineamientos contractuales en las Direcciones Territoriales .</t>
  </si>
  <si>
    <t>Variedad de alianzas con distintos sectores para realizar convenios con fines misionales.</t>
  </si>
  <si>
    <t>Dificultad en el seguimiento de la ejecución del convenio</t>
  </si>
  <si>
    <t>Expedición del Decreto 491 de 2020  por el cual se adoptan medidas de de urgencia para garantizar la aatención y la prestacion de los servicios por parte de las autoridades públicas</t>
  </si>
  <si>
    <t>Carencia de normatividad ambiental aplicable al tema de contratación que limita la selección de servicios y productos ambientalmente amigables
Cambios normativos sobre contratación estatal</t>
  </si>
  <si>
    <t>La nueva plataforma transaccional (SECOP II) permite el cumplimiento de la política de cero papel</t>
  </si>
  <si>
    <t>La plataforma transaccional (SECOP II) para los procesos de contratación estatal presenta fallas ocasionalmente</t>
  </si>
  <si>
    <t>Emergencia sanitaria por el COVID 19</t>
  </si>
  <si>
    <t>GESTIÓN DE RECURSOS FINANCIEROS</t>
  </si>
  <si>
    <t xml:space="preserve">
El personal ejecuta la actividades con enfoque de autocontrol y mejora continua.
Acceso a capacitaciones en linea para el proceso de recurso financieros. 
</t>
  </si>
  <si>
    <t xml:space="preserve">
Posible falta conocimiento del código de etica y buen gobierno del servidor público.
Posible desconocimiento de la documentación, lineamientos y normatividad relacionados con conflicto de Intereses.
Posible desconocimiento de salvaguardar la información clasificada y reservada.
Falta de transferencia del conocimiento y perdida de la memoria institucional. </t>
  </si>
  <si>
    <t xml:space="preserve">Existen lineamientos documentados que permiten definir puntos de control y mantener el conocimiento de la operación del proceso. 
 Se realiza análisis y seguimiento permanente a la ejecución presupuestal de las dependencias de la entidad, generando acciones y toma de decisiones oportunas.
Implementación de nuevos procedimientos.
Planeación estrategica en la asignación de los recursos para la subcuenta FONAM de acuerdo al recaudo de ingresos.
</t>
  </si>
  <si>
    <t xml:space="preserve"> Articulación en los demas procesos de la entidad, en cuanto a la entrega de información para ser incorporada y reconocida en los  estados financieros de la entidad. 
 Incumplimiento de los factores de evaluación para asignación del PAC por parte de las dependencias
 Falta de cumplimiento por parte de las dependencias del nivel central y Direcciones Territoriales del lineamiento y/o plazos establecidos en el manual de politicas contables.
 Realizar el Registro Presupuestal sin los documentos legales que soporten el acto administrativo correspondiente.
Falta de implementación del punto de control relacionado con anexar el acto administrativo e indicar el número de Certificado de Disponibilidad Presupuestal en el radicado del sistema de gestión documental.
Fortalecer el seguimiento a la totalidad de conceptos de la bolsa de deducciones. 
 Que los coordinadores o jefes de dependencia soliciten oportunamente la inactivación del usuario por un periodo de tiempo generada por vacaciones, incapacidadees entre otros. 
 Posible falta de cumplimiento de los instrumentos de planeación de la entidad
 Falta fortalecer el seguimiento a la totalidad de la cartera por todos los conceptos de ingresos de la entidad 
 Que no se realice la gestión de cobro a la totalidad de la cartera generada por cada concepto de ingreso en la entidad</t>
  </si>
  <si>
    <t>Certificado digital para acceder al Sistema Integrado de Información Financiera - SIIF Nación.
Acceso al Sistema Integrado de Información Financiera - SIIF Nación desde equipos con acceso a internet sin importar su ubicación geografica. 
Utilización del sistema documental como herramienta de control del proceso de cadena presupuestal. 
Software de inventarios neon que permite el manejo y control optimo de la propiedad plante y equipos e inventarios de la entidad., generando información confiable para incluir en los estados financieros</t>
  </si>
  <si>
    <t xml:space="preserve">
Falta de recursos tecnológicos y/o aplicativos para el registro, seguimiento y control de la cartera a favor de la Entidad. 
Posibilidad de vulneración tecnologíca en la plataforma de ecoturismo, el cual interrumpiria el recaudo de los infresos por ecoturismo de las áreas protegidas.  </t>
  </si>
  <si>
    <t>Implementación de estrategias y política de cero papel, para mejorar la eficiencia del consumo de dicho recurso.</t>
  </si>
  <si>
    <t xml:space="preserve">Se ha fortalecido la comunicación interna por medio de manual de politicas, procedimientos, formatos y  memorandos a dependencias y direcciones territoriales. </t>
  </si>
  <si>
    <t>Desconocimiento de la ley organica de presupuesto y demás normatividad relacionada .</t>
  </si>
  <si>
    <t>Ejecucion presupuestal y registros contables mediante aplicativo establecido por la nacion -  Sistema Integrado de Información Financiera - SIIF Nación.</t>
  </si>
  <si>
    <t xml:space="preserve">Control de transacciones de tesoreria </t>
  </si>
  <si>
    <t xml:space="preserve">Se cuenta con el relacionamiento adecuado MINAMBIENTE, Contaduría General de la Nación y MINHACIENDA que permiten generar apoyo en la gestión de capacitaciones y el intercambio de experencias, lo cual genera mejoramiento en las practicas del proceso. 
 Reconocimiento en el sector por ser pioneros ejecutar procesos nuevos que mejoran la gestión financiera dee las entidades del estado. Tal es el caso de ser una Entidad piloto en la creación de nuevos módulos del SIIF. </t>
  </si>
  <si>
    <t>Falta de apropiación en la entidad en lo relacionado a la legislación ambiental.
 Debido la debilidad de las acciones para la gestión del conocimiento se puede generar difetencia en las actividades del mismo por lo cual ocasionar reprocesos en temas de presupuesto e impuestos.</t>
  </si>
  <si>
    <t>Potenciales conflictos de intereses</t>
  </si>
  <si>
    <t>Incumplimiento a las políticas de manejo y custodia del  Token del banco y datos de autenticación</t>
  </si>
  <si>
    <t>Factores externos que impacten en el recaudo proyectado por la entidad para cada vigencia.
Restricción de PAC por Directriz Nacional e incumplimiento de los factores de evaluación para asignación del PAC.</t>
  </si>
  <si>
    <t xml:space="preserve">Emision de leyes que generan recorte presupuestal
Entrada en vigencia de la Ley de garantias y la posiblidad de ejecutar recursos restringidos por esta Ley. </t>
  </si>
  <si>
    <t>Ministerio de hacienda provee el Sistema de Información financiera SIIF
 Inclusión de módulo de viáticos en el Sistema de Información financiera SIIF</t>
  </si>
  <si>
    <t>Afectación en la operación de la entidad, debido a la emergencia sanitaria y ambiental, causada por el COVID 19.</t>
  </si>
  <si>
    <t>MAPA DE RIESGOS DE GESTIÓN, CORRUPCIÓN Y SEGURIDAD DE LA INFORMACIÓN
INVENTARIO ACTIVOS DE INFORMACIÓN - RIESGOS SEGURIDAD DE LA INFORMACIÓN</t>
  </si>
  <si>
    <t>PROCESO</t>
  </si>
  <si>
    <t>RIESGOS</t>
  </si>
  <si>
    <t>ACTIVO</t>
  </si>
  <si>
    <t>DESCRIPCIÓN</t>
  </si>
  <si>
    <t>DUEÑO DEL ACTIVO</t>
  </si>
  <si>
    <t>TIPO DE ACTIVO</t>
  </si>
  <si>
    <t>AMENAZAS</t>
  </si>
  <si>
    <t>VULNERABILIDADES</t>
  </si>
  <si>
    <t>LEY 1712 DE 2014</t>
  </si>
  <si>
    <t>LEY 1581 DE 2021</t>
  </si>
  <si>
    <t>CRITICIDAD RESPECTO A SU CONFIDENCIALIDAD</t>
  </si>
  <si>
    <t>COMPLETITUD O CRITICIDAD RESPECTO A SU CONFIDENCIALIDAD</t>
  </si>
  <si>
    <t>COMPLETITUD O CRITICIDAD RESPECTO A SU DISPONIBILIDAD</t>
  </si>
  <si>
    <t>NIVEL DE CRITICIDAD</t>
  </si>
  <si>
    <t>Gestión Tecnologia y Seguridad de la Información</t>
  </si>
  <si>
    <t>Posibilidad de afectación económica y reputacional por paralisis en los procesos e incumplimiento de la entrega de servicios a los grupos de valor, debido a indisponibilidad o perdida de continuidad de los servicios informáticos críticos de la entidad.</t>
  </si>
  <si>
    <t>PNNCSRVNCDC01</t>
  </si>
  <si>
    <t>Sevidor controlador de dominio Principal (AD, DNS,)</t>
  </si>
  <si>
    <t>GSIR</t>
  </si>
  <si>
    <t>Software</t>
  </si>
  <si>
    <t>Daño  Fisico
Ataque Informatico</t>
  </si>
  <si>
    <t>Ausencia de Controles para Disponibilidad de Informacion</t>
  </si>
  <si>
    <t>Informacion Publica Clasificada</t>
  </si>
  <si>
    <t>ALTA</t>
  </si>
  <si>
    <t>PNNCSRVNCDC02</t>
  </si>
  <si>
    <t>Sevidor controlador de dominio Secundario (DNS, DHCP)</t>
  </si>
  <si>
    <t>PNNCSRVNCFS01</t>
  </si>
  <si>
    <t>Servidor de Archvios (FDS)</t>
  </si>
  <si>
    <t>CRITICA</t>
  </si>
  <si>
    <t>PNNCSRVNCWS01</t>
  </si>
  <si>
    <t>Servidor de Actualizaciones</t>
  </si>
  <si>
    <t>MEDIA</t>
  </si>
  <si>
    <t>PNNCSRVNCAV01</t>
  </si>
  <si>
    <t>Servidor Anivirus</t>
  </si>
  <si>
    <t>PNNCSRVNCMP01</t>
  </si>
  <si>
    <t>Servidor Geografico</t>
  </si>
  <si>
    <t>PNNCAPP18</t>
  </si>
  <si>
    <t>Servidor Aplicaciones (Docker)</t>
  </si>
  <si>
    <t>PNNCSRVNCGP01</t>
  </si>
  <si>
    <t>Software de Apoyo al SGSI</t>
  </si>
  <si>
    <t xml:space="preserve">Informacion Publica </t>
  </si>
  <si>
    <t>DELL UNITY</t>
  </si>
  <si>
    <t>Servidor almacenaiento tipo NAS/SAN 100TB</t>
  </si>
  <si>
    <t>Hardware</t>
  </si>
  <si>
    <t>Mantenimiento Insuficiente</t>
  </si>
  <si>
    <t>Ausencia de Controles para Disponibilidad y Accesibilidad de la Informacion</t>
  </si>
  <si>
    <t>DEL COMPELLENT</t>
  </si>
  <si>
    <t>Servidor almacenaiento tipo SAN 30TB</t>
  </si>
  <si>
    <t>SWICTHES SAN</t>
  </si>
  <si>
    <t>Equipos Activos para interconexion de almacenamiento con servidor via FibraOptica</t>
  </si>
  <si>
    <t>Conexión deficiente de cableado</t>
  </si>
  <si>
    <t>SWICTHES LAN</t>
  </si>
  <si>
    <t>Equipos Activos para interconexion de Servicios de Datos</t>
  </si>
  <si>
    <t>SWICTH CORE</t>
  </si>
  <si>
    <t>Equipos Activo para la centralizacion de datos e internet</t>
  </si>
  <si>
    <t>UPS</t>
  </si>
  <si>
    <t>Equipo Activo para soporte de carga energetica centro de datos</t>
  </si>
  <si>
    <t>Ausencia de Esquemas de Reemplazo</t>
  </si>
  <si>
    <t>PNNCNCFW01</t>
  </si>
  <si>
    <t>Dispositivo Activo para contro de acceso perimetral</t>
  </si>
  <si>
    <t>AIRE ACONDICIONADO</t>
  </si>
  <si>
    <t>Dispoditivo para control de Temperatura en Centro de Datos</t>
  </si>
  <si>
    <t>Informacion Publica</t>
  </si>
  <si>
    <t>La posibilidad de afectación reputacional por investigaciones disciplinarias, daños, publicación de información incorrecta, manipulación y acciones ilicitas que se origina debido al uso indebido de la información digital de la entidad .</t>
  </si>
  <si>
    <t>App Restauracion</t>
  </si>
  <si>
    <t>Aplicación para la gestion de Procesos de restauracion</t>
  </si>
  <si>
    <t>Saturacion de Sistema de Infrmacion
Mantenimiento del Sistema de Infromacion</t>
  </si>
  <si>
    <t>Ausencia o Insuficientes pruebas de Software
Ausencia de Registros de Auditoria</t>
  </si>
  <si>
    <t>App Acuerdos</t>
  </si>
  <si>
    <t>Aplicación Acuerdos</t>
  </si>
  <si>
    <t>App UOT</t>
  </si>
  <si>
    <t>Aplicación UOT</t>
  </si>
  <si>
    <t>App RUNAP</t>
  </si>
  <si>
    <t>Aplicación Runap</t>
  </si>
  <si>
    <t>App Invetarios</t>
  </si>
  <si>
    <t>Aplicación Invnetarios</t>
  </si>
  <si>
    <t>App SmartConect</t>
  </si>
  <si>
    <t>Aplicación SmartConect</t>
  </si>
  <si>
    <t>App Certificados</t>
  </si>
  <si>
    <t>Aplicación Certificados</t>
  </si>
  <si>
    <t>App Sig Predial</t>
  </si>
  <si>
    <t>Aplicación Sig Predial</t>
  </si>
  <si>
    <t>GDB Institucional</t>
  </si>
  <si>
    <t>MAPA DE RIESGOS DE GESTIÓN, CORRUPCIÓN Y SEGURIDAD DE LA INFORMACIÓN</t>
  </si>
  <si>
    <t xml:space="preserve">IDENTIFICACIÓN DEL RIESGO </t>
  </si>
  <si>
    <t>ANÁLISIS DEL RIESGO INHERENTE</t>
  </si>
  <si>
    <t>EVALUACIÓN DEL RIESGO - VALORACIÓN DE LOS CONTROLES</t>
  </si>
  <si>
    <t>EVALUACIÓN DEL RIESGO - NIVEL DEL RIESGO RESIDUAL</t>
  </si>
  <si>
    <t>PLAN DE ACCIÓN</t>
  </si>
  <si>
    <t xml:space="preserve">MONITOREO Y REVISIÓN </t>
  </si>
  <si>
    <t xml:space="preserve">SEGUIMIENTO (GCI) </t>
  </si>
  <si>
    <r>
      <rPr>
        <b/>
        <sz val="11"/>
        <color theme="1"/>
        <rFont val="Arial Narrow"/>
        <family val="2"/>
      </rPr>
      <t>Número del Riesgo</t>
    </r>
    <r>
      <rPr>
        <b/>
        <strike/>
        <sz val="11"/>
        <color theme="0"/>
        <rFont val="Arial Narrow"/>
        <family val="2"/>
      </rPr>
      <t xml:space="preserve">
</t>
    </r>
  </si>
  <si>
    <t xml:space="preserve">Proceso </t>
  </si>
  <si>
    <t>Áreas de Impacto en la Entidad</t>
  </si>
  <si>
    <t>DESCRIPCIÓN DEL RIESGO</t>
  </si>
  <si>
    <t>Clasificación del Riesgo</t>
  </si>
  <si>
    <t>Frecuencia con la que se realiza la actividad</t>
  </si>
  <si>
    <t>PROBABILIDAD Inherente</t>
  </si>
  <si>
    <t>%</t>
  </si>
  <si>
    <t>Criterios de Impacto</t>
  </si>
  <si>
    <t>Observación de criterio</t>
  </si>
  <si>
    <t>IMPACTO 
Inherente</t>
  </si>
  <si>
    <t>ZONA DE RIESGO INHERENTE</t>
  </si>
  <si>
    <t>No. Control</t>
  </si>
  <si>
    <t xml:space="preserve">Descripción del Control </t>
  </si>
  <si>
    <t>Afectación</t>
  </si>
  <si>
    <t>Atributos</t>
  </si>
  <si>
    <t>Probabilidad Residual</t>
  </si>
  <si>
    <t>Probabilidad Residual Final</t>
  </si>
  <si>
    <t>Impacto Residual Final</t>
  </si>
  <si>
    <t>Zona de Riesgo Final</t>
  </si>
  <si>
    <t>Tratamiento</t>
  </si>
  <si>
    <t xml:space="preserve">Acción </t>
  </si>
  <si>
    <t>Peso porcentual de la acción</t>
  </si>
  <si>
    <t>Producto / evidencia de la acción</t>
  </si>
  <si>
    <t xml:space="preserve">Responsable </t>
  </si>
  <si>
    <r>
      <rPr>
        <b/>
        <sz val="11"/>
        <color theme="1"/>
        <rFont val="Arial Narrow"/>
        <family val="2"/>
      </rPr>
      <t xml:space="preserve">Fecha de Incio
</t>
    </r>
    <r>
      <rPr>
        <b/>
        <sz val="11"/>
        <color rgb="FF595959"/>
        <rFont val="Arial Narrow"/>
        <family val="2"/>
      </rPr>
      <t xml:space="preserve">(dd/mm/aaaa) </t>
    </r>
  </si>
  <si>
    <r>
      <rPr>
        <b/>
        <sz val="11"/>
        <color theme="1"/>
        <rFont val="Arial Narrow"/>
        <family val="2"/>
      </rPr>
      <t xml:space="preserve">Fecha de Finalización
</t>
    </r>
    <r>
      <rPr>
        <b/>
        <sz val="11"/>
        <color rgb="FF595959"/>
        <rFont val="Arial Narrow"/>
        <family val="2"/>
      </rPr>
      <t>(dd/mm/aaaa)</t>
    </r>
  </si>
  <si>
    <t>Meta de la acción de control</t>
  </si>
  <si>
    <t xml:space="preserve">Corte 30 de abril </t>
  </si>
  <si>
    <t xml:space="preserve">Corte 30 de Agosto </t>
  </si>
  <si>
    <t>Corte 30 de agosto</t>
  </si>
  <si>
    <t xml:space="preserve">Corte 30 de diciembre </t>
  </si>
  <si>
    <t>Corte 30 de diciembre</t>
  </si>
  <si>
    <t>Tipo</t>
  </si>
  <si>
    <t>Implementación</t>
  </si>
  <si>
    <t>Calificación</t>
  </si>
  <si>
    <t>Documentación</t>
  </si>
  <si>
    <t>Frecuencia</t>
  </si>
  <si>
    <t>Evidencia</t>
  </si>
  <si>
    <t>Fecha</t>
  </si>
  <si>
    <t>Descripción Monitoreo</t>
  </si>
  <si>
    <r>
      <rPr>
        <b/>
        <sz val="11"/>
        <color theme="1"/>
        <rFont val="Arial Narrow"/>
        <family val="2"/>
      </rPr>
      <t xml:space="preserve">% Avance 
</t>
    </r>
    <r>
      <rPr>
        <b/>
        <sz val="11"/>
        <color rgb="FF595959"/>
        <rFont val="Arial Narrow"/>
        <family val="2"/>
      </rPr>
      <t>(de acuerdo al peso porcentual de la acción)</t>
    </r>
  </si>
  <si>
    <r>
      <rPr>
        <b/>
        <sz val="11"/>
        <color theme="1"/>
        <rFont val="Arial Narrow"/>
        <family val="2"/>
      </rPr>
      <t xml:space="preserve">% Avance 
</t>
    </r>
    <r>
      <rPr>
        <b/>
        <sz val="11"/>
        <color rgb="FF595959"/>
        <rFont val="Arial Narrow"/>
        <family val="2"/>
      </rPr>
      <t>(de acuerdo al peso porcentual de la acción)</t>
    </r>
  </si>
  <si>
    <r>
      <rPr>
        <b/>
        <sz val="11"/>
        <color theme="1"/>
        <rFont val="Arial Narrow"/>
        <family val="2"/>
      </rPr>
      <t xml:space="preserve">% Avance 
</t>
    </r>
    <r>
      <rPr>
        <b/>
        <sz val="11"/>
        <color rgb="FF595959"/>
        <rFont val="Arial Narrow"/>
        <family val="2"/>
      </rPr>
      <t>(de acuerdo al peso porcentual de la acción)</t>
    </r>
  </si>
  <si>
    <t xml:space="preserve">Causa Inmediata
¿Cómo? </t>
  </si>
  <si>
    <t>Causa Raíz
¿Por qué?</t>
  </si>
  <si>
    <t xml:space="preserve">RIESGO </t>
  </si>
  <si>
    <t>Reputacional</t>
  </si>
  <si>
    <t>1. No existe articulación entre la planeación y la ejecución de las actividades de capacitación.
2. Demora en la aprobación y adopción del Plan Estratégico de Talento Humano- PETH generando dificultad para el desarrollo de las actividades contempladas en los planes temáticos</t>
  </si>
  <si>
    <t>3. La dificultad del acceso a las diferentes áreas protegidas por su ubicación.</t>
  </si>
  <si>
    <t>Posibilidad de afectación reputacional por sanciones y cierres temporales de centro de trabajo debido a la implementación poco efectiva del Plan Estratégico de Talento Humano y sus planes temáticos(Plan de Bienestar e incentivos, Plan Anual del Sistema de Seguridad y Salud en el Trabajo, Plan de Riesgo psicosocial y Plan Institucional de capacitación)</t>
  </si>
  <si>
    <t>Ejecución y administración de procesos</t>
  </si>
  <si>
    <t xml:space="preserve">     El riesgo afecta la imagen de la entidad con algunos usuarios de relevancia frente al logro de los objetivos</t>
  </si>
  <si>
    <t>El profesional asignado para el tema en Nivel Central realiza trimestralmente un seguimiento a la ejecución de las actividades dejando como evidencia el Informe de actividades. En desviación de una actividad debe generar reprogramación, dejando el soporte del porque no se ejecutó la actividad.</t>
  </si>
  <si>
    <t>Detectivo</t>
  </si>
  <si>
    <t>Manual</t>
  </si>
  <si>
    <t>Documentado</t>
  </si>
  <si>
    <t>Continua</t>
  </si>
  <si>
    <t>Con Registro</t>
  </si>
  <si>
    <t>Reducir (mitigar)</t>
  </si>
  <si>
    <t>1.Definir en el Plan Estratégico de Talento Humano y sus planes temáticos(Plan de Bienestar e incentivos, Plan Anual del Sistema de Seguridad y Salud en el Trabajo, Plan de Riesgo psicosocial y Plan Institucional de capacitación), las actividades a implementar.
Nota: La meta de la accion de control es anual</t>
  </si>
  <si>
    <t>Plan Estratégico de Talento Humano adoptado con sus respectivos planes tematicos</t>
  </si>
  <si>
    <t>Grupo de Gestión Humana</t>
  </si>
  <si>
    <t>La coordinadora del Grupo de Gestión Humana determina las estratégias de forma anual para propiciar espacios que permitan mayor cobertura quedando como evidencia los listados de asistencia y material fotográfico. En caso de desviación generará las estrategias requeridas.</t>
  </si>
  <si>
    <t>Preventivo</t>
  </si>
  <si>
    <t>2. Gestionar actividades semestralmente de Plan de Bienestar e incentivos, Plan Anual del Sistema de Seguridad y Salud en el Trabajo, Plan de Riesgo psicosocial y Plan Institucional de capacitación de forma virtual.
Nota: La meta de la accion de control es anual</t>
  </si>
  <si>
    <t xml:space="preserve">Certificados o constancias de cumplimiento, presentaciones, pantallazos y/o correo electrónicos, informes, registros fotograficos. </t>
  </si>
  <si>
    <t>La Coordinadora del Grupo de Gestión Humana solicitara formalmente la justificación al responsable del plan, por el incumplimiento de las actividades programadas, quién llevará a cabo las actividades siempre y cuando el tiempo lo permite, en caso de no ser posible ejectutar la actividad se informará a la coordinadora. Evidencias: comunicaciones y/o soportes de ejecución. (Plan de contigencia).</t>
  </si>
  <si>
    <t>Correctivo</t>
  </si>
  <si>
    <t>Sin Documentar</t>
  </si>
  <si>
    <t>1. Baja apropiación en la aplicación de la estrategia de comunicaciones en los tres niveles.</t>
  </si>
  <si>
    <t>2. Baja apropiación en la adherencia de los canales de comunicación.</t>
  </si>
  <si>
    <t>Posibilidad de afectación reputacional por desinformación de la gestión de la entidad que pueda afectar la imagen de la misma, debilitando el trabajo técnico de conservación, debido al incumplimiento en la implementación de los mecanismos de comunicación establecidos por la entidad.</t>
  </si>
  <si>
    <t xml:space="preserve">     El riesgo afecta la imagen de de la entidad con efecto publicitario sostenido a nivel de sector administrativo, nivel departamental o municipal</t>
  </si>
  <si>
    <t>El responsable de cada mecamismo en el nivel central realiza cuatrimestralmente el seguimiento al cumplimiento de la implementación de los mecamismos de comunicación  conforme la estrategia y quedará documentada en el informe del proceso y en caso de incumplimiento generar una acción de mejora.</t>
  </si>
  <si>
    <r>
      <rPr>
        <sz val="10"/>
        <color theme="1"/>
        <rFont val="Arial Narrow"/>
        <family val="2"/>
      </rPr>
      <t xml:space="preserve">1. Generar orientación y acompañamiento para la implementación de mecanismo de comunicación establecidos en la entidad.
</t>
    </r>
    <r>
      <rPr>
        <b/>
        <sz val="10"/>
        <color theme="1"/>
        <rFont val="Arial Narrow"/>
        <family val="2"/>
      </rPr>
      <t>Nota</t>
    </r>
    <r>
      <rPr>
        <sz val="10"/>
        <color theme="1"/>
        <rFont val="Arial Narrow"/>
        <family val="2"/>
      </rPr>
      <t>. La meta es cuatrimestral</t>
    </r>
  </si>
  <si>
    <t>Informe o ayuda de memoria, donde se relacione las acciones de orientaciones y acompañamiento, Lineamientos, memorandos, correos electrónicos.</t>
  </si>
  <si>
    <t>Grupo de Comunicaciones GCM</t>
  </si>
  <si>
    <t>El responsable de cada mecanismo en el nivel central realiza la verificación de los insumos entregados por la dependencia a cargo de la información para llevar a cabo el requerimiento cada vez que sea solitado, en caso de no cumplir se informara al solicitante.</t>
  </si>
  <si>
    <t xml:space="preserve">El responsable del mecanismo (nivel central y DT) deberá documentar  y ejecutar las actividades correspondientes en un plazo máximo de 8 días al incumplimiento, dejando como evidenicas los insumos según el mecanismo, informado a la coordinación del GCEA. (Plan de contigencia) </t>
  </si>
  <si>
    <t>Debilidad en la capacidad operativa y articulacion con los actores sociales e institucionales estrategicos, regionales y nacionales, para asumir compromisos vinculados con el SINAP</t>
  </si>
  <si>
    <t>Desconocimiento de la Entidad en las responsabilidades y actividades a ejecutar en el tema de coordinación SINAP.</t>
  </si>
  <si>
    <t xml:space="preserve">
Posibilidad de afectación reputacional debido una débil implementación de acciones de  acompañamiento y/o orientación, en el marco de la nueva política del SINAP visión 2030, frente a los mecanismos de participación para los actores del SINAP generando una pérdida en la credibilidad y confianza de las instancias del SINAP.</t>
  </si>
  <si>
    <t>El profesional de GGIS o profesional asignado para el tema del SIRAP en la DT, realizará cuándo sea requerido socializaciones y sensibilizaciones sobre responsabilidades y actividades a ejecutar en el tema de coordinación SINAP, frente al contexto del proceso de acuerdo al nivel de gestión, quedando como evidencia listados de asistencia y/o actas de reunión y/o con la presentación. En caso de desviación se realiza inmediatamente la actividad de socialización y sensibilización.</t>
  </si>
  <si>
    <t>1. Ejecutar las actividades de acompañamiento en los temas SINAP y divulgación de los lineamientos necesarios y pertinentes, frente al contexto del proceso de acuerdo al nivel de gestión. (la actividad se realizará por demanda)</t>
  </si>
  <si>
    <t>Listados de asistencia con ayudas de memoria, y/o actas generadas y/o memorandos y/o correos electrónicos y/o presentaciones y/o Informes de seguimiento a los planes de acción del SINAP y los SIRAP y/o Documentos de implementación de acciones.</t>
  </si>
  <si>
    <t>Grupo de Gestión e Integración del SINAP - Nivel central
Direcciones Territoriales (DTAN - DTPA - DTCA - DTAO-DTOR-DTAM)</t>
  </si>
  <si>
    <t>El profesional de GGIS o profesional asignado para el tema del SIRAP en la DT, en caso de materialización de un riesgo generará y desarrolla un plan de acompañamiento y sensibilización a la instancia identificada, para dar cumplimiento a la(s) necesidad(es) identificadas, quedando como evidencia listados de asistencia y/o actas de reunión y/o con la presentación. En caso de desviación se volverá a programar la actividad requerida. (Plan de Contingencia)</t>
  </si>
  <si>
    <t>1. Posibilidad de recibir y aceptar información incompleta o erronea remitida por parte de las fuentes.</t>
  </si>
  <si>
    <t>2. Debilidad por parte de las fuentes inscritas, en el conocimiento requerido para la entrega de información.
3. Posibles falencias por parte de la Entidad en la validación de la información remitida por parte de las fuentes.</t>
  </si>
  <si>
    <t>Posibilidad de afectación reputacional por pérdida de la credibilidad y confianza frente a la informacion de las áreas protegias inscritas en el RUNAP y toma de decisiones erróneas por las partes interesadas, debido a la generación de información estadística incompleta o errónea de las áreas protegidas inscritas en el RUNAP.</t>
  </si>
  <si>
    <t xml:space="preserve">     El riesgo afecta la imagen de la entidad a nivel nacional, con efecto publicitarios sostenible a nivel país</t>
  </si>
  <si>
    <t>Se cuenta con dos profesionales para la validación de la información: 1. Validador temático, verifica que la información alfanumérica incorporada en el RUNAP este acorde a lo soportado en los actos administrativos y 2. Validador SIG quien verifica que la información cartográfica cumpla con los criterios del RUNAP; ellos realizan validaciones de acuerdo a la demanda, la cuál inicia a partir de la inscripción de un área protegida; en caso de presentar errores o inconsistencias de carácter alfanumérico o errores son sobre la información cartográfica, esto se regresa a la autoridad ambiental competente para que realice las verificaciones y ajustes de la información que ingresa al RUNAP.
Una vez la información cumple con las dos validaciones en  el RUNAP aparecerá como área protegida validada.</t>
  </si>
  <si>
    <t>1. Validar la información del reporte RUNAP que se genera semestralmente que se publica en el calendario de difusión.
(Nota: En el reporte del 1er cuatrimestre se entregará la información correspondiente de diciembre de la vigencia anterior).</t>
  </si>
  <si>
    <t>Acta de Reunión de validación del reporte RUNAP
Memorando al GCEA para solicitud de difusión del reporte RUNAP</t>
  </si>
  <si>
    <t>Grupo de Gestión e Integración del SINAP - Nivel central</t>
  </si>
  <si>
    <t>La coordinación SINAP realiza socializaciones y sensibilización en el aplicativo RUNAP de forma programada (anualmente) y/o a demanda, a las autoridades ambientales competentes, para fortalecer el cargue o actualización de la información en el RUNAP e indiciar los medios de solicitud de apoyos posteriores que brinda la Entidad, en los casos en los que se requiera. Para los casos que no se cuente con la asistencia de una autoridad ambiental competente se realizará la reprogramación de la actividad. Evidencia: el listado de asistencia y/o acta y/o presentación.</t>
  </si>
  <si>
    <t>2. Atender las solicitudes recibidas de las autoridades ambientales competenetes, en temas RUNAP.</t>
  </si>
  <si>
    <t xml:space="preserve">Respuestas a solicitudes recibidas </t>
  </si>
  <si>
    <t>La dirección general o el delegado en caso de generación de información estadística incompleta o errónea de las áreas protegidas inscritas en el RUNAP, informar públicamente por lo medios empleados por la Entidad, la inconsitencia presentada, el resultado del reproceso y el ajuste en la publicación. (Plan de contigencia)</t>
  </si>
  <si>
    <t>Económica y Reputacional</t>
  </si>
  <si>
    <t>Falta de control dentro del proceso.
La necesidad de dar respuesta a auditorias especiales o requerimientos de nivel directivo.
Afectación en la contratación del equipo de trabajo dada la entrada en vigencia de la Ley de Garantías.</t>
  </si>
  <si>
    <t>Asignación de recursos insuficiente.</t>
  </si>
  <si>
    <t>Posibilidad de afectación económica y reputacional por perdida de credibilidad de GCI, afectación de la Imagen Institucional, apertura de investigaciones Disciplinarias, sanciones y dilatación del proceso adelantado por GCI debido a incumplimiento en el desarrollo del Plan Anual de Auditorías de acuerdo a lo establecido en el artículo 12 de la Ley 87 de 1993.</t>
  </si>
  <si>
    <t>La coordinadora del GCI con su equipo de trabajo realiza seguimiento mensual del Plan Anual de Auditorías del Grupo de Control Interno, con el objetivo de verificar el cumplimiento de las acciones y realizar alertas al equipo para evitar un incumplimiento, quedando como evidencia: correos electrónicos, actas de seguimiento y listas de asistencia.</t>
  </si>
  <si>
    <t xml:space="preserve">1. La Coordinación del Grupo de Control Interno mensualmente verifica el cumplimiento al Plan Anual de Auditoría mediante seguimientos y revisión de documentos soporte. En las reuniones de seguimiento del GCI, la coordinación realiza las observaciones y desviaciones al equipo de trabajo, lo cual queda consignado en actas. </t>
  </si>
  <si>
    <t>Actas de seguimiento.
Correos electrónicos</t>
  </si>
  <si>
    <t>Coordinadora Grupo de Control Interno</t>
  </si>
  <si>
    <t>La Coordinadora del GCI informar al Comité Institucional de Coordinación de Control Interno el incumplimiento de alguna de las actividades del plan Anual de Auditorías con el objetivo de realizar los correctivos necesarios, quedando como evidencia el Acta del CICCI. (Plan de contigencia)</t>
  </si>
  <si>
    <t>2. Incluir los recursos en la planeación financiera de la entidad</t>
  </si>
  <si>
    <t>Plan de Acción Anual</t>
  </si>
  <si>
    <t xml:space="preserve">La Coordinadora del GCI presentará al Comité Institucional de Coordinación de Control Interno las modificaciones en alguna de las actividades del plan Anual de Auditorías generadas por necesidad especiales cuando sea necesario con el objetivo de realizar las modificaciones necesarias, quedando como evidencia el Acta del CICCI; Se solicitará la convocatoria del comité en caso de requerir ajustes en el plan Anual de Auditorías. </t>
  </si>
  <si>
    <t>3. Aprobar y Publicar el Plan Anual de Auditorías, incluyendo las modificaciones que se realicen.</t>
  </si>
  <si>
    <t>Acta del Comité Institucional de Coordinación de Control Interno</t>
  </si>
  <si>
    <t>Coordinación Grupo de Control Interno</t>
  </si>
  <si>
    <t>1. Dificultad en la contratación de profesionales especializados en derecho disciplinario, dada la entreda de vigencia de la Ley de garantias y la sentencia de Concejo de Estado.
2. Modificación de la normatividad disciplinaria.</t>
  </si>
  <si>
    <t>1. Alto volumen de expedientes acumulados de vigencias anteriores.
2. Alta cantidad (número) de recepción de informes y quejas disciplinarias.
3. El grado de dificultad que rodea cada proceso disciplinario.</t>
  </si>
  <si>
    <t xml:space="preserve">
Posibilidad de afectación reputacional por baja credibilidad en el dependencia por parte de los servidores públicos de la Entidad y la ciudadania, con ocasión de la impunidad que se genera, debido al vencimiento de los términos legales de cada etapa procesal de la acción disciplinaria.</t>
  </si>
  <si>
    <t>Base de datos de control y seguimiento manual alimentada por el jefe Oficina de Control Interno Disciplinario de forma mensual, que permite la revisión de los términos de las etapas procesales. En caso de desviaciones se generara una respuesta inmediata en el sentido de evaluar el proceso con la correspondiente decisión. (En caso de requerir evidencia, se entregara certificación dada la reserva legal)</t>
  </si>
  <si>
    <t>1. Revisar mensualmente el estado de los expedientes y priorizar el impulso de los mismos teniendo en cuenta el termino de vencimiento</t>
  </si>
  <si>
    <t>Certificaciòn por parte de la Jefatura de la revisiòn Base de datos, priorizando los correspondientes expedientes antes del vencimiento de etapa 
 (Lo anterior por temas de reserva legal)</t>
  </si>
  <si>
    <t>Jefe Oficina Control Interno Disciplinario</t>
  </si>
  <si>
    <t>La jefe de la Oficina de Control Disciplinario hace la asignación de metas mensuales para cada uno de los abogados en los que se priorizan los procesos a evaluar quedando documentado a través de correos electrónicos. En caso de no cumplir con la meta se solicitará reportar el proyecto que corresponda.</t>
  </si>
  <si>
    <t>2. Evaluación y proyección de los pliegos de cargos y autos de citación de audiencia para ser notificados y las audiencias instaladas antes de la entrada de vigencia de la nueva ley disciplinaria.</t>
  </si>
  <si>
    <t>Base de datos de autos de pliegos de cargos y de citación de audiencia.</t>
  </si>
  <si>
    <t>Integrantes de la Oficina de Control Interno Disciplinario</t>
  </si>
  <si>
    <t>La Jefe Oficina e Control Interno Disciplinario realizará la priorización para el periodo siguiente con el objetivo que el profesional responsable del expediente proyecte la decisión que corresponda dentro del término que se le conceda para tal efecto. (Plan de Contigencia)</t>
  </si>
  <si>
    <t>3. Presentación ante la dependencia competente de los estudios previos y documetación correspondiente, para la contratación de abogados especializados en derechos disciplinario antes de entrada de vigencia de la ley de garantías.</t>
  </si>
  <si>
    <t>Trazabilidad de ORFEO para la remisión de estudios previos</t>
  </si>
  <si>
    <t>Económica</t>
  </si>
  <si>
    <t xml:space="preserve">Posibilidad de afectación económica por no reducción de la brecha financiera e incumplimiento de los objetivos institucionales debido a insostenibilidad financiera en la gestión e implementación de los mecanismos financieros definidos e identificados por el proceso en las áreas a las que aplique, para generar recursos propios para PNNC.
</t>
  </si>
  <si>
    <t xml:space="preserve">     Entre 100 y 500 SMLMV </t>
  </si>
  <si>
    <t>El personal del proceso de Sostenibilidad Financiera y negocios ambientales revisa, ajusta y/o propone  mecanismos económicos y/o financieros, así como alianzas estratégicas, de forma semestral, quedando como evidencia un documento técnico. En caso de desviación se realizarán los ajustes necesarios con el objetivo de dar cumplimiento a las metas establecidas.</t>
  </si>
  <si>
    <t xml:space="preserve">1. Diseñar y/o ajustar el o los mecanismos financieros durante las necesidad del proceso. </t>
  </si>
  <si>
    <t>Documento técnico de los mecanismos financieros  diseñados y/o ajustados con los que anexos que se requieran.</t>
  </si>
  <si>
    <t>Subdirección de sostenibilidad y negocios ambientales</t>
  </si>
  <si>
    <t>Los profesionales asignados del proceso de Sostenibilidad Financiera y Negocios Ambientales realizan un seguimiento con la frecuencia conforme los lineamientos emitidos por la SNNA a los mecanismos financieros diseñados y en implementación conforme los soportes entregados por el GGF, actualizando la estrategia de sostebilidad financiera. En caso de desviación se realizará el ajuste o se daran recomendaciones al proceso para el cumplimiento.</t>
  </si>
  <si>
    <t>Los profesionales de la SNNA realizarán los respectivos ajustes y/o recomendaciones requeridas y en el momento de ser necesario, el diseño de nuevos mecanismos financieros que permitan generar recursos para la entidad, quedando registrado en documento técnico que se generen. (Plan de contigencia).</t>
  </si>
  <si>
    <t>Falta de apropiación para aplicar los lineamientos de gestión documental</t>
  </si>
  <si>
    <t xml:space="preserve">1. Debilidad en el seguimiento a los controles establecidos en los procedimientos de archivo y correspondencia </t>
  </si>
  <si>
    <t xml:space="preserve">Posibilidad de afectación económica y reputacional por perdida de memoria institucional y no contar con información oportuna y confiable  debido a la Pérdida de la documentación  física y digital de la entidad </t>
  </si>
  <si>
    <t>Grupo de Procesos Corporativos socializará cada vez que se requiera los lineamientos para la administración, manejo y conservación de los archivos, con el fin de generar parámetros de gestión documental en la Entidad. En caso de presentarse dificultades en la socialización, se generaran otras alternativas para dar a conocer los lineamientos. Evidencia: Listados de Asistencia, Presentaciones.</t>
  </si>
  <si>
    <r>
      <rPr>
        <sz val="11"/>
        <color theme="1"/>
        <rFont val="Arial Narrow"/>
        <family val="2"/>
      </rPr>
      <t xml:space="preserve">1. Elaborar y ejecutar plan de trabajo de seguimiento a los controles de archivo y correspondencia que incluye a las Direcciones Territoriales
</t>
    </r>
    <r>
      <rPr>
        <b/>
        <sz val="11"/>
        <color theme="1"/>
        <rFont val="Arial Narrow"/>
        <family val="2"/>
      </rPr>
      <t>Nota:</t>
    </r>
    <r>
      <rPr>
        <sz val="11"/>
        <color theme="1"/>
        <rFont val="Arial Narrow"/>
        <family val="2"/>
      </rPr>
      <t xml:space="preserve"> La meta de la acción de control es anual</t>
    </r>
  </si>
  <si>
    <t>Plan de trabajo con seguimiento</t>
  </si>
  <si>
    <t>Grupo de Procesos Corporativos</t>
  </si>
  <si>
    <t xml:space="preserve">Una vez ocurrida la pérdida de información física, la dependencia objeto de la pérdida, debe iniciar acciones para reconstruir la misma, con el fin de recuperar la memoria institucional de la entidad.
</t>
  </si>
  <si>
    <t>Una vez ocurrida la pérdida de información digital, la dependencia objeto de la pérdida, implementará el  procedimiento vigente para copias de seguridad,  con el fin de recuperar la memoria institucional de la entidad.</t>
  </si>
  <si>
    <t xml:space="preserve">Falta de verificación de los bienes asignados cuentadantes </t>
  </si>
  <si>
    <t xml:space="preserve">No asegurar  los bienes de la entidad solicitados en el formato de inclusión </t>
  </si>
  <si>
    <t>Posibilidad de afectación económica y reputacional por detrimento patrimonial debido a la Perdida total o parcial de los bienes de la entidad</t>
  </si>
  <si>
    <t xml:space="preserve">     Entre 10 y 50 SMLMV </t>
  </si>
  <si>
    <t xml:space="preserve">Cada vez que se recibe la solicitud de inclusión de bienes, La profesional del GPC,  verifica que en el certificado emitido por la Aseguradora se encuentren la relación de los bienes solicitados para inclusión, registrando en la matriz de inclusión y/o exclusión de bienes, el número del certificado en cada bien </t>
  </si>
  <si>
    <t>Reducir (compartir)</t>
  </si>
  <si>
    <t>1. Reportar oportunamente al Grupo de procesos Corporativos los bienes a asegurar  (oportunamente hace referencia a realizar el reporte una vez ingrese al inventario de la entidad)
Nota: La meta de la accion de control es anual</t>
  </si>
  <si>
    <t>Formato de entrada de almacén junto con el formato de inclusión y exclusión.
Correo electrónico al Grupo de Procesos Corporativos solicitando el aseguramiento de los bienes</t>
  </si>
  <si>
    <t>Direcciones Territoriales</t>
  </si>
  <si>
    <t xml:space="preserve">Notificar al Grupo de Control Disciplinario Interno  y al Grupo de Contratos según corresponda, inmediatamente se presenta el  caso de perdida total o parcial de los bienes de la entidad, </t>
  </si>
  <si>
    <t>Aleatoria</t>
  </si>
  <si>
    <t>Sin Registro</t>
  </si>
  <si>
    <t>2 Verificar que se cuenten con los anexos de las inclusiones al programa de seguros
Nota: La meta de la accion de control es anual</t>
  </si>
  <si>
    <t>Anexos de las inclusiones al programa de seguros</t>
  </si>
  <si>
    <t>1. Fuga de información
2. Explotación de vulneralidades
3. Acceso no autorizado</t>
  </si>
  <si>
    <t>1. Debillidad en implementación de controles de acceso a la información. 
2. Debilidad en el despliegue de actualizaciones sobre los dispositivos de la entidad</t>
  </si>
  <si>
    <t xml:space="preserve">Posibilidad de afectación reputacional por divulgación o alteración de información 
confidencial de la entidad o indisponibilidad de servicios y acceso a la información debido a la perdida de información digital  almacenada en los diferentes medios digitales de la entidad. </t>
  </si>
  <si>
    <t>GTIC Implementara un esquema de respaldo en nube mensual para la información que se encuentra en los esquemas de almacenamiento de la entidad y se documenta en el informe de gestión, en caso de desviación la perdida de información tendria una afectación maxima de un mes.</t>
  </si>
  <si>
    <r>
      <rPr>
        <sz val="10"/>
        <color theme="1"/>
        <rFont val="Arial Narrow"/>
        <family val="2"/>
      </rPr>
      <t xml:space="preserve">1. Integrar 6 aplicaciones de la entidad dentro de directorio activo.
</t>
    </r>
    <r>
      <rPr>
        <b/>
        <sz val="10"/>
        <color theme="1"/>
        <rFont val="Arial Narrow"/>
        <family val="2"/>
      </rPr>
      <t>NOTA:</t>
    </r>
    <r>
      <rPr>
        <sz val="10"/>
        <color theme="1"/>
        <rFont val="Arial Narrow"/>
        <family val="2"/>
      </rPr>
      <t xml:space="preserve"> se medira mediante:  aplicaciones integradas al esquema del directorio activo / número de aplicaciones del catalogo de la aplicaciones de la entidad.
</t>
    </r>
    <r>
      <rPr>
        <b/>
        <sz val="10"/>
        <color theme="1"/>
        <rFont val="Arial Narrow"/>
        <family val="2"/>
      </rPr>
      <t>NOTA:</t>
    </r>
    <r>
      <rPr>
        <sz val="10"/>
        <color theme="1"/>
        <rFont val="Arial Narrow"/>
        <family val="2"/>
      </rPr>
      <t xml:space="preserve"> La meta corresponde a 6 aplicaciones de la entidad identificadas y priorizadas para la aplicación de la acción.  </t>
    </r>
  </si>
  <si>
    <t xml:space="preserve">Pantallazo sobre las aplicaciones integradas </t>
  </si>
  <si>
    <t xml:space="preserve">Grupo deTecnologías de la Información y Comunicaciones
</t>
  </si>
  <si>
    <t>GTIC realizan los analisis de vulnerabilidad con el proposito de dar cumplimiento a los lineamientos entregados en la norma ISO 27001 de forma semestral y como resultado se implementan controles de seguridad de la información los cuales quedan reportados en el informe de gestión, en caso de desviación se genera un incidente de seguridad y se registra a los sistemas de apoyo y gestión de seguridad.</t>
  </si>
  <si>
    <t>GTIC depurara periodicamente sobre el directorio actvo de la Entidad con el proposito de mantener actualizado el directorio de los usuarios activos para los perfiles de acceso a la información contenidos en los esquemas de almacenamiento y quedara documentado en el informe final de gestión.En caso de desviación los perfiles que no tengan acceso acutorizado no podran acceder a la información.</t>
  </si>
  <si>
    <t>Cuando exista la perdida de información digital almacenada en los diferentes medios digitales de la entidad se aplicara el procedimiento de gestión de copias de seguridad, generando la restauración del Directorio activo e implmentando el procedimiento de remediación de vulnerabilidades como complemento a la correción realizada; quedando la evidencia en el informe de gestión. (Plan de contingencia).</t>
  </si>
  <si>
    <t>1. Continuidad en los procesos de contratación en el portal del estado colombiano
2. No contar con sistemas de respaldo para sistemas de misión critica.
3. Los equipos de radiocomunicaciones no cuenten con cubrimiento de las frecuencias asignadas.
4. Insuficiencia de equipos de radiocomunicaciones en las áreas protegidas.</t>
  </si>
  <si>
    <t xml:space="preserve">1. Falla lógica en los Sistemas de información (Software o Hardware).
2. No contar concontratos de soporte y mantenimiento vigentes. </t>
  </si>
  <si>
    <t>Fallas Tecnológicas</t>
  </si>
  <si>
    <t>GTIC permanentemente cuenta con herramientas para un funcionamiento continuo en Seguridad perimetral con 2 equipos en HA a nivel de Core, redundancia a nivel de backbone en nivel central y adicionalmente monitoreo de infraestructura, para disponibilidad y salubridad y un esquema de alta disponibilidad en la nube para los sistemas de información, los cuales se soportan con los reportes mensuales de gestión. En caso de desviación se da soporte de primer nivel por parte de los Ingenieros del GSIR y en el evento que no se pueda dar solución se realizara escalamiento con el proveedor.</t>
  </si>
  <si>
    <t>Automático</t>
  </si>
  <si>
    <t xml:space="preserve">1. Implementación del diagnóstico  y lienamientos del plan de continuidad del negocio una vez aprobado por el CIGD. </t>
  </si>
  <si>
    <t>3 Documentos (Diagnostico BCP y DRP y lineamientos del plan de continuidad del negocio)</t>
  </si>
  <si>
    <t>GTIC generará los lineamientos en la continuidad del negocio y cada vez que se requiera la implementación y control de las herramientas en seguridad digital, se dejara las evidencias correspondientes las cuales quedaran en el repositorio de GTIC. En caso de desviación realiza el seguimiento a la politica de seguridad de la información.</t>
  </si>
  <si>
    <t>El ingeniero responsable activara el plan de contigecia en centro alterno (nube / datacenter alterno), en caso de materialización del riesgo, dejando como evidencia el informe de activación del plan de contigencia. (plan de Contigencia)</t>
  </si>
  <si>
    <t>Una vez las áreas protegidas notifiquen al equipo de GTIC la necesidad de verificación del correcto funcionamiento del sistemas de radiocomunicaciones, se dara el soporte correspondiente quedando como evidencia actas, simulaciones, diagnostico y documentos. Debido a que es una actividad por requerimiento no existe la posibilidad de desviación</t>
  </si>
  <si>
    <t>1. Suplantación de identidad.
 2. Omisión del uso correcto de los sistemas de infiormación</t>
  </si>
  <si>
    <t xml:space="preserve">1. Debilidad en los lineamientos sobre el uso y la privacidad de la información de la entidad. </t>
  </si>
  <si>
    <t xml:space="preserve">     El riesgo afecta la imagen de la entidad internamente, de conocimiento general, nivel interno, de junta dircetiva y accionistas y/o de provedores</t>
  </si>
  <si>
    <t>GTIC soporta el esquema de almaceamiento para la realización baclups mensualmente con el proposito de salvaguardar la información de los usuarios y dejando la evidencia en el informe de gestión, en caso desviación la información queda vulnerable a perdida sin posibisibilidad de recuperla.</t>
  </si>
  <si>
    <r>
      <rPr>
        <sz val="10"/>
        <color theme="1"/>
        <rFont val="Arial Narrow"/>
        <family val="2"/>
      </rPr>
      <t xml:space="preserve">1. Implementar el esquema de auditoria sobre 6 aplicaciones priorizadas de la entidad. 
</t>
    </r>
    <r>
      <rPr>
        <b/>
        <sz val="10"/>
        <color theme="1"/>
        <rFont val="Arial Narrow"/>
        <family val="2"/>
      </rPr>
      <t>NOTA:</t>
    </r>
    <r>
      <rPr>
        <sz val="10"/>
        <color theme="1"/>
        <rFont val="Arial Narrow"/>
        <family val="2"/>
      </rPr>
      <t xml:space="preserve"> Se medira mediante: Numero de aplicaciones con auditoria  / número de aplicaciones del catalogo de la aplicaciones de la entidad.</t>
    </r>
  </si>
  <si>
    <t xml:space="preserve">Pantallazo de la base de datos que tiene el esquema de auditorias implmentado </t>
  </si>
  <si>
    <t xml:space="preserve">Grupo deTecnologías de la Información y Comunicaciones </t>
  </si>
  <si>
    <t xml:space="preserve">GTIC habilita el esquema de log cada vez que se tenga un recurso criticos de la entidad con el proposito de tener controles sobre los cambios realizados por los usuario, quedando registrado en un repositorio de log y en las bases de datos donde se encuentra la información por cada aplicación. (Plan de contigencias). </t>
  </si>
  <si>
    <r>
      <rPr>
        <sz val="10"/>
        <color theme="1"/>
        <rFont val="Arial Narrow"/>
        <family val="2"/>
      </rPr>
      <t xml:space="preserve">2. Implementar el esquema de auditoria sobre 6 recursos criticos priorizados dentro de la entidad. 
</t>
    </r>
    <r>
      <rPr>
        <b/>
        <sz val="10"/>
        <color theme="1"/>
        <rFont val="Arial Narrow"/>
        <family val="2"/>
      </rPr>
      <t>NOTA:</t>
    </r>
    <r>
      <rPr>
        <sz val="10"/>
        <color theme="1"/>
        <rFont val="Arial Narrow"/>
        <family val="2"/>
      </rPr>
      <t xml:space="preserve"> Se medira mediante: Número de aplicaciones criticas con auditoria log / Total de los recursos criticos </t>
    </r>
  </si>
  <si>
    <t xml:space="preserve">archivo plano txt de log de auditoria integracion firewall con infraestructura de TI de PNNC
Pantallazo sobre las bases de datos con el esquema de auditoria implementado. 
</t>
  </si>
  <si>
    <t>Grupo deTecnologías de la Información y Comunicaciones</t>
  </si>
  <si>
    <t>1. Discrepancia de la estructuración de la información.
2. Flujo de información inexistente o ineficiente.
3. Debidlidad en las actividades de socializaciones en relación al uso de las aplicaciones para terceros.</t>
  </si>
  <si>
    <t>1. Debilidades en la infraestructura y hardware requerida para el desarrollo de la actividad.
2. No certeza de la fuente requerida para el acceso de la información</t>
  </si>
  <si>
    <t>Posibilidad de afectación económica y reputacional por mala imagen institucional, impactos negativos sobre el cumplimiento de objetivos sectoriales, generación decisiones erroneas de la entidad y/o sanciones o afectaciones legales debido a indisponibilidad o poca integridad de la información geográfica para las partes interesadas (usuarios internos y externos).</t>
  </si>
  <si>
    <t xml:space="preserve">
Los administradores cartográficos siempre que exista una modificación en la estructuración de la información, valida según las necesidades y demanda, para asegurar que los datos tengan calidad y sean coherentes desde la entrega de la información al profesional del Grupo de Tecnologías de la Información – GTIC designado como administrador de la Base de Datos institucional (GDB); dejando como evidencia la información en dicha base de datos. En caso de encontrar una desviación en la validación devuelve la información al temático donde se originó el dato para ajuste.</t>
  </si>
  <si>
    <r>
      <rPr>
        <sz val="11"/>
        <color theme="1"/>
        <rFont val="Arial Narrow"/>
        <family val="2"/>
      </rPr>
      <t xml:space="preserve">1. Generar el documento de lineamientos estandarizados para contenidos AGOL y su socialización.
</t>
    </r>
    <r>
      <rPr>
        <b/>
        <sz val="11"/>
        <color theme="1"/>
        <rFont val="Arial Narrow"/>
        <family val="2"/>
      </rPr>
      <t xml:space="preserve">
Nota</t>
    </r>
    <r>
      <rPr>
        <sz val="11"/>
        <color theme="1"/>
        <rFont val="Arial Narrow"/>
        <family val="2"/>
      </rPr>
      <t>. La meta corresponde a un procedimiento y un instructivo.</t>
    </r>
  </si>
  <si>
    <t>Listas de asistencia o correos electrónicos de revisión y ajustes de la documentación, memorando de oficialización y la publicación (intranet - página web)</t>
  </si>
  <si>
    <t>Grupo Gestión del Conocimiento y la Innovación - GGCI</t>
  </si>
  <si>
    <t>El profesional del Grupo de Tecnologías de la Información – GTIC designado como administrador de la Base de Datos valida técnicamente por demanda la integridad de datos, tipo de datos y lineamientos para el dato, con el objetivo de asegurar la consistencia de los datos; quedando como evidencia la publicación de la información. En caso de desviación en la validación devuelve la información al temático donde se originó el dato para ajuste.</t>
  </si>
  <si>
    <t xml:space="preserve">2. Generar el inventario para el servicio geográfico de entes externos (Plataforma de base datos abiertos) </t>
  </si>
  <si>
    <t xml:space="preserve">Captura de pantalla de la plataforma con la fecha de publicación de los servicios y el link de la plataforma o listado en excel de servicios sobre el servidor. </t>
  </si>
  <si>
    <t>“Grupo Gestión del Conocimiento y la Innovación - GGCI</t>
  </si>
  <si>
    <t>3. Acceso de la base de datos para leer la base actual y los servicios (servidor nacional de la Entidad), según solicitud.</t>
  </si>
  <si>
    <t>Documento con los correos con el usuario (viewer) y contraseña a la base de datos.</t>
  </si>
  <si>
    <t>Sanciones por parte del líder del sector y entes de control</t>
  </si>
  <si>
    <t>1. Insuficiencia de insumos técnicos que soporten la decisión jurídica que debe emitirse en el marco de la asesoría jurídica que brinda la Oficina. 
Debilidad de la gestión del abogado para el desarrollo del trámite.</t>
  </si>
  <si>
    <t>Posibilidad de afectación reputacional por afecta la toma de decisiones en los diferentes niveles de la entidad debido a 
retraso en la emisión de los productos jurídicos para atender asuntos relacionados con la misión institucional de la entidad.</t>
  </si>
  <si>
    <t>Los profesionales de la Oficina Asesora Jurídica retroalimenta cuatrimestralmente las bases de datos que contiene la información para el seguimiento a los avances en el desarrollo de los  productos normativos. Se informará al superior en caso de observar desviación en la base de datos.</t>
  </si>
  <si>
    <t>1. Realizar seguimiento del cumplimiento de aporte de insumos técnicos para la elaboración de los productos jurídicos.</t>
  </si>
  <si>
    <t>Bases de datos diligenciadas</t>
  </si>
  <si>
    <t xml:space="preserve">Profesionales y grupo de apoyo - Oficina Asesora Jurídica </t>
  </si>
  <si>
    <t>Los profesionales de la Oficina Asesora Jurídica informara de manera presencial a los tomadores de decisiones en caso de retraso en la emisión de productos jurídicos, para la toma de medidas pertinentes.  (Plan de Contigencia)</t>
  </si>
  <si>
    <t>2. Realizar seguimiento mediante reuniones para verificar los asuntos con el equipo de trabajo, en especial evaluando incovenientes y definir lineamientos para el desarrollo de las actividades.</t>
  </si>
  <si>
    <t>Actas o ayudas de memoria de las reuniones.</t>
  </si>
  <si>
    <t>Profesionales y grupo de apoyo - Oficina Asesora Jurídica</t>
  </si>
  <si>
    <t xml:space="preserve">1. Información inadecuada o no disponible para la toma de decisiones 
2. Lineamientos o metodologías débiles o inexistentes para la formulación y/o seguimiento de los planes. </t>
  </si>
  <si>
    <t>3. Personal no capacitado para la formulación y seguimiento adecuado de los planes en la Entidad.</t>
  </si>
  <si>
    <t xml:space="preserve">Posibilidad de Afectación económica y reputacional por afectación en la planeación de Entidad a raíz de la toma de decisiones inadecuadas y falta de implementación de acciones correctivas y preventivas, incumplimiento de la misión y/o visión de la entidad, y suministrar información errada, incompleta y/o desactualizada a los entes de control y otras entidades que lo soliciten, debido a Deficiencia en la formulación y/o seguimiento de los instrumentos de planeación (Plan Estratégico Institucional, Plan de Acción Anual). </t>
  </si>
  <si>
    <t>El profesional responsable realizará evaluación del PEI y del PAA conforme su ejecución en respuesta a los objetivos estratégicos y ejes estratégicos y se presentará el PEI (anualmente) y PAA (trimestralmente) al Comité de Gestión y Desempeño, quedando reportado en el acta correspondiente o presentación empleada, en caso de desviaciones se generarán las alertas correspondientes al proceso que aplique.</t>
  </si>
  <si>
    <t>1. Seguimiento permanente a los indicadores de los PAA. Nota. En el primer trimestre del año se realiza cierre del PAA de la vigencia anterior por lo cual se publica a inicio del primer trimestre.</t>
  </si>
  <si>
    <t xml:space="preserve">Informe trimestral del reporte de seguimiento del PAA. </t>
  </si>
  <si>
    <t>Oficina Asesora de Planeación</t>
  </si>
  <si>
    <t>La Oficina Asesora de Planeación generará los lineamientos oportunos y claros informando las fechas de reporte, cargue y seguimiento del año en curso a los tres niveles de gestión con el próposito de un reporte oportuno y en caso de desviación o falla en el reporte se generará la comunicación correspondiente.</t>
  </si>
  <si>
    <t>2. Realizar acompañamiento y apoyo permanente en los procesos relacionados con la formulación y/o seguimiento del PAA.</t>
  </si>
  <si>
    <t xml:space="preserve">Listados de Asistencia y/o comunicaciones  </t>
  </si>
  <si>
    <t xml:space="preserve">Socialización por parte de la Oficina Asesora de Planeación de las herramientas definidas para el seguimiento de los planes, a los profesionales de planeación y SGI, de las Direcciones Territoriales y dependencias en el nivel central, de forma  anual,quedando listas de asistencia y comunicaciones y en caso de no asistir se remitirá información por correo eletrónico. </t>
  </si>
  <si>
    <t xml:space="preserve">3. Generar alertas de manera oportuna del PAA, de acuerdo a los lineamientos y criterios de evaluación. </t>
  </si>
  <si>
    <t>Comunicaciones (ORFEO o Correos electrónicos o Actas)</t>
  </si>
  <si>
    <t>En caso de presentarse deficiencia en la formulación y/o seguimiento de los instrumentos de planeación (Plan Estratégico Institucional, Plan de Acción Anual). se realizará según corresponda:
Formulación: Actualización y presentación en el Comité Directivo para aprobación.
Seguimiento: Realizar los ajustes permiten es al seguimiento. (plan de contigencia)</t>
  </si>
  <si>
    <t xml:space="preserve">2. Falta de seguimiento a la implementación del modelo integrado de planeación y gestión por parte de los responsables </t>
  </si>
  <si>
    <t xml:space="preserve">1. Falta de apropiación de los componentes del modelo integrado de planeación y gestión </t>
  </si>
  <si>
    <t xml:space="preserve">Posibilidad de afectación económica y reputacional por sanciones por incumplimiento normativo y detrimento de la imagen de la Enitad ante sus partes interesadas debido a Desarticulación intrainstitucional  para el cumplimento del Modelo Integrado de Planeación y Gestión </t>
  </si>
  <si>
    <t>Los profesionales de la OAP realizan apoyo a implementación del MIPG en las diferentes dimensiones, con el objetivo de acompañar a los procesos en sus actividades de mejora e implementación de forma continúa, lo cual se ve reflejado anualmente en los resultados obtenidos en el FURAG. En caso de desviaciones se informa el CIGD para la toma de decisiones con el objetivo de dar cumplimiento al marco legal por parte de la Entidad.</t>
  </si>
  <si>
    <t>1. Socialización en el Modelo Integrado de Planeación y Gestión y subsistemas de gestión que lo conforman, mediante acompañamiento y/o actividades de socialización.</t>
  </si>
  <si>
    <t>Piezas de comunicación divulgadas o presentación o Listados de asistencia o actas o Correos electrónicos o actos administrativos.</t>
  </si>
  <si>
    <t>El profesional asignado de la Oficina Asesora de Planeación apoya el desarrollo de sesiones del Comité de Gestión y Desempeño Institucional de forma trimestral con el objetivo de llevar a cabo diferentes temas de cumplimiento para el MIPG y sus compromisos quedan planteados en la respectiva acta. En caso de desviaciones se documentarán compromisos en el acta para su cumplimiento</t>
  </si>
  <si>
    <t>2. Generar los lineamientos y comunicaciones requeridas para los planes de acción de los autodiagnósticos, los resultados, oportunidades de mejora y necesidades del FURAG, con el objetivo de verse reflejados en los diferentes planes.</t>
  </si>
  <si>
    <t>Comunicaciones (ORFEO o Correos electrónicos - Listas de asistencia y/o acta de reunión)</t>
  </si>
  <si>
    <t>Al identificarse no generación o socialización de los lineamientos necesarios para el cumplimiento del Modelo Integrado de Planeación y Gestión, se realizará lineamientos en respuesta y se remitiran actos administrativos con el fin de divulgar a los que intervien de igual forma se presentará en el Comité de Gestión y desempeño. (Plan de Contigencia)</t>
  </si>
  <si>
    <t>2. Falta de recursos o herramintas tecnologica para la consolidación de la información.
3. Debil estandarización de los lineamientos para el conocimiento de todo el personal competente para la entrega de la información.</t>
  </si>
  <si>
    <t>1. No se tiene las herramientas técnica para consolidación de la información.</t>
  </si>
  <si>
    <t>Posibilidad de afectación económica y reputacional por negación de los trámites presupuestales en los proyectos de inversión, datos errados en los seguimientos, reprocesos e incongruencia de la información, debido a la falta de oportunidad en el registro de la ejecución de los proyectos de inversión en la plataforma destinada para tal fin.</t>
  </si>
  <si>
    <t>La Oficina Asesora de Planeación genera y comunica por correo electrónico anualmente un cronograma de actividades para reportar por parte de las dependencias a la OAP, indicando los plazos con sus fechas para cada uno de los temas, con el próposito de conocer previamente las fechas requeridas para el cumplimiento de la Entidad y en caso de desviación remite correos de solicitud de la información.</t>
  </si>
  <si>
    <t>1. Verificar la información remitida por las dependencias en el formato de seguimiento de proyectos de inversión y solicitar ajustes en caso de ser requerido.</t>
  </si>
  <si>
    <t>Correos de reporte de las dependencias
Correos electrónicos, con requerimientos y los ajustes o modificaciones.</t>
  </si>
  <si>
    <t>La Jefe Oficina Asesora de Planeación realiza una alerta mensual mediante una solicitud a las dependencias por medio de correo electrónico, del avance cualitativo y cuantitativo de los proyectos de inversión indicando las fechas de entrega, con el objetivo de aumentar el conocimiento de las fechas de cumplimiento de la entidad para los reportes correspondiente, en caso de no remitir la información se solicitará por correo electrónico.</t>
  </si>
  <si>
    <t>2. Generar reporte en el aplicativo del Estado y publicar en la página web con el objetivo de presentar la información cargada por la entidad.</t>
  </si>
  <si>
    <t>Reporte generado por el aplicativo del estado y el print de pantalla de la publicación en pag web.</t>
  </si>
  <si>
    <t>En caso de falta de oportunidad en el registro de la ejecución de los proyectos de inversión en la plataforma destinada para tal fin, dado que el aplicativo se bloquea, se espera al mes siguiente para que en el póximo reporte se incluya la información faltante. (Plan de Contigencia)</t>
  </si>
  <si>
    <t>1. Desconocimiento u omisión del procedimiento o documentos del proceso.</t>
  </si>
  <si>
    <t>2. Contratación de personal  sin la competencia adecuada y/o contratación con duplicidad de funciones para las necesidades de cooperación.</t>
  </si>
  <si>
    <t>Posibilidad de afectacion reputacional por reprocesos  de devolución para revisiones adicionales o no aprobados, pérdida de recursos y pérdida de beneficios derivados del proyecto debido a los proyectos de cooperación puedan no cumplir con algunos de los puntos de control establecidos en el procedimiento.</t>
  </si>
  <si>
    <t>Ejecutar los puntos de control del procedimiento formulación, gestión y seguimiento a los proyectos gestionados y negociados de cooperación Nacional No Oficial e Internacional, que correspondan a la Jefetura OAP y/o delegados, en cada uno de los proyectos de cooperación asignados e identificados, con el objetivo de dar cumplimiento a los lineamientos del tema, en caso de desviación se devolvera a la actividad anterior con el objetivo de subsanar las falencias.</t>
  </si>
  <si>
    <t>1. Socializar tres veces al año a los tres niveles de gestión, el procedimiento de formulación, gestión y seguimiento a los proyectos gestionados y negociados de cooperación Nacional No Oficial e Internacional.</t>
  </si>
  <si>
    <t>Comunicaciones (pieza comunicaciones, memorando, correo, registros de asistencia)</t>
  </si>
  <si>
    <t xml:space="preserve">Oficina Asesora de Planeación </t>
  </si>
  <si>
    <t>La Jefe Oficina Asesora de Planeación en cumplimento del procedimiento de contratación directa y el manual de Funciones, en lo relacionado con las competencias del personal contratado, buscará evitar duplicidad de funciones para temas de cooperación en cada uno de los procesos llevado a cabo, con el objetivo de evitar reprocesos, en caso de presentarse de informará a las dependencias correspondientes.</t>
  </si>
  <si>
    <t>Informar a la dependencia beneficiaria generadora de un proyecto de cooperación mediente memorando sobre el incumplimiento de todo el procedimiento  de formulación, gestión y seguimiento a los proyectos gestionados y negociados de cooperación Nacional No Oficial e Internacional, con copia al Grupo de Control Interno. (Plan de contigencia).</t>
  </si>
  <si>
    <t>Insuficiente disponibilidad de la información de investigación y monitoreo para incorporar en la toma de decisiones</t>
  </si>
  <si>
    <t>Insuficiente análisis, aplicación y sistematización de los resultados obtenidos de la implementación de los programas de monitoreo y portafolios de investigación por parte de las AP..</t>
  </si>
  <si>
    <t>Posibilidad de afectación económica y reputacional  por el desconocimiento del logro de los objetivos de conservación y
aumento de las presiones, debido a que en las áreas protegidas se tomen decisiones de manejo para la conservación sin información de investigación y monitoreo disponible, analizada y sistematizada.</t>
  </si>
  <si>
    <t>El GPM validará en la matriz correspondiente según el cronograma remitido por OAP cada vigencia los reportes realizados en el Plan de Acción Anual por las direcciones territoriales y áreas protegidas, sobre lo realizado en  monitoreo e investigación, con el fin de verificar que las actividades y el flujo de información se están realizando de acuerdo con lo planeado. En caso de faltantes, se retroalimentará para ajustes y observaciones en los siguientes reportes.</t>
  </si>
  <si>
    <t>1. Reportar en el PAA las gestiones y acciones generadas para el monitoreo e investigación por el AP y DT.</t>
  </si>
  <si>
    <t xml:space="preserve">
DTAO;
DTAN;
DTCA;
DTPA;
DTOR;
DTAM</t>
  </si>
  <si>
    <t>El GPM anualmente solicitará mediante memorando o correo electrónico a la Direcciones Territoriales los informes de monitoreo e investigación de las áreas protegidas, con el objeto de verificar los avances anuales en la compilación y análisis de información de investigación y monitoreo. En caso de no enviarse la coordinara del GPM realizará llamado atención al responsable.</t>
  </si>
  <si>
    <t>2. Realizar gestiones para el funcionamiento del módulo de informes de monitoreo e investigación en el sistema de Información Institucional.</t>
  </si>
  <si>
    <t>"Comunicaciones (Memorandos, correos electrónicos, actas de reunión o lista de asistencia)
Capturas de pantalla o consultas de la información cargada."</t>
  </si>
  <si>
    <t xml:space="preserve">Grupo de Planeación y Manejo </t>
  </si>
  <si>
    <t xml:space="preserve">Las APs generarán y entregarán anualmente el informe de monitoreo y el de investigación en cumplimiento a la guía anexada en el memorando de solicitud, con el objeto de evidenciar la implementación del monitoreo y la investigación. En caso de no presentar los informes ellos serán requeridos por el GPM  nuevamente mediante memorando directamente dirigido al Área protegida.  </t>
  </si>
  <si>
    <t>El GPM documentará la identificación de la materialización del riesgo y el impacto del mismo en el AP , con el propósito de identificar acciones de mejora para disminuir efecto negativo. (Plan de contigencia)</t>
  </si>
  <si>
    <t xml:space="preserve">1.Escasa asignación presupuestal en la planeación anual que se distribuye en las DT y en las AP para el cumplimiento de acciones acordadas con las comunidades locales (especialmente campesinas y pescadores) y grupos étnicos.  
2.Diferentes interpretaciones sobre los requisitos administrativos, jurídicos y financieros de PNNC que deben cumplir las organizaciones que dificultan la suscripción de convenios y retrasan  implementación de acuerdos o acciones con grupos étnicos.
3.Diferentes interpretaciones de los  niveles de gestión de PNNC sobre la suscripción de acuerdos con las comunidades locales y su alcance frente a la toma de decisiones para el manejo de las áreas protegidas.
4.Voluntad de las comunidades u organizaciones de base para avanzar en temas de interés común para la conservación de las áreas protegidas y el fortalecimiento del relacionamiento.                            5.Débil implementación del artículo 7 de la ley 1955 de 2019 sobre acuerdos con campesinos en lo que tiene que ver con economía campesina y alternativas de uso compatibles con los objetivos de conservación de las áreas protegidas 
</t>
  </si>
  <si>
    <t xml:space="preserve">
La planeación estratégica para las áreas protegidas no considera la continuidad de los procesos a largo plazo que sumado a las debilidades internas de las organizaciones de base que incrementa los conflictos socioambientales en los territorios y dificulta el logro de acuerdos para el manejo. </t>
  </si>
  <si>
    <t xml:space="preserve">
Posibilidad de afectación reputacional  por dificultades en el relacionamiento con las comunidades campesinas y grupos Étnicos, lo cual dificulta el desarrollo de un manejo y una gestión efectiva y equitativa debido a una planeación del área protegida que no considera adecuadamente su contexto sociocultural. 
</t>
  </si>
  <si>
    <t xml:space="preserve">La SGM - GPM realizará acompañamiento y orientación en la construcción de planes de trabajo anuales para su articulación con la planeación estratégica. 
Su control se realiza de manera anual. En caso de aquellas áreas protegidas donde persisten debilidades o que no se cuente con plan de trabajo, se genera un espacio de coordinación con participación de todos los niveles para realizar una orientación institucional sobre los procesos de trabajo y el relacionamiento con las comunidades. 
</t>
  </si>
  <si>
    <t>1. Planeación anual de las acciones de Estrategias Especiales de Manejo con grupos étnicos en cada una de las DTs.</t>
  </si>
  <si>
    <t>Plan de trabajo construido con las DT o Matriz consolidada con planes de trabajo EEM - DT</t>
  </si>
  <si>
    <t>GPM</t>
  </si>
  <si>
    <t>6 Planes de Trabajo</t>
  </si>
  <si>
    <t xml:space="preserve">La SGM - GPM realizará seguimiento en mayo y noviembre a los planes de trabajo  con el fin revisar los avances, dificultades o necesidades de precisión frente a los alcances de las acciones.  
En la medida que se detecten debilidades en la implementación de los planes de trabajo se convocan a sesiones de trabajo entre  los tres niveles para generar orientaciones y concertar el fortalecimiento de la gestión. </t>
  </si>
  <si>
    <r>
      <rPr>
        <sz val="10"/>
        <color theme="1"/>
        <rFont val="Arial Narrow"/>
        <family val="2"/>
      </rPr>
      <t>2.Seguimiento al  plan de trabajo de las DTs (Mayo - noviembre)</t>
    </r>
    <r>
      <rPr>
        <sz val="10"/>
        <color rgb="FFFF0000"/>
        <rFont val="Arial Narrow"/>
        <family val="2"/>
      </rPr>
      <t xml:space="preserve"> .</t>
    </r>
  </si>
  <si>
    <t>Comunicaciones ( correos, oficios, memorandos,etc) y anexos que apliquen 
(matrices, listas de asitencia, actas).</t>
  </si>
  <si>
    <t>2 Seguimientos</t>
  </si>
  <si>
    <t>Las APS, harán  seguimiento y monitoreo a los acuerdos con comunidades campesinas que contemplan acciones relacionadas con economía campesina y alternativas de uso compatibles con los objetivos de conservación. En la medida que se detecten debilidades en la ejecución de acuerdos se propiciaran sesiones de trabajo para generar orientaciones y establecer rutas de trabajo.</t>
  </si>
  <si>
    <t>3. Seguimiento a los acuerdos con comunidades campesinas que contemplan acciones con economia campesina y alternativa con uso compatible con los objetivos de conservación.</t>
  </si>
  <si>
    <t>Informes de seguimiento y monitoreo a los acuerdos suscritos. Y Anexos que apliquen(matrices, listas de asistencia, actas, correos electrónicos)</t>
  </si>
  <si>
    <t>4.</t>
  </si>
  <si>
    <t>La SGM-GPM reorientará cuando sea necesario (anualmente) las acciones de relacionamiento con grupos étnicos y comunidades locales para fortalecer la gestión, planeación y manejo en las Aps. (Plan de Contigencia).</t>
  </si>
  <si>
    <t xml:space="preserve">1.Limitaciones de acceso y permanencia en algunos sectores del AP. 
2.Expectativas contradictorias entre el área protegida y los grupos étnicos con respecto al uso del territorio.
3.Diversas situaciones del contexto local o regional asociadas a la alteración de orden público que ponen en riesgo la seguridad de los grupos étnicos y los equipos locales.
</t>
  </si>
  <si>
    <t>Diferencias entre las perspectivas  Y enfoques sobre la protección del territorio así como las competencias y funciones con las autoridades ambientales y de los grupos étnicos.</t>
  </si>
  <si>
    <t>Posibilidad afectación reputacional por la dificultad de establecer un relacionamiento permanente con grupos étnicos en el área protegida que limita la concertación de estrategias especiales de manejo para la conservación del territorio compartido.</t>
  </si>
  <si>
    <t xml:space="preserve"> Las APS propiciaran durante la vigencia espacios de dialogo y/o mesas de trabajo con grupos étnicos que permitan un acercamiento con impacto en la planeación estrategica. En caso de presentar dificultad con el relacionamiento, evaluar internamente acciones alternativas de acercamientos.</t>
  </si>
  <si>
    <t>Anexos que soporten (Listas de asistencia, actas, informes, acuerdos, convenios, print de correos de gestión).</t>
  </si>
  <si>
    <t>Las APs reorientarán cuando sea necesario las acciones de relacionamiento con grupos étnicos para fortalecer su gestión interna. (Plan de Contigencia)</t>
  </si>
  <si>
    <t xml:space="preserve">Seguimiento inadecuado de  las presiones antrópicas existentes en las AP 
Escaso registro de presiones antropicas existentes en las AP
No aplicación de acciones permisivas para el control de las presiones antropicas detectadas en los recorridos de PVC. 
</t>
  </si>
  <si>
    <t xml:space="preserve">Limitación en la detección de las presiones antropicas permisivas y sancionatorias a través de los recorridos de control y vigilancia debido a: condiciones topográficas desfavorables y condiciones de seguridad (orden público) desfavorables, capacidad de personal insuficiente, entrenamiento del personal disponible insuficiente (manejo inadecuado de SICO-SMART y aplicaciones).  
</t>
  </si>
  <si>
    <t>Posibilidad de afectación reputacional y económica por la pérdida de información de las presiones al interior de las áreas protegidas, debido a la limitación en la detección de las presiones a través de los recorridos de control y vigilancia directamente en campo.</t>
  </si>
  <si>
    <t>Daños a activos fijos / Eventos externos</t>
  </si>
  <si>
    <t xml:space="preserve">
GTEA anualmente realiza seguimiento al estado de formulación e implementación de protocolos de PVC, con el fin de conocer las acciones en materia de prevención, control y vigilancia que evalúan el manejo dado a las presiones antrópicas registradas por cada APs  a través las herramientas tecnológicas habilitadas (SICO SMART y aplicativos). A través del reporte del protocolo de PVC que realiza cada AP, en su etapa de formulación o implementación y que es revisado posteriormente por el GTEA. En caso de desviación del control se generan alertas de seguimiento al estado de presentación del protocolo en su etapa de formulación o implementación.</t>
  </si>
  <si>
    <t>1. Generá el concepto técnico del protocolo presentado en su etapa de formulación o implementación.</t>
  </si>
  <si>
    <t>Concepto técnico (memorando) de revisión del protocolo de PVC por la Subdirección de Gestión y Manejo (Etapa de formulación o implementación según guía vigente) una vez realizado el informe por el AP y presentado por la territorial mediante memorando a la SGM.</t>
  </si>
  <si>
    <t xml:space="preserve">
GTEA</t>
  </si>
  <si>
    <t>El personal de las AP que tiene a su cargo las funciones de PVC, identifican, analizan y ejecutan acciones para el control y/o mitigación de las presiones antrópicas detectadas en el ejercicio de PVC, a través de la presentación anual de su protocolo de PVC, en su etapa de formulación o implementación según sea el caso, con el apoyo de las diferentes herramientas tecnológicas habilitadas para el seguimiento a las presiones antrópicas (SICO SMART y aplicativos). 
Una vez el área protegida cuenta con su protocolo formulado o implementado este es presentado a la DT para su revisión y visto bueno para su posterior remisión al Nivel Central al GTEA, donde se determina la viabilidad técnica del protocolo según el manejo dado a las presiones antrópicas identificadas por el AP y de acuerdo al cumplimiento de la guía de formulación e implementación de protocolos de PVC. De esta forma se genera un concepto técnico de validación de aprobación en caso de cumplir los parámetros establecidos en el lineamiento de PVC. 
En caso de no presentar el protocolo, el nivel central genera una alerta al nivel territorial para que se allegue la presentación del protocolo para su revisión en el menor tiempo.</t>
  </si>
  <si>
    <t xml:space="preserve">2. Presentar el reporte del protocolo de PVC conforme a los lineamientos establecidos en el lineamiento vigente de PVC (Incluye procedimientos y guias),  teniendo en cuenta la fecha de presentación de su reporte para la revisión del Nivel Territorial y validación del Nivel Central.  </t>
  </si>
  <si>
    <t xml:space="preserve">Remisión del reporte de protocolo de PVC en su etapa de formulación o implementación según aplique con la revisión del Nivel Territorial por correo electrónico u orfeo al Nivel central Grupo de Trámites y Evaluación Ambiental. </t>
  </si>
  <si>
    <t>Área Protegida
(DTAM)</t>
  </si>
  <si>
    <t>En caso de identificar un inadecuado seguimiento de las presiones el Área Protegida debe realizar en su reporte de protocolo de PVC debe realizar el ajuste a la estrategia inicialmente identificada en materia de PVC, y el GTEA generá un concepto técnico para la corrección de la aplicación de la estrategia de PVC para el control y mitación de las presiones antrópicas.</t>
  </si>
  <si>
    <t xml:space="preserve">3. Remitir el reporte de protocolo de PVC en su etapa de formulación o implementación según aplique con la revisión del Nivel Territorial por correo electrónico u orfeo al Nivel central Grupo de Trámites y Evaluación Ambiental. </t>
  </si>
  <si>
    <t xml:space="preserve">Soporte digital de remisión del reporte de protocolo de PVC en su etapa de formulación o implementación según aplique con la revisión del Nivel Territorial por correo electrónico u orfeo al Nivel central Grupo de Trámites y Evaluación Ambiental. </t>
  </si>
  <si>
    <t>DT</t>
  </si>
  <si>
    <t xml:space="preserve">N.A.  </t>
  </si>
  <si>
    <t>Área Protegida
(DTAO)</t>
  </si>
  <si>
    <t>Área Protegida
(DTCA)</t>
  </si>
  <si>
    <t>Área Protegida
(DTAN)</t>
  </si>
  <si>
    <t>Área Protegida
(DTOR)</t>
  </si>
  <si>
    <t>Área Protegida
(DTPA)</t>
  </si>
  <si>
    <t xml:space="preserve">Debidlidad en las respuestas a la atención y  el reporte de las situaciones de orden público.
Canales de comunicación no permite una agil y pronta divulgación de alertas o boletines de otras entidades, para determinar las acciones preventivas a implementar en el AP. </t>
  </si>
  <si>
    <t>Desconocimiento del personal de las áreas protegidas de las directrices sobre seguridad de la institución (Plan de Contingencia de Riesgo Público, Protocolo de Seguridad, Conducta y Comportamiento, Procedimiento de Gestión del Riesgo Público, Medidas para la movilización del personal)</t>
  </si>
  <si>
    <t xml:space="preserve">
Posibilidad de afectación reputacional por perdida(s) en la integridad del personal que labora en la Entidad, debido a afectación de la integridad del personal de las áreas protegidas en el ejercicio de autoridad ambiental (PVC), sin tener en cuenta las directrices de seguridad de la Entidad en las diferentes situaciones de orden público. </t>
  </si>
  <si>
    <t>La OGR informará mediante memorando periodicamente a las APs el estado de actualización de sus planes de contingencia de riesgo público que permite conocer las dinámicas de orden público en las APs. En caso de desviaciones se informarán las recomendaciones pertinentes.</t>
  </si>
  <si>
    <t>1. La persona asignada en el AP para el tema de riesgo público, actualizará y/o divulgará el plan de contingencia de riesgo público conforme los lineamientos para el tema y teniendo en cuenta los tiempos previos al vencimiento para la revisiones oportunas por parte de la DT y OGR</t>
  </si>
  <si>
    <t>Plan de contigencia de riesgo público aprobado o actualizado mediante memorando y/o
Registro de asistencia de socialización del plan de contingencia de riesgo público
y/o 
Comunicaciones de remisión, ajustes o modificaciones</t>
  </si>
  <si>
    <t>PNN AMACAYACU
PNN ALTO FRAGUA 
PNN CAHUINARI 
RNN NUKAK 
PNN LA PAYA 
SF PLANTAS MEDICINALES ORITO 
RNN PUINAWAI 
PNN RIO PURE
PNN SERRANIA DEL CHIRIBIQUETE
PNN SERRANIA DE LOS CHURUMBELOS
PNN YAIGOJE APAPORIS
(DTAM)</t>
  </si>
  <si>
    <t>El Área Protegida informara al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</si>
  <si>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2. Comunicar a la Dirección Territorial y áreas protegidas las alertas tempranas, noticias y directrices de seguridad que apliquen a la jursidicción institucional y de ser necesario solicitar la implementación de las mismas</t>
  </si>
  <si>
    <t>Comunicaciones remitidas (correos electrónicos, Orfeo, conversaciones de Whatsapp, entre otras)
 Matriz de riesgo, presiones y amenazas</t>
  </si>
  <si>
    <t>Oficina Gestión del Riesgo</t>
  </si>
  <si>
    <t>Plan de contigencia de riesgo público aprobado o actualizado mediante memorando y/o
Registro de asistencia de socialización del plan de contingencia de riesgo público
y/o 
 Comunicaciones de remisión, ajustes o modificaciones</t>
  </si>
  <si>
    <t>PNN COMPLEJO VOLCANICO DOÑA JUANA
PNN CUEVA DE LOS GUACHAROS 
SFF GALERAS
SFF ISLA DE LA COROTA 
PNN LAS HERMOSAS 
PNN LAS ORQUIDEAS 
PNN LOS NEVADOS 
PNN NEVADO DEL HUILA
SFF OTUN QUIMBAYA 
PNN PURACE 
PNN SELVAS TATAMA
PNN SELVA DE FLORENCIA
(DTAO)</t>
  </si>
  <si>
    <t>SFF CIENGA GRANDE SANTA MARTA
SFF EL CORCHAL MONO HERNANDEZ
SFF LOS COLORADOS
PNN LOS CORALES DEL ROSARIO Y SAN BERNARDO
SFF LOS FLAMENCOS
VP ISLA DE SALAMANCA
PNN MACUIRA
PNN OLD PROVIDENCE MC BEAN LAGOON 
PNN PARAMILLO
PNN SIERRA NEVADA DE SANTA MARTA
PNN TAYRONA
SF ACANDI PLAYON Y PLAYONA
PNN CORALES DE PROFUNDIDAD
PNN BAHÍA PORTETE
(DTCA)</t>
  </si>
  <si>
    <t>PNN CATATUMBO BARI 
PNN COCUY 
AUN ESTORAQUES
SFF GUANENTA ALTO RIO FONCE
SFF IGUAQUE
PNN PISBA
PNN SERRANIA YARIGUIES
PNN TAMA
(DTAN)</t>
  </si>
  <si>
    <t>PNN CORDILLERA DE LOS PICACHOS
PNN CHINGAZA
PNN SIERRA DE LA MACARENA 
PNN TUPARRO
PNN TINIGUA
PNN SUMAPAZ
DNMI Cinaruco
(DTOR)</t>
  </si>
  <si>
    <t>PNN FARALLONES DE CALI
PNN GORGONA
SFF ISLA DE MALPELO
PNN LOS KATIOS 
PNN MUNCHIQUE 
PNN SANQUIANGA
PNN URAMBA BAHIA MALAGA
PNN UTRIA
(DTPA)</t>
  </si>
  <si>
    <t xml:space="preserve">
 Desconocimiento del equipo de trabajo sobre las medidas y demás aspectos planteados en el plan de emergencias y contingencia del AP.
</t>
  </si>
  <si>
    <t>Debilidad frente al manejo de los riesgos de desastres naturales y/socio naturales, debido a la baja capacidad técnica y operativa al interior de las Área Protegida</t>
  </si>
  <si>
    <t xml:space="preserve">Posibilidad de afectación económica y reputacional por  impacto de las funciones ecosistémicas  (VOCs)  y la integridad del personal de las mismas,  debido a  una respuesta inadecuada  ante una situación de emergencia generada por fenómenos naturales o incendios forestales en el área protegida. 
</t>
  </si>
  <si>
    <t xml:space="preserve">La OGR permanentemente realiza socializaciones en estructuración de Planes de Emergencia y Contingencia de desastres naturales e incendios forestales, de acuerdo a la Guía metodológica para la estructuración de Planes de Emergencia y Contingencias como primer respondiente con el propósito de dar lineamientos para la construcción o actualizacion de dichos planes, quedando como evidencia actas de reunión, listados de asistencia. En caso de desviaciones se debe ejecutar la socializacion al area correspondiente. </t>
  </si>
  <si>
    <t xml:space="preserve">1. El Área Protegida Socializara los Planes de Emergencia y Contingencia aprobados por la OGR, con las instancias territoriales del SNGRD u otras entidades con las que el Área considere necesario, dejando como evidencia  oficios o memorandos de socialización a instancias territoriales del SNGRD u otras entidades. </t>
  </si>
  <si>
    <t>Listados de Asistencia, Actas de reunion, informes,  y/o presentaciones</t>
  </si>
  <si>
    <t xml:space="preserve">El Área Protegida activara el Plan de Emergencias y contingencias por desastres naturales o incendios forestales e informara a la Dirección Territorial, Nivel Central y a las entidades competentes, de la situación presentada con el fin de atender el evento. Dejando como evidencia correos electrónicos,  memorandos, informes y otro tipo de comunicaciones informales (whatsapp)
</t>
  </si>
  <si>
    <t>2. El Área Protegida Socializara al interior del equipo, el Plan de Emergencia y Contingencias para Desastres Naturales una vez aprobado por la OGR.</t>
  </si>
  <si>
    <t>Listados de Asistencia, Actas de reunion,  y/o presentaciones</t>
  </si>
  <si>
    <t>La OGR realizará diariamente seguimiento al Estado de los Planes de Emergencia y Contingencia de las áreas protegidas con el objetivo de conocer la trazabildiad del tramite con las recomendaciones pertinentes para cada una de las Areas Protegidas para dar una respuesta oportuna en caso de presentarse una emergencia por desastre naturales e incendios forestales, conforme los planes formulados por cada uno de ellas. La Dirección Territorial  acompaña técnicamente el proceso de actualización de los PECDNS, verificando que cumpla metodológicamente con los lineamientos y responda a las amenazas de desastre que tiene el área. Quedando como evidencia los correros generados, memorandos y  en caso de desviaciones se solicitaran los ajustes pertinentes al AP.</t>
  </si>
  <si>
    <t xml:space="preserve">3. La  persona asignada en el área protegida  documentara y enviara por el medio de comunicación indicado a la direccion territorial y nivel central  sobre la implementación de los PECDNS y las acciones a presentar o a desarrollar conforme el cronograma.
</t>
  </si>
  <si>
    <t>Evidencias conforme al cronograma de actividades</t>
  </si>
  <si>
    <t>Por sanción del MHCP y/o quejas de los grupos de valor</t>
  </si>
  <si>
    <t xml:space="preserve"> Insuficiencia del PAC para cumplir con las obligaciones adquiridas</t>
  </si>
  <si>
    <t xml:space="preserve">Posibilidad de afectación reputacional por quejas de los grupos de valor debido a la insuficiencia del PAC para cumplir con las obligaciones adquiridas; posibilidad de afectación economica por el Ente regulador al no contar con el PAC en las fechas establecidas para cumplir con las obligaciones adquiridas </t>
  </si>
  <si>
    <t xml:space="preserve">Los responsables de tesoreria de NC y DT's realizan seguimiento mensual al PAC solicitado por cada unidad de decisión vs el PAC ejecutado, dejando como evidencia el reporte de SIIF Inpanut, que hace parte del Acta de las mesas de trabajo mensual con las DTS.
</t>
  </si>
  <si>
    <t>1. Se llevará a cabo mesas de seguimiento mensual al cumplimiento de los indicadores del PAC para la asignación de recursos con cada DT la cual sustenta lo siguiente:
1. Informe Inpanut
2. Seguimiento a extractos bancarios
3. Informe saldos por imputar
4. Informe Convenios
5. Justificación de Saldos</t>
  </si>
  <si>
    <t>Acta de mesas de trabajo donde se detalla por Dirección territorial y Dependencias del Nivel Central, y comunicaciones de incumplimiento, atendiendo a la circular Externa No.021 del 21 de junio de 2020 de la Dirección del Tesoro Nacional.</t>
  </si>
  <si>
    <t>Grupo de Gestión Financiera</t>
  </si>
  <si>
    <t>Los responsables de tesoreria de NC y DT's deben priorizar y reprogramar los pagos de los recursos consignados a las cuentas bancarias autorizadas, con el fin de no superar los cinco (5) días habiles autorizados por la Dirección del Tesoro Nacional, para lo cual se hace la revisión de los extractos bancarios de cada mes, que hacen parte del Acta de las mesas de trabajo mensual con las DTS.</t>
  </si>
  <si>
    <t xml:space="preserve">Los responsables de tesoreria de NC y DT's reportan mensualmente la imputación de los DRXC, la evidencia se refleja en reporte Mensual SIIF de Saldos por Imputar mensual, evidenciando que los saldos del reporte no superen los 6o días autorizados, haciendo parte del Acta de las mesas de trabajo mensual con las DTS. </t>
  </si>
  <si>
    <t xml:space="preserve">La tesoreria de NC realiza seguimiento mensual e informa a los responsables de tesoreria de las DT's el saldo de los convenios por PNN y la Subcuenta Fonam PNN, dejando como evidencia el informe recibido de Contabilidad de saldos de convenios, con las observaciones correspondientes, como parte del Acta de las mesas de trabajo con las DTS </t>
  </si>
  <si>
    <t>Realizar pagos presupuestales y no presupuestales que no correspondan al beneficiario del pago o de la deducción sin los soportes correspondientes, en beneficio propio o cambio de una retribución economica</t>
  </si>
  <si>
    <t>Fraude Externo</t>
  </si>
  <si>
    <t>Procedimiento GRFN_PR_06 Cadena presupuestal actualizado y oficializado</t>
  </si>
  <si>
    <t xml:space="preserve">Ingresos no autorizados al portal bancario, por parte de usuarios con novedades reportadas por el grupo de Gestión Humana.  </t>
  </si>
  <si>
    <t xml:space="preserve">No reporte de la novedad oportunamente y/o novedades erroneas por parte del grupo de gestion humana. </t>
  </si>
  <si>
    <t>Uso indebido de los recursos tecnológicos relacionados con SIIF y portal bancario</t>
  </si>
  <si>
    <t>Fraude Interno</t>
  </si>
  <si>
    <t xml:space="preserve">     Entre 50 y 100 SMLMV </t>
  </si>
  <si>
    <t xml:space="preserve"> La Tesoreria de Nivel Central estará a cargo de elaborar el procedimiento para las modificaciones de usuarios del portal bancario, socializarlo con las DT´s y publoicarlo en SIG</t>
  </si>
  <si>
    <t>1. Elaborar el procedimiento para las modificaciones de usuarios del portal bancario</t>
  </si>
  <si>
    <t xml:space="preserve">Procedimiento Usuarios Portal Bancario aprobado y socializado </t>
  </si>
  <si>
    <t>La Tesoreria de Nivel Central estará a cargo de hacer seguimiento e informar a la coordinación financiera, previo a la validaciópn de la información del formato: GRFN_FO_26_formato-novedades-portal-bancario_v1-2, las novedades reportadas por las DT´s y NC con el fin de registrarlas en el Portal Bancario.</t>
  </si>
  <si>
    <t>2. Solicitar inactivación por parte del Coordinador Administrativo y Financiero para el portal bancario, de los usuarios que presenten novedades, deacuerdo al formato: GRFN_FO_26_formato-novedades-portal-bancario</t>
  </si>
  <si>
    <t>Solicitud radicada en el ORFEO y Formato de novedades portal bancario GRFN_FO_26_formato-novedades-portal-bancario</t>
  </si>
  <si>
    <t>0-12</t>
  </si>
  <si>
    <t>El perfil Registrador de usuarios en la Entidad sera el encargado de gestionar todas las solicitudes remitidas a traves de Orfeo al Coordinador del Grupo Gestion Financiera con el fin de generar las inactivaciones correspodientes en el aplicativo SIIF Nacion.</t>
  </si>
  <si>
    <t>3. Solicitar inactivación por parte del Coordinador Administrativo y Financiero para el aplicativo SIIF Nacion, de los usuarios que presenten novedades, de vacaciones. Licencias y terminaciones de contrato</t>
  </si>
  <si>
    <t>Solicitudes remitidad a traves de Orfeo</t>
  </si>
  <si>
    <t>Incumplimiento por parte de dependencias Nivel Central  y  DTS (Unidades generadoras de info)</t>
  </si>
  <si>
    <t>Extemporaneidad en la entrega de Estados Financieros o no refljear la razonabilidad económica</t>
  </si>
  <si>
    <t>Posiblidad de afectación  reputacional por  sanciones de los entes de control fiscal debido a la extemporaneidad en la elaboración y presentación de los estados financieros por el incumplimiento por parte de las dependencias del nivel central y Direcciones Territoriales del lineamiento y/o plazos establecidos en el manual de políticas contables</t>
  </si>
  <si>
    <t>El contador de Nivel Central determina lineamientos de tipo contable para NC y DTS y posteriormente se realiza seguimiento determinando si hubo incumplimientos y generando memorandos remitidos a la Oficina de Control Interno.</t>
  </si>
  <si>
    <t xml:space="preserve">1. Establecer lineamientos de cierre y entrega de información contable a Nivel Central y Direcciones Territoriales así como realizar seguimiento del cumplimiento del mismo.
</t>
  </si>
  <si>
    <t>Informe mensual de relación de Lineamientos de tipo contable e Informe de seguimiento cumplimiento de entrega de infromación DTS y NC</t>
  </si>
  <si>
    <t xml:space="preserve">Grupo de Gestion Financiera
</t>
  </si>
  <si>
    <t>El contador de Nivel Central realiza un seguimiento contable a la oportunidad de entrega de información, calidad de información contable y procesos de depuración contable.</t>
  </si>
  <si>
    <t xml:space="preserve">2. Realizar seguimiento contable a NC Y DTS a través del plan de control interno contable. 
</t>
  </si>
  <si>
    <t>Informe de plan de Control Interno Contable de seguimiento a NC y DTS y memorandos de socialización de resultados de avance  DTS.</t>
  </si>
  <si>
    <t xml:space="preserve">Grupo de Gestión Financiera
 </t>
  </si>
  <si>
    <t>El GGF a través del Contador y grupo asesor de norma de la entidad realiza las capacitaciones y acompañamiento a NC Y DTS  en temas contables en pro del fortalecimientoy y ejecución de actividades tendientes a razonabilidad de estados financieros.</t>
  </si>
  <si>
    <t>3.Capacitación y/o acompañamiento dirigida a contadores y a quienes generan información que debe ser incorporada en los Estados Financieros de la Entidad.</t>
  </si>
  <si>
    <t>Actas mesas de trabajo de capacitación o acompañamiento a las dependencias para aplicación del marco normativo contable entidades de gobierno</t>
  </si>
  <si>
    <t>2. Omitir la clausula de plazo de ejecución</t>
  </si>
  <si>
    <t>1. Desconocimiento de la ley organica de presupuesto y demás normatividad relacionada .</t>
  </si>
  <si>
    <t xml:space="preserve">Posiblidad de afectación económica por la asignación del presupuesto de la siguiente vigencia por omisión de la ley organica de presupuesto y demás normatividad relacionada, debido a registros presupuestales de actos administrativos que superen la vigencia, sin la aprobación del CONFIS. </t>
  </si>
  <si>
    <t>La persona asiganda en la Dirección Territorial realiza trimestralmente un informe técnico financiero que es firmado por el ordenador del Gasto y la coordinadora administrativa, permitiendo identificar que no se comprometen recursos faltando al principio de anualidad.</t>
  </si>
  <si>
    <t>1. Actualizar el normograma de la Entidad para el proceso de Gestión de recursos financieros.</t>
  </si>
  <si>
    <t>Comunicaciones para la actualización del normograma</t>
  </si>
  <si>
    <t>El ordenador de gasto cuando se presenten hechos que superen la vigencia, solicita ajuste en los actos administrativos. (Plan de Contigencia).</t>
  </si>
  <si>
    <t>2. Verificar en el numeral 13 del informe técnico administrativo y financiero el cumplimiento total del criterio evaluado.</t>
  </si>
  <si>
    <t>Informe técnico administrativo y financiero con la verificación del numeral 13, del correspondiente trimestre.</t>
  </si>
  <si>
    <t>Grupo de Gestión Financiera
 Direcciones Territoriales</t>
  </si>
  <si>
    <t>Multas o sanción del ente de control fiscal</t>
  </si>
  <si>
    <t>1. Probalidad de realizar la gestión de cadena presupuestal sin tener en cuenta el procedimiento establecido
Presentación de información presupuestal errada</t>
  </si>
  <si>
    <t>Posiblidad de afectación económica por presentar información errada que afecta la toma de decisiones por imprecisiones en el reporte de austeridad del gasto y demas reportes de ejecución presupuestal debido a la afectación del uso presupuestal con impresiones en las etapas previas en la cadena presupuestal.</t>
  </si>
  <si>
    <t xml:space="preserve">El Grupo de gestión financiera, de acuerdo con las necesidades presentadas por las Direcciones Territoriales, apoya con el trámite para la vinculación de los usos presupuestales ante el Ministerio de hacienda.  </t>
  </si>
  <si>
    <t>1. Actualizar catálogo de usos presupuestales de acuerdo con la planeación financiera de la entidad</t>
  </si>
  <si>
    <t>Catálogo de usos actualizado</t>
  </si>
  <si>
    <t>El Grupo de gestión financiera, emitió un formato de solicitud de CDP que incluye los usos presupuestales y el link a los catalogos del DANE, el cual se diligencia cada vez que se realiza afectación de presupuesto
El Grupo de Gestión Financiera remito a las DT la convocatoria Catálogo de Clasificación Presupuestal (CCP) aplicado al Presupuesto General de la Nación (PGN).</t>
  </si>
  <si>
    <t>2. Realizar seguimiento a la participación de la capacitación virtual en el Catálogo de Clasificación Presupuestal (CCP) aplicado al Presupuesto General de la Nación (PGN)</t>
  </si>
  <si>
    <t>Certificación del curso Catálogo de Clasificación Presupuestal (CCP) aplicado al Presupuesto General de la Nación (PGN)</t>
  </si>
  <si>
    <t>Imposición de multas y sanciones tributarias por entes de control</t>
  </si>
  <si>
    <t>Incumplimientos de las obligaciones tributarias relacionadas con la retención, declaración, y pago de impuestos de acuerdo a los plazos establecidos por las autoridades competentes.</t>
  </si>
  <si>
    <t>Posibilidad de afectación económica por la imposición de multas y sanciones por entes de control debido a incumplimientos de las obligaciones tributarias relacionadas con la retención, declaración, y pago de impuestos de acuerdo a los plazos y montos establecidos por las autoridades competentes debido a la deficiencia y/o desconocimiento en la aplicación de los puntos de control existentes.</t>
  </si>
  <si>
    <t>El responsable (perfil gestión contable) diaramente afecta las retenciones de acuerdo a la normatividad vigente, imputa las mismas dentro de las obligaciones presupuestales previa verificación en el DRIVE, elaborar preconciliaciones y presentar las declaraciones tributarias por parte del área competente.</t>
  </si>
  <si>
    <t xml:space="preserve">1. Diligenciar las bases de datos en el DRIVE con la liquidación de impuestos y registro de deducciones con la respectiva revision del area de tesoreria
</t>
  </si>
  <si>
    <t>Base de datos DRIVE debidamente diligenciada por las áreas responsables</t>
  </si>
  <si>
    <t>Grupo Gestión Financiera
 Direcciones Territoriales</t>
  </si>
  <si>
    <t>El profesional responsible de  tesorería diariamente verifica las retenciones y/o deducciones aplicadas en la obligación respecto a la información en el DRIVE previo al pago y pago oportuno de los valores declarados por parte del área competente</t>
  </si>
  <si>
    <t>2. Realizar la conciliacion entre contabilidad y tesoreria, de los valores a presentar en las declaraciones tributarias, y saldos pendientes de declarar por aproximacion al multiplo de mil.</t>
  </si>
  <si>
    <t>Conciliación de impuestos firmadas por Contabilidad y Tesoreria.</t>
  </si>
  <si>
    <t>El Grupo de Gestión Financiera reportara al ordenaro de gasto el incumplimiento de las obligaciones tributarias con copia a la Oficina de Control Disciplinario Interno. (Plan de Contigencia)</t>
  </si>
  <si>
    <t>3. Verificar el cumplimiento de las fechas establecidas en el cronograma para cada una de las actividades para la presentación y pago de los impuestos a través de las declaraciones con soporte.
NOTA: La información presentada de manera mensual no se debe adjuntar para las evaluaciones de riesgos cuatrimestral). Se evaluará el cumplimiento de las territoriales de acuerdo al cronograma de impuestos debidamente actualizado con las fechas de presentación y pago.</t>
  </si>
  <si>
    <t>Cronograma de actividades para la presentación y pago de impuestos con seguimiento en Drive y Declaraciones con soporte de pago.</t>
  </si>
  <si>
    <t>Sanciones o multas del ente de control fiscal o quejas de los terceros beneficiarios</t>
  </si>
  <si>
    <t>Debido a la subestimación de ingresos con destino a la subcuenta FONAM</t>
  </si>
  <si>
    <t>Posibilidad de afectación económica y/o repuacional por sanciones o multas del ente de control fiscal o quejas de los terceros beneficiarios debido a la subestimación de ingresos con destino a la subcuenta FONAM por errores y/o debilidades en la estimación o proyección de los mismos.</t>
  </si>
  <si>
    <t>El Grupo de Gestión Financiera generara periodicamente según necesidad, certificación de recaudo previa a la asignación de recursos y seguimento al recaudo con base en la planeación financiera.</t>
  </si>
  <si>
    <t xml:space="preserve">1. Certificar los recaudos previo a la apropiación de los recursos en los proyectos administración (otros, sector electrico) y tasas.
</t>
  </si>
  <si>
    <t>1. Certificación los recaudos previo a la apropiación de los recursos en los proyectos administración,(otros, sector electrico), tasas.</t>
  </si>
  <si>
    <t>El Grupo de Gestión Financiera presentara al comité de programación presupuestal la situación presente para tomar las decisiones y/o acciones inmediatas a tomar. (Plan de Contigencia)</t>
  </si>
  <si>
    <t>2. Realizar seguimiento a la recuperación de cartera de FONAM establecida en los excedentes financieros.</t>
  </si>
  <si>
    <t>2. Informe de seguimiento a la recuperación de cartera de FONAM establecida en los excedentes financieros.</t>
  </si>
  <si>
    <t>3. Realizar seguimiento a la afectación del saldo de CUN en las subcuentas del FONAM, para los recursos de desincentivo.</t>
  </si>
  <si>
    <t>3. Informe de seguimiento a la afectación del saldo de CUN en las subcuentas del FONAM, para los recursos de desincentivo.</t>
  </si>
  <si>
    <t>Quejas de los grupos de valor</t>
  </si>
  <si>
    <t>Debido la debilidad de las acciones para la gestión del conocimiento se puede generar difetencia en las actividades del mismo por lo cual ocasionar reprocesos en temas de presupuesto e impuestos.</t>
  </si>
  <si>
    <t>El Grupo de Gestión de Financiera remite convocatorias e invitación a todo el personal del proceso Gestión de Recursos Financieros, generadas por la Administración del SIIF Nación y otras entidades, con el objetivo de divulgar y aumentar el conocimiento en los temas del proceso.</t>
  </si>
  <si>
    <t>1.Solicitar al Grupo de Gestión Humana las capacitaciones para los temas especificos que se requieren en los procesos de presupuesto e impuestos.</t>
  </si>
  <si>
    <t>1. Memorando de solicitud de capacitaciones dirigido al Grupo de Gestión Humana.</t>
  </si>
  <si>
    <t>Grupo Gestión Financiera</t>
  </si>
  <si>
    <t>El Grupo de Gestión Financiera buscará e identificará otras alternativas para la generación de conocimiento para el personal, cuando se identifique debilidad en los procesos de presupuesto e impuestos. (Plan de Contigencia).</t>
  </si>
  <si>
    <t>2. Gestionar capacitaciones ante las Entidades que generan los lineamientos y directrices para la gestión en los procesos de presupuesto e impuestos.</t>
  </si>
  <si>
    <t>2. Solicitudes de capacitaciones a entidades externas y en los casos se ejecute los soporte de asistencia.</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</si>
  <si>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</si>
  <si>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</si>
  <si>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</si>
  <si>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</si>
  <si>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</si>
  <si>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</si>
  <si>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</si>
  <si>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</si>
  <si>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</si>
  <si>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</si>
  <si>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</si>
  <si>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</si>
  <si>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</si>
  <si>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</si>
  <si>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</si>
  <si>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</si>
  <si>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</si>
  <si>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</si>
  <si>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</si>
  <si>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</si>
  <si>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</si>
  <si>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</si>
  <si>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</si>
  <si>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</si>
  <si>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</si>
  <si>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</si>
  <si>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</si>
  <si>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Mayor a 500 SMLMV </t>
  </si>
  <si>
    <t>Criterios</t>
  </si>
  <si>
    <t>Subcriterios</t>
  </si>
  <si>
    <t>Afectación Económica o presupuestal</t>
  </si>
  <si>
    <t>Afectación menor a 10 SMLMV .</t>
  </si>
  <si>
    <t>❌</t>
  </si>
  <si>
    <t>✔</t>
  </si>
  <si>
    <t>Fecha vigencia: 18/02/2022</t>
  </si>
  <si>
    <t>VALORACIÓN DEL RIESGO</t>
  </si>
  <si>
    <t>TRATAMIENTO DEL RIESGO</t>
  </si>
  <si>
    <t xml:space="preserve">ANÁLISIS DEL RIESGO </t>
  </si>
  <si>
    <t xml:space="preserve">EVALUACIÓN DEL RIESGO </t>
  </si>
  <si>
    <t xml:space="preserve">PESO O PARTICIPACIÓN DE CADA VARIABLE EN EL DISEÑO DEL CONTROL PARA LA MITIGACIÓN DEL RIESGOS </t>
  </si>
  <si>
    <t xml:space="preserve">EVALUACIÓN DEL DISEÑO Y EJECUCIÓN DEL CONTROL </t>
  </si>
  <si>
    <t xml:space="preserve">CALIFICACIÓN DE LA SOLIDEZ DE LOS CONTROLES </t>
  </si>
  <si>
    <t xml:space="preserve">CALIFICACIÓN DE LA SOLIDEZ DEL CONJUNTO DE CONTROLES </t>
  </si>
  <si>
    <t xml:space="preserve">NIVEL DE RIESGO RESIDUAL </t>
  </si>
  <si>
    <r>
      <rPr>
        <b/>
        <sz val="11"/>
        <color theme="1"/>
        <rFont val="Arial Narrow"/>
        <family val="2"/>
      </rPr>
      <t>Número del Riesgo</t>
    </r>
    <r>
      <rPr>
        <b/>
        <strike/>
        <sz val="11"/>
        <color theme="0"/>
        <rFont val="Arial Narrow"/>
        <family val="2"/>
      </rPr>
      <t xml:space="preserve">
</t>
    </r>
  </si>
  <si>
    <t>Objetivo del Proceso</t>
  </si>
  <si>
    <t>Riesgo</t>
  </si>
  <si>
    <t>Nivel de Gestión dónde se puede materializar el riesgo</t>
  </si>
  <si>
    <t xml:space="preserve">Descripción del riesgo 
</t>
  </si>
  <si>
    <t>Causa(s)</t>
  </si>
  <si>
    <t xml:space="preserve">Efecto / Consecuencias 
</t>
  </si>
  <si>
    <t xml:space="preserve">Tipología de riesgo </t>
  </si>
  <si>
    <t>Probabilidad</t>
  </si>
  <si>
    <r>
      <rPr>
        <b/>
        <sz val="11"/>
        <color theme="1"/>
        <rFont val="Arial Narrow"/>
        <family val="2"/>
      </rPr>
      <t>Impacto</t>
    </r>
    <r>
      <rPr>
        <b/>
        <sz val="11"/>
        <color rgb="FF3F3F3F"/>
        <rFont val="Arial Narrow"/>
        <family val="2"/>
      </rPr>
      <t xml:space="preserve">
(Leer comentario)</t>
    </r>
  </si>
  <si>
    <t>Zona del Riesgo</t>
  </si>
  <si>
    <t xml:space="preserve">Control existente </t>
  </si>
  <si>
    <t>Clasificación del control</t>
  </si>
  <si>
    <t>1.1. Asignación del responsable 
¿Existe un responsable asignado de la ejecución?</t>
  </si>
  <si>
    <t xml:space="preserve">1.2. Segregación y autoridad del responsable </t>
  </si>
  <si>
    <t xml:space="preserve">2. Periodicidad </t>
  </si>
  <si>
    <t xml:space="preserve">3. Propósito </t>
  </si>
  <si>
    <t xml:space="preserve">4. Cómo se realiza la actividad de control </t>
  </si>
  <si>
    <t>5. ¿Qué pasa con las observaciones o desviaciones ?</t>
  </si>
  <si>
    <t xml:space="preserve">6. Evidencia de la ejecución del control </t>
  </si>
  <si>
    <t>Total Diseño de Control</t>
  </si>
  <si>
    <t>Rango de calificación del diseño del control</t>
  </si>
  <si>
    <t xml:space="preserve">RANGO DE CALIFICACIÓN DE LA EJECUCIÓN </t>
  </si>
  <si>
    <t>Solidez individual de cada control</t>
  </si>
  <si>
    <t>Total Solidez Individual</t>
  </si>
  <si>
    <r>
      <rPr>
        <b/>
        <sz val="11"/>
        <color theme="1"/>
        <rFont val="Arial Narrow"/>
        <family val="2"/>
      </rPr>
      <t xml:space="preserve">Promedio del </t>
    </r>
    <r>
      <rPr>
        <b/>
        <u/>
        <sz val="11"/>
        <color theme="1"/>
        <rFont val="Arial Narrow"/>
        <family val="2"/>
      </rPr>
      <t>conjunto de controles  de  Riesgos</t>
    </r>
  </si>
  <si>
    <r>
      <rPr>
        <b/>
        <sz val="11"/>
        <color theme="1"/>
        <rFont val="Arial Narrow"/>
        <family val="2"/>
      </rPr>
      <t>Promedio Total  para la calificación de la solidez del</t>
    </r>
    <r>
      <rPr>
        <b/>
        <u/>
        <sz val="11"/>
        <color theme="1"/>
        <rFont val="Arial Narrow"/>
        <family val="2"/>
      </rPr>
      <t xml:space="preserve"> conjunto de controles</t>
    </r>
  </si>
  <si>
    <t>Calificación de la solidez del conjunto de controles</t>
  </si>
  <si>
    <r>
      <rPr>
        <b/>
        <sz val="11"/>
        <color theme="1"/>
        <rFont val="Arial Narrow"/>
        <family val="2"/>
      </rPr>
      <t>¿</t>
    </r>
    <r>
      <rPr>
        <b/>
        <u/>
        <sz val="11"/>
        <color theme="1"/>
        <rFont val="Arial Narrow"/>
        <family val="2"/>
      </rPr>
      <t xml:space="preserve">El conjunto </t>
    </r>
    <r>
      <rPr>
        <b/>
        <sz val="11"/>
        <color theme="1"/>
        <rFont val="Arial Narrow"/>
        <family val="2"/>
      </rPr>
      <t>de los controles ayuda a disminuir?</t>
    </r>
  </si>
  <si>
    <t>Impacto</t>
  </si>
  <si>
    <t>Zona del riesgo Residual</t>
  </si>
  <si>
    <t>Opciones de tratamiento</t>
  </si>
  <si>
    <t>Acción de control</t>
  </si>
  <si>
    <t xml:space="preserve">Peso  porcentual de la acción de control </t>
  </si>
  <si>
    <t>Registro/ evidencia (acción de control)</t>
  </si>
  <si>
    <t>Responsable</t>
  </si>
  <si>
    <t xml:space="preserve">Fecha de inicio </t>
  </si>
  <si>
    <t xml:space="preserve">Fecha de finalización </t>
  </si>
  <si>
    <t>% Avance
(de acuerdo al peso porcentual de la acción)</t>
  </si>
  <si>
    <t>Identificar las necesidades de personal para dar cumplimiento al ciclo de vida del servidor público, formulando, desarrollando y realizando el respectivo seguimiento de cada uno de los planes, programas y lineamientos en el marco de las rutas de creación de valor que integran la dimensión del Talento Humano del MIPG, con el fin de contribuir al mejoramiento de la calidad de vida de los funcionarios de la entidad de tal manera que se contribuya al logro de la misión y objetivos institucionales.</t>
  </si>
  <si>
    <t>Presentar conflicto de intereses, en la ejecución de Gestión de Talento Humano y no dar cumplimiento al procedimiento de conflicto de intereses establecido por la entidad.</t>
  </si>
  <si>
    <t>NC-DT-AP</t>
  </si>
  <si>
    <t>Probabilidad que un contratista o funcionario no notifique, declare o manifieste el conflicto de intereses y continúe con su actividad,incumpliendo los lineamientos de conflicto de intereses</t>
  </si>
  <si>
    <t>1. Posible desconocimiento de la documentación, lineamientos y normatividad relacionados con conflicto de Intereses.</t>
  </si>
  <si>
    <t>Perdida de credibilidad del proceso.
 Afectación de la Imagen Institucional.
 Investigaciones Disciplinarias.
 Dilatar y sesgar los resultados del proceso.</t>
  </si>
  <si>
    <t>Corrupción</t>
  </si>
  <si>
    <t>EXTREMO</t>
  </si>
  <si>
    <t>1. 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</si>
  <si>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 xml:space="preserve">Fuerte </t>
  </si>
  <si>
    <t xml:space="preserve">Moderado </t>
  </si>
  <si>
    <t>PROBABILIDAD</t>
  </si>
  <si>
    <t>REDUCIR EL RIESGO</t>
  </si>
  <si>
    <t>1. Realizar una jornada de socialización del procedimiento de conflicto de intereses y recordatorios semestral sobre su cumplimiento.
Nota: La meta de la accion de control es anual</t>
  </si>
  <si>
    <t>Listado de asistencia y correo electrónico</t>
  </si>
  <si>
    <t>Promover el conocimiento y la apropiación de la información asociada a la conservación de las áreas protegidas mediante el diseño e implementación de la estrategia de comunicación  de PNN, contribuyendo al posicionamiento de la entidad ante la ciudadanía y su permanente interacción con los grupos de interés.</t>
  </si>
  <si>
    <t xml:space="preserve">Incumplimiento de la Ley 1712 de 2014 </t>
  </si>
  <si>
    <t>NC-DT</t>
  </si>
  <si>
    <t xml:space="preserve">Posibilidad de incumplir alguno de las condiciones que garantizan el acceso a la información pública. </t>
  </si>
  <si>
    <t xml:space="preserve">1. Falta de conocimiento de las personas en cargadas de actualizar los contenidos. </t>
  </si>
  <si>
    <t>1. Desinformación
2. Acción u omisión
3. Incumplimiento de las expectativas de los ciudadanos
4. Afectación a la imagen institucional (Pérdida de credibilidad, de confianza)</t>
  </si>
  <si>
    <t>Cumplimiento</t>
  </si>
  <si>
    <t xml:space="preserve">1. El Grupo de Comunicaciones - GCM realiza socializaciones de la circular de actualización de contenidos y campaña de comunicación de forma anual mediante pieza comunicacional interna para los tres niveles de gestión. En caso de desviación se realiza la acción en el menor tiempo. </t>
  </si>
  <si>
    <t>ALTO</t>
  </si>
  <si>
    <t>1. Campaña por cuatrimestre para recordar la importancia y el envío de la certificación de contenidos actualizados en página web e Intranet para ser presentado por parte de las DT,AP y  Dependencias</t>
  </si>
  <si>
    <t>Piezas gráficas</t>
  </si>
  <si>
    <t xml:space="preserve">Grupo de Comunicaciones GCM
</t>
  </si>
  <si>
    <t>Incumplimiento de la Ley 1712 de 2014</t>
  </si>
  <si>
    <t>2. Ausencia de sanciones.</t>
  </si>
  <si>
    <t xml:space="preserve">2. El profesional asignado en el El Grupo de Comunicaciones - GCM, realizará seguimiento a la remisión de la certificación de la actualización de información en página web e intranet de las dependencias, de forma trimestral y en caso de no remisión se solicitará el cumplimiento de la circular. </t>
  </si>
  <si>
    <t>2. Una campaña por semestre de comunicación sobre atención al usuario y código de integridad.</t>
  </si>
  <si>
    <t>3. Falta de apropiación de valores institucionales como atención al ciudadano y código de integridad.</t>
  </si>
  <si>
    <t>Presentar conflicto de intereses, en la ejecución de una actividad de comunicación y no dar cumplimiento al procedimiento de conflicto de intereses establecido por la entidad.</t>
  </si>
  <si>
    <t>NC</t>
  </si>
  <si>
    <t>Probabilidad que un contratista o funcionario no  notifique, declare o manifieste el conflicto de intereses y continúe con su actividad,incumpliendo los lineamientos de conflicto de intereses</t>
  </si>
  <si>
    <t>Perdida de credibilidad del proceso.
Afectación de la Imagen Institucional.
Investigaciones Disciplinarias.
Dilatar y sesgar los resultados  del proceso.</t>
  </si>
  <si>
    <t>1. El personal del proceso de gestión de comunicaciones dispondrá de lineamientos estandarizados y documentados por gestión de talento humano para la Entidad, relacionados con conflicto de intereses para ser implementados y ejecutados  según la necesidad u ocurrencia del tema, en caso de desviaciones se informa al líder del proceso para generar los lineamientos del tema.</t>
  </si>
  <si>
    <t>1. Realizar una jornada de socialización del procedimiento de conflicto de intereses y recordatorios sobre su cumplimiento en todos los niveles.</t>
  </si>
  <si>
    <t>Coordinar, orientar, acompañar y facilitar la consolidación del Sistema Nacional de Áreas Protegidas - SINAP, direccionando estratégicamente la implementación de los lineamientos del Gobierno Nacional y apoyar la ejecución de los instrumentos de planeación/trabajo, en las escalas de gestión del sistema, que contribuya al cumplimiento de los objetivos y metas de conservación del país, la difusión de la información de las Áreas Protegidas y el cumplimiento de los compromisos internacionales suscritos en este tema.</t>
  </si>
  <si>
    <t>Extralimitación en el ejercicio de funciones y/o asignación del trámite de RNSC</t>
  </si>
  <si>
    <t xml:space="preserve">Circunstancia en la cual un servidor público va más allá de las funciones y fines que le otorgan las funciones del cargo o su contrato. Aplica cuando se hace uso discrecional del poder y el monopolio en la toma de decisiones en el Registro de las RNSC </t>
  </si>
  <si>
    <t>1. Atribución de funciones y  competencias que no le son propias de su cargo y/o obligaciones contractuales por parte de los servidores públicos.</t>
  </si>
  <si>
    <t>Apertura de investigación disciplinaria y/o Fiscales.
Afectación a los principios de transparencia, objetividad e idoneidad de la Entidad.
Pérdida de credibilidad y confianza en los servidores públicos de la dependencia.</t>
  </si>
  <si>
    <t>1.Asignación por Orfeo en las diferentes etapas del trámite  de registro de RNSC al profesional encargado, por parte del Coordinador de la dependencia.</t>
  </si>
  <si>
    <t>Reporte de ORFEO - correos electrónicos enviados a Correspondencia para radicación.</t>
  </si>
  <si>
    <t>GTEA</t>
  </si>
  <si>
    <t>Presentar conflicto de intereses, en la ejecución del Proceso Coordinacion SINAP y no dar cumplimiento al procedimiento de conflicto de intereses establecido por la entidad.</t>
  </si>
  <si>
    <t>Probabilidad que un contratista o funcionario no notifique, declare o manifieste el conflicto de intereses y continúe con su actividad, incumpliendo los lineamientos de conflicto de intereses</t>
  </si>
  <si>
    <t>1. El personal del proceso dispondrá de lineamientos estandarizados y documentados por GTH para la Entidad relacionados con conflicto de intereses para ser implementados y ejecutados según la necesidad u ocurrencia del tema, en caso de desviaciones se informa al líder del proceso para generar los lineamientos del tema</t>
  </si>
  <si>
    <t>1. Realizar una jornada de socialización del procedimiento de conflicto de intereses y recordatorios sobre su cumplimiento</t>
  </si>
  <si>
    <t>Listado de asistencia y/o correo electrónico y/o Presentaciones</t>
  </si>
  <si>
    <t>Lider del proceso</t>
  </si>
  <si>
    <t>Realizar de forma efectiva, oportuna y eficiente las actividades de evaluación, medición y análisis y fomento de la cultura del autocontrol, en condiciones de independencia y objetividad, con el fin de apoyar el logro de los objetivos institucionales y fortalecimiento de la gestión de los riesgos de conformidad con el Plan Anual de Auditoría y la normatividad vigente.</t>
  </si>
  <si>
    <t>Manipulación de la información de la Auditoría Interna y/o Calidad en beneficio de un tercero.</t>
  </si>
  <si>
    <t>Manipulación de la información de la Auditoría Interna y/o calidad  en beneficio de un tercero, como evidencias y el informe final .</t>
  </si>
  <si>
    <t xml:space="preserve">1. Fallas en el tratamiento de la información por el responsable de la misma. </t>
  </si>
  <si>
    <t>Perdida de credibilidad de GCI.
Afectación de la Imagen Institucional.
Investigaciones Disciplinarias.
Dilatación del proceso adelantado por GCI.
Informes sin la rigurosidad de contenido.</t>
  </si>
  <si>
    <t>1. La coordinación del Grupo de Control Interno, valida la lista de Chequeo de la entrega de los documentos de Auditoría Interna en cada ejercicio auditor, con el fin de controlar la información generada por el Grupo de Control Interno y generar las alertas necesarias en caso de que esten incompletos o necesiten ajustes.</t>
  </si>
  <si>
    <t>1. La Coordinadora del Grupo de Control Interno permanentemente verifica la información generada por el grupo y determina su salida, mediante el correo institucional y el gestor  documental ORFEO, en caso de encontrar inconsistencias en la información solicitada, la coordinación requiere para hacer una revisión con el profesional responsable.</t>
  </si>
  <si>
    <t>Correos con información ajustada, solicitudes de ajuste de información.</t>
  </si>
  <si>
    <t>Manipulación de la información de la Auditoría Interna y/o calidad  en beneficio de un tercero, como evidencias y el informe final.</t>
  </si>
  <si>
    <t>2. Incurrir en causales de impedimento.</t>
  </si>
  <si>
    <t>2. El equipo auditor del Grupo de Control Interno remite correos electrónicos, en donde se envía el Informe de Auditoría a la coordinación del Grupo de Control Interno, con las evidencias y soportes respectivos, en cada ejercicio de auditoría, de acuerdo a lo establecido en el procedimiento EI_PR_2, con el fin de generar las verificaciones pertinentes al producto final.</t>
  </si>
  <si>
    <t xml:space="preserve">3. Fallas en el control del Gestor Documental. </t>
  </si>
  <si>
    <t>3. La coordinación del Grupo de Control Interno, remite correos electrónicos con la retroalimentación al Informe de Auditoria al equipo auditor en cada Auditoría Interna, para el ajuste o continuación del trámite, por parte del equipo auditor, de acuerdo a lo establecido en el procedimiento EI_PR_2.</t>
  </si>
  <si>
    <t>El auditor no declara  el conflicto de intereses para la realización de la auditoría interna.  (sesgo en la opinión)</t>
  </si>
  <si>
    <t>El auditor no declara  el conflicto de intereses para la realización de la auditoría interna. (sesgo en la opinión)</t>
  </si>
  <si>
    <t>Poco  conocimiento de la norma.
Poco conocimiento del procedimiento aplicable.</t>
  </si>
  <si>
    <t>Perdida de credibilidad de GCI.
Afectación de la Imagen Institucional.
Investigaciones Disciplinarias.
Dilatar y sesgar los resultados  del proceso de auditoría interna adelantado por el Grupo de Control Interno.</t>
  </si>
  <si>
    <t>MODERADO</t>
  </si>
  <si>
    <r>
      <rPr>
        <sz val="10"/>
        <color theme="1"/>
        <rFont val="Arial Narrow"/>
        <family val="2"/>
      </rPr>
      <t>1. El Proceso de Evaluación Independiente liderado por el Grupo de Control Interno, dispone del Formato EI_FO_06 "</t>
    </r>
    <r>
      <rPr>
        <i/>
        <sz val="10"/>
        <color theme="1"/>
        <rFont val="Arial Narrow"/>
        <family val="2"/>
      </rPr>
      <t>Declaración Conflicto de Intereses</t>
    </r>
    <r>
      <rPr>
        <sz val="10"/>
        <color theme="1"/>
        <rFont val="Arial Narrow"/>
        <family val="2"/>
      </rPr>
      <t>", que se aplica en todas las Auditorias Internas realizadas por parte del Auditor y el Auditado, y en caso de presentarse un conflicto de intereses la coordinación del GCI tomará las acciones pertinentes.</t>
    </r>
  </si>
  <si>
    <t xml:space="preserve">1. Realizar una jornada de socialización al interior del Grupo de Control Interno, sobre el conflicto de intereses. </t>
  </si>
  <si>
    <t>Lista de asistencia y presentación.</t>
  </si>
  <si>
    <t>No se realice el reporte por parte del jefe de Control Interno al Director del Departamento Administrativo de la Presidencia de la República, así como a los Organismos de Control, los posibles actos de corrupción, fraude e irregularidades que se  hayan encontrado en los procesos de auditoría.</t>
  </si>
  <si>
    <t>No se realice el reporte por parte del jefe de Control Interno al Director del Departamento Administrativo de la Presidencia de la República, así como a los Organismos de Control, los posibles actos de corrupción, fraude e irregularidades que se  hayan encontrado en el ejercicio de sus funciones.</t>
  </si>
  <si>
    <t>Poco  conocimiento de la norma.</t>
  </si>
  <si>
    <t>Perdida de credibilidad de GCI.
Afectación de la Imagen Institucional.
Investigaciones Disciplinarias, fiscales  y penales.</t>
  </si>
  <si>
    <t>1.En el Informe Final de Auditoría de cada una de las auditorías realizadas por el Grupo de Control Interno, se establece por parte del equipo auditor, una conclusión donde se determine si se identificaron presuntos actos de corrupción y el procedimiento a seguir por parte del Grupo de Control Interno.</t>
  </si>
  <si>
    <t xml:space="preserve">1. Realizar dos campañas de autocontrol estableciendo las obligaciones de reportar los posibles hallazgos de corrupción y sus consecuencias. </t>
  </si>
  <si>
    <t xml:space="preserve">Campañas. </t>
  </si>
  <si>
    <t>Adelantar los procesos disciplinarios de conformidad con el marco normativo vigente con el fin de determinar si existe o no responsabilidad disciplinaria de los servidores y ex servidores públicos de Parques Nacionales Naturales de Colombia, y adoptar las medidas preventivas encaminadas a la mejora continua de la función administrativa y en servicio del ciudadano.</t>
  </si>
  <si>
    <t>Actuaciones tendientes al favorecimiento de un tercero.</t>
  </si>
  <si>
    <t>No iniciar la acción disciplinaria, dejar vencer los términos, que ocurra la prescripción de la acción disciplinaria o tomar decisiones parciales, con base en intereses subjetivos por parte de la jefatura o del personal de la dependencia.</t>
  </si>
  <si>
    <t>1. Ofertas económicas o intención de beneficiar a alguien con una decisión disciplinaria.</t>
  </si>
  <si>
    <t>Iniciar acción Disciplinaria en contra del responsable del proceso y poner en conocimiento a la autoridad competente para que se inicie la acción penal</t>
  </si>
  <si>
    <t>1. La jefe de la Oficina de Control Disciplinario Interno, prioriza permanentemente los procesos disciplinarios cuya etapa se encuentre proxima a vencimiento, y remite a los profesionales, para su evaluación y proyección de decisión. 
 En caso de una desviación se requiere el funcionario o contratista para que proyecte de manera inmediata la decisión que corresponda.</t>
  </si>
  <si>
    <t>1. Evaluar los procesos disciplinarios con base en las pruebas allegadas al expediente de manera oportuna.</t>
  </si>
  <si>
    <t>Matriz de base de datos de los Actos Administrativos expedidos</t>
  </si>
  <si>
    <t>Jefe Oficina Control Disciplinario Interno</t>
  </si>
  <si>
    <t>2. 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En caso de una desviación se requiere el funcionario o contratista para que proyecte de manera inmediata la decisión que corresponda.</t>
  </si>
  <si>
    <t>2. Socialización sobre conflicto de intereses</t>
  </si>
  <si>
    <t>Oficina Control Disciplinario Interno</t>
  </si>
  <si>
    <t xml:space="preserve">Generar recursos  para la administración de las áreas del SPNN y la coordinación del SINAP, a través de la gestión,  formulación e implementación de proyectos, alianzas e instrumentos económicos y financieros que contribuyan a la disminución de la brecha.. </t>
  </si>
  <si>
    <t>Incumplimiento del objeto y obligaciones de las partes en la alianzas establecidas, debido a la falta de seguimiento en la ejecución de recursos aportados y/o cumplimiento de obligaciones.</t>
  </si>
  <si>
    <t xml:space="preserve">Falta de seguimiento en la ejecución de los recursos financieros y/o especie que aportan las partes, mediante alianzas con el fin de cumplir el objeto y obligaciones del contrato. </t>
  </si>
  <si>
    <t>1. Debilidad en la información técnico y financiera, del contenido en los informes generados por los aliados y la SSNA.</t>
  </si>
  <si>
    <t>Investigaciones penales, disciplinarias y fiscales.
Detrimento patrimonial.
Incumplimiento del objeto del convenio.
Enriquecimiento ilícito
de contratistas y/o servidores públicos.</t>
  </si>
  <si>
    <t>1.El personal de Sostenibilidad Financiera realiza solicitudes a los aliados correspondientes, en relación a la presentación de informes, de acuerdo a los tiempos de entrega y a los compromisos adquiridos, estipulados en la alianza.</t>
  </si>
  <si>
    <t xml:space="preserve">1. Reuniones y/o respuesta a los requerimientos con los aliados. </t>
  </si>
  <si>
    <t>Acta - Ayuda de memorias - Correos electrónicos.</t>
  </si>
  <si>
    <t xml:space="preserve">Subdirección de sostenibilidad y negocios ambientales </t>
  </si>
  <si>
    <t>Presentar conflicto de intereses, en la ejecución de una actividad de SNNA y no dar cumplimiento al procedimiento de conflicto de intereses establecido por la entidad.</t>
  </si>
  <si>
    <t>1. Desconocimiento de la documentación, lineamientos y normatividad relacionados con conflicto de Intereses.</t>
  </si>
  <si>
    <t>1.El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</si>
  <si>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Gestionar y administrar la documentación e información producida y recibida en Parques Nacionales Naturales de Colombia y aquella que conforma su capital intelectual, mediante la generación de lineamientos, políticas y la aplicación de metodologías ajustadas a las necesidades de la Entidad, para evidenciar el cumplimiento de las funciones, asegurar la conservación, preservación y disposición oportuna de la información y la documentación para contribuir en la construcción de la memoria institucional y del País.</t>
  </si>
  <si>
    <t xml:space="preserve">Ocultamiento o perdida  de la infomación para beneficio particular o de un tercero  </t>
  </si>
  <si>
    <t>Se refiere a tomar la informacion o documentación y ocultarla para desviar su uso y generar beneficios particulares o a terceros</t>
  </si>
  <si>
    <t>Falta de apropiacion del código de integridad que rige las labores del servidor público y contratistas</t>
  </si>
  <si>
    <t xml:space="preserve">No contar con información oportuna y confiable
Pérdida de memoria institucional </t>
  </si>
  <si>
    <t>1. Cada dependencia actualiza periodicamente los Inventarios de los archivos de gestión para el respectivo control de la documentación que se tiene en cada unidad administrativa. En caso que la dependencia no actualice el inventario, el GPC solicita el reporte de esta acción en el plan de trabajo.</t>
  </si>
  <si>
    <t>1. Realizar sensibilización a los servidores públicos en el código de intregridad
Nota: La meta de la accion de control es anual</t>
  </si>
  <si>
    <t>Memorando
Listados de Aistencia</t>
  </si>
  <si>
    <t>Presentar conflicto de intereses, en la ejecución de Gestión Documental y no dar cumplimiento al procedimiento de conflicto de intereses establecido por la entidad.</t>
  </si>
  <si>
    <t>1. Realizar una jornada de socialización del procedimiento de conflicto de intereses y recordatorios sobre su cumplimiento
Nota: La meta de la accion de control es anual</t>
  </si>
  <si>
    <t>Listado de asistencia correo electrónico</t>
  </si>
  <si>
    <t>Coordinador Grupo de Procesos Corporativos</t>
  </si>
  <si>
    <t xml:space="preserve">Atender los requerimientos de los ciudadanos, mediante el suministro de la información, gestión oportuna de peticiones, recepción de trámites y servicios y evaluación a la satisfacción del usuario y la adecuada interacción con las partes interesadas.  </t>
  </si>
  <si>
    <t xml:space="preserve">Responder las PQRS fuera de los términos legales establecidos por intereses particulares </t>
  </si>
  <si>
    <t xml:space="preserve">Hace referencia a dar respuesta en fechas posteriores o fuera de los términos establecidos por la ley. </t>
  </si>
  <si>
    <t xml:space="preserve">1. Desconocimiento para identificar la clase de petición  de acuerdo a lo establecido en la ley 1755 de 2015 y en el decreto.491 de 2020 </t>
  </si>
  <si>
    <t>Sanciones y demandas</t>
  </si>
  <si>
    <t xml:space="preserve">1. El profesional del GPC trimestralmente genera los insumos de los flash informativos para enfatizar los plazos establecidos para dar respuesta a las diferentes peticiones, dejando como evidencia los flash informativos. En caso de presentarse dificultades nmediatamente se raliza la pieza de comunicac ión para la divulgación. </t>
  </si>
  <si>
    <t>1. Realizar sensibilizaciones a las Direcciones Teritoriales,  enfatizando en la  clase de petición  de acuerdo a lo establecido en la ley 1755 de 2015 y el  Decreto 491 de 2020 
Nota: La meta de la acción de control es anual</t>
  </si>
  <si>
    <t>Presentaciones 
Listados de asistencia
Flash informativos</t>
  </si>
  <si>
    <t>Grupo de Atención al Ciudadano</t>
  </si>
  <si>
    <t>2. Insuficiente apropiación  de los lineamientos establecidos para el proceso de servicio al ciudadano.</t>
  </si>
  <si>
    <t>2. Cada vez que se recibe la PQRS, el encargado de generar la respuesta en el Nivel Central y Territorial realiza la clasificacion del tipo de petición que ingresó para determinar el tiempo de respuesta de la misma. En caso de desviación  se debe clasificar inmediatamente.</t>
  </si>
  <si>
    <t>2. Generar alertas  por medio de correo electrónico, con el fin de que se de respuesta oportuna a las solicitudes
Nota: La meta de la acción de control es anual</t>
  </si>
  <si>
    <t>Correos electrónicos</t>
  </si>
  <si>
    <t>Grupo de Atención al Ciudadano
Direcciones Territoriales</t>
  </si>
  <si>
    <t xml:space="preserve">3. Favorecer intereses personales o de terceros </t>
  </si>
  <si>
    <t xml:space="preserve">
3. Notificar al GAU mediante correo electrónico la siguiente informacion respecto a las PQRSD:
-Número de recibidas en el mes
-Cuantas fueron respondidas oportunamente 
- Cuantas se encuentran en trámite
Nota: La meta de la acción de control es anual</t>
  </si>
  <si>
    <t>Correo electrónico</t>
  </si>
  <si>
    <t xml:space="preserve">
Direcciones Territoriales</t>
  </si>
  <si>
    <t>Presentar conflicto de intereses, en la ejecución de Servicio al Ciudadano y no dar cumplimiento al procedimiento de conflicto de intereses establecido por la entidad.</t>
  </si>
  <si>
    <t>1. Realizar una jornada de socialización del procedimiento de conflicto de intereses y recordatorios sobre su cumplimiento
Nota: La meta de la acción de control es anual</t>
  </si>
  <si>
    <t>Coordinador Grupo de Atención al Ciudadano</t>
  </si>
  <si>
    <t xml:space="preserve">Administrar los recursos físicos de Parques Nacionales Naturales mediante la identificación,  valoración y mantenimiento de los bienes muebles e inmuebles, para garantizar la disponibilidad de los mismos. </t>
  </si>
  <si>
    <t>Sustracción de bienes propiedad de la Entidad por parte de un servidor</t>
  </si>
  <si>
    <t>Se refiere al hurto de bienes que pertenencen a Parques Nacionales Naturales de Colombia.</t>
  </si>
  <si>
    <t>1. Falta de controles en las salidas y prestamo de bienes</t>
  </si>
  <si>
    <t>Detrimento patrimonial</t>
  </si>
  <si>
    <t xml:space="preserve">1. Cada vez que se requiere un bien en calidad de préstamo, el cuentadante diligencia el formato Traslado y  préstamo de bienes indicando la información del bien, la justificación del prestamo y las firmas de quien recibe y entrega con el fin de controlar el prestamo y entrega del bien . El que entrega el bien es el cuentadante. En caso de no contar con las firmas no se tramita el mismo pues no cuenta con la aprobación. </t>
  </si>
  <si>
    <t>1. Verificar la información remitida en el formato vigente de Traslado y  préstamo de bienes (complementamente diligenciado y con las firmas respectivas).</t>
  </si>
  <si>
    <t>Formato de Traslado y préstamo de bienes dligenciado</t>
  </si>
  <si>
    <t>Grupo de Procesos Corporativos y Direcciones Territoriales</t>
  </si>
  <si>
    <t>2. Falta de etica por parte de los servidores.</t>
  </si>
  <si>
    <t>2. Realizar campañas de concientización del manejo de los recursos físicos.</t>
  </si>
  <si>
    <t>Flash informativos</t>
  </si>
  <si>
    <t>Presentar conflicto de intereses, en la ejecución de Gestión de Recursos Físicos y no dar cumplimiento al procedimiento de conflicto de intereses establecido por la entidad.</t>
  </si>
  <si>
    <t>1. 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</si>
  <si>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Gestionar los recursos tecnológicos para optimizar, agilizar y soportar la operación de los procesos de la entidad, que permita mejorar la trazabilidad, disponibilidad y escalabilidad de la plataforma tecnológica de la entidad a través de los controles de infraestructura y seguridad definidos.</t>
  </si>
  <si>
    <t>Pérdida de la información en los sistemas de información de TI de PNNC</t>
  </si>
  <si>
    <t xml:space="preserve">
Pérdida de información que los usuarios han consignado en las aplicaciones con que la entidad cuenta y la  información propia de la Entidad</t>
  </si>
  <si>
    <t xml:space="preserve">Bajos controles preventivos para movimientos inadecuados en las aplicaciones. Falta de capacidad para poder realizar copias de seguridad. Falta de recursos en el esquema en nube para poder tener backups sobre toda la información de la entidad
</t>
  </si>
  <si>
    <t xml:space="preserve">1. Reputación y afectación economica de la entidad.
2. Indispobiilidad de la información
3. Pérdida de la información
4. Incumplimiento a las respuestas solicitadas
5. Reprocesos 
</t>
  </si>
  <si>
    <t>1. GSIR cuenta con un sistema de protección de aplicaciones Web que se realiza diariamente de una forma automatica quedando como evidencia los informes de gestión mensual que se generan.</t>
  </si>
  <si>
    <t xml:space="preserve">Débil </t>
  </si>
  <si>
    <t>1. Implementar un esquema de respaldo sobre la información alojada en la entidad</t>
  </si>
  <si>
    <t>Informe del registro de ejecución del esquema de respaldo de información de la entidad</t>
  </si>
  <si>
    <t>Grupo de Tecnologías de la Información y Comunicaciones</t>
  </si>
  <si>
    <t>Presentar conflicto de intereses, en la ejecución de las actividades tecnologías, seguridad de la información y radiocomunicaciones y no dar cumplimiento al procedimiento de conflicto de intereses establecido por la entidad.</t>
  </si>
  <si>
    <t>Listado de asistencia, presentación y correo electrónico</t>
  </si>
  <si>
    <t>Grupo Tecnologías de la Información y Comunicaciones</t>
  </si>
  <si>
    <t>Establecer las actividades para generar y compartir el conocimiento, entre funcionarios y contratistas en los tres niveles de gestión, permitiendo su divulgación y socialización, para asegurar que el conocimiento permaneza en la Entidad y sea efectivamente transmitido a los grupos de interés, promoviendo las buenas prácticas de gestión, que permitan generar mecanismos de experimentación e innovación para el desarrollo de las soluciones para la satisfacción de los grupos de valor y grupos de interés.</t>
  </si>
  <si>
    <t>Presentar conflicto de intereses, en la ejecución de las actividades gestión de conocimiento y no dar cumplimiento al procedimiento de conflicto de intereses establecido por la entidad.</t>
  </si>
  <si>
    <t>Grupo de Gestión del Conocimiento y la Innovación – GGCI”</t>
  </si>
  <si>
    <t>Asistir jurídicamente a Parques Nacionales Naturales en los asuntos relacionados con el cumplimiento de sus funciones, mediante la interpretación y aplicación de la normatividad vigente, para la defensa de sus intereses, garantizando la legalidad de sus actuaciones</t>
  </si>
  <si>
    <t>Defensa judicial que se realice para el favorecimiento de particulares</t>
  </si>
  <si>
    <t>Posibilidad de que no se ejerza una adecuada defensa judicial por parte del abogado apoderado, para favorecer los intereses de un particular y en perjuicio de los intereses de la entidad.</t>
  </si>
  <si>
    <t>1. Insuficiencia en la revisión y retroalimentación de las acciones de defensa judicial.</t>
  </si>
  <si>
    <t>Desiciones judiciales en perjucio de la entidad.</t>
  </si>
  <si>
    <t>1. Jefe de la Oficina Asesora Jurídica mensualmente revisa la acción judicial ejecutada por parte de los apoderados, quedando registrado en las actas de seguimiento y se define lineamientos para su desarrollo en caso requerido.</t>
  </si>
  <si>
    <t>1. Seguimiento trimestral a las acciones judiciales mediante alertas Matriz seguimiento personal a cargo de Ekogui.</t>
  </si>
  <si>
    <t>Registro de la Matriz seguimiento personal a cargo de Ekogui.</t>
  </si>
  <si>
    <t>Presentar conflicto de intereses, en la ejecución de una actividad de asesoría jurídica y no dar cumplimiento al procedimiento de conflicto de intereses establecido por la entidad.</t>
  </si>
  <si>
    <t>Probabilidad que un contratista o funcionario no  notifique, declare, manifieste u omita el conflicto de intereses y continúe con su actividad, incumpliendo los lineamientos de conflicto de intereses.</t>
  </si>
  <si>
    <t>1. El personal del proceso dispondrá de lineamientos estandarizados y documentados por la Entidad a través de Gestión de Talento Humano, relacionados con conflicto de intereses para ser implementados y ejecutados según la necesidad u ocurrencia del tema por los funcionarios o contratistas del proceso Gestión Jurídica, en caso de desviaciones se informa al líder del proceso y/o supervisor del contrato para generar los lineamientos del tema.</t>
  </si>
  <si>
    <t xml:space="preserve">1. Realizar una jornada de socialización del procedimiento vigente de conflicto de intereses de la Entidad y recordatorios sobre su cumplimiento. </t>
  </si>
  <si>
    <t>Listado de asistencia o correo electrónico</t>
  </si>
  <si>
    <t>Lider del proceso de Gestión Jurídica</t>
  </si>
  <si>
    <t>Formular e implementar  lineamientos, metodologías y estrategias de planeación, seguimiento, evaluación y mejora continua dirigidos al cumplimiento  de la misión, objetivos estratégicos y requerimientos legales aplicables.</t>
  </si>
  <si>
    <t>Modificación en el avance de algunas metas, a favor de alguna dependencia en particular</t>
  </si>
  <si>
    <t xml:space="preserve">Modificación de los avances de metas en los diferentes mecanismo de medición empleados para la planeación de la Entidad a beneficio de alguna dependencia en particular. </t>
  </si>
  <si>
    <t>1. Intereses particulares que puedan afectar la proyección de metas.</t>
  </si>
  <si>
    <t>Investigaciones disciplinarias.
Afectación de la Imagen Institucional.
Detrimentro patrimonial.
Incumplimiento de la misión de la Entidad.</t>
  </si>
  <si>
    <t>1. Evaluar la pertinencia de las solicitudes de actualización de magnitudes físicas de los indicadores.</t>
  </si>
  <si>
    <t>Comunicaciones (ORFEO o Correos electrónicos)</t>
  </si>
  <si>
    <t>2. Falta de apropiación de valores institucionales.</t>
  </si>
  <si>
    <t>1. La OAP presentará ante Comité Institucional de Gestión y Desempeño o Comité Directivo el seguimiento a los planes (PEI - PAA) y a los compromisos establecidos, cuando se requiera y quedará reportado en el acta correspondiente de forma anual (PEI) y Semestral (PAA), como actividad preventiva para las alertas tempranas por lo lideres de proceso, en caso de desviaciones se dejaran compromisos en el CIGD.</t>
  </si>
  <si>
    <t>2.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t>
  </si>
  <si>
    <t>Print de pantalla o URL de la página web con la información publicada.</t>
  </si>
  <si>
    <t xml:space="preserve">3. Omisión y/o manipulación de información. </t>
  </si>
  <si>
    <t>Presentar conflicto de intereses, en la ejecución de las actividades propias del proceso Direccionamiento Estratégico, y no dar cumplimiento al procedimiento de conflicto de intereses establecido por la entidad.</t>
  </si>
  <si>
    <t>1. El personal del proceso Direccionamiento Estratégico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</si>
  <si>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1. Realizar una jornada de socialización del procedimiento de conflicto de intereses y recordatorios sobre su cumplimiento al personal OAP</t>
  </si>
  <si>
    <t>Orientar y fortalecer las acciones institucionales de asuntos internacionales y cooperación de PNNC para apoyar el cumplimiento de los objetivos misionales de la entidad en relación a la conservación de la biodiversidad.</t>
  </si>
  <si>
    <t>Manejo inadecuado de la información para la gestión y formulación de proyectos de cooperación.</t>
  </si>
  <si>
    <t>No reporte de información de acuerdo al procedimiento establecido por parte de las dependecias interesadas y/o filtración de información estratégica a actores externos.</t>
  </si>
  <si>
    <t>1. Desconocimiento del procedimiento.</t>
  </si>
  <si>
    <t>1. Reprocesos.
2. Sanciones.
3. Perdida de posicionamiento y credibilidad frente a los grupos de valor e interes.
4. Perdida de recursos</t>
  </si>
  <si>
    <t>1. Los profesionales de la OAP realizan socialización del procedimiento de gestión,  formulación y seguimiento, de proyectos de cooperación de forma anual, a todos los niveles de gestión con el objetivo de aumentar el conocimiento del tema en el personal de la Entidad, en caso de no participar en la actividad toda la información se encuentra consignada en el procedimiento del proceso.</t>
  </si>
  <si>
    <t>1. Generar comunicaciones de orientación para el cumplimiento del procedimiento de cooperación Nacional No Oficinal e internacional, con las dependencias que se esten apoyando.</t>
  </si>
  <si>
    <t>Comunicaciones (memorando, correo, registros de asistencia)</t>
  </si>
  <si>
    <t>Manejo inadecuado de la información para la gestión y formaución de proyectos de cooperación.</t>
  </si>
  <si>
    <t>2. Beneficios bajo interéses particulares.</t>
  </si>
  <si>
    <t>3. No cumplimiento de lineamientos para la seguridad de la información.</t>
  </si>
  <si>
    <t>Presentar conflicto de intereses, en la ejecución de las actividades propias de Cooperación Nacional No oficial e Internacional y Asuntos Internacionales, y no dar cumplimiento al procedimiento de conflicto de intereses establecido por la entidad.</t>
  </si>
  <si>
    <t>1.El personal del proceso Cooperación Nacional No Oficial e Internacional,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</si>
  <si>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 xml:space="preserve">Planificar e implementar estrategias de manejo  que permitan tener un sistema de Parques efectivamente gestionado. </t>
  </si>
  <si>
    <t>Pérdida  de información generada a través de las investigaciones requeridas para la toma de decisiones de manejo, dificultando la evaluacion de la misma para el monitoreo y evaluacion de acciones de manejo requeridas.</t>
  </si>
  <si>
    <t xml:space="preserve">Incumplimiento en la ejecución de la actividad de remisión del informe final del aval de investigación  y el cargue de los datos en la plataforma de investigación y monitoreo de PNNC. </t>
  </si>
  <si>
    <t>1. Desconocimiento del procedimiento correspondiente.
2. Desarticulaciónn con actores vinculados en la investigacion por parte del equipo del area protegida.
3. Falta de planeacion en el seguimiento a los avales de investigación.
4.Desconocimiento del procedimiento existente. 
5. Cambio de personal en equipos de áreas protegidas.</t>
  </si>
  <si>
    <t>Mala imagen
Perdida de imagen institcional
Fuga de información 
Investigaciones Disciplinarias
No reconocimiento de derechos de autor</t>
  </si>
  <si>
    <t>Operativos</t>
  </si>
  <si>
    <t>1. La SGM-GPM harán seguimiento semestral a los compormisos de los avales de investigación, según los tiempos pactados en el mismo, para contar con los resultados y datos derivados de cada investigacion y esten disponibles en los tres niveles de gestion cuando estos sean requeridos.En caso de incumplimiento de los compromisos se deberá informar a la SGM por medio de un memorando, adjuntando las evidencias de solicitud de cumplimiento de los compromisos. Posterior la SGM realizará el requerimiento de compromisos y/o obligaciones vía oficio al actor estrtégico.</t>
  </si>
  <si>
    <t>Print de correo electrónico.</t>
  </si>
  <si>
    <t>Presentar conflicto de intereses, en la ejecución del proceso AMSPNN y no dar cumplimiento al procedimiento de conflicto de intereses establecido por la entidad.</t>
  </si>
  <si>
    <t>Probabilidad que un contratista o funcionario no notifique, declare o manifieste el conflicto de intereses y continúe con su actividad,incumpliendo los lineamientos de conflicto de intereses.</t>
  </si>
  <si>
    <t>1. El personal del proceso dispondrá de lineamientos estandarizados y documentados por Gestión del Talento Humano para la Entidad relacionados con conflicto de intereses para ser implementados y ejecutados según la necesidad u ocurrencia del tema, en caso de desviaciones se informará al líder del proceso para generar los lineamientos del tema.</t>
  </si>
  <si>
    <t>Subdirecciòn de gestiòn y manejo</t>
  </si>
  <si>
    <t>PARTICIPACIÓN SOCIAL</t>
  </si>
  <si>
    <t>Presentar conflicto de intereses, en la ejecución del proceso de PARTICIPACIÓN SOCIAL  y no dar cumplimiento al procedimiento de conflicto de intereses establecido por la entidad.</t>
  </si>
  <si>
    <t>Ejercer actividades en el marco de la prevención, administración, vigilancia, ordenamiento, regularización y el control de las presiones antrópicas existentes en el SPNN, a través de diferentes herramientas y/o estrategias de manejo, normativas, de gobernanza y articulación instittucional, con la finalidad de mejorar o mantener el estado de conservación de las áreas SPNN y su efectividad en el manejo.</t>
  </si>
  <si>
    <t xml:space="preserve">Extralimitación en el ejercicio de funciones en el otorgamiento de permisos, concesiones, y autorizaciones en las Áreas Protegidas. </t>
  </si>
  <si>
    <t>Circunstancia en la cual un servidor público va más allá de las funciones y fines que le otorgan las funciones del cargo o su contrato. Aplica cuando se hace uso discrecional del poder y el monopolio en la toma de decisiones, otorgamiento de permisos, concesiones, y autorizaciones en las Áreas Protegidas.</t>
  </si>
  <si>
    <t>1. Atribución de funciones y  competencias que no le son propias de su cargo por parte de los servidores públicos.</t>
  </si>
  <si>
    <t>Apertura de investigación disciplinaria.
Afectación a los principios de transparencia, objetividad e idoneidad de la Entidad.
Pérdida de credibilidad y confianza en los servidores públicos de la dependencia.</t>
  </si>
  <si>
    <t>Nivel Central: Reporte de ORFEO del coordinador(a) del GTEA para el Nivel Central - Correos electrónicos asociados a funciones en el otorgamiento de permisos, concesiones, y autorizaciones en las Áreas Protegidas. 
DTCA: 
Reporte de ORFEO del director territorial y/o líder del equipo de apoyo jurídico DTCA y/o Acto administrativo firmado 
- Correo electrónico visto bueno remitido al líder del equipo de apoyo jurídico DTCA previo a la firma del  acto administrativo por parte del director territorial</t>
  </si>
  <si>
    <t>SGM, GTEA y Direcccón Territorial Caribe.</t>
  </si>
  <si>
    <t>Dilación indebida de los tiempos en el transcurso de losTrámites Ambientales.</t>
  </si>
  <si>
    <t>Retrasos voluntarios o indebidas por parte de servidores públicos cuando le asiste interés particular de obtener beneficio ilícito originado en el otorgamiento de un permiso, concesión y/o autorización.</t>
  </si>
  <si>
    <t xml:space="preserve">1. Desconocimiento de los tiempos que otorga la normatividad, contenida en los procedimientos del Sistema Intregado de Gestión de la Entidad, que aplica Trámites Ambientales. </t>
  </si>
  <si>
    <t>Reproceso de actividades y aumento en la carga de actividades.
Pérdida de confianza y credibilidad en los servidores públicos y de la Entidad</t>
  </si>
  <si>
    <t>1. Sensibilizaciones realizadas de norma para tramites ambientales de su competencia por parte de la unidad de decisión. Coordinador(a) GTEA ó Director(a) Territorial Caribe apoyandose con su equipo de trabajo para la sensibilización.
Evidencias:Listados de asistencia y actas donde se evidencie la sensibilización  al equipo de trabajo en el tramite o tramites de su competencia.
Divulgaciones de la información: Correo electronicos de difusión de la sensibilización, elementos interactivos de difusión.</t>
  </si>
  <si>
    <t xml:space="preserve">1. Sensibilizar periódicamente al equipo de trabajo sobre el cumplimiento de los tiempos otorgados por la norma para los Trámites Ambientales.
</t>
  </si>
  <si>
    <t xml:space="preserve">Listados de asistencia y/o  actas donde se evidencien los procesos de sensiiblización al equipo de trabajo y/o divulgaciones de la información: Correo electronicos de difusión de la sensiblización elementos interactivos de difusión. </t>
  </si>
  <si>
    <t>GTEA y Dirección Territorial Caribe.</t>
  </si>
  <si>
    <t>Extralimitación en el ejercicio de funciones sancionatorias en las diferentes instancias que adelantan procesos sancionatorios ambientales.</t>
  </si>
  <si>
    <t>Circunstancia en la cual un servidor público por acción u omisión  va más allá de las funciones y fines que le otorgan las facultades del cargo o  contrato en las actividades de los procesos sancionatorios. Ocurre cuando por uso discrecional del poder se influye en la toma de decisiones para el ejercicio de la función sancionatoria.</t>
  </si>
  <si>
    <t>1. Abuso por acción u omisión de las funciones y competencias propias del cargo o contrato por parte de los servidores públicos en las actividades de los procesos sancionatorios.</t>
  </si>
  <si>
    <t xml:space="preserve">Apertura de investigación disciplinaria, fiscal, penal según la gravedad  de la conducta.
Afectación a los principios establecidos en la Ley 1437 de 2011 y demás normas concordantes. 
Pérdida de credibilidad y confianza de los servidores públicos de la entidad, en la aplicación de la Ley 1333 de 2009. </t>
  </si>
  <si>
    <t>1. El responsable (Jefe de Área Protegida, (DTAM) Director Territorial (DTAM),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</si>
  <si>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1. Remitir la documentación necesaria a la DT de su jurisdicción, en los términos de la resolución de competencia 476 de 2012, cuando se presenten conductas que ameriten la correspondiente actuación sancionatoria, con el propósito de dar impulso a las actuaciones sancionatorias en el marco de la Ley 1333.</t>
  </si>
  <si>
    <t>Correos electronicos de la remisión y/o reporte ORFEO de las actuaciones sancionatorias en el marco de la Ley 1333 de 2009 a la DT de su jurisdicción, en los términos de la resolución de competencia 476 de 2012. En caso de no presentarse conductas sancionarias la evidencia corresponderá a un correo electrónico donde se informe este hecho a la respectiva DT.</t>
  </si>
  <si>
    <t>Jefe del Área Protegida
(DTAM)</t>
  </si>
  <si>
    <t xml:space="preserve">2.  Asignar según corresponda al servidor público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ejecuta cada vez que la DT deba ejercer funciones sancionatorias. </t>
  </si>
  <si>
    <t>Reporte de transacciones de ORFEO del Director(a) Territorial y/o líder del equipo de apoyo jurídico DT relacionados con los actos de impulso procesal expedidos en la correspodiente investigación sancionatoria ambiental  
y/o 
los publicados en la Gaceta Oficial de PNNC.</t>
  </si>
  <si>
    <t>El Director(a)Territorial y/o líder del equipo de apoyo jurídico en la DT
(DTAM)</t>
  </si>
  <si>
    <t xml:space="preserve">3. Asignar según corresponda al servidor público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ejercerá acorde a las actuaciones que en el marco de su competencia deba adelantar. </t>
  </si>
  <si>
    <t xml:space="preserve">Reporte de ORFEO del  Coordinador(a) del GTEA para el Nivel Central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</si>
  <si>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Coordinador(a) del Grupo de Trámites y Evaluación Ambiental-GTEA</t>
  </si>
  <si>
    <t>1. El responsable (Jefe de Área Protegida, (DTAO) Director Territorial (DTAO),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</si>
  <si>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(DTAO)</t>
  </si>
  <si>
    <t>El Director(a)Territorial y/o líder del equipo de apoyo jurídico en la DT
(DTAO)</t>
  </si>
  <si>
    <t>1. El responsable (Jefe de Área Protegida, (DTCA) Director Territorial (DTCA),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</si>
  <si>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(DTCA)</t>
  </si>
  <si>
    <t>El Director(a)Territorial y/o líder del equipo de apoyo jurídico en la DT
(DTCA)</t>
  </si>
  <si>
    <t>1. El responsable (Jefe de Área Protegida, (DTAN) Director Territorial (DTAN),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</si>
  <si>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(DTAN)</t>
  </si>
  <si>
    <t>El Director(a)Territorial y/o líder del equipo de apoyo jurídico en la DT
(DTAN)</t>
  </si>
  <si>
    <t>1. El responsable (Jefe de Área Protegida, (DTOR) Director Territorial (DTOR),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</si>
  <si>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(DTOR)</t>
  </si>
  <si>
    <t>El Director(a)Territorial y/o líder del equipo de apoyo jurídico en la DT
(DTOR)</t>
  </si>
  <si>
    <t>1. El responsable (Jefe de Área Protegida, (DTPA) Director Territorial (DTPA),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</si>
  <si>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(DTPA)</t>
  </si>
  <si>
    <t>El Director(a)Territorial y/o líder del equipo de apoyo jurídico en la DT
(DTPA)</t>
  </si>
  <si>
    <t>Dilación indebida de los tiempos en el transcurso de los Procesos sancionatorios.</t>
  </si>
  <si>
    <t>Retrasos indebidos por parte de servidores públicos cuando le asiste interés particular de obtener beneficio ilícito originado en proferir decisiones en un proceso sancionatorio.</t>
  </si>
  <si>
    <t>1. Inaplicabilidad de los tiempos que otorga la normativa que hace parte de los procedimientos del Sistema de Gestión Intregado de la Entidad, que aplica para los Procesos sancionatorios.</t>
  </si>
  <si>
    <t xml:space="preserve">Reproceso de actividades y aumento en la carga de los procesos sancionatorios.
Apertura de investigación disciplinaria, fiscal, penal según la gravedad  de la conducta.
Afectación a los principios establecidos en la Ley 1437 de 2011 y demas normas concordantes. 
Pérdida de credibilidad y confianza de los servidores públicos de la entidad en la aplicación de la Ley 1333 de 2009. </t>
  </si>
  <si>
    <t>1. La jefatura del área protegida, el equipo jurídico de cada una las DT (DTAM)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</si>
  <si>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 xml:space="preserve">1. Sensibilizar periódicamente al equipo de trabajo sobre el cumplimiento de los tiempos otorgados por la norma para Procesos Sancionatorios con el propósito de que evitar la dilación indebida de los tiempos en el transcurso de los Procesos sancionatorios.
Este control se ejecuta a través de una sensibilización como mínimo, asi como los elementos de seguimiento que permitan establecer la puesta en practica de lo conocido en la sensbilización.
Nota: Las jefaturas de área coordinarán con el nivel territorial la sensiblización en su área de influencia. </t>
  </si>
  <si>
    <t>Listados de asistencia y/o  actas donde se evidencien los procesos de sensibilización al equipo de trabajo, y/o herramientas de seguimiento que permitan establecer la puesta en práctica de lo conocido en las sensiblizaciones. Esto es: (Correos electronicos de difusión posterior a la sensiblización, formularios de encuestas de lo aprendido, elementos interactivos de difusión de lo aprendido).</t>
  </si>
  <si>
    <t>1. La jefatura del área protegida, el equipo jurídico de cada una las DT (DTAO)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</si>
  <si>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(DTAO)</t>
  </si>
  <si>
    <t>1. La jefatura del área protegida, el equipo jurídico de cada una las DT (DTCA)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</si>
  <si>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(DTCA)</t>
  </si>
  <si>
    <t>1. La jefatura del área protegida, el equipo jurídico de cada una las DT (DTAN)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</si>
  <si>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(DTAN)</t>
  </si>
  <si>
    <t>1. La jefatura del área protegida, el equipo jurídico de cada una las DT (DTOR)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</si>
  <si>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(DTOR)</t>
  </si>
  <si>
    <t>1. La jefatura del área protegida, el equipo jurídico de cada una las DT (DTPA)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</si>
  <si>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(DTPA)</t>
  </si>
  <si>
    <t>Presentar conflicto de intereses, en la ejecución de una actividad propia de autoridad ambiental y no dar cumplimiento al procedimiento de conflicto de intereses establecido por la entidad.</t>
  </si>
  <si>
    <t>1. El personal del proceso Autoridad Ambiental dispondrá de lineamientos estandarizados y documentados por el Grupo de Talento Humano para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</si>
  <si>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1. Realizar al personal del proceso de Autoridad Ambiental en el nivel central una jornada de socialización empelando diferentes medios de difusión del procedimiento de conflicto de intereses y recordatorios sobre su cumplimiento</t>
  </si>
  <si>
    <t>Listado de asistencia y/o elementos de difusión digital (formulario, presentaciones interactivas) para socialización y el correo electrónico para el recordatorio sobre cumplimiento del procedimiento de conflicto de intereses.</t>
  </si>
  <si>
    <t>Omisión de registro de las presiones con alcance sancionatorio y permiviso detectadas  en el ejercicio de  PVC a través de  herramientas tecnológicas de la entidad (SICO SMART y aplicativos), permitiendo la generación de retrasos  indebidos  en el seguimiento de las presiones antrópicas.</t>
  </si>
  <si>
    <t>AP</t>
  </si>
  <si>
    <t xml:space="preserve">Circunstancia en la cual un servidor público por  omisión no cumple sus  funciones asignadas que le otorgan las facultades del cargo o  contrato e influye el registro de información de las actividades de PVC, generando retrasos  indebidos  en el seguimiento de las presiones antrópicas con  alcance permisivo y sancionatorio que afectan el estado de conservación de las áreas protegidas. </t>
  </si>
  <si>
    <t>1. Abuso por  omisión de las funciones y competencias propias del cargo o contrato por parte de los servidores públicos.</t>
  </si>
  <si>
    <t xml:space="preserve">1. Apertura de investigación disciplinaria, fiscal, penal según la gravedad  de la conducta.
2. Pérdida de credibilidad y confianza de los servidores públicos de la entidad en el ejercicio de PVC y autoridad ambiental. 
3.No seguimiento  de las presiones antrópicas con alcance sancionatorio  que afectan el estado de conservación de las AP y de sus VOC y/o PIC. 
4. Pérdida de cobertura vegetal natural, conectividad ecosistémicas, perdida de hábitat para los VOC´s de filtro fino, afectación en la estructura integral de las PIC´s, perdida de valores culturales. 
</t>
  </si>
  <si>
    <t>1. Las Áreas Protegidas (DTAM)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</si>
  <si>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 xml:space="preserve">1. Generar el informe de PVC trimestral con sus respectivos anexos, con su envío respectivo a la Dirección Territorial.  </t>
  </si>
  <si>
    <t>Informe de PVC con su anexos (SICO SMART y otros) correspondientes al periodo de reporte asociado al indicador del PAA de seguimiento de informes de PVC, comunicación de remisión del informe de la DT.</t>
  </si>
  <si>
    <t>1. Las Áreas Protegidas (DTAO)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</si>
  <si>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Área Protegida 
(DTAO)</t>
  </si>
  <si>
    <t>1. Las Áreas Protegidas (DTCA)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</si>
  <si>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Área Protegida 
(DTCA)</t>
  </si>
  <si>
    <t>1. Las Áreas Protegidas (DTAN)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</si>
  <si>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1. Las Áreas Protegidas (DTOR)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</si>
  <si>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1. Las Áreas Protegidas (DTPA)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</si>
  <si>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</si>
  <si>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Omitir un requisito de tipo contractual</t>
  </si>
  <si>
    <t>No incorporar requisitos establecidos por la ley vigente en los pliegos de condiciones.</t>
  </si>
  <si>
    <t>1. Falta de revisión de la diferente documentación generada en el proceso de Gestión Contractual.</t>
  </si>
  <si>
    <t>Sanción disciplinaria, fiscal y penal</t>
  </si>
  <si>
    <t xml:space="preserve">1. El Grupo de Contratos genera los lineamientos y documentación requerida (manual de contratación y procedimientos) a los instrumentos normativos contractuales, con el proposito de dar cumplimiento a la normatividad vigente. El manual de contratación y procedimientos se encuentran en la pagina web e intranet de la Entidad.
</t>
  </si>
  <si>
    <r>
      <rPr>
        <sz val="10"/>
        <color theme="1"/>
        <rFont val="Arial Narrow"/>
        <family val="2"/>
      </rPr>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t>
    </r>
    <r>
      <rPr>
        <b/>
        <u/>
        <sz val="10"/>
        <color theme="1"/>
        <rFont val="Arial Narrow"/>
        <family val="2"/>
      </rPr>
      <t xml:space="preserve"> podrá</t>
    </r>
    <r>
      <rPr>
        <sz val="10"/>
        <color theme="1"/>
        <rFont val="Arial Narrow"/>
        <family val="2"/>
      </rPr>
      <t xml:space="preserve"> requerir apoyo financiero para la estructuración, caso en el cual se registrará el visto bueno o el Orfeo que contenga la estructuración de los indicadores financieros </t>
    </r>
  </si>
  <si>
    <t>Estudios previos con vistos buenos de los estructuradores tecnicos y financieros (este ultimo cuando haya lugar conforme a la nota indicada en la acción de control)
Orfeo que contenga la estructuración de los indicadores financieros cuando haya lugar (Aplica solo para nivel central)</t>
  </si>
  <si>
    <t>Grupo de Contratos 
Direcciones Territoriales</t>
  </si>
  <si>
    <t>Direccionamiento de los procesos de contratación a favor de terceros</t>
  </si>
  <si>
    <t>Favorecer en los procesos de contratación a un posible proponente</t>
  </si>
  <si>
    <t xml:space="preserve">Falta de aplicación de la normatividad vigente y  las directrices establecidas en el manual de contratación y procedimientos establecidos para las diferentes modalidades de contratación </t>
  </si>
  <si>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 podrá requerir apoyo financiero para la estructuración, caso en el cual se registrará el visto bueno o el Orfeo que contenga la estructuración de los indicadores financieros</t>
  </si>
  <si>
    <t>2. Revisión y vistos buenos de las respuestas a las observaciones.</t>
  </si>
  <si>
    <t xml:space="preserve">Respuestas a las observaciones en el secop
</t>
  </si>
  <si>
    <t>Presentar conflicto de intereses, en la ejecución de Gestión Contractual y no dar cumplimiento al procedimiento de conflicto de intereses establecido por la entidad.</t>
  </si>
  <si>
    <t>Coordinadora Grupo de Contratos</t>
  </si>
  <si>
    <t>Gestionar y administrar los recursos financieros asignados a la Entidad para contribuir al control de los mismos y contar con información financiera veraz y oportuna para la toma de decisiones.</t>
  </si>
  <si>
    <t>Afectar el presupuesto sin el respectivo soporte legal en beneficio propio o a cambio de una retribución económica.</t>
  </si>
  <si>
    <t>Hace referencia a realizar un registro presupuestal sin el soporte legal y sin autorización del ordenador del gasto.</t>
  </si>
  <si>
    <t>1. Falta de implementación del punto de control relacionado con anexar el acto administrativo e indicar el número de Certificado de Disponibilidad Presupuestal en el radicado del sistema de gestión documental</t>
  </si>
  <si>
    <t>Investigaciones penales, disciplinarias y fiscales
 Detrimento patrimonial</t>
  </si>
  <si>
    <t>1. El responsable de presupuesto cada vez que se emite un registro prespuestal, lo elabora, con base en el acto administrativo remitido mediante ORFEO al grupo interno de trabajo de Financiera y adjunta el mismo firmado por el jefe de presupuesto o quien haga sus veces.</t>
  </si>
  <si>
    <r>
      <rPr>
        <sz val="10"/>
        <color theme="1"/>
        <rFont val="Arial Narrow"/>
        <family val="2"/>
      </rPr>
      <t xml:space="preserve">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
</t>
    </r>
    <r>
      <rPr>
        <b/>
        <sz val="10"/>
        <color theme="1"/>
        <rFont val="Arial Narrow"/>
        <family val="2"/>
      </rPr>
      <t xml:space="preserve">NOTA: </t>
    </r>
    <r>
      <rPr>
        <sz val="10"/>
        <color theme="1"/>
        <rFont val="Arial Narrow"/>
        <family val="2"/>
      </rPr>
      <t xml:space="preserve">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t>
    </r>
  </si>
  <si>
    <t>Listado de registros presupuestales del SIIF Nación evidenciando en la descripción el No.ORFEO.</t>
  </si>
  <si>
    <t>Se refiere a que un usuario diferente al responsable del certificado de firma digital o token realice transacciones a nombre del titular del certificado</t>
  </si>
  <si>
    <t>1. Uso indebido del elemento electrónico de seguridad</t>
  </si>
  <si>
    <t>Desviación de recursos financieros
 Transacciones no autorizadas</t>
  </si>
  <si>
    <t>1. Las Direcciones Territoriales mediante el formato novedades portal bancario y SIIF Nación, notifica a Nivel Central los cambios, con el fin de realizar los ajustes a los usuario en el portal bancario y SIIF Nación, cada vez que se presenta una novedad.</t>
  </si>
  <si>
    <t>1. Solicitar inactivación por parte del Coordinador Administrativo y Financiero para portal bancario de los usuarios que presenten novedades como vacaciones y licencias.</t>
  </si>
  <si>
    <t>Solicitud radicada en el ORFEO y Formato de novedades portal bancario</t>
  </si>
  <si>
    <t>2. El Grupo de Gestión Financiera emite una circular anual donde da directrices relacionadas con el manejo de los usuarios y token</t>
  </si>
  <si>
    <t>2. Solicitar inactivación por parte del Coordinador Administrativo y Financiero para SIIF Nación de los usuarios que presenten novedades como vacaciones y licencias.</t>
  </si>
  <si>
    <t>GLPI o correo electrónico(En el caso de SIIF Nación)</t>
  </si>
  <si>
    <t>Pérdida de boletería y/o del dinero recaudado por concepto de ingreso al parque.</t>
  </si>
  <si>
    <t>Pèrdida de dinero y/o boleteria de ingreso a visitantes</t>
  </si>
  <si>
    <t>1. No acatar lo establecido en el procedimiento de Recaudo y registro de derecho de ingreso, donde se documentan los controles para la custodia del efectivo y boleteria.</t>
  </si>
  <si>
    <t>Pérdidas económicas
 Procesos disciplinarios</t>
  </si>
  <si>
    <r>
      <rPr>
        <sz val="11"/>
        <color theme="1"/>
        <rFont val="Arial Narrow"/>
        <family val="2"/>
      </rPr>
      <t>(DTAM)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family val="2"/>
      </rPr>
      <t xml:space="preserve"> </t>
    </r>
  </si>
  <si>
    <t>1. Realizar un control de boletería de acuerdo con el procedimiento establecido RECAUDO Y REGISTRO DE DERECHO DE INGRESO GRF_PR_17, en las áreas protegidas con vocación ecoturística.</t>
  </si>
  <si>
    <t xml:space="preserve">
Inventarios periódicos de boleteria disponible en las áreas protegidas con vocación ecoturística.</t>
  </si>
  <si>
    <t>Áreas Protegidas con vocación ecoturistica/Direcciones Territoriales
(DTAM)</t>
  </si>
  <si>
    <r>
      <rPr>
        <sz val="11"/>
        <color theme="1"/>
        <rFont val="Arial Narrow"/>
        <family val="2"/>
      </rPr>
      <t>1. (DTAO)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family val="2"/>
      </rPr>
      <t xml:space="preserve"> </t>
    </r>
  </si>
  <si>
    <t>Áreas Protegidas con vocación ecoturistica/Direcciones Territoriales
(DTAO)</t>
  </si>
  <si>
    <r>
      <rPr>
        <sz val="11"/>
        <color theme="1"/>
        <rFont val="Arial Narrow"/>
        <family val="2"/>
      </rPr>
      <t>1. (DTCA)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family val="2"/>
      </rPr>
      <t xml:space="preserve"> </t>
    </r>
  </si>
  <si>
    <t>Áreas Protegidas con vocación ecoturistica/Direcciones Territoriales
(DTCA)</t>
  </si>
  <si>
    <r>
      <rPr>
        <sz val="11"/>
        <color theme="1"/>
        <rFont val="Arial Narrow"/>
        <family val="2"/>
      </rPr>
      <t>1. (DTAN)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family val="2"/>
      </rPr>
      <t xml:space="preserve"> </t>
    </r>
  </si>
  <si>
    <t>Áreas Protegidas con vocación ecoturistica/Direcciones Territoriales
(DTAN)</t>
  </si>
  <si>
    <r>
      <rPr>
        <sz val="11"/>
        <color theme="1"/>
        <rFont val="Arial Narrow"/>
        <family val="2"/>
      </rPr>
      <t>1. (DTOR)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family val="2"/>
      </rPr>
      <t xml:space="preserve"> </t>
    </r>
  </si>
  <si>
    <t>Áreas Protegidas con vocación ecoturistica/Direcciones Territoriales
(DTOR)</t>
  </si>
  <si>
    <r>
      <rPr>
        <sz val="11"/>
        <color theme="1"/>
        <rFont val="Arial Narrow"/>
        <family val="2"/>
      </rPr>
      <t>1. (DTPA)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family val="2"/>
      </rPr>
      <t xml:space="preserve"> </t>
    </r>
  </si>
  <si>
    <t>Áreas Protegidas con vocación ecoturistica/Direcciones Territoriales
(DTPA)</t>
  </si>
  <si>
    <t>Presentar conflicto de intereses, en la ejecución de Gestión de Recursos Financierosl y no dar cumplimiento al procedimiento de conflicto de intereses establecido por la entidad.</t>
  </si>
  <si>
    <t>Coordinadora Grupo de Gestión Financiera</t>
  </si>
  <si>
    <t>Hace referencia al desvio de recursos a cuentas no registradas y autorizadas</t>
  </si>
  <si>
    <t>Incuplimiento a las políticas de manejo y custodía del token del banco y datos de autenticación. 
 Potenciales conflictos de intereses</t>
  </si>
  <si>
    <t>1. Perdida de recursos financieros
 2. Perdida de credibilidad del proceso.
 3. Afectación de la imagen Institucional.
 4. Investigaciones Disciplinarias, penales y fiscales.
 5. Detrimento patrimoninal</t>
  </si>
  <si>
    <t>Al momento de realizarse un pago (presupuestal o no presupuestal) se presenta control dual de acceso al portal bancario.
 En las Direcciones Territoriales, el perfil preparador esta a cargo del funcionario con funciones de pagaduría; el perfil autorizador esta a cargo del Coordinador del Grupo interno de trabajo. 
 En nivel central, el perfil preparador esta a cargo del profesional de la Tesorería y el perfil aprobador esta a cargo del funcionario con funciones de pagaduría.</t>
  </si>
  <si>
    <t>1. Establer un lineamiento para realizar los pagos de los recursos generados por Traspaso a Pagaduria donde se incluya como punto de control la solicitud de la certificación de la cuenta bancaria para el pago de los conceptos autorizados por la Dirección del Tesoro Nacional, de forma que al autorizar el pago se verifique el tercero beneficiario.</t>
  </si>
  <si>
    <t>Lineamiento de Pagos con traspaso a pagaduria</t>
  </si>
  <si>
    <t>1. Perdida de recursos financieros
 2. Perdida de credibilidad del proceso.
 3. Afectación de la Imagen Institucional.
 4. Investigaciones Disciplinarias, penales y fiscales.
 5. Detrimento patrimoninal</t>
  </si>
  <si>
    <t>La Coordinación SIIF de la entidad, para cada transacción posee un autorizador endosos a cargo únicamente del Nivel Central, su ejecución se observará a traves de un reporte SIIF; en caso de desviaciones cuenta con una poliza de manejo.</t>
  </si>
  <si>
    <t>2. Verificar mensualmente a traves del reporte de pagos masivos Colombia emitidio por el Portal Empresarial Bancario, la Gestion de Pagos con traspaso a pagaduria y cumplimiento al lineamiento establecido a traves del boletín de caja y bancos código: grfn_pr_02 versión 4.</t>
  </si>
  <si>
    <t>Informe de Seguimiento Trimestral</t>
  </si>
  <si>
    <t>3. Actualizar y socializar el procedimiento de Elaboracion Boletin Diario de Caja y Bancos GRFN_PR_02 y el Procedimiento Gestion Impuestos GRFN_PR_18 Incluyendo las certificaciones bancarias como soporte de pago de los giros realizados.</t>
  </si>
  <si>
    <t>Procedimiento de Elaboracion Boletin Diario de Caja y Bancos GRFN_PR_02
 Procedimiento Gestion Impuestos GRFN_PR_18 Actualizados</t>
  </si>
  <si>
    <t>4. Actualizar y socializar el procedimiento de cadena presupuestal GRFN_PR_06 Cadena presupuestal incluyendo los únicos conceptos que estan habilitados para trasladar a la tesoreria.</t>
  </si>
  <si>
    <t>OBJETIVO</t>
  </si>
  <si>
    <t>Sostenibilidad Financiera</t>
  </si>
  <si>
    <t>Generar recursos  para la administración de las áreas del SPNN y la coordinación del SINAP, a través de la gestión,  formulación e implementación de proyectos, alianzas e instrumentos económicos y financieros que contribuyan a la disminución de la brecha.</t>
  </si>
  <si>
    <t xml:space="preserve">Direccionamiento Estratégico </t>
  </si>
  <si>
    <t>Formular e implementar  lineamientos, metodologías y estrategias de planeación,  seguimiento y evaluación dirigidos al cumplimiento  de la misión y objetivos  institucionales.</t>
  </si>
  <si>
    <t xml:space="preserve">Gestión de Comunicaciones </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</si>
  <si>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</si>
  <si>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 xml:space="preserve">Evaluación a los sistemas de gestión </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</si>
  <si>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</si>
  <si>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Administración y manejo del SPNN </t>
  </si>
  <si>
    <t>Coordinación del SINAP</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</si>
  <si>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</si>
  <si>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Gestión de recursos financieros</t>
  </si>
  <si>
    <t>Gestionar y  administrar los recursos financieros asignados a la Entidad para contribuir al control de los mismos y contar con información financiera veraz y oportuna para la toma de decisiones</t>
  </si>
  <si>
    <t>Gestión de recursos físicos</t>
  </si>
  <si>
    <t>Administrar los recursos físicos de Parques Nacionales Naturales mediante la identificación,  valoración y mantenimiento de los bienes muebles e inmuebles, para garantizar la disponibilidad de los mismos.</t>
  </si>
  <si>
    <t>Gestión del talento humano</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</si>
  <si>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</si>
  <si>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Adquisición de bienes y servicios</t>
  </si>
  <si>
    <t xml:space="preserve">Gestión y administración de la información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</si>
  <si>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</si>
  <si>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Gestión jurídica</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</si>
  <si>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</si>
  <si>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Atención al usuario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</si>
  <si>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</si>
  <si>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PROCESO:</t>
  </si>
  <si>
    <t xml:space="preserve">Determinar el impacto de los riesgos de corrupción </t>
  </si>
  <si>
    <t>Nº: 200</t>
  </si>
  <si>
    <t>Riesgo: Presentar conflicto de intereses, en la ejecución de Gestión de Talento Humano y no dar cumplimiento al procedimiento de conflicto de intereses establecido por la entidad.</t>
  </si>
  <si>
    <t>Preguntas para calificar el impacto de los Riesgos de Corrupción Por favor calificar con 1 donde corresponda la Respuesta.</t>
  </si>
  <si>
    <t>No.</t>
  </si>
  <si>
    <t>Si el riesgo de corrupción se materializa podría…</t>
  </si>
  <si>
    <t xml:space="preserve">SI </t>
  </si>
  <si>
    <t>NO</t>
  </si>
  <si>
    <t xml:space="preserve">¿Afectar al grupo de funcionarios del proceso? </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</si>
  <si>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</si>
  <si>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</si>
  <si>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</si>
  <si>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</si>
  <si>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</si>
  <si>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</si>
  <si>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</si>
  <si>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 xml:space="preserve">¿Generar pérdida de información de la Entidad? </t>
  </si>
  <si>
    <t>¿Generar intervención de los órganos de control, de la Fiscalia u otro entre?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</si>
  <si>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</si>
  <si>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</si>
  <si>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</si>
  <si>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</si>
  <si>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</si>
  <si>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</si>
  <si>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</si>
  <si>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</si>
  <si>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</si>
  <si>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TOTAL AFIRMATIVAS </t>
  </si>
  <si>
    <t xml:space="preserve">TOTAL NEGATIVAS </t>
  </si>
  <si>
    <t xml:space="preserve">NIVEL DEL RIESGO </t>
  </si>
  <si>
    <t>CATASTRÓFICO</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</si>
  <si>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</si>
  <si>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</si>
  <si>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</si>
  <si>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201</t>
  </si>
  <si>
    <t>Riesgo:  Incumplimiento de la Ley 1712 de 2014</t>
  </si>
  <si>
    <t>Nº: 202</t>
  </si>
  <si>
    <t>Riesgo:  Probabilidad que un contratista o funcionario no  notifique, declare o manifieste el conflicto de intereses y continúe con su actividad,incumpliendo los lineamientos de conflicto de intereses</t>
  </si>
  <si>
    <t>MAYOR</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</si>
  <si>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</si>
  <si>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</si>
  <si>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</si>
  <si>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</si>
  <si>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</si>
  <si>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</si>
  <si>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203</t>
  </si>
  <si>
    <t>Riesgo: Extralimitación en el ejercicio de funciones y/o asignación del trámite de RNSC</t>
  </si>
  <si>
    <t>Nº: 204</t>
  </si>
  <si>
    <t>Riesgo:  Presentar conflicto de intereses, en la ejecución del Proceso Coordinacion SINAP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</si>
  <si>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</si>
  <si>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</si>
  <si>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</si>
  <si>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</si>
  <si>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</si>
  <si>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</si>
  <si>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205</t>
  </si>
  <si>
    <t>Riesgo: Manipulación de la información de la Auditoría Interna y/o Calidad en beneficio de un tercero.</t>
  </si>
  <si>
    <t>Nº: 206</t>
  </si>
  <si>
    <t>Riesgo:El auditor no declara  el conflicto de intereses para la realización de la auditoría interna.  (sesgo en la opinión)</t>
  </si>
  <si>
    <t>Nº: 207</t>
  </si>
  <si>
    <t>Riesgo: No se realice el reporte por parte del jefe de Control Interno al Director del Departamento Administrativo de la Presidencia de la República, así como a los Organismos de Control, los posibles actos de corrupción, fraude e irregularidades que se  hayan encontrado en los procesos de auditoría.</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</si>
  <si>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</si>
  <si>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</si>
  <si>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</si>
  <si>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</si>
  <si>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</si>
  <si>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</si>
  <si>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</si>
  <si>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</si>
  <si>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</si>
  <si>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208</t>
  </si>
  <si>
    <t>Riesgo: Actuaciones tendientes al favorecimiento de un tercero.</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</si>
  <si>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</si>
  <si>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</si>
  <si>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</si>
  <si>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209</t>
  </si>
  <si>
    <t>Riesgo: Incumplimiento del objeto y obligaciones de la alianza de las partes debido a la falta de seguimiento en la ejecución de recursos aportados.</t>
  </si>
  <si>
    <t>Nº: 210</t>
  </si>
  <si>
    <t>Riesgo: Presentar conflicto de intereses, en la ejecución de una actividad (propia de cada proceso por lo que aplicaría para todos los procesos)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</si>
  <si>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</si>
  <si>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</si>
  <si>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</si>
  <si>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</si>
  <si>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</si>
  <si>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</si>
  <si>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211</t>
  </si>
  <si>
    <t xml:space="preserve">Riesgo: Ocultamiento o perdida  de la infomación para beneficio particular o de un tercero  </t>
  </si>
  <si>
    <t>Nº:212</t>
  </si>
  <si>
    <t>Riesgo: Presentar conflicto de intereses, en la ejecución de Gestión Documental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</si>
  <si>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</si>
  <si>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</si>
  <si>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</si>
  <si>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</si>
  <si>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</si>
  <si>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</si>
  <si>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213</t>
  </si>
  <si>
    <t xml:space="preserve">Riesgo: Responder las PQRS fuera de los términos legales establecidos por intereses particulares </t>
  </si>
  <si>
    <t>Nº: 214</t>
  </si>
  <si>
    <t>Riesgo: Presentar conflicto de intereses, en la ejecución de Servicio al Ciudadano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</si>
  <si>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</si>
  <si>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</si>
  <si>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</si>
  <si>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</si>
  <si>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</si>
  <si>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</si>
  <si>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215</t>
  </si>
  <si>
    <t>Riesgo: Sustracción de bienes propiedad de la Entidad por parte de un servidor</t>
  </si>
  <si>
    <t>Nº: 216</t>
  </si>
  <si>
    <t>Riesgo: Presentar conflicto de intereses, en la ejecución de Gestión de Recursos Físicos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</si>
  <si>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</si>
  <si>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</si>
  <si>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</si>
  <si>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</si>
  <si>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</si>
  <si>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</si>
  <si>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Nº:217</t>
  </si>
  <si>
    <t>Riesgo: Pérdida de la información en los sistemas de información de TI de PNNC</t>
  </si>
  <si>
    <t>Nº:218</t>
  </si>
  <si>
    <t>Riesgo: Presentar conflicto de intereses, en la ejecución de las actividades tecnologías, seguridad de la información y radiocomunicaciones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</si>
  <si>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</si>
  <si>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</si>
  <si>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</si>
  <si>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</si>
  <si>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</si>
  <si>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</si>
  <si>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Nº:219</t>
  </si>
  <si>
    <t>Riesgo: Probabilidad que un contratista o funcionario no notifique, declare o manifieste el conflicto de intereses y continúe con su actividad,incumpliendo los lineamientos de conflicto de intereses</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</si>
  <si>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</si>
  <si>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</si>
  <si>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</si>
  <si>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220</t>
  </si>
  <si>
    <t>Riesgo: Defensa judicial que se realice para el favorecimiento de particulares</t>
  </si>
  <si>
    <t>Nº:221</t>
  </si>
  <si>
    <t>Riesgo: Presentar conflicto de intereses, en la ejecución de una actividad de asesoría jurídica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</si>
  <si>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</si>
  <si>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</si>
  <si>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</si>
  <si>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</si>
  <si>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</si>
  <si>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</si>
  <si>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222</t>
  </si>
  <si>
    <t>Riesgo: Modificación en el avance de algunas metas, a favor de alguna dependencia en particular</t>
  </si>
  <si>
    <t>Nº: 223</t>
  </si>
  <si>
    <t>Riesgo: Presentar conflicto de intereses, en la ejecución de las actividades propias del proceso Direccionamiento Estratégico,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</si>
  <si>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</si>
  <si>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</si>
  <si>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</si>
  <si>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</si>
  <si>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</si>
  <si>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</si>
  <si>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224</t>
  </si>
  <si>
    <t>Riesgo: Manejo inadecuado de la información para la gestión y formulación de proyectos de cooperación.</t>
  </si>
  <si>
    <t>Nº: 225</t>
  </si>
  <si>
    <t>Riesgo: Presentar conflicto de intereses, en la ejecución de las actividades propias de Cooperación Nacional No oficial e Internacional y Asuntos Internacionales,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</si>
  <si>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</si>
  <si>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</si>
  <si>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</si>
  <si>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</si>
  <si>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</si>
  <si>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</si>
  <si>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226</t>
  </si>
  <si>
    <t xml:space="preserve">Riesgo: Pérdida  de información generada a través de las investigaciones requeridas para la toma de decisiones de manejo </t>
  </si>
  <si>
    <t>Nº: 227</t>
  </si>
  <si>
    <t>Riesgo: Presentar conflicto de intereses, en la ejecución del proceso AMSPNN y no dar cumplimiento al procedimiento de conflicto de intereses establecido por la entidad.</t>
  </si>
  <si>
    <r>
      <rPr>
        <sz val="11"/>
        <color theme="1"/>
        <rFont val="Arial Narrow"/>
        <family val="2"/>
      </rPr>
      <t xml:space="preserve">• Responder afirmativamente de </t>
    </r>
    <r>
      <rPr>
        <b/>
        <sz val="11"/>
        <color rgb="FF000000"/>
        <rFont val="Arial Narrow"/>
        <family val="2"/>
      </rPr>
      <t xml:space="preserve">UNA </t>
    </r>
    <r>
      <rPr>
        <sz val="11"/>
        <color rgb="FF000000"/>
        <rFont val="Arial Narrow"/>
        <family val="2"/>
      </rPr>
      <t xml:space="preserve">a </t>
    </r>
    <r>
      <rPr>
        <b/>
        <sz val="11"/>
        <color rgb="FF000000"/>
        <rFont val="Arial Narrow"/>
        <family val="2"/>
      </rPr>
      <t>CINCO</t>
    </r>
    <r>
      <rPr>
        <sz val="11"/>
        <color rgb="FF000000"/>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</si>
  <si>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rgb="FF000000"/>
        <rFont val="Arial Narrow"/>
        <family val="2"/>
      </rPr>
      <t xml:space="preserve">UNA </t>
    </r>
    <r>
      <rPr>
        <sz val="11"/>
        <color rgb="FF000000"/>
        <rFont val="Arial Narrow"/>
        <family val="2"/>
      </rPr>
      <t xml:space="preserve">a </t>
    </r>
    <r>
      <rPr>
        <b/>
        <sz val="11"/>
        <color rgb="FF000000"/>
        <rFont val="Arial Narrow"/>
        <family val="2"/>
      </rPr>
      <t>CINCO</t>
    </r>
    <r>
      <rPr>
        <sz val="11"/>
        <color rgb="FF000000"/>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</si>
  <si>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</si>
  <si>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</si>
  <si>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</si>
  <si>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</si>
  <si>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 228</t>
  </si>
  <si>
    <t>Riesgo: Presentar conflicto de intereses, en la ejecución del proceso de PARTICIPACIÓN SOCIAL  y no dar cumplimiento al procedimiento de conflicto de intereses establecido por la entidad.</t>
  </si>
  <si>
    <r>
      <rPr>
        <sz val="11"/>
        <color theme="1"/>
        <rFont val="Arial Narrow"/>
        <family val="2"/>
      </rPr>
      <t xml:space="preserve">• Responder afirmativamente de </t>
    </r>
    <r>
      <rPr>
        <b/>
        <sz val="11"/>
        <color rgb="FF000000"/>
        <rFont val="Arial Narrow"/>
        <family val="2"/>
      </rPr>
      <t xml:space="preserve">UNA </t>
    </r>
    <r>
      <rPr>
        <sz val="11"/>
        <color rgb="FF000000"/>
        <rFont val="Arial Narrow"/>
        <family val="2"/>
      </rPr>
      <t xml:space="preserve">a </t>
    </r>
    <r>
      <rPr>
        <b/>
        <sz val="11"/>
        <color rgb="FF000000"/>
        <rFont val="Arial Narrow"/>
        <family val="2"/>
      </rPr>
      <t>CINCO</t>
    </r>
    <r>
      <rPr>
        <sz val="11"/>
        <color rgb="FF000000"/>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</si>
  <si>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</si>
  <si>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</si>
  <si>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Nº:229</t>
  </si>
  <si>
    <t xml:space="preserve">Riesgo: Extralimitación en el ejercicio de funciones en el otorgamiento de permisos, concesiones, y autorizaciones en las Áreas Protegidas. </t>
  </si>
  <si>
    <t>Nº:230</t>
  </si>
  <si>
    <t>Riesgo: Dilación indebida de los tiempos en el transcurso de losTrámites Ambientales.</t>
  </si>
  <si>
    <t>Nº:231</t>
  </si>
  <si>
    <t>Riesgo: Extralimitación en el ejercicio de funciones sancionatorias en las diferentes instancias que adelantan procesos sancionatorios ambientales.</t>
  </si>
  <si>
    <t>Nº:232</t>
  </si>
  <si>
    <t>Riesgo: Dilación indebida de los tiempos en el transcurso de los Procesos sancionatorios.</t>
  </si>
  <si>
    <t>Nº:233</t>
  </si>
  <si>
    <t>Riesgo: Presentar conflicto de intereses, en la ejecución de una actividad propia de autoridad ambiental y no dar cumplimiento al procedimiento de conflicto de intereses establecido por la entidad.</t>
  </si>
  <si>
    <t>Nº:234</t>
  </si>
  <si>
    <t xml:space="preserve">Riesgo: Omisión de registro de las presiones antrópicas con  alcance permisivo y sancionatorio en las herramientas tecnologicas de la entidad  detectadas en el ejercicio de  PVC </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</si>
  <si>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</si>
  <si>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</si>
  <si>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</si>
  <si>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</si>
  <si>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</si>
  <si>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</si>
  <si>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</si>
  <si>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</si>
  <si>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</si>
  <si>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</si>
  <si>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</si>
  <si>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</si>
  <si>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</si>
  <si>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</si>
  <si>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</si>
  <si>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</si>
  <si>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</si>
  <si>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</si>
  <si>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Nº:235</t>
  </si>
  <si>
    <t>Riesgo: Omitir un requisito de tipo contractual</t>
  </si>
  <si>
    <t>Nº:236</t>
  </si>
  <si>
    <t>Riesgo: Direccionamiento de los procesos de contratación a favor de terceros</t>
  </si>
  <si>
    <t>Nº:237</t>
  </si>
  <si>
    <t>Riesgo: Presentar conflicto de intereses, en la ejecución de Gestión Contractual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</si>
  <si>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</si>
  <si>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</si>
  <si>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</si>
  <si>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</si>
  <si>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</si>
  <si>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</si>
  <si>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</si>
  <si>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</si>
  <si>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</si>
  <si>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Nº:238</t>
  </si>
  <si>
    <t>Riesgo: Afectar el presupuesto sin el respectivo soporte legal en beneficio propio o a cambio de una retribución económica.</t>
  </si>
  <si>
    <t>Nº:240</t>
  </si>
  <si>
    <t>Riesgo: Uso indebido de los recursos tecnológicos relacionados con SIIF y portal bancario.</t>
  </si>
  <si>
    <t>Nº:241</t>
  </si>
  <si>
    <t xml:space="preserve">Riesgo: Pérdida de boletería y/o del dinero recaudado por concepto de ingreso al parque.
</t>
  </si>
  <si>
    <t>Nº:242</t>
  </si>
  <si>
    <t>Nº: 243</t>
  </si>
  <si>
    <t>Riesgo: Realizar pagos presupuestales y no presupuestales que no correspondan al beneficiario del pago o de la deducción sin los soportes correspondientes, en beneficio propio o cambio de una retribución economica</t>
  </si>
  <si>
    <t>SI</t>
  </si>
  <si>
    <t>¿Afectar al grupo de funcionarios del proceso?</t>
  </si>
  <si>
    <t>¿Generar pérdida de información de la Entidad?</t>
  </si>
  <si>
    <t>TOTAL AFIRMATIVAS</t>
  </si>
  <si>
    <t>TOTAL NEGATIVAS</t>
  </si>
  <si>
    <t>NIVEL DEL RIESGO</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</si>
  <si>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</si>
  <si>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t>• Responder afirmativamente de UNA a CINCO pregunta (s) genera un impacto MODERADO.</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</si>
  <si>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</si>
  <si>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</si>
  <si>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</si>
  <si>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t>• Responder afirmativamente de SEIS a ONCE genera un impacto MAYOR.</t>
  </si>
  <si>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</si>
  <si>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</si>
  <si>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</si>
  <si>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 Responder afirmativamente de DOCE a DIECINUEVE genera un impacto CATASTRÓFICO.</t>
  </si>
  <si>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</si>
  <si>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</si>
  <si>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MATRIZ DE OPORTUNIDADES</t>
  </si>
  <si>
    <t>Código: DE_FO_11</t>
  </si>
  <si>
    <t>Versión: 3</t>
  </si>
  <si>
    <t>Fecha vigencia: 20/10/2021</t>
  </si>
  <si>
    <t>Número de Oportunidad</t>
  </si>
  <si>
    <t xml:space="preserve">Oportunidad </t>
  </si>
  <si>
    <t>Beneficios a obtener a partir de la implementación de la Oportunidad</t>
  </si>
  <si>
    <t xml:space="preserve">Acciones para abordar las oportunidades </t>
  </si>
  <si>
    <t xml:space="preserve">Peso porcentual </t>
  </si>
  <si>
    <t>Registro/evidencia</t>
  </si>
  <si>
    <t xml:space="preserve">Fecha
 de inicio </t>
  </si>
  <si>
    <t xml:space="preserve">Fecha de
 finalización </t>
  </si>
  <si>
    <t xml:space="preserve">Monitoreo y revisión
30 abril  </t>
  </si>
  <si>
    <t xml:space="preserve">Seguimiento GCI
30 abril  </t>
  </si>
  <si>
    <t xml:space="preserve">Monitoreo y revisión
30 agosto </t>
  </si>
  <si>
    <t xml:space="preserve">Seguimiento GCI
30 agosto  </t>
  </si>
  <si>
    <t xml:space="preserve">Monitoreo y revisión
30 diciembre </t>
  </si>
  <si>
    <t xml:space="preserve">Seguimiento GCI
30 diciembre  </t>
  </si>
  <si>
    <t xml:space="preserve">Fecha </t>
  </si>
  <si>
    <t xml:space="preserve">Descripción
 del monitoreo </t>
  </si>
  <si>
    <t>% avance
(de acuerdo al peso porcentual de la acción)</t>
  </si>
  <si>
    <t>% avance 
(de acuerdo al peso porcentual de la acción)</t>
  </si>
  <si>
    <t>Existen aplicativos como SIGEP que permite recopilar la información de los funcionarios de PNN a nivel nacional</t>
  </si>
  <si>
    <t>Caracterización de la planta de personal actualizada con la informacion registrada en el SIGEP</t>
  </si>
  <si>
    <t>1. Implementar el plan de monitoreo SIGEP</t>
  </si>
  <si>
    <t>Coordinadora Grupo de Gestión Humana</t>
  </si>
  <si>
    <t>Informe de la caracterización reportada en SIGEP</t>
  </si>
  <si>
    <t>31/11/2022</t>
  </si>
  <si>
    <t>Incidir en la articulación con las otras entidades del SINAP para trabajar conjuntamente los temas derivados de la política del SINAP que se fortalezcan con acciones de comunicación</t>
  </si>
  <si>
    <t>Posicionamiento de Parques Nacionales Naturales de Colombia y su aporte mediante acciones de comunicación .</t>
  </si>
  <si>
    <t>1. Diseñar e implementar acciones de comunicación  en el marco de la política Vigente del SINAP</t>
  </si>
  <si>
    <t>Grupo de Comunicaciones - GCM</t>
  </si>
  <si>
    <t xml:space="preserve">
Listas de asistencia y/o comunicaciones (correos, memorandos, actas)  diseños de piezas gráficas o productos audiovisuales o radiales </t>
  </si>
  <si>
    <t>Generar un inventario de los planes de manejo de las RNSC que están registradas en el SINAP.</t>
  </si>
  <si>
    <t>Contar con la consolidación en un solo lugar que pemite la identificación del estado actual del instrumento de planificación de las RNSC, facilitando la obtención de información para el análisis de efectividad y disminuyendo los tiempos de consulta y evitando la dispersión de la información.</t>
  </si>
  <si>
    <t>1. Generar una matriz donde se encuentre las RNSC que cuentan con instrumento de planeación vigente.</t>
  </si>
  <si>
    <t>Grupo de Gestión e Integración del SINAP</t>
  </si>
  <si>
    <t>Matriz de Planes de manejo de las RNSC registradas ante el SINAP actualizada.</t>
  </si>
  <si>
    <t>Fortalecer la trasferencia de conocimiento a partir de campañas de autocontrol enfocadas en la dimensión No.7 del MIPG.</t>
  </si>
  <si>
    <t>Fortalece el Sistema de Control Interno en la Entidad, y la apropiación a través de las campañas de autocontrol.</t>
  </si>
  <si>
    <t>1. Realizar las campañas y sensibilizaciones de Autocontrol enfocadas en la dimensión No.7 del MIPG.</t>
  </si>
  <si>
    <t>Grupo de Control Interno</t>
  </si>
  <si>
    <t xml:space="preserve">Campañas y sensibilizaciones de Autocontrol. </t>
  </si>
  <si>
    <t>Generación de conocimiento para los servidores públicos y contratistas a través de la participación de los diferentes espacios que permitan el fortalecimiento de temas propios del proceso o la Entidad.</t>
  </si>
  <si>
    <t>Aumento de conocimento de los funcionarios o contratistas en temas requeridos para el desarrollo de las funciones.</t>
  </si>
  <si>
    <t>1. Participación de los funcionarios o contratistas en los espacios de socialización que se identifiquen</t>
  </si>
  <si>
    <t>Asistencias o Citación o Correo de Divulgación para la asistencia.</t>
  </si>
  <si>
    <t>Divulgación de información técnica de la entidad a través de publicaciones científicas, articulos, entre otros</t>
  </si>
  <si>
    <t>Aumentar el conocimiento de las partes interesadas sobre la misionalidad y funciones realizadas por la entidad</t>
  </si>
  <si>
    <t>1. Generar publicación, infografia aprobada el subdirector a demanda y remitirla a los medios de identificados e interesados en la divulgación de este tipo de publicaciones.</t>
  </si>
  <si>
    <t>Correos electrónicos - comunicaciones y/o presentaciones o infograficas</t>
  </si>
  <si>
    <t>Fortalecer los conocimientos a los servidores de PNNC en temas de Gestión de Documantal electrónica y física.</t>
  </si>
  <si>
    <t>Contribuir a la conservación y prevención de los documentos y archivos de PNNC como memoría histórica de la Entidad y el País.</t>
  </si>
  <si>
    <t>Solicitar al Archivo General de la Nación apoyo en capacitaciones y/o socializaciones. en temas de Gestión Documental al menos dos por año.</t>
  </si>
  <si>
    <t>Oficio solicitud de capacitaciones o sensibilizaciones en Gestión Documental al AGN.</t>
  </si>
  <si>
    <t>El DNP organiza ferias nacionales de servicio al ciudadano, que permiten facilitar a la población  el acceso a los tramites y servicios</t>
  </si>
  <si>
    <t>Dar a conocer los servicios y trámites de Parques Nacionales Naturales de Colombia.</t>
  </si>
  <si>
    <t>Participar en las ferias Nacionales de servicio al ciudadano con el fin de dar a conocer los servicios y trámites de Parques Nacionales Naturales de Colombia</t>
  </si>
  <si>
    <t>Listado de Asistencia
Registro fotografico</t>
  </si>
  <si>
    <t>Busqueda permanente de eficiencia ambiental en el manejo de recursos, que se reflejan en menores consumos y menores costos</t>
  </si>
  <si>
    <t>Generar menores y más eficientes consumos de recursos para la operación de la entidad, reflejado en menores costos de operación</t>
  </si>
  <si>
    <t>Apoyar actividades de eficiencia en el consumo de recursos de operación de la entidad</t>
  </si>
  <si>
    <t>Grupo de procesos Corporativos</t>
  </si>
  <si>
    <t>Campañas e informes</t>
  </si>
  <si>
    <t>Generar espacios de concertación con comunidades, comités internos de trabajo</t>
  </si>
  <si>
    <t xml:space="preserve">Viabilidad en la implementación de estrategias mediante el adecuado relacionamiento con grupos étnicos, campesinos y comunidades, con el fin de cumplir con los objetivos estratégicos de la Entidad, generando una gobernabilidad efectiva.  
</t>
  </si>
  <si>
    <t>1. Cronograma de trabajo del parque</t>
  </si>
  <si>
    <t>PNN Churumbelos - Jefe del área protegida</t>
  </si>
  <si>
    <t>Actas, agendas de trabajo, Seguimientos</t>
  </si>
  <si>
    <t xml:space="preserve">Generar espacios de formación a los equipos de las áreas en la aplicación del proceso administrativo sancionatorio ambiental </t>
  </si>
  <si>
    <t>Fortalecimiento de los equipos de las áreas protegidas en la aplicación de la función sancionatoria regulada en la Ley 1333 de 2009 y adecuada aplicación del procedimiento Sancionatorio Administrativo de Carácter Ambiental</t>
  </si>
  <si>
    <t xml:space="preserve">1. Reuniones, Socializaciones 
</t>
  </si>
  <si>
    <t>DTAM - Abogado procesos sancionatorios DTAM</t>
  </si>
  <si>
    <t>Actas, listas de asistencia, presentaciones</t>
  </si>
  <si>
    <t xml:space="preserve">Asegurar la correcta captura de las coordenadas geográficas de los puntos de PVC, así como el recorrido o track que debe guardarse en el GPS </t>
  </si>
  <si>
    <t>Aportar a la  consolidación del Ejercicio de la Autoridad Ambiental en las áreas de la Dirección Territorial Amazonía con el fin de prevenir, mitigar y controlar las presiones.</t>
  </si>
  <si>
    <t>1. Retroalimentar los reportes de la plataforma trimestral.</t>
  </si>
  <si>
    <t>DTAM - Profesionales SIG DTAM - Profesionales SIG AP</t>
  </si>
  <si>
    <t>Registro (correo) de Reporte de revisión de recorridos en la plataforma sin errores o anotaciones por coordenadas de puntos o track de recorridos</t>
  </si>
  <si>
    <t>Realizar las revisiones y correcciones a los recorridos que se realizan y se ingresan a la plataforma, conforme al informe de revisión generado por nivel central</t>
  </si>
  <si>
    <t>1. Revisar que en los recorridos que están ingresados a la plataforma no sigan siendo reportados con las falencias ya identificadas en el informe por nivel central</t>
  </si>
  <si>
    <t>DTAM - AP</t>
  </si>
  <si>
    <t>Socializaciones (correo electrónico), actas y/o registros de soporte técnico.</t>
  </si>
  <si>
    <t>Realizar jornadas de socialización al interior del equipo, para fortalecer el desarrollo de actividades y de gestión del área protegida bajo condiciones de seguridad y adecuado relacionamiento con actores estrategicos.</t>
  </si>
  <si>
    <t>Generar seguridad a los equipos de trabajo mediante la identificación, análisis y evaluación de aspectos de seguridad previniendo y atendiendo las situaciones de riesgo publico, para facilitar y fortalecer el ejercicio de la autoridad ambiental, en el área protegida</t>
  </si>
  <si>
    <t>1. Planes de trabajo, cumplimiento de agendas</t>
  </si>
  <si>
    <t>SPM Orito - Jefe del área protegida</t>
  </si>
  <si>
    <t>Actas, presentaciones, listados de asistencia</t>
  </si>
  <si>
    <t>Fortalecer el equipo en temas asociados a la nueva institucionalidad, políticas y su articulación con el proceso de UOT</t>
  </si>
  <si>
    <t xml:space="preserve">1. Plan de trabajo donde se prioricen temáticas </t>
  </si>
  <si>
    <t>PNN Alto Fragua Indi Wasi - Jefe del área protegida</t>
  </si>
  <si>
    <t>Plan de trabajo, actas con registros fotográficos y listas asistencia.</t>
  </si>
  <si>
    <t>Abordar temas administrativos, técnicos y de planeación que aportan a la implementación de las líneas estratégicas para el cumplimiento de los objetivos de conservación</t>
  </si>
  <si>
    <t>1. Comités internos de trabajo</t>
  </si>
  <si>
    <t>PNN Chiribiquete - Jefe del área protegida</t>
  </si>
  <si>
    <t>Actas, asistencias, presentaciones</t>
  </si>
  <si>
    <t>Dialogo  con las autoridades indígenas para la implementación de las agendas en el tema de gestión del conocimiento sobre el territorio.</t>
  </si>
  <si>
    <t>1. Generar espacios de diálogo con autoridades indígenas, para concertación y  cumplimiento de agendas</t>
  </si>
  <si>
    <t>RNN Puinawai - Jefe del área protegida</t>
  </si>
  <si>
    <t>Actas, listados de asistencia</t>
  </si>
  <si>
    <t>Fortalecimiento de los procesos, a través de seguimientos con el equipo del área, que contribuya al cumplimiento de los objetivos estrátegicos del área protegida.</t>
  </si>
  <si>
    <t xml:space="preserve">1. Comités locales
</t>
  </si>
  <si>
    <t>PNN Yaigojé - área protegida</t>
  </si>
  <si>
    <t>Asistencias
Actas
Presentaciones
Informes</t>
  </si>
  <si>
    <t xml:space="preserve">Continuar fortaleciendo los espacios de acercamiento y concertación, en el marco de los Acuerdos Políticos de Voluntades con los pueblos indígenas, los cuales se desarrollarían dentro de las posibilidades que la situación de emergencia sanitaria lo permita, iclusive le orden publico.
 </t>
  </si>
  <si>
    <t>1. informes, asistencias, actas.</t>
  </si>
  <si>
    <t xml:space="preserve">PNN La Paya - Jefe del área protegida
</t>
  </si>
  <si>
    <t>Generar espacios de concertación con comunidades, que contribuyan al cumplimiento de los objetivos de conservación del área protegida</t>
  </si>
  <si>
    <t>1. Listados de asistencia
2. Actas
3. Informes de espacios de concertación</t>
  </si>
  <si>
    <t xml:space="preserve">PNN Río Puré - Jefe del área protegida
</t>
  </si>
  <si>
    <t xml:space="preserve">Actas
agendas  de trabajo
Informes de seguimiento </t>
  </si>
  <si>
    <t>Generar espacios de concertación con comunidades con las que se articula la reserva, que contribuyan al cumplimiento de los objetivos de conservación del área protegida</t>
  </si>
  <si>
    <t>1. Informes de espacios de concertación, Actas, Asistencias, Informes</t>
  </si>
  <si>
    <t xml:space="preserve">PNN Nukak - Jefe del área protegida
</t>
  </si>
  <si>
    <t>Actas, Asistencias agendas de trabajo, Seguimientos</t>
  </si>
  <si>
    <t>Listados de asistencia
Actas
Informes de espacios de concertación</t>
  </si>
  <si>
    <t>PNN Amacayacu- Jefe del área protegida</t>
  </si>
  <si>
    <t>Generar espacios de concertación y articulacion  con el equipo del área  protegida y la DTAM,  que contribuya al cumplimiento de los objetivos estratégicos de PNNC</t>
  </si>
  <si>
    <t xml:space="preserve">1. Acompañamientos de articulación, reuniones virtuales </t>
  </si>
  <si>
    <t>PNN Cahuinarí - Jefe del área protegida</t>
  </si>
  <si>
    <t>Actas
Asistencias</t>
  </si>
  <si>
    <t>Modificaciones en la normatividad que apoyen al fortalecimiento de la infraestructura tecnológica de la entidad</t>
  </si>
  <si>
    <t>Mejoras en la gestión a través de la implementación de estándares de TI</t>
  </si>
  <si>
    <t>Ajustar la estructura documental del proceso de Gestión de Tecnología y Seguridad de la Información.</t>
  </si>
  <si>
    <t>Documento propuesta estrategia de uso y apropiación</t>
  </si>
  <si>
    <t xml:space="preserve">Elaborar, officializar y socializar la primera versión del catálogo de objetos geograficos de la entidad.  </t>
  </si>
  <si>
    <t xml:space="preserve">Conocimiento general de la estructura y la organización de la información geográfica en la entidad. </t>
  </si>
  <si>
    <t xml:space="preserve">Consolidación inicial de la información geográfica de la entidad. </t>
  </si>
  <si>
    <t>Administradores base de datos geográica</t>
  </si>
  <si>
    <t xml:space="preserve">Documento oficializado
Lista de asistencia de socialización. </t>
  </si>
  <si>
    <t>Generar un mecanismo para el control e identificación del estado de los productos jurídicos e insumos necesarios que provenientes de actores internos y externos..</t>
  </si>
  <si>
    <t xml:space="preserve">Controlar e identificar estado de la información requerida para gestionar los productos jurídicos. </t>
  </si>
  <si>
    <t>1. Diligenciamiento cuatrimestral de las bases de datos como mecanismo de control</t>
  </si>
  <si>
    <t xml:space="preserve">Oficina Asesora Jurídica </t>
  </si>
  <si>
    <t xml:space="preserve">6 Bases de datos </t>
  </si>
  <si>
    <t>Fortalecimiento institucional que surja de procesos de consulta o ideación y sean subsanados a través de la asistencia de cursos virtuales, presenciales o socializaciones que permitan optimizar la trasferencia de información y conocimiento en temas transversales en MIPG y/o sus subsistemas.</t>
  </si>
  <si>
    <t>Difundir el conocimiento en los diferentes temas técnicos, operativos, transversales para facilitar los procesos de implementación de los diferentes temas transversales que hacen parte del MIPG.</t>
  </si>
  <si>
    <t>Identificación de necesidades cuando aplique con el fin de fortalecer y participar en mínimo un espacio que aporte y facilite la implementación.</t>
  </si>
  <si>
    <t>Registros de asistencia y/o actas de reunión y/o presentación y/o encuesta y/o certificado.</t>
  </si>
  <si>
    <t>Generar una herramienta que permita priorizar los actividades de cooperación internacional y asuntos internacionales.</t>
  </si>
  <si>
    <t>Obtener una priorización objetiva de las necesidades de cooperación en parques, disminuyendo tiempo, actividades delimitando así el mapa de coperantes.</t>
  </si>
  <si>
    <t>Generar propuesta de documentos para la priorización.</t>
  </si>
  <si>
    <t>Oficina Asesora de Plenación</t>
  </si>
  <si>
    <t>Documento propuesta de portafolio de cooperación internacional y asuntos internacionales.</t>
  </si>
  <si>
    <t>Mejorar la administración de la documentación de la entidad mediante el monitoreo en el componente de transparencia y acceso de información.</t>
  </si>
  <si>
    <t>Brindar información oportuna a los ciudadanos y al equipo de Parques Nacionales Naturales de Colombia, así mismo damos cumplimiento a los lineamientos de Gobierno en Línea.
Las copias de seguridad periódicas evitar la perdida de datos en caso de fallas de hardware y software, por daños en discos, por virus, entre otras cosas. Así permiten salvaguardar información durante largos periodos de tiempo.  De igual forma salvaguardar la información en físico y tomando en cuenta los parámetros dados por los gestores documentales, garantizara una búsqueda oportuna y organizada</t>
  </si>
  <si>
    <t>1. Actualizar permanente de la información mínima obligatoria  de publicar de manera proactiva en los sistemas de información de la entidad (portal Web e intranet).</t>
  </si>
  <si>
    <t>Dirección Territorial Andes Nororientales</t>
  </si>
  <si>
    <t>Registro en la página web, contenidos, recorrido virtua</t>
  </si>
  <si>
    <t>2. Mantener actualizado los activos de información que tiene algún valor para PNN y por tanto debe protegerse, información impresa, escrita en papel, transmitida por cualquier medio electrónico o almacenada en equipos de cómputo, incluyendo datos contenidos en registros, archivos y bases de datos.</t>
  </si>
  <si>
    <t>Copias de seguridad y bases documentales</t>
  </si>
  <si>
    <t>Posibilidad de articular acciones con los Entes Territoriales y otras Organizaciones (Gobernaciones, Alcaldías, ONG, Agencias del Gobierno) con interés en el sector ambiente de la Orinoquia.</t>
  </si>
  <si>
    <t>Mejora de la gobernanza en los territorios con problemas de uso o tenencia dentro del parque. Incidencia en la planeación para el ordenamiento y el desarrollo de los municipios en el área de influencia. Implementación de estrategias complementarias de conservación en zonas priorizadas.</t>
  </si>
  <si>
    <t xml:space="preserve">1. Participación en los espacios convocados por los entes territoriales y otras organizaciones. </t>
  </si>
  <si>
    <t>PNN Chingaza - Jefe del área protegida</t>
  </si>
  <si>
    <t>Informes 
Actas de reuniones con listados de asistencia.</t>
  </si>
  <si>
    <t>Participar en espacios de articulación como los CIDEAs y realizar actividades en el marco de los CIDEAs.</t>
  </si>
  <si>
    <t>Visibilización del área protegida con diferentes actores institucionales.
Prevención de diferentes presiones en el largo plazo a partir del impacto de los procesos educativos incididos por el parque.</t>
  </si>
  <si>
    <t>1.Participar en espacios de articulación como los CIDEAs y realizar actividades en el marco de los CIDEAs.</t>
  </si>
  <si>
    <t>PNN Sumapaz - Jefe del área protegida</t>
  </si>
  <si>
    <t>Posibilidad de articular y vincular actores estratégicos en el proceso de formulación del Plan de Manejo del DNMI Cinaruco.</t>
  </si>
  <si>
    <t xml:space="preserve">La socialización del documento Plan de Manejo con participación social y apropiación para el manejo del área protegida. </t>
  </si>
  <si>
    <t xml:space="preserve">1. Socialización y/o divulgación del documento de plan de manejo para la articulación con los actores sociales e institucionales. </t>
  </si>
  <si>
    <t>DNMI Cinaruco  - Jefe del área protegida</t>
  </si>
  <si>
    <t xml:space="preserve">Actas de reuniones  y/o listados de asistencia con ayduas de memoria y/o soportes de correos electrónicos y/o publicaciones de la páginas web. </t>
  </si>
  <si>
    <t>Monitear los resultados de los proyectos de Cooperación Internacional con interés en el área protegida.</t>
  </si>
  <si>
    <t>Mitigar amenazas y presiones a los VOC del Parque</t>
  </si>
  <si>
    <t xml:space="preserve">1. Hacer seguimiento a los proyectos de cooperación vigentes para el manejo y fortalecimiento de la gestión del área protegida. </t>
  </si>
  <si>
    <t>PNN El Tuparro - Jefe del área protegida</t>
  </si>
  <si>
    <t xml:space="preserve">Informes con sus evidencias correspondientes. 
</t>
  </si>
  <si>
    <t xml:space="preserve">Articulación con los instrumentos de Planificación para el ordenamiento Ambiental Territorial. </t>
  </si>
  <si>
    <t xml:space="preserve">Avances en la resolución de conflictos socioambientales por Uso, Ocupación y Tenencia.  
Disminución de las presiones a los VOC del área protegida.   </t>
  </si>
  <si>
    <t xml:space="preserve">1. Articulación con los entes territoriales y otras instituciones que tengan competencia.   </t>
  </si>
  <si>
    <t>PNN Tinigua - Jefe del área protegida</t>
  </si>
  <si>
    <t>Actas de reuniones.
Listados de Asistencia con ayudas de memorias.
Documentos Técnicos con aportes técnicos.</t>
  </si>
  <si>
    <t>Establecer articulaciones que permitan el desarrollo de estrategias de manejo en pro de la conservación del Área Protegida.</t>
  </si>
  <si>
    <t>1. Participar en los instrumentos de planeación y espacios intergremiales</t>
  </si>
  <si>
    <t>PNN Cordillera de los Picachos - Jefe del área protegida</t>
  </si>
  <si>
    <t>Informes, 
Actas de reuniones y/o listados de asistencia con ayuda de memoria.</t>
  </si>
  <si>
    <t>PNN Sierra de la Macarena - Director Territorial Orinoquia</t>
  </si>
  <si>
    <t xml:space="preserve">Informe de seguimiento y/o Actas de reuniones y/o Listados de asistencia con ayuda de memoria. </t>
  </si>
  <si>
    <t>Fortalecer y generar conocimiento sobre los sistemas naturales (ecosistemas, recurso hídrico, clima) a través del programa de monitoreo de los VOC priorizados</t>
  </si>
  <si>
    <t>Manejo adecuado de los sistemas naturales para prevención y conservación de los ecosistemas y el recurso hídrico</t>
  </si>
  <si>
    <t>1. Realizar monitoreo de los VOC priorizados</t>
  </si>
  <si>
    <t>PNN Farallones de Cali - Jefe del área protegida</t>
  </si>
  <si>
    <t xml:space="preserve">Informe de actividades de monitoreo </t>
  </si>
  <si>
    <t>Fortalecer las relaciones entre la autoridad ambiental y las autoridades étnicas territoriales (Consejo Comunitaria comunidades negras)</t>
  </si>
  <si>
    <t>Creación de alianzas estratégicas para el cuidado y conservación de los sistemas naturales</t>
  </si>
  <si>
    <t>1. Construcción de manera conjunta de las acciones de ordenamiento y  manejo del área protegida</t>
  </si>
  <si>
    <t>PNN Uramba Bahía Málaga - Jefe del área protegida</t>
  </si>
  <si>
    <t>Actas de reunión de mesa conjunta</t>
  </si>
  <si>
    <t>Fortalecer la  autoridad ambiental y acciones de monitoreo</t>
  </si>
  <si>
    <t>Fortalecimiento institucional para el cuidado y conservación del área protegida</t>
  </si>
  <si>
    <t xml:space="preserve">1. Aumentar la cobertura de control y vigilancia </t>
  </si>
  <si>
    <t>SFF Mapelo - Jefe del área protegida</t>
  </si>
  <si>
    <t>Informe de seguimiento al ejercicio de la autoridad ambiental</t>
  </si>
  <si>
    <t xml:space="preserve">Generar iniciativas para disminuir la presión de los VOC a través de proyectos de cooperación </t>
  </si>
  <si>
    <t>Fortalecimiento institucional y reducción sobre las presiones de VOC del área protegida</t>
  </si>
  <si>
    <t>1. Gestionar recursos con proyectos de cooperación</t>
  </si>
  <si>
    <t>PNN Utría - Jefe del área protegida</t>
  </si>
  <si>
    <t>Informe del proceso de gestión de consecución de recursos</t>
  </si>
  <si>
    <t>Generar iniciativas para disminuir la presión de los VOC a través de proyectos de cooperación o de articulación con otras Entidades</t>
  </si>
  <si>
    <t>1. Continuar con gestión de recursos con proyectos de cooperación o articulación con otras Entidades</t>
  </si>
  <si>
    <t>PNN Gorgona - Jefe del área protegida</t>
  </si>
  <si>
    <t>Informes del proceso de gestión de consecución de recursos y articulación con Entidades</t>
  </si>
  <si>
    <t xml:space="preserve">Mejorar el relacionamiento con todos los actores sociales e institucionales del Territorio </t>
  </si>
  <si>
    <t>1. Continuar vinculando a los diferentes actores a las instancias de trabajo definidas.</t>
  </si>
  <si>
    <t>PNN Katios - Jefe del área protegida</t>
  </si>
  <si>
    <t>Actas o memorias de la reunión Mesa Local, Mesa Concertación, espacios de coordinación y seguimiento a los acuerdos de usos, y los listados de asistencia</t>
  </si>
  <si>
    <t>Participar en procesos en el marco de la implementación de los Acuerdos de la Habana referidos a la Reforma Rural Integral (punto 1) y drogas ilícitas (punto 4) coordinado por las Entidades Competentes.</t>
  </si>
  <si>
    <t>1. Participar en los espacios interinstitucionales y comunitarios y articular acciones en el marco de los procesos.</t>
  </si>
  <si>
    <t>PNN Munchique - Jefe del área protegida</t>
  </si>
  <si>
    <t>En la estrategia de uso, ocupación y tenencia del informe de gestión y sus soportes</t>
  </si>
  <si>
    <t>Fortalecimiento de la estrategia de conectividades socioecosistemicas en el área de influencia del AP, para garantizar el flujo genético y conservación del Bosque Seco Tropical y sus especies asociadas</t>
  </si>
  <si>
    <t>Consolidación de corredores Biológicos de conectividad, que permitan unir el área protegida con los fragmentos de Bosque Seco Tropical situados en la zona con función amortiguadora y viabilizar el intercambio genético de las especies que alberga, y garantizar la provisión de agua. Además de permitir la vinculación de actores estratégicos y la comunidad en torno a un proceso que busca consolidar la apropiación del territorio, el fortalecimiento de sistemas productivos sostenible y la conservación voluntaria.</t>
  </si>
  <si>
    <t xml:space="preserve">1. Implementar la estrategia de conectividades socioecosistémicas y realizar seguimiento anual de los acuerdos voluntarios de conservación
</t>
  </si>
  <si>
    <t>SFF Los Colorados - Jefe área protegida</t>
  </si>
  <si>
    <t>Informe de implementación y seguimiento del proyecto de conectividades</t>
  </si>
  <si>
    <t xml:space="preserve">Trabajar en actividades para la conservacion del bienestar del AP mediante espacios que permitan fortalecer el relacionamiento con los asentamientos humanos ubicados en la zona de influencia del Santuario de Fauna y Flora El Corchal "El Mono Hernández" .
 </t>
  </si>
  <si>
    <t xml:space="preserve">Mejorar el bienestar de la comunidad mediante su participación activa como aliados de la Conservación 
 </t>
  </si>
  <si>
    <t xml:space="preserve">Concertar a través de mesas de trabajo la participación de las comunidades en proyectos de rehabilitación de los ecosistemas y emprendimientos con el apoyo de fuentes de financiación tales como KFW y Unión Europea
 </t>
  </si>
  <si>
    <t>Santuario de Fauna y Flora El Corchal "El Mono Hernández" - Jefe área protegida</t>
  </si>
  <si>
    <t xml:space="preserve">Actas de Reuniones y/o Listados de Asistencia y/o Registro Fotográfico y/o comunicaciones 
</t>
  </si>
  <si>
    <t xml:space="preserve">Avanzar en la fase de implementación de proyectos de inversión enfocados en disminuir la presión de los VOC`s del Parque, a través de fuentes de cooperación o de articulación con otras Entidades
</t>
  </si>
  <si>
    <t xml:space="preserve">-Mejorar las condiciones socio-ecosistémicas del AP y su área de influencia (Ecorregión Paramillo)
 -Aumento del posicionamiento del área protegida a nivel regional y nacional 
</t>
  </si>
  <si>
    <t xml:space="preserve">1. Ejecutar con los aliados estratégicos los recursos gestionados para la implementación de los proyectos de inversión enfocados en disminuir la presión de los VOC`s del Parque 
</t>
  </si>
  <si>
    <t>PNN Paramillo- Jefe del PNN Paramillo y el profesional de Planeación del AP</t>
  </si>
  <si>
    <t>Avances del informe de implementación</t>
  </si>
  <si>
    <t xml:space="preserve">Avanzar en un catálogo de objetos geográficos (polígonos) que permita identificar sitios o prioridades de compensación ambiental en el PNN d+B48:G48e Macuira
 </t>
  </si>
  <si>
    <t>Utilizar los sistemas de información geográficos para generar un instrumento que me permita determinar las necesidades de compensación del área protegida y fortalecer los procesos de recuperación ecológica en el AP de acuerdo a los objetivos estratégicos del documento REM restauración ecológica en el área protegida</t>
  </si>
  <si>
    <t xml:space="preserve">Gestionar reuniones de trabajo con los profesionales temáticos del SIG de la DTCA para generar un instrumento (mapa ) donde se identifiquen las zonas del área protegida que posibiliten compensación ambiental
</t>
  </si>
  <si>
    <t>PNN de Macuira</t>
  </si>
  <si>
    <t>Documento propuesta de prioridades de compensación ambiental para el PNN de Macuira y/o Cartografía temática  , Memorias y/o Listas de asistencia)</t>
  </si>
  <si>
    <t xml:space="preserve">Implementar iniciativas de inversión a través de fuentes cooperación y/o articulación con otras Entidades 
</t>
  </si>
  <si>
    <t>Mejora en las condiciones socioecosistémicas del área protegida y las comunidades que se encuentran en su zona de influencia (comunidades de Yariwanichi y Portete) a través de la consecución de recursos que permitan la implementación de iniciativas y proyectos</t>
  </si>
  <si>
    <t>Realizar la implementación de iniciativas financiadas por medio de proyectos de cooperación y articulación con otras entidades Realizar la gestión de recursos para proyectos de cooperación y articulación con otras entidades</t>
  </si>
  <si>
    <t>PNN BAhía Portete Kaurrele</t>
  </si>
  <si>
    <t>Actas, y/o listados de asistencia y/o memorias de reunión y/o fichas de iniciativas o proyectos</t>
  </si>
  <si>
    <t>Gestión de recursos financieros para el manejo sostenible de la zona de amortiguación de la cuenca camarones y la conservación del área protegida.</t>
  </si>
  <si>
    <t>Contribuir al desarrollo sostenible de las comunidades de la cuenca y del Santuario Los
 Flamencos para la seguridad alimentaria y protección del territorio de acuerdo a los usos y
 costumbres de los grupos étnicos establecidos.</t>
  </si>
  <si>
    <t>Desarrollar actividades que permitan la gestión y/o consecución de los recursos</t>
  </si>
  <si>
    <t>SFF LOS FLAMENCOS</t>
  </si>
  <si>
    <t>Informe avance de gestión; y soportes que apliquen ( listados de asistencia, actas , comunicaciones, correos, etc )</t>
  </si>
  <si>
    <t xml:space="preserve">Participación y acompañamiento a los consejos comunitarios en la formulación de proyectos productivos </t>
  </si>
  <si>
    <t xml:space="preserve">Mejoras en el relacionamiento con los consejos comunitarios del SF Acandí PP y de forma transversal Minimizar la amenaza sobre los Valores Objeto de Conservación del AP
</t>
  </si>
  <si>
    <t xml:space="preserve">Atender en el marco de las convocatorias de los proyectos a presentar los requerimientos de los consejos comunitarios </t>
  </si>
  <si>
    <t>SF Acandí Playón y Playona</t>
  </si>
  <si>
    <t>Documentos insumos realizados
Listas de asistencia y/o comunicaciones</t>
  </si>
  <si>
    <t>Identificar mecanismos para incentivar el manejo adecuado de los residuos sólidos generados en el AP en conjunto con la comunidad campesina e indígena, fortaleciendo de forma indirecta las interacciones con el AP</t>
  </si>
  <si>
    <t>Fortalecer el conocimiento y toma de conciencia del personal del AP y de la comunidad campesina e indígena sobre la disposición adecuada de los residuos sólidos en su entorno, contribuyendo a la implementación de acciones de protección y conservación del AP</t>
  </si>
  <si>
    <t>Implementar jornadas conjuntas con la comunidad campesina e indígena sobre la disposición adecuada de residuos</t>
  </si>
  <si>
    <t>PNN Sierra Nevada de Santa Marta - Jefe del AP</t>
  </si>
  <si>
    <t>Informes de actividades realizadas Y/o evidencias fotográficas y/o listas de asistencia de reuniones de trabajo</t>
  </si>
  <si>
    <t>Participación en los espacios de ordenamiento y seguimiento a las actividades de turismo del Distrito de Santa Marta lideradas por la Alcaldía.</t>
  </si>
  <si>
    <t>Mejorar el relacionamiento del área protegida con las instituciones distritales a traves de la participacion en los espacios convocados por el Distrito de Santa Marta para abordar el tema de ecoturismo a fin de articular la gestión del parque.</t>
  </si>
  <si>
    <t>Participar en el Comité Local de Playas - CLOP, a traves de los puestos de Mando Unificado para realizar el ordenamiento y seguimiento a las actividades turísticas que se desarrollan en el Distrito de Santa Marta.</t>
  </si>
  <si>
    <t>PNN Tayrona</t>
  </si>
  <si>
    <t>Listas de asistencia y/o comunicaciones (correos, memorandos, actas)</t>
  </si>
  <si>
    <t>Formulación de un documento que permita centralizar la información de los actores estrategicos del sector privado (empresas, ONG, etc) para el desarrollo de encuentros y otras actividades que aporten a la conservación del AP</t>
  </si>
  <si>
    <t>Estandarizar la información de aliados estratégicos para el cuidado y conservación de los sistemas naturales</t>
  </si>
  <si>
    <t>1.Generar una base de datos y mantener actualizados los actores estratégicos del sector privado (empresas, ONG, etc), en donde se evidencien, puntos de encuentro e intereses en común y los avances de la gestión.</t>
  </si>
  <si>
    <t>PNN Corales de Profundidad - Jefe del área protegida</t>
  </si>
  <si>
    <t>Base de datos actualizada y/o ANEXOS QUE EVIDENCIEN LA ACTUALIZACIÓN DE LA INFORMACIÓN, CORREOS, MEMOS OFICIOS</t>
  </si>
  <si>
    <t>Generar espacios de socialización al interior del Area Protegida en la zona occidental - Cienaga la Atascoza y el Torno con el objetivo de dar a conocer e incentivar el manejo adecuado de los residuos solidos</t>
  </si>
  <si>
    <t>Aumentar la toma de conciencia y conocimiento del personal del área protegida y la comunidad perteneciente a la zona occidental Cienaga la Atascoza y el Torno en temas relacionados con el manejo adecuado de los residuos sólidos que pudiesen afectar el AP</t>
  </si>
  <si>
    <t>1. Desarrollar jornadas de sensibilizacion, limpieza y recoleccion de residuos solidos en el sector atazcoza y el torno</t>
  </si>
  <si>
    <t>Via Parque Isla de Salamanca</t>
  </si>
  <si>
    <t>Informe de avance de las jornadas realizadas y/o
 Registro Fotografico y/o
 Listas de Asistencia</t>
  </si>
  <si>
    <t>Fortalecer los conocimientos a los servidores del área protegida en los temas de Gestión Documental</t>
  </si>
  <si>
    <t>Contribuir a la custodia de la información generada en desarrollo de los procesos del AP y que hacen parte de la memoria institucional</t>
  </si>
  <si>
    <t>Reuniones de trabajo y/o
 Sensibilizaciones</t>
  </si>
  <si>
    <t>PNN Corales del Rosario y San Bernardo - Jefe del área protegida</t>
  </si>
  <si>
    <t>Listas de asistencias y/o Correos electrónicos
 y/o Presentaciones</t>
  </si>
  <si>
    <t>Generación de base de datos que permita el seguimiento de los procesos sancionatorios.</t>
  </si>
  <si>
    <t>Conocimiento de la información actualizada del estado de los procesos sancionatorios que se encuentran en desarrollo al interior de PNNC.</t>
  </si>
  <si>
    <t>1. Consolidar de forma periódica la base de datos que permita el seguimiento de procesos sancionatorios a nivel nacional, con base en el reporte enviado por las direcciones territoriales en formato estandarizado.</t>
  </si>
  <si>
    <t>Grupo de Trámites y Evaluación Ambiental</t>
  </si>
  <si>
    <t>Base de datos</t>
  </si>
  <si>
    <t xml:space="preserve"> Las nueva plataforma transaccional permite el cumplimiento de la política de cero papel y la emergencia sanitaria por COVID 19 redujo el manejo de papel  debido a que toda la documentación se hace virtual</t>
  </si>
  <si>
    <t>Contribuye a la implementación de la política de cero papel</t>
  </si>
  <si>
    <t>1. Implementar la nueva plataforma transaccional incorporando  documentación en forma virtual</t>
  </si>
  <si>
    <t xml:space="preserve">Coordinador Grupo de Contratos </t>
  </si>
  <si>
    <t>Reporte</t>
  </si>
  <si>
    <t xml:space="preserve"> Emisión de la Ley 1930 de 2018 artículo 45, por medio de la cual se dictan disposiciones para la gestión integral de los páramos en Colombia. Esta ley permite el recaudo de recursos del sector eléctrico dirigidos con destinación especifica a las áreas protegidas que contempla la ley en mención.</t>
  </si>
  <si>
    <t>Mayor recaudo para la entidad</t>
  </si>
  <si>
    <t>1. Seguimiento al recaudo y ejecución del gasto</t>
  </si>
  <si>
    <t>Ejecución del ingreso y del gasto</t>
  </si>
  <si>
    <t>Gestionar proyectos de Cooperación Internacional con interés en la región de la Orinoquia.</t>
  </si>
  <si>
    <t>Fortalecer la implementación de los Planes de Manejo de las Áreas Protegidas y el Plan de Acción del SIRAP</t>
  </si>
  <si>
    <t>1. Gestión y seguimiento con las Entidades implementadoras de los proyectos en Colombia</t>
  </si>
  <si>
    <t>DTOR - Director Territorial Orinoquia</t>
  </si>
  <si>
    <t>Matriz de seguimiento a proyectos de cooperación y perfiles de proyectos formulados. 
 Actas de reuniones o Listados de asistencia con ayuda de memoria.</t>
  </si>
  <si>
    <t>CONTROL DE CAMBIOS MAPA DE RIESGOS (GESTIÓN, CORRPUCIÓN Y SEGURIDAD DIGITAL)</t>
  </si>
  <si>
    <t>FECHA</t>
  </si>
  <si>
    <t>CAMBIOS</t>
  </si>
  <si>
    <t>VERSIÓN ANUAL</t>
  </si>
  <si>
    <t>Hoja de control de la OPA no pertenece al formato y es para llevar el control de los mapas de riesgos.</t>
  </si>
  <si>
    <t>N.</t>
  </si>
  <si>
    <t xml:space="preserve">PROCESOS </t>
  </si>
  <si>
    <t>1.1.¿Existe un responsable asignado de la ejecución?</t>
  </si>
  <si>
    <t>Tabla Atributos de para el diseño del control</t>
  </si>
  <si>
    <t xml:space="preserve">ASIGNADO </t>
  </si>
  <si>
    <t>Adecuado</t>
  </si>
  <si>
    <t xml:space="preserve">Oportuna </t>
  </si>
  <si>
    <t>Prevenir</t>
  </si>
  <si>
    <t>Detectar</t>
  </si>
  <si>
    <t xml:space="preserve">No es un control </t>
  </si>
  <si>
    <t>NO ASIGNADO</t>
  </si>
  <si>
    <t xml:space="preserve">Inadecuado </t>
  </si>
  <si>
    <t xml:space="preserve">Inoportuna </t>
  </si>
  <si>
    <t>Características</t>
  </si>
  <si>
    <t>Descripción</t>
  </si>
  <si>
    <t>Peso</t>
  </si>
  <si>
    <t xml:space="preserve">5. Qué pasa con las observaciones o desviaciones </t>
  </si>
  <si>
    <t>Atributos de Eficiencia</t>
  </si>
  <si>
    <t>Va hacia las causas del riesgo, aseguran el resultado final esperado.</t>
  </si>
  <si>
    <t xml:space="preserve">Confiable </t>
  </si>
  <si>
    <t xml:space="preserve">No confiable </t>
  </si>
  <si>
    <t>Se investigan y resuelven oportunamente</t>
  </si>
  <si>
    <t>No se investigan y resuelven oportunamente</t>
  </si>
  <si>
    <t xml:space="preserve">Completa </t>
  </si>
  <si>
    <t>Incompleta</t>
  </si>
  <si>
    <t xml:space="preserve">No existe </t>
  </si>
  <si>
    <t>Detecta que algo ocurre y devuelve el proceso a los controles preventivos.
Se pueden generar reprocesos.</t>
  </si>
  <si>
    <t>Dado que permiten reducir el impacto de la materialización del riesgo, tienen un costo en su implementación.</t>
  </si>
  <si>
    <t>RANGO DE CALIFICACIÓN DE LA EJECUCIÓN</t>
  </si>
  <si>
    <t>solidez indiviual del control</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</si>
  <si>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</si>
  <si>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</si>
  <si>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1"/>
        <color rgb="FFE36C09"/>
        <rFont val="Arial Narrow"/>
        <family val="2"/>
      </rPr>
      <t>*</t>
    </r>
    <r>
      <rPr>
        <b/>
        <sz val="11"/>
        <color rgb="FF000000"/>
        <rFont val="Arial Narrow"/>
        <family val="2"/>
      </rPr>
      <t>Atributos de</t>
    </r>
    <r>
      <rPr>
        <b/>
        <sz val="11"/>
        <color rgb="FFE36C09"/>
        <rFont val="Arial Narrow"/>
        <family val="2"/>
      </rPr>
      <t xml:space="preserve"> </t>
    </r>
    <r>
      <rPr>
        <b/>
        <sz val="11"/>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</si>
  <si>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</si>
  <si>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</si>
  <si>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</si>
  <si>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</si>
  <si>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</si>
  <si>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</si>
  <si>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</si>
  <si>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1"/>
        <color rgb="FFE36C09"/>
        <rFont val="Arial Narrow"/>
        <family val="2"/>
      </rPr>
      <t>*Nota 1:</t>
    </r>
    <r>
      <rPr>
        <sz val="11"/>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</si>
  <si>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Nivel de Gestión </t>
  </si>
  <si>
    <t>¿Los controles ayuda de disminuir?</t>
  </si>
  <si>
    <t>Nivel Central</t>
  </si>
  <si>
    <t>ACEPTAR EL RIESGO</t>
  </si>
  <si>
    <t>Nivel Central- Dirección Territorial</t>
  </si>
  <si>
    <t>EVITAR EL RIESGO</t>
  </si>
  <si>
    <t>Nivel Central- Dirección Territorial-Área protegida</t>
  </si>
  <si>
    <t xml:space="preserve"> </t>
  </si>
  <si>
    <t>IMPACTO</t>
  </si>
  <si>
    <t>Dirección Territorial</t>
  </si>
  <si>
    <t>PROBABILIDAD - IMPACTO</t>
  </si>
  <si>
    <t>COMPARTIR EL RIESGO</t>
  </si>
  <si>
    <t>DT-AP</t>
  </si>
  <si>
    <t>Dirección Territorial-Área protegida</t>
  </si>
  <si>
    <t>Área protegida</t>
  </si>
  <si>
    <t>Controles existentes</t>
  </si>
  <si>
    <t xml:space="preserve">Casi seguro </t>
  </si>
  <si>
    <t>Probable</t>
  </si>
  <si>
    <t>Posible</t>
  </si>
  <si>
    <t>Improbable</t>
  </si>
  <si>
    <t>Rara vez</t>
  </si>
  <si>
    <t>Dirección Territorial  Pacífico</t>
  </si>
  <si>
    <t>Dirección Territorial  Andes Nororientales</t>
  </si>
  <si>
    <t>Dirección Territorial  Caribe</t>
  </si>
  <si>
    <t xml:space="preserve">Dirección Territorial  Amazonía </t>
  </si>
  <si>
    <t>Dirección Territorial  Orinoquía</t>
  </si>
  <si>
    <t>Dirección Territorial  Andes Occidentales</t>
  </si>
  <si>
    <t>ÁREAS DE IMPACTO PARA LA ENTIDAD</t>
  </si>
  <si>
    <t>CLASIFICACIÓN DEL RIESGOS</t>
  </si>
  <si>
    <t>Relaciones Laborales</t>
  </si>
  <si>
    <t>Usuarios, productos y prácticas</t>
  </si>
  <si>
    <t>Ambiental</t>
  </si>
  <si>
    <t>PROBABILIDAD INHERENTE</t>
  </si>
  <si>
    <t>Muy baja</t>
  </si>
  <si>
    <t>Baja</t>
  </si>
  <si>
    <t>Media</t>
  </si>
  <si>
    <t>Alta</t>
  </si>
  <si>
    <t>Muy Alta</t>
  </si>
  <si>
    <t xml:space="preserve">CRITERIOS PARA DEFINIER EL NIVEL DE IMPACTO </t>
  </si>
  <si>
    <t>TRATAMIENTO</t>
  </si>
  <si>
    <t>Aceptar</t>
  </si>
  <si>
    <t>Evitar</t>
  </si>
  <si>
    <t>TIPOLOGIA RIESGOS DE CORRUPCIÓN</t>
  </si>
  <si>
    <t>Gerenciales</t>
  </si>
  <si>
    <t>Seguridad Digital</t>
  </si>
  <si>
    <t>Zona de riesgo - Riesgos de Gestión y Seguridad digital</t>
  </si>
  <si>
    <t>Zona de riesgo - Riesgos de corrupción</t>
  </si>
  <si>
    <t xml:space="preserve">PROBABILIDAD DE OCURRENCIA </t>
  </si>
  <si>
    <t>Muy Baja</t>
  </si>
  <si>
    <t>Leve</t>
  </si>
  <si>
    <t xml:space="preserve">IMPACTO </t>
  </si>
  <si>
    <t xml:space="preserve">IMPACTO SEGÚN LA CLASIFICACIÓN RESULTADO DE LA TABLA </t>
  </si>
  <si>
    <t>BAJO</t>
  </si>
  <si>
    <t xml:space="preserve">Riesgos de Gestión </t>
  </si>
  <si>
    <t>El consecutivo corresponde del No. 1 al 199</t>
  </si>
  <si>
    <t>Riesgos de Corrupción</t>
  </si>
  <si>
    <t>El consecutivo corresponde del No. 200 - 499</t>
  </si>
  <si>
    <t>Procesos - Nivel Central</t>
  </si>
  <si>
    <t xml:space="preserve">Riesgos de Corrupción </t>
  </si>
  <si>
    <t xml:space="preserve">DIR TERRITORIAL AMAZONIA </t>
  </si>
  <si>
    <t>DIR TERRITORIAL ANDES OCCIDENTALES</t>
  </si>
  <si>
    <t>DIR TERRITORIAL ANDES NORORIENTALES</t>
  </si>
  <si>
    <t>DIR. TERRITORIAL CARIBE</t>
  </si>
  <si>
    <t xml:space="preserve">DIR TERRITORIAL ORINOQUIA </t>
  </si>
  <si>
    <t>DIR. TERRITORIAL PACÍFICO</t>
  </si>
  <si>
    <t>CONTROL EXISTENTE</t>
  </si>
  <si>
    <t>ACCIÓN DE CONTROL</t>
  </si>
  <si>
    <t>Administración y Manejo del SPNN</t>
  </si>
  <si>
    <t>19-20</t>
  </si>
  <si>
    <t>226 - 227</t>
  </si>
  <si>
    <t>DTAM</t>
  </si>
  <si>
    <t>3 - 9 - 19 - 20 - 21 - 22 - 29 - 31</t>
  </si>
  <si>
    <t>213 - 231 - 232 - 240</t>
  </si>
  <si>
    <t>213 - 215 - 231 - 232 - 235 -236 - 239 - 240</t>
  </si>
  <si>
    <t>DTAO</t>
  </si>
  <si>
    <t>DTAN</t>
  </si>
  <si>
    <t>DTCA</t>
  </si>
  <si>
    <t>213 - 230 - 231 - 232 - 240</t>
  </si>
  <si>
    <t>213 - 215 - 229 - 230 - 231 - 232 - 235 -236 - 239 - 240</t>
  </si>
  <si>
    <t>DTOR</t>
  </si>
  <si>
    <t>DTPA</t>
  </si>
  <si>
    <t>Autoridad Ambiental</t>
  </si>
  <si>
    <t>22-23</t>
  </si>
  <si>
    <t>229 - 230 - 231 - 232 - 233</t>
  </si>
  <si>
    <t>PNN AMACAYACU</t>
  </si>
  <si>
    <t>22 - 23 - 24</t>
  </si>
  <si>
    <t>231 - 232 - 234</t>
  </si>
  <si>
    <t>PNN COMPLEJO VOLCANICO DOÑA JUANA</t>
  </si>
  <si>
    <t xml:space="preserve">PNN CATATUMBO BARI </t>
  </si>
  <si>
    <t>SFF CIENGA GRANDE SANTA MARTA</t>
  </si>
  <si>
    <t>PNN CORDILLERA DE LOS PICACHOS</t>
  </si>
  <si>
    <t>PNN FARALLONES DE CALI</t>
  </si>
  <si>
    <t>Control Disciplinario</t>
  </si>
  <si>
    <t>208</t>
  </si>
  <si>
    <t xml:space="preserve">PNN ALTO FRAGUA </t>
  </si>
  <si>
    <t xml:space="preserve">PNN CUEVA DE LOS GUACHAROS </t>
  </si>
  <si>
    <t>231 - 232 - 234 - 241</t>
  </si>
  <si>
    <t xml:space="preserve">PNN COCUY </t>
  </si>
  <si>
    <t>SFF EL CORCHAL MONO HERNANDEZ</t>
  </si>
  <si>
    <t>PNN CHINGAZA</t>
  </si>
  <si>
    <t>23 - 23 - 24</t>
  </si>
  <si>
    <t>PNN GORGONA</t>
  </si>
  <si>
    <t>Cooperación Nacional No Oficial e Internacional</t>
  </si>
  <si>
    <t>224 - 225</t>
  </si>
  <si>
    <t xml:space="preserve">PNN CAHUINARI </t>
  </si>
  <si>
    <t>SFF GALERAS</t>
  </si>
  <si>
    <t>AUN ESTORAQUES</t>
  </si>
  <si>
    <t>SFF LOS COLORADOS</t>
  </si>
  <si>
    <t xml:space="preserve">PNN SIERRA DE LA MACARENA </t>
  </si>
  <si>
    <t>24 - 23 - 24</t>
  </si>
  <si>
    <t>SFF ISLA DE MALPELO</t>
  </si>
  <si>
    <t>Coordinación SINAP</t>
  </si>
  <si>
    <t>3 - 4</t>
  </si>
  <si>
    <t>203 - 204</t>
  </si>
  <si>
    <t xml:space="preserve">RNN NUKAK </t>
  </si>
  <si>
    <t xml:space="preserve">SFF ISLA DE LA COROTA </t>
  </si>
  <si>
    <t>SFF GUANENTA ALTO RIO FONCE</t>
  </si>
  <si>
    <t>PNN LOS CORALES DEL ROSARIO Y SAN BERNARDO</t>
  </si>
  <si>
    <t>PNN TUPARRO</t>
  </si>
  <si>
    <t>25 - 23 - 24</t>
  </si>
  <si>
    <t xml:space="preserve">PNN LOS KATIOS </t>
  </si>
  <si>
    <t>Direccionamiento Estratégico</t>
  </si>
  <si>
    <t>15 - 16 - 17</t>
  </si>
  <si>
    <t>222 - 223</t>
  </si>
  <si>
    <t xml:space="preserve">PNN LA PAYA </t>
  </si>
  <si>
    <t xml:space="preserve">PNN LAS HERMOSAS </t>
  </si>
  <si>
    <t>SFF IGUAQUE</t>
  </si>
  <si>
    <t>PNN TINIGUA</t>
  </si>
  <si>
    <t xml:space="preserve">PNN MUNCHIQUE </t>
  </si>
  <si>
    <t>Evaluación Independiente</t>
  </si>
  <si>
    <t>205 - 206 - 207</t>
  </si>
  <si>
    <t xml:space="preserve">SF PLANTAS MEDICINALES ORITO </t>
  </si>
  <si>
    <t xml:space="preserve">PNN LAS ORQUIDEAS </t>
  </si>
  <si>
    <t>PNN PISBA</t>
  </si>
  <si>
    <t>VP ISLA DE SALAMANCA</t>
  </si>
  <si>
    <t>PNN SUMAPAZ</t>
  </si>
  <si>
    <t>PNN SANQUIANGA</t>
  </si>
  <si>
    <t>Gestión Documental</t>
  </si>
  <si>
    <t>211 - 212</t>
  </si>
  <si>
    <t xml:space="preserve">RNN PUINAWAI </t>
  </si>
  <si>
    <t xml:space="preserve">PNN LOS NEVADOS </t>
  </si>
  <si>
    <t>PNN SERRANIA YARIGUIES</t>
  </si>
  <si>
    <t>PNN MACUIRA</t>
  </si>
  <si>
    <t xml:space="preserve">DNMI Cinaruco </t>
  </si>
  <si>
    <t>PNN URAMBA BAHIA MALAGA</t>
  </si>
  <si>
    <t>Gestión Contractual</t>
  </si>
  <si>
    <t>235 - 236 - 237</t>
  </si>
  <si>
    <t>PNN RIO PURE</t>
  </si>
  <si>
    <t>PNN NEVADO DEL HUILA</t>
  </si>
  <si>
    <t xml:space="preserve">PNN TAMA </t>
  </si>
  <si>
    <t xml:space="preserve">PNN OLD PROVIDENCE MC BEAN LAGOON </t>
  </si>
  <si>
    <t>PNN UTRIA</t>
  </si>
  <si>
    <t>Gestión de Comunicaciones</t>
  </si>
  <si>
    <t>201 - 202</t>
  </si>
  <si>
    <t>PNN SERRANIA DEL CHIRIBIQUETE</t>
  </si>
  <si>
    <t xml:space="preserve">SFF OTUN QUIMBAYA </t>
  </si>
  <si>
    <t>PNN PARAMILLO</t>
  </si>
  <si>
    <t xml:space="preserve">231 - 232 - 234 </t>
  </si>
  <si>
    <t>Gestiòn de Recursos Financieros</t>
  </si>
  <si>
    <t>PNN SERRANIA DE LOS CHURUMBELOS</t>
  </si>
  <si>
    <t xml:space="preserve">PNN PURACE </t>
  </si>
  <si>
    <t>PNN SIERRA NEVADA DE SANTA MARTA</t>
  </si>
  <si>
    <t>Gestión de Recursos Físicos</t>
  </si>
  <si>
    <t>215 - 216</t>
  </si>
  <si>
    <t>PNN YAIGOJE APAPORIS</t>
  </si>
  <si>
    <t>PNN SELVAS TATAMA</t>
  </si>
  <si>
    <t>PNN TAYRONA</t>
  </si>
  <si>
    <t>Gestión del Talento Humano</t>
  </si>
  <si>
    <t>200</t>
  </si>
  <si>
    <t>PNN SELVA DE FLORENCIA</t>
  </si>
  <si>
    <t>SF ACANDI PLAYON Y PLAYONA</t>
  </si>
  <si>
    <t>Gestión de Tecnologías y Seguridad de la Información</t>
  </si>
  <si>
    <t>10 - 11 - 12</t>
  </si>
  <si>
    <t>217 - 218</t>
  </si>
  <si>
    <t>PNN CORALES DE PROFUNDIDAD</t>
  </si>
  <si>
    <t xml:space="preserve">Gestión del Conocimiento e Innovación </t>
  </si>
  <si>
    <t>219</t>
  </si>
  <si>
    <t>PNN BAHÍA PORTETE</t>
  </si>
  <si>
    <t>Gestión Jurídia</t>
  </si>
  <si>
    <t>220 - 221</t>
  </si>
  <si>
    <t xml:space="preserve">Participación Social </t>
  </si>
  <si>
    <t>Servicio al Ciudadano</t>
  </si>
  <si>
    <t>213 - 214</t>
  </si>
  <si>
    <t>Sostenibilidad Financiera y negocios ambientales</t>
  </si>
  <si>
    <t>209 - 210</t>
  </si>
  <si>
    <t>Riesgos de Gestión</t>
  </si>
  <si>
    <t>Riesgos que ya no existen y no están relacionados</t>
  </si>
  <si>
    <t>El Proceso de Evaluación Independiente cuenta con el formato EI_FO_06_declaracion-conflicto-de-interes en su verisión No.2, el cual se encuentra en el Sistema de Gestión Integrado.
Anexo No.24 EI_FO_06_declaracion-conflicto-de-interes_v_2.pdf</t>
  </si>
  <si>
    <t>1. El profesional responsable del tema en la OAP generará y socializará anualmente los lineamientos de actualización y reprogramacion de magnitudes de los indicadores a traves del cronograma de seguimiento del PAA, con el próposito de aumentar el conocimiento en lo requerido para el cumplimiento del tema. En caso de presentarsé desconocimiento toda la información esta consignada en el procedimiento correspondiente.</t>
  </si>
  <si>
    <r>
      <t xml:space="preserve">1 Reporte: Acta de reunión el cual formula y aprueba el  "Plan de trabajo para el apoyo en la formulación y/o implementación del programa de monitoreo y portafolio de investigación, así como la construcción y revisión de los informes de su implementación con cada área protegida.
2 Reporte: Consolidado en formato word, organizado por área protegida, en el cual se presentan  las evidencias del cargue y validación en el sistema de información de investigación y monitoreo de PNN, durante la vigencia, para los VOC/PIC priorizados.
3 Reporte: Acta de reunión donde se evidencie el cumplimiento del plan de trabajo para el apoyo en la formulación o implementación del programa de monitoreo y portafolios de investigación, así como la construcción y revisión de los informes de implementación de cada AP
</t>
    </r>
    <r>
      <rPr>
        <b/>
        <sz val="10"/>
        <color theme="1"/>
        <rFont val="Arial Narrow"/>
        <family val="2"/>
      </rPr>
      <t>Nota:</t>
    </r>
    <r>
      <rPr>
        <sz val="10"/>
        <color theme="1"/>
        <rFont val="Arial Narrow"/>
        <family val="2"/>
      </rPr>
      <t xml:space="preserve"> La meta corresponde a la suma de los documentos que se reporta en cada cuatrimestre. Primer reporte: Acta de plan de trabajo. Segundo Reporte: Documento Word Consolidado. Tercer Reporte: Acta de  cumplimiento plan de trabajo.</t>
    </r>
  </si>
  <si>
    <t>DTAO: 
   ( PNN Las Orquideas, PNN Nevado del Huila,
Tatamá, CVDoña Juana C, SF Isla de la Corota, PNN Puracé).
DTAN,
DTPA,
DTOR,
DTCA : (PNN OPMBL, PNN de Macuira, PNN Bahía Portete, SFF Los Flamencos, PNN SNSM, PNN Tayrona, PNN CRSB, PNN Paramillo, SFAPyP),
DTAM</t>
  </si>
  <si>
    <r>
      <t>1. Participar y/o coordinar</t>
    </r>
    <r>
      <rPr>
        <sz val="10"/>
        <color rgb="FFFF0000"/>
        <rFont val="Arial Narrow"/>
        <family val="2"/>
      </rPr>
      <t xml:space="preserve"> </t>
    </r>
    <r>
      <rPr>
        <sz val="10"/>
        <color theme="1"/>
        <rFont val="Arial Narrow"/>
        <family val="2"/>
      </rPr>
      <t>espacios de diálogo y mesas de trabajo con grupos étnicos.</t>
    </r>
  </si>
  <si>
    <t xml:space="preserve">1. Realizar requerimiento mediante correo electrónico del informe final y demás compromisos establecidos, según los tiempos de entrega pactados en el aval de investigación. </t>
  </si>
  <si>
    <r>
      <rPr>
        <b/>
        <sz val="12"/>
        <rFont val="Arial Narrow"/>
        <family val="2"/>
      </rPr>
      <t xml:space="preserve">DTAM - PNN Chiribiquete: </t>
    </r>
    <r>
      <rPr>
        <sz val="12"/>
        <rFont val="Arial Narrow"/>
        <family val="2"/>
      </rPr>
      <t xml:space="preserve">En el primer cuatrimestre se adelantaron cinco (5) ejercicios de planificación de acciones en el marco de los comités locales, en el mes de febrero se adelantaron cuatro ejercicios de revisión del POA de Solano, Cartagena del Chaira, San Vicente del Caguan y San José del Guaviare con el equipo de cada sector de gestión; en el mes de marzo se adelanto el comité local del área protegida, en estos espacios se aborda la planeación y se estructura el plan de trabajo por cada linea estratégica que maneja el área protegida, incluyendo la Comunicación y Educación para la Conservación. 
Anexo 1. AM_Reunion Plan Accion SVC - 9 feb 2022
Anexo 2. AM_Reunion plan accion Solano- 14 feb 2022
Anexo 3. AM_RevisiónPlandeAcciónCartagenaChaira_14feb2022
Anexo 4. AM_Reunión Planeación SJG_16 feb 2022
Anexo 5. AC_Comite_Local_18mar2022
</t>
    </r>
  </si>
  <si>
    <t>*DTAO: ( Orquídeas, Tatamá, Selva de Florencia, Nevados, Hermosas; Nevado del Huila, CVDoña Juana C, SFF Galeras).
*DTAN,
DTPA,
DTOR,
DTCA (SNSM, PNN Paramillo, PNN Tayrona, SFF El Corchal, VIPIS) DTAM. 
DTAM</t>
  </si>
  <si>
    <t>PNN Sierra de la Macarena:</t>
  </si>
  <si>
    <r>
      <rPr>
        <b/>
        <sz val="10"/>
        <rFont val="Arial Narrow"/>
        <family val="2"/>
      </rPr>
      <t xml:space="preserve">DTOR: </t>
    </r>
    <r>
      <rPr>
        <sz val="10"/>
        <rFont val="Arial Narrow"/>
        <family val="2"/>
      </rPr>
      <t xml:space="preserve">33,33%
</t>
    </r>
    <r>
      <rPr>
        <b/>
        <sz val="10"/>
        <rFont val="Arial Narrow"/>
        <family val="2"/>
      </rPr>
      <t>DTAO:</t>
    </r>
    <r>
      <rPr>
        <sz val="10"/>
        <rFont val="Arial Narrow"/>
        <family val="2"/>
      </rPr>
      <t xml:space="preserve"> 33%
</t>
    </r>
    <r>
      <rPr>
        <b/>
        <sz val="10"/>
        <rFont val="Arial Narrow"/>
        <family val="2"/>
      </rPr>
      <t>DTAN:</t>
    </r>
    <r>
      <rPr>
        <sz val="10"/>
        <rFont val="Arial Narrow"/>
        <family val="2"/>
      </rPr>
      <t xml:space="preserve"> 33,33%
</t>
    </r>
    <r>
      <rPr>
        <b/>
        <sz val="10"/>
        <rFont val="Arial Narrow"/>
        <family val="2"/>
      </rPr>
      <t>DTPA:</t>
    </r>
    <r>
      <rPr>
        <sz val="10"/>
        <rFont val="Arial Narrow"/>
        <family val="2"/>
      </rPr>
      <t xml:space="preserve"> 33,33%
</t>
    </r>
    <r>
      <rPr>
        <b/>
        <sz val="10"/>
        <rFont val="Arial Narrow"/>
        <family val="2"/>
      </rPr>
      <t>DTCA:</t>
    </r>
    <r>
      <rPr>
        <sz val="10"/>
        <rFont val="Arial Narrow"/>
        <family val="2"/>
      </rPr>
      <t xml:space="preserve"> 33,3 %
</t>
    </r>
    <r>
      <rPr>
        <b/>
        <sz val="10"/>
        <rFont val="Arial Narrow"/>
        <family val="2"/>
      </rPr>
      <t xml:space="preserve">DTAM: </t>
    </r>
    <r>
      <rPr>
        <sz val="10"/>
        <rFont val="Arial Narrow"/>
        <family val="2"/>
      </rPr>
      <t xml:space="preserve">33,3 %
</t>
    </r>
    <r>
      <rPr>
        <b/>
        <sz val="10"/>
        <rFont val="Arial Narrow"/>
        <family val="2"/>
      </rPr>
      <t>GGIS:</t>
    </r>
    <r>
      <rPr>
        <sz val="10"/>
        <rFont val="Arial Narrow"/>
        <family val="2"/>
      </rPr>
      <t xml:space="preserve"> 33,3%</t>
    </r>
  </si>
  <si>
    <t>PNN Paramillo 1/04/2022
PNN Tayrona 1/04/2022
PNN CGSM 1/04/2022
EL CORCHAL 1/04/2022
PROVIDENCIA 1/04/2022
CRSB 1/04/2022
CORALES DE PROFUNDIDAD 1/04/2022
VIPIS 1/04/2022
LOC COLORADOS 1/04/2022
MACUIRA 1/04/2022
LOS FLAMENCOS 1/04/2022
SNSM 1/04/2022
ACANDÍ 1/04/2022
PORTETE 1/04/2022</t>
  </si>
  <si>
    <t>PNN CATATUMBO BARI 16,66%
PNN COCUY 16,66%
AUN ESTORAQUES 16,66%
SFF GUANENTA ALTO RIO FONCE 16,66%
SFF IGUAQUE: 16,66%
PNN PISBA 16,66%
PNN SERRANIA YARIGUIES 16,66%
PNN TAMA 16,66%</t>
  </si>
  <si>
    <t>PNN CATATUMBO BARI 06/04/2022
PNN COCUY 06/04/2022
AUN ESTORAQUES 06/04/2022
SFF GUANENTA ALTO RIO FONCE 06/04/2022
SFF IGUAQUE: 06/04/2022
PNN PISBA 06/04/2022
PNN SERRANIA YARIGUIES 06/04/2022
PNN TAMA 06/04/2022</t>
  </si>
  <si>
    <t>PNN PICACHOS: 4/04/2022
PNN SUMAPAZ: 4/04/2022
PNN CHINGAZA: 4/04/2022
PNN TINIGUA: 4/04/2022
DNMI CINARUCO: 4/04/2022
PNN EL TUPARRO: 4/04/2022
PNN SIERRA DE LA MACARENA: 04/04/2022</t>
  </si>
  <si>
    <t>PNN FARALLONES DE CALI 4/04/2022
PNN GORGONA 4/04/2022
SFF ISLA MALPELO 4/04/2022
PNN KATIOS 4/04/2022
PNN MUNCHIQUE 4/04/2022
PNN SANQUIANGA 4/04/2022
PNN URAMBA BAHIA MALAGA 4/04/2022
PNN UTRIA 4/04/2022</t>
  </si>
  <si>
    <t>PNN CATATUMBO BARI 6/04/2022
PNN COCUY 6/04/2022
AUN ESTORAQUES 6/04/2022
SFF GUANENTA ALTO RIO FONCE 6/04/2022
SFF IGUAQUE 6/04/2022
PNN PISBA 6/04/2022
PNN SERRANIA YARIGUIES 6/04/2022
PNN TAMA 6/04/2022</t>
  </si>
  <si>
    <t>PNN PICACHOS: 4/04/2022
PNN SUMAPAZ: 4/04/2022
PNN CHINGAZA: 4/04/2022
PNN TINIGUA: 4/04/2022
DNMI CINARUCO: 4/04/2022
PNN EL TUPARRO: 4/04/2022</t>
  </si>
  <si>
    <t>PNN Churumbelos: Con memorando 20225180003923 de marzo 22  de 2022 se envía a DTAM informe de Implementación  PECDN  _I de 2022 (anexo.1. Memorando 20225180003923 de marzo 22  de 2022 ; anexo.2.  informe implememtacion PECDN  de primer trimestre de 2022).
PNN Alto Fragua: No se registra avance respecto a la implementación del plan de emergencias y contingencias del PNN AFIWPNN AFIW debido a que hasta el 30/03/2022 se notificó por correo electrónico la aprobación de la actualización del documento – memorando 20221500000773 (Anexo_5_Correo y memorando GR). Cabe destacar que el área previamente generó impulso consultando el estado del plan mediante el memorando 20225160003803 (Anexo No 6 Impulso plan AFIW).
PNN Cahuinarí: El Plan de Emergencia y Contingencia de Desastres Naturales y Socio naturales no contempla dentro de su cronograma de actividades acciones para el primer trimestre. No se relacionan evidencias.
RNN Nukak: Se adjunta correo cronograma de trabajo PECDNS a PVyC DTAM, Se reporta seguimiento a focos de calor en el Municipio de el Retorno
Anexo 4. Oficio Focos de Calor RNN Nukak
Anexo 5. Correo Plan de trabajo PECDN
Anexo 6. Plan de trabajo PECDN_NUKAK2022
PNN Amacayacu: el PECDN del PNN Amacayacu está en actualización. Se adjunta evidencia de las acciones que se adelantan con relación a su actualización. Anexo 3 Plan de trabajo_actualizacion PECDN_2022.
SPM Orito: Mediante correo electrónico se envía a la DTAM el primer Informe trimestral de implementación del PECDNS del SF PMOIA (Anexo 3: Correo envío del Primer Informe Trimestral de Implementación del PECDNS del SF PMOIA a la DTAM, (Anexo 4: SF PMOIA_Inf_Implementación_PECDNS_1Trim_2022) 
PNN Río Puré: La actualización del PECDNS de Río Puré no ha sido aprobada durante este cuatrimestre. Los lineamientos para este plan establecen que el informe de implementación es anual una vez se surta su aprobación. Es por esto que durante la presente vigencia Río Puré no aportará a la sumatoria de este indicador para la DTAM. 
PNN Yaigoje: Este riesgo no aplica para el área protegida ya que el documento no ha sido aprobado por parte del nivel central, tener en cuenta la reunión que se realizó con el líder temático de PVyC, y otros profesionales donde se revisó el informe final de la auditoria sobre procesos misionales.
Anexo 1 Plan de trabajo_AprobaciónPECDNS_PNNYAP ajustado 04-03-2022
Anexo 2 plan de de trabajo PNN YAP
Anexo 2 informe final auditoria procesos misionales
PNN Chiribiquete: Una vez se aprueba el plan por OGR enviado por la DTAM mediante Orfeo 20215050001113 se realizará el informe de implementación.
RNN Puinawai: La RNN Puinawai no cuenta con personal para avanzar en el documento. Por sugerencia de la SGM-GTEA para avanzar en el indicador se debe coordinar entre el AP y la DTAM la forma de avanzar.  Anexo 1. Correo - Fwd_ RIESGOS DE GESTIÓN 22 Y 24 Y RIESGO DE CORRUPCIÓN 234 RNN PUINAWAI. Se adelantarán acciones con la DTAM acorde a la retroalimentación del soporte adjunto.
PNN La Paya: No se Reportan avances</t>
  </si>
  <si>
    <r>
      <t xml:space="preserve">PNN Cueva De Los Guacharos: 0%
PNN Complejo volcánico Doña Juana:0%
</t>
    </r>
    <r>
      <rPr>
        <b/>
        <sz val="10"/>
        <rFont val="Arial Narrow"/>
        <family val="2"/>
      </rPr>
      <t>PNN Las Hermosas: 20%</t>
    </r>
    <r>
      <rPr>
        <sz val="10"/>
        <rFont val="Arial Narrow"/>
        <family val="2"/>
      </rPr>
      <t xml:space="preserve">
PNN Las Orquideas :0%
PNN Los Nevados: 0%
PNN Nevado Del Huila: 0%
PNN Purace: 0%
PNN Selva De Florencia: 0% 
PNN Tatama: 0%
SFF Galeras: 0%
SFF Isla De La Corota: 20%
SFF Otun Quimbaya: 0%</t>
    </r>
  </si>
  <si>
    <t>PNN CATATUMBO BARI 0%
PNN COCUY 0%
AUN ESTORAQUES 0%
SFF GUANENTA ALTO RIO FONCE 0%
SFF IGUAQUE 0%
PNN PISBA 0%
PNN SERRANIA YARIGUIES 0%
PNN TAMA 0%</t>
  </si>
  <si>
    <t>PNN CATATUMBO BARI 6/04/2022
PNN COCUY 6/04/2022
ANU ESTORAQUES 6/04/2022
SFF GUANENTA ALTO RIO FONCE 6/04/2022
SFF IGUAQUE 6/04/2022
PNN PISBA 6/04/2022
PNN SERRANIA YARIGUIES 6/04/2022
PNN TAMA 6/04/2022</t>
  </si>
  <si>
    <t>PNN CATATUMBO BARI: 40%
PNN COCUY: 0%
ANU ESTORAQUES: 40%
SFF GUANENTA ALTO RIO FONCE:0%
SFF IGUAQUE: 40%
PNN PISBA: 0%
PNN SERRANIA YARIGUIES: 0%
PNN TAMA: 0%</t>
  </si>
  <si>
    <t>PNN CATATUMBO BARI: 0%
PNN COCUY: 0%
ANU ESTORAQUES: 0%
SFF GUANENTA ALTO RIO FONCE:0%
SFF IGUAQUE: 0%
PNN PISBA: 0%
PNN SERRANIA YARIGUIES: 0%
PNN TAMA: 0%</t>
  </si>
  <si>
    <r>
      <rPr>
        <b/>
        <sz val="10"/>
        <rFont val="Arial Narrow"/>
        <family val="2"/>
      </rPr>
      <t>PNN PICACHOS</t>
    </r>
    <r>
      <rPr>
        <sz val="10"/>
        <rFont val="Arial Narrow"/>
        <family val="2"/>
      </rPr>
      <t xml:space="preserve">: 14%
</t>
    </r>
    <r>
      <rPr>
        <b/>
        <sz val="10"/>
        <rFont val="Arial Narrow"/>
        <family val="2"/>
      </rPr>
      <t>PNNSUMAPAZ:</t>
    </r>
    <r>
      <rPr>
        <sz val="10"/>
        <rFont val="Arial Narrow"/>
        <family val="2"/>
      </rPr>
      <t xml:space="preserve"> 0%
</t>
    </r>
    <r>
      <rPr>
        <b/>
        <sz val="10"/>
        <rFont val="Arial Narrow"/>
        <family val="2"/>
      </rPr>
      <t xml:space="preserve">PNN CHINGAZA: </t>
    </r>
    <r>
      <rPr>
        <sz val="10"/>
        <rFont val="Arial Narrow"/>
        <family val="2"/>
      </rPr>
      <t xml:space="preserve">13,3
</t>
    </r>
    <r>
      <rPr>
        <b/>
        <sz val="10"/>
        <rFont val="Arial Narrow"/>
        <family val="2"/>
      </rPr>
      <t xml:space="preserve">PNN TINIGUA: </t>
    </r>
    <r>
      <rPr>
        <sz val="10"/>
        <rFont val="Arial Narrow"/>
        <family val="2"/>
      </rPr>
      <t xml:space="preserve">13,33%
</t>
    </r>
    <r>
      <rPr>
        <b/>
        <sz val="10"/>
        <rFont val="Arial Narrow"/>
        <family val="2"/>
      </rPr>
      <t>DNMI CINARUCO</t>
    </r>
    <r>
      <rPr>
        <sz val="10"/>
        <rFont val="Arial Narrow"/>
        <family val="2"/>
      </rPr>
      <t xml:space="preserve">: 0%
</t>
    </r>
    <r>
      <rPr>
        <b/>
        <sz val="10"/>
        <rFont val="Arial Narrow"/>
        <family val="2"/>
      </rPr>
      <t>PNN MACARENA</t>
    </r>
    <r>
      <rPr>
        <sz val="10"/>
        <rFont val="Arial Narrow"/>
        <family val="2"/>
      </rPr>
      <t xml:space="preserve">: 13,33%
</t>
    </r>
    <r>
      <rPr>
        <b/>
        <sz val="10"/>
        <rFont val="Arial Narrow"/>
        <family val="2"/>
      </rPr>
      <t>PNN EL TUPARRO</t>
    </r>
    <r>
      <rPr>
        <sz val="10"/>
        <rFont val="Arial Narrow"/>
        <family val="2"/>
      </rPr>
      <t>: 13,33%</t>
    </r>
  </si>
  <si>
    <t xml:space="preserve">PNN Paramillo 0%
PNN Tayrona 0%
PNN CGSM 0%
EL CORCHAL 0%
PROVIDENCIA 0%
CRSB 0%
CORALES DE PROFUNDIDAD 5%
VIPIS 20%
LOC COLORADOS 20%
MACUIRA 0%
LOS FLAMENCOS 20%
SNSM 20%
ACANDÍ 0%
PORTETE 0%
</t>
  </si>
  <si>
    <t xml:space="preserve">PNN Paramillo 0%
PNN Tayrona 0%
PNN CGSM 0%
EL CORCHAL 0%
PROVIDENCIA 0%
CRSB 0%
CORALES DE PROFUNDIDAD 0%
VIPIS 0%
LOC COLORADOS 40%
MACUIRA 0%
LOS FLAMENCOS 40%
SNSM 40%
ACANDÍ 40%
PORTETE 0%
</t>
  </si>
  <si>
    <r>
      <t xml:space="preserve">1. Una vez recibida la solicitud en la Entidad, Coordinador(a) del  Grupo de Trámites y Evaluación Ambiental, asigna al profesional correspondiente (abogados y/o técnicos) los trámites mediante el Gestor Documental ORFEO y/o aplicativos de seguimiento, posteriormente revisa y remite a la Subdirectora de Gestión y Manejo de Áreas Protegidas para firma de los actos administrativos; lo anterior con el fin de dar respuesta de fondo a la solicitud del usuario. En caso de observar desviación en los actos administrativos se realiza devolución al profesional correspondiente para subsanar el trámite. </t>
    </r>
    <r>
      <rPr>
        <sz val="11"/>
        <color rgb="FFFF0000"/>
        <rFont val="Arial Narrow"/>
        <family val="2"/>
      </rPr>
      <t xml:space="preserve">
</t>
    </r>
    <r>
      <rPr>
        <sz val="11"/>
        <color theme="1"/>
        <rFont val="Arial Narrow"/>
        <family val="2"/>
      </rPr>
      <t xml:space="preserve">
Una vez recibida la solicitud en la Entidad, el (la) Director(a) Territorial Caribe para el trámite de Permiso para adelantar labores de adecuación, reposición o mejoras a las construcciones existentes en el Parque Nacional Natural Los Corales del Rosario y de San Bernardo, asigna al profesional correspondiente (equipo jurídico) los trámites en el Gestor Documental ORFEO, posteriormente revisa y firma los actos administrativo; lo anterior con el fin de dar respuesta de fondo a la solicitud del usuario.  En caso de observar desviación en los actos administrativos se realiza devolución al profesional correspondiente para subsanar el trámite. 
Evidencias: Reporte de ORFEO y Actos Administrativos archivados y/o publicados en la Gaceta Oficial de PNNC.</t>
    </r>
  </si>
  <si>
    <t xml:space="preserve">1. El Jefe del área protegida remite a la Dirección Territorial Caribe por el  SGD ORFEO  las solicitudes de trámite de  permiso para adelantar labores de adecuación reposición o mejoras a las construcciones   ya existentes en el PNN Corales del Rosario y San Bernardo para el cumplimiento de las etapas propias del trámite y la toma de decisión por parte del Director Territorial Caribe.
Coordinador(a) del Grupo de Trámites y Evaluación ambiental en los actos administrativos que resuelven los trámites de su competencia mediante la aprobación de parte del Subdirector(a) de Gestión y Manejo de Áreas Protegidas para el nivel central. </t>
  </si>
  <si>
    <t xml:space="preserve">PNN Complejo volcánico Doña Juana:11.11%
PNN Cueva De Los Guacharos 11.11%
PNN Las Hermosas 11.11%
PNN Las Orquideas 11.11%
PNN Los Nevados: 11.11%
PNN Nevado Del Huila: 11.11%
PNN Purace: 11.11%
PNN Selva De Florencia: 11.11% 
PNN Tatama: 11.11%
SFF Galeras: 11.11%
SFF Isla De La Corota: 11.11%
SFF Otun Quimbaya: 11.11% 
</t>
  </si>
  <si>
    <r>
      <rPr>
        <b/>
        <sz val="11"/>
        <rFont val="Arial Narrow"/>
        <family val="2"/>
      </rPr>
      <t>DTCA</t>
    </r>
    <r>
      <rPr>
        <sz val="11"/>
        <rFont val="Arial Narrow"/>
        <family val="2"/>
      </rPr>
      <t xml:space="preserve">: En la DTCA impulsamos las actuaciones administrativas que realizan la áreas protegidas, como prueba de ella aportamos el reporte de ORFEO de la DT, a través del reporte, se puede ver que impulso y que trámite se le da a los acto administrativo que llega a la DT a través de un memorando por el sistema de gestión documental. Evidencia: REPORTE DE ORFEO DEL DIRECTOR FILTRADO- PROCESOS SANCIONATORIOS. (1) 
</t>
    </r>
    <r>
      <rPr>
        <b/>
        <sz val="11"/>
        <rFont val="Arial Narrow"/>
        <family val="2"/>
      </rPr>
      <t>PNN PARAMILLO</t>
    </r>
    <r>
      <rPr>
        <sz val="11"/>
        <rFont val="Arial Narrow"/>
        <family val="2"/>
      </rPr>
      <t xml:space="preserve">. En el PNN Paramillo no se elaboran decisiones de impulso en procesos sancionatorios, dado que la presencia del conflicto armado que aún se mantiene al interior del AP y en su zona aledaña impone restricciones a la movilidad y al ejercicio de la autoridad ambiental. Además, los actores armados ilegales, son los principales dinamizadores de actividades que incrementan el deterioro ambiental, como son la ampliación de la frontera agrícola y pecuaria, igual, agencian o patrocinan la ocupación del PNN Paramillo por nuevas familias y hasta se han creado carteles, como el cartel de la madera en el municipio de Tierralta. Por ello el Parque no se compromete con el inicio de procesos sancionatorios, ya que se considera una irresponsabilidad, y peor aún, una falta de seriedad institucional pretender ejercer autoridad a través de la imposición de ejercicios sancionatorios al interior del AP, cuando no se tiene el más mínimo control del territorio, y cuando aún, contando con las más mínimas garantías para desarrollar estas actividades, ya que se cuenta con el acompañamiento de la Fuerza Pública y autoridades como la Fiscalía, CTI, Policía con funciones judiciales al momento de adelantar una actividad relacionada con el sancionatorio, pero una vez cesa el acompañamiento de estas instituciones el funcionario del PNNP queda a merced del particular, o de la organización criminal que está detrás de la actividad ilegal sobre la cual se pretende ejercer el ejercicio de la autoridad ambiental.  Esta situación es de amplio conocimiento de los niveles Territorial y Central, expuesta en repetidas reuniones y también viene siendo incorporada en los informes trimestrales de PVC en el ítem 6, como evidencia se aporte el informe de PVC donde está plasmada dicha situación y también el email donde fue puesta en conocimiento a la Oficina Jurídica de la DTCA. Evidencia: 2022_03_31 Informe PVC PNN Paramillo Trimestre I.  2022_04_04 Procesos sancionatorios en el PNN Paramillo. 
</t>
    </r>
    <r>
      <rPr>
        <b/>
        <sz val="11"/>
        <rFont val="Arial Narrow"/>
        <family val="2"/>
      </rPr>
      <t>PNN TAYRONA</t>
    </r>
    <r>
      <rPr>
        <sz val="11"/>
        <rFont val="Arial Narrow"/>
        <family val="2"/>
      </rPr>
      <t xml:space="preserve">. Para este periodo no se presentaron actividades ilegales dentro del Área Protegida, por lo tanto no se elaboraron medidas preventivas, sin embargo se elaboraron impulsos de procesos ya abiertos. Evidencias( Constancia de entrega citación a Notificación Auto 635 de 2017)(Constancia de no presentación de descargos José Gregorio)(Oficio Notificación Edicto Auto 871 de 2014 José Gregorio)
SFF CGSM Para este periodo no se presentaron actividades ilegales dentro del Área Protegida, por lo tanto no se elaboraron medidas preventivas, sin embargo se elaboraron impulsos de procesos ya abiertos. Evidencias: Anexo 1 notificación por aviso del contenido del auto 491 del 13 de julio del 2021-JOHN JAIRO MARIN GONZALES.
</t>
    </r>
    <r>
      <rPr>
        <b/>
        <sz val="11"/>
        <rFont val="Arial Narrow"/>
        <family val="2"/>
      </rPr>
      <t>El Corchal  MH</t>
    </r>
    <r>
      <rPr>
        <sz val="11"/>
        <rFont val="Arial Narrow"/>
        <family val="2"/>
      </rPr>
      <t xml:space="preserve">. Dadas las condiciones y presencia de actores armados en el entorno del Corchal MH, no se aplican procesos sancionatorios, por seguridad del personal del Área Protegida. Se trabaja con las comunidades en una mesa temática donde se discuten las presiones y acciones alternativas, como mecanismo para disminuir presiones. Evidencias, correo electrónico manifestando por qué no se realizan impulsos El Corchal. Taller_Incendios_II_15022022 y Taller_Incendios_III_15022022.
</t>
    </r>
    <r>
      <rPr>
        <b/>
        <sz val="11"/>
        <rFont val="Arial Narrow"/>
        <family val="2"/>
      </rPr>
      <t>PNN OPMBL</t>
    </r>
    <r>
      <rPr>
        <sz val="11"/>
        <rFont val="Arial Narrow"/>
        <family val="2"/>
      </rPr>
      <t xml:space="preserve">: No existen procesos sancionatorios. PNN Old Providence McBean Lagoon no cuenta con procesos sancionatorios en marcha, para aportar alguna evidencia, cómo se solicita. El AP se encuentra traslapada en un 100% con el territorio ancestral de la comunidad raizal, por lo tanto se trabaja en procesos de acuerdos de uso y de control social con los actores que hacen uso del área del Parque Nacional, entre ellos, pescadores y prestadores de servicios turísticos. Adicionalmente, no se han presentado actividades ilícitas que ameriten la apertura de proceso sancionatorio como tal, solamente se han adelantado amonestaciones escritas y visitas personalizadas del equipo de educación ambiental para fortalecer las acciones preventivas. Evidenica: correosancioantorios.
</t>
    </r>
    <r>
      <rPr>
        <b/>
        <sz val="11"/>
        <rFont val="Arial Narrow"/>
        <family val="2"/>
      </rPr>
      <t xml:space="preserve">VIPIS </t>
    </r>
    <r>
      <rPr>
        <sz val="11"/>
        <rFont val="Arial Narrow"/>
        <family val="2"/>
      </rPr>
      <t xml:space="preserve">.No se han realizado impulsos sancionatorios en el trimestre. Evidencia: No apertura de Procesos sansionatorios en Vipis
</t>
    </r>
    <r>
      <rPr>
        <b/>
        <sz val="11"/>
        <rFont val="Arial Narrow"/>
        <family val="2"/>
      </rPr>
      <t>CRSB</t>
    </r>
    <r>
      <rPr>
        <sz val="11"/>
        <rFont val="Arial Narrow"/>
        <family val="2"/>
      </rPr>
      <t xml:space="preserve">. De acuerdo a las funciones del área en el marco del ejercicio de la autoridad ambiental, para el trimestre el parque  apoyó el impulso de 20 procesos sancionatorios Anexo. 3. Consolidado sansionatorios 2022. 
</t>
    </r>
    <r>
      <rPr>
        <b/>
        <sz val="11"/>
        <rFont val="Arial Narrow"/>
        <family val="2"/>
      </rPr>
      <t>CORALES DE PROFUNDIDAD</t>
    </r>
    <r>
      <rPr>
        <sz val="11"/>
        <rFont val="Arial Narrow"/>
        <family val="2"/>
      </rPr>
      <t xml:space="preserve">: Actualmente el área protegida, viene tramitando un proceso sancionatorio correspondiente al Auto No.644 del 04 de octubre de 2021, “Por el cual se vincula al señor Jonathan Peñaranda Pantoja a la investigación de carácter administrativa ambiental No.12 de 2019, iniciada en contra de ISACOL SAS y otros, y se adoptan otras determinaciones”; en donde se envió vía correo electrónico ORFEO con radicado No.20216670001493, con fecha 30/12/2021, de notificación personal al señor Jonathan Peñaranda Pantoja, pero aún no se recibe su respuesta. El día 21 de enero de 2022, se realizó consulta a ISACOL, si tienen información adicional de contactos del capitán Jonathan Peñaranda Pantoja, pero responden que tampoco han recibido respuesta alguna por parte de Armador o Capitán con respecto a este caso. El día 15 de marzo de 2022, se envía de nuevo correo electrónico al capitán Jonathan Peñaranda Pantoja, con copia a ISACOL, reiterando de nuevo la comunicación; en donde aún no se recibe respuesta por parte del Capitán Jonathan Peñaranda Pantoja, del requerimiento administrativo. El día 01 de abril del 2022, el área protegida envió correo a la DTCA, para apoyar el proceso sancionatorio relacionado con la Resolución No.027 de marzo 31 de 2021, ”Por la cual se ordena el archivo definitivo de la indagación preliminar No.013 de 2020 contra INDETERMINADOS y se adoptan otras determinaciones”.  Además este proceso sancionatorio hace parte del Auto No. 001 de febrero 26 de 2020 “Por el cual se imponen unas medidas preventivas contra INDETERMINADOS y se adoptan otras determinaciones”. Anexo 1_Email_Solicitud_información_ISACOL_contacto_capitán_Jonathan_  Peñaranda_Pantoja_PNN_CPR_21_01_2022.Anexo
2_Email_Reenvio_Citación_Notificación_Auto_644_2021_Capitan_  Jonathan_Peñaranda_Pantoja_PNN_CPR_15_03_2022. Anexo_3_Email_Apoyo_finalizar_proceso_sancionatorio_Auto_No.001_de_2020_PNN_CPR_01_04_2022.
</t>
    </r>
    <r>
      <rPr>
        <b/>
        <sz val="11"/>
        <rFont val="Arial Narrow"/>
        <family val="2"/>
      </rPr>
      <t>SFF Los Colorados</t>
    </r>
    <r>
      <rPr>
        <sz val="11"/>
        <rFont val="Arial Narrow"/>
        <family val="2"/>
      </rPr>
      <t xml:space="preserve">: EL AP ha realizado impulsos a procesos sancionatorios cuando ha sido necesario. Evidencias 120226750000773_002(2); Memo diligencia Auto 409-firmado(1); Memo diligencias Auto 672- Hernan-M(1); Memor-cert Def
</t>
    </r>
    <r>
      <rPr>
        <b/>
        <sz val="11"/>
        <rFont val="Arial Narrow"/>
        <family val="2"/>
      </rPr>
      <t>PNN de Macuira</t>
    </r>
    <r>
      <rPr>
        <sz val="11"/>
        <rFont val="Arial Narrow"/>
        <family val="2"/>
      </rPr>
      <t xml:space="preserve">: Durante el periodo de este informe no se han presentado actividades ilegales o infracciones al interior del AP realizados por algunas o miembros de las comunidades wayuu, que ameriten realizar un impulso a procesos sancionatorios, ni impulsos desde el área de procesos de vigencias anteriores. Se solicitó a la DT el estado de los procesos para realizar los impulsos pertinentes.2020_04_21_Solicitud a DTCA estado procesos sancionatorios (2) y Correo de Parques Nacionales Naturales de Colombia - Cero infracciones durante I cuatrimestre_PNN de Macuira.2022
</t>
    </r>
    <r>
      <rPr>
        <b/>
        <sz val="11"/>
        <rFont val="Arial Narrow"/>
        <family val="2"/>
      </rPr>
      <t>SFF Los Flamencos</t>
    </r>
    <r>
      <rPr>
        <sz val="11"/>
        <rFont val="Arial Narrow"/>
        <family val="2"/>
      </rPr>
      <t xml:space="preserve">: Actualmente el área protegida viene tramitando un proceso sancionatorio  correspondiente al Auto 001 de 18 de marzo de 2022; “Por el cual se impone una medida preventiva contra INDETERMINADOS se adoptan otras determinaciones”; relacionado con una infracción de tala y posterior  Decomiso preventivo de productos, elementos, medios o implementos utilizados para cometer la infracción. Pantallazo respuesta DTCA ( AUTO 001 DE 18 MARZO DE 2022) - equipotecnico.flamencos@parquesnacionales.gov.co - Correo de Parques Nacionales Naturales de Colombia; Pantallazo solicitud revision AUTO 001 DE 18 MARZO DE 2022 - equipotecnico.flamencos@parquesnacionales.gov.co - Correo de Parques Nacionales Naturales de Colombia. Así mismo, en el informe trimestral de PVC del SFFF se reporta una infracción de fecha 14 de enero de 2022, la cual no fue impulsada porque presentaba una inconsistencia en la espacialización de las coordenadas que indicaban que la infracción estaba presuntamente fuera del AP, lo que fue necesario programar visitas de seguimiento. Esta información fue corroborada por correo electrónico remitido por el ingeniero Nestor Sabala del grupo GSIR del Nivel Central. Fwd_ Pantallazo Resultado validación Análisis Visibilidad SFF FLAMENCOS MH I-2022 - equipotecnico.flamencos@parquesnacionales.gov.co - Correo de Parques Nacionales Naturales de Colombia
</t>
    </r>
    <r>
      <rPr>
        <b/>
        <sz val="11"/>
        <rFont val="Arial Narrow"/>
        <family val="2"/>
      </rPr>
      <t xml:space="preserve">PNN SNSM </t>
    </r>
    <r>
      <rPr>
        <sz val="11"/>
        <rFont val="Arial Narrow"/>
        <family val="2"/>
      </rPr>
      <t xml:space="preserve">El día 22 de marzo de 2022, el AP realizó la solicitud a la DTCA por correo electrónico para el apoyo en la revisión del Auto 001 del 18 de marzo de 2022. Desde la DTCA se da respuesta a la solicitud el día 29 de marzo. A partir de información publicada en redes sociales los días 21 y 22 de enero de 2022, acerca de un ascenso no autorizado de visitantes hacia la zona del nevado y páramo del PNN SNSM, se inició actuación administrativo y teniendo en cuenta que el hallazgo no fue en flagrancia, se procedió a remitir a la DTCA lo siguiente: Informe de novedad, informe de campo e informe técnico inicial No. 20226710000036, todo a través del memorando No. 20226710000046 del 2 de marzo de 2022, para el correspondiente inicio del proceso. Se aportan como evidencias:  1. Memorando 20226710000046 e Informe de novedad; 2. INFORME DE CAMPO INGRESO A NEVADOS; y 3. INFORME TÉCNICO No. 2022671000036.
</t>
    </r>
    <r>
      <rPr>
        <b/>
        <sz val="11"/>
        <rFont val="Arial Narrow"/>
        <family val="2"/>
      </rPr>
      <t xml:space="preserve">ACANDÍ. </t>
    </r>
    <r>
      <rPr>
        <sz val="11"/>
        <rFont val="Arial Narrow"/>
        <family val="2"/>
      </rPr>
      <t xml:space="preserve">Teniendo en cuenta las condiciones del municipio de Acandí por presencia de grupos armados, durante el cuatrimestre no se realizan impulsos a proceso sancionatorio, por salvaguardar la integridad física de los integrantes del Santuario, tal cual se expresa en correo electrónico enviado a la DTCorreo Acandì cero infracciones 1er trimestre 2022.
</t>
    </r>
    <r>
      <rPr>
        <b/>
        <sz val="11"/>
        <rFont val="Arial Narrow"/>
        <family val="2"/>
      </rPr>
      <t>PORTETE:</t>
    </r>
    <r>
      <rPr>
        <sz val="11"/>
        <rFont val="Arial Narrow"/>
        <family val="2"/>
      </rPr>
      <t xml:space="preserve"> El Área protegida hasta la fecha no cuenta con procesos sancionatorios. Evidencia: Correo de Parques Nacionales Naturales de Colombia - Reporte No Sancionatorios PNN Bahía Portete Kaurrele</t>
    </r>
  </si>
  <si>
    <t xml:space="preserve">PNN Paramillo 11%
PNN Tayrona 11%
PNN CGSM 11%
EL CORCHAL 11%
PROVIDENCIA 11%
CRSB 11%
CORALES DE PROFUNDIDAD 11%
VIPIS 11%
LOC COLORADOS 11%
MACUIRA 11%
LOS FLAMENCOS 11%
SNSM 11%
ACANDÍ 11%
PORTETE 11%
</t>
  </si>
  <si>
    <t>DTAN: 06/04/2022
PNN CATATUMBO BARI 06/04/2022
PNN COCUY 06/04/2022
AUN ESTORAQUES 06/04/2022
SFF GUANENTA ALTO RIO FONCE 06/04/2022
SFF IGUAQUE: 06/04/2022
PNN PISBA 06/04/2022
PNN SERRANIA YARIGUIES 06/04/2022
PNN TAMA 06/04/2022</t>
  </si>
  <si>
    <r>
      <rPr>
        <b/>
        <sz val="11"/>
        <rFont val="Arial Narrow"/>
        <family val="2"/>
      </rPr>
      <t>DTOR:</t>
    </r>
    <r>
      <rPr>
        <sz val="11"/>
        <rFont val="Arial Narrow"/>
        <family val="2"/>
      </rPr>
      <t xml:space="preserve"> Esta Dirección Territorial expidió un (1) auto de indagación preliminar (Auto 32 del 25 de marzo de 2022), acogiendo informe técnico para procesos sancionatorios 20227200000016 del PNN Tinigua allegado a la Dtor el 14/03/2022, el mismo fue publicado en la gaceta ambiental. Anexo: auto_032_2022 y asigna_proces_auto_032_2022</t>
    </r>
  </si>
  <si>
    <r>
      <rPr>
        <b/>
        <sz val="11"/>
        <rFont val="Arial Narrow"/>
        <family val="2"/>
      </rPr>
      <t xml:space="preserve">DTOR: </t>
    </r>
    <r>
      <rPr>
        <sz val="11"/>
        <rFont val="Arial Narrow"/>
        <family val="2"/>
      </rPr>
      <t>11%</t>
    </r>
  </si>
  <si>
    <t>Reporte de transacciones de ORFEO del Director(a) Territorial y/o líder del equipo de apoyo jurídico DT relacionados con los actos de impulso procesal expedidos en la correspodiente investigación sancionatoria ambiental  
y/o  los publicados en la Gaceta Oficial de PNNC.</t>
  </si>
  <si>
    <t>PNN FARALLONES DE CALI 1/04/2022
PNN GORGONA 1/04/2022
SFF ISLA MALPELO 1/04/2022
PNN KATIOS 1/04/2022
PNN MUNCHIQUE 1/04/2022
PNN SANQUIANGA 1/04/2022
PNN URAMBA BAHIA MALAGA 1/04/2022
PNN UTRIA 1/04/2022</t>
  </si>
  <si>
    <r>
      <rPr>
        <b/>
        <sz val="11"/>
        <rFont val="Arial Narrow"/>
        <family val="2"/>
      </rPr>
      <t xml:space="preserve">DTPA: </t>
    </r>
    <r>
      <rPr>
        <sz val="11"/>
        <rFont val="Arial Narrow"/>
        <family val="2"/>
      </rPr>
      <t>1/04/2022</t>
    </r>
  </si>
  <si>
    <r>
      <rPr>
        <b/>
        <sz val="11"/>
        <rFont val="Arial Narrow"/>
        <family val="2"/>
      </rPr>
      <t xml:space="preserve">DTPA: </t>
    </r>
    <r>
      <rPr>
        <sz val="11"/>
        <rFont val="Arial Narrow"/>
        <family val="2"/>
      </rPr>
      <t>11,11%</t>
    </r>
  </si>
  <si>
    <r>
      <rPr>
        <b/>
        <sz val="11"/>
        <rFont val="Arial Narrow"/>
        <family val="2"/>
      </rPr>
      <t>PNN Munchique</t>
    </r>
    <r>
      <rPr>
        <sz val="11"/>
        <rFont val="Arial Narrow"/>
        <family val="2"/>
      </rPr>
      <t xml:space="preserve">: para el periodo reportado no se han identificado y no se han desarrollado procesos sancionatorios en el área protegida
</t>
    </r>
    <r>
      <rPr>
        <b/>
        <sz val="11"/>
        <rFont val="Arial Narrow"/>
        <family val="2"/>
      </rPr>
      <t>PNN Gorgona</t>
    </r>
    <r>
      <rPr>
        <sz val="11"/>
        <rFont val="Arial Narrow"/>
        <family val="2"/>
      </rPr>
      <t xml:space="preserve">: Durante el trimestre no se presentaron Procesos sancionatorios
</t>
    </r>
    <r>
      <rPr>
        <b/>
        <sz val="11"/>
        <rFont val="Arial Narrow"/>
        <family val="2"/>
      </rPr>
      <t>SSF Isla Malpelo</t>
    </r>
    <r>
      <rPr>
        <sz val="11"/>
        <rFont val="Arial Narrow"/>
        <family val="2"/>
      </rPr>
      <t xml:space="preserve">: No se han realizado procesos sancionatorios. En el SFF Malpelo se realiza las acciones de autoridad ambiental (PVC) en apoyo de la Armada Nacional y durante el año en curso no se han adelantado acciones sancionatorias en apoyo con esta institución. 
</t>
    </r>
    <r>
      <rPr>
        <b/>
        <sz val="11"/>
        <rFont val="Arial Narrow"/>
        <family val="2"/>
      </rPr>
      <t>PNN Farallones de Cali</t>
    </r>
    <r>
      <rPr>
        <sz val="11"/>
        <rFont val="Arial Narrow"/>
        <family val="2"/>
      </rPr>
      <t xml:space="preserve">: Durante los meses de enero, febrero y marzo se enviaron memorandos al Director Territorial de las medidas preventivas impuestas al interior del PNN Farallones de Cali., en cumplimiento de lo establecido en la Resolución No 476 de 2012. (Anexos: Memorando Exp 02-22. Riesgo C-231 y Memorando 20227660005673 Marzo 30 de 2022)
</t>
    </r>
    <r>
      <rPr>
        <b/>
        <sz val="11"/>
        <rFont val="Arial Narrow"/>
        <family val="2"/>
      </rPr>
      <t>PNN SANQUIANGA</t>
    </r>
    <r>
      <rPr>
        <sz val="11"/>
        <rFont val="Arial Narrow"/>
        <family val="2"/>
      </rPr>
      <t xml:space="preserve">: No se han presentado sancionatorios en el trimestre Enero-Marzo 2022
</t>
    </r>
    <r>
      <rPr>
        <b/>
        <sz val="11"/>
        <rFont val="Arial Narrow"/>
        <family val="2"/>
      </rPr>
      <t>PNN URAMBA</t>
    </r>
    <r>
      <rPr>
        <sz val="11"/>
        <rFont val="Arial Narrow"/>
        <family val="2"/>
      </rPr>
      <t xml:space="preserve">: Durante el trimestre no se presentaron Procesos sancionatorios
</t>
    </r>
    <r>
      <rPr>
        <b/>
        <sz val="11"/>
        <rFont val="Arial Narrow"/>
        <family val="2"/>
      </rPr>
      <t>PNN KATIOS</t>
    </r>
    <r>
      <rPr>
        <sz val="11"/>
        <rFont val="Arial Narrow"/>
        <family val="2"/>
      </rPr>
      <t xml:space="preserve">: Se cuenta con proceso sancionatorio de fecha marzo 20 de 2022, contra indeterminados en el sector Cacarica por tala selectiva de especies identificada como bálsamo y choiba. (Informe de campo para proceso sancionatorio. Contra indeterminado.) Evidencia: Informe de campo madera encontrada-marzo 31 y 
Memorias-taller-de-capacitación-PVC-herramientas-normatividad-metodologia SMART
</t>
    </r>
    <r>
      <rPr>
        <b/>
        <sz val="11"/>
        <rFont val="Arial Narrow"/>
        <family val="2"/>
      </rPr>
      <t>PNN UTRIA</t>
    </r>
    <r>
      <rPr>
        <sz val="11"/>
        <rFont val="Arial Narrow"/>
        <family val="2"/>
      </rPr>
      <t>: Se ha enviado en el mes de febrero los documentos relacionando las acciones de decomisos de artes no permitidos en el parque para continuar el trámite de proceso sancionatorio (Memorando remisorio de los informes de decomisos realizados en el área). Evidencia: memorando radicado remision de informes decomisos marzo 2022</t>
    </r>
  </si>
  <si>
    <t>GTEA,  
Direcciones Territoriales, 
Áreas Protegidas (DTAM).</t>
  </si>
  <si>
    <t>DTOR: 04/04/2022
PNN PICACHOS: 4/04/2022
PNN SUMAPAZ: 4/04/2022
PNN CHINGAZA: 4/04/2022
PNN TINIGUA: 4/04/2022
DNMI CINARUCO: 4/04/2022
PNN EL TUPARRO: 4/04/2022
PNN SIERRA DE LA MACARENA: 04/04/2022</t>
  </si>
  <si>
    <r>
      <rPr>
        <b/>
        <sz val="11"/>
        <rFont val="Arial Narrow"/>
        <family val="2"/>
      </rPr>
      <t xml:space="preserve">DTOR: </t>
    </r>
    <r>
      <rPr>
        <sz val="11"/>
        <rFont val="Arial Narrow"/>
        <family val="2"/>
      </rPr>
      <t xml:space="preserve">El área jurídica de la DTOR llevó a cabo una reunión virtual el día 01-03-2022 con el abogado del Grupo de Trámites y Evaluación Ambiental de NC sobre sensibilización Ley 1333 de 2009 (Procedimiento sancionatorio ambiental). Anexo: sensi_GTEA_DTOR_0103222
Además, el área jurídica de la DTOR realizó jornada de sensibilización el día miércoles 23 - 03 - 2022, contando con la asistencia virtual de veinte (20) participantes, según consta en el listado de asistencia que hace parte integral de acta de reunión registrada. La capacitación se enfoca en materia del procedimiento sancionatorio administrativo de carácter ambiental que ejerce  la autoridad ambiental PNNC, DTOR y sus AP a través de la función sancionatoria regulada en la Ley 1333 de 2009. Anexo: Acta_sensib_AP y Lista_sensib_AP.
</t>
    </r>
    <r>
      <rPr>
        <b/>
        <sz val="11"/>
        <rFont val="Arial Narrow"/>
        <family val="2"/>
      </rPr>
      <t>PNN CORDILLERA DE LOS PICACHOS:</t>
    </r>
    <r>
      <rPr>
        <sz val="11"/>
        <rFont val="Arial Narrow"/>
        <family val="2"/>
      </rPr>
      <t xml:space="preserve"> para este seguimiento se reporta una sensibilizacion realizada por la Direccion Territorial Orinoquia sobre el cumplimiento de los tiempos otorgados por la norma para Procesos Sancionatorios con el propósito de evitar la dilación indebida de los tiempos en el transcurso de los Procesos sancionatorios.
Evidencia: Anexo 1. acta_reunion23032022, 
Anexo 2. lista_asist_sensib_sanc23032022
</t>
    </r>
    <r>
      <rPr>
        <b/>
        <sz val="11"/>
        <rFont val="Arial Narrow"/>
        <family val="2"/>
      </rPr>
      <t xml:space="preserve">PNN SUMAPAZ: </t>
    </r>
    <r>
      <rPr>
        <sz val="11"/>
        <rFont val="Arial Narrow"/>
        <family val="2"/>
      </rPr>
      <t xml:space="preserve">El 23 de marzo desde la DTOR se realizó la sensibilización sobre el procedimiento de sancionario, desde el AP se asiste con el personal necesario para la sensibilización. Evidencia Lista_sensib_AP, Acta_sensib_AP.
</t>
    </r>
    <r>
      <rPr>
        <b/>
        <sz val="11"/>
        <rFont val="Arial Narrow"/>
        <family val="2"/>
      </rPr>
      <t>PNN CHINGAZA:PNN CHINGAZA:</t>
    </r>
    <r>
      <rPr>
        <sz val="11"/>
        <rFont val="Arial Narrow"/>
        <family val="2"/>
      </rPr>
      <t xml:space="preserve"> Se participó en el taller organizado por la DTOR el día 26 de marzo de 2022 para "Sensibilizar al equipo de trabajo sobre el cumplimiento de los tiempos otorgados por la norma para Procesos Sancionatorios con el propósito de evitar la dilación indebida de los tiempos en el transcurso de los procesos sancionatorios". 
2.2.1 ActaDeReunion
2.2.2Lista_sensib_AP
</t>
    </r>
    <r>
      <rPr>
        <b/>
        <sz val="11"/>
        <rFont val="Arial Narrow"/>
        <family val="2"/>
      </rPr>
      <t xml:space="preserve">PNN TINIGUA: </t>
    </r>
    <r>
      <rPr>
        <sz val="11"/>
        <rFont val="Arial Narrow"/>
        <family val="2"/>
      </rPr>
      <t xml:space="preserve">En articulación con el equipo de Jurídica de la DTOR se realizó un espacio de sensibilización sobre lienamientos y procedimientos para las actuaciones asociadas a procesos sancionatorios. Anexos: 232.2_Acta_001_Sensi_Proc_Sancionatorio y 232.3_Asistencia_Sensi_Proc_Sancionatorio. 
</t>
    </r>
    <r>
      <rPr>
        <b/>
        <sz val="11"/>
        <rFont val="Arial Narrow"/>
        <family val="2"/>
      </rPr>
      <t>PNN SIERRA DE LA MACARENA: s</t>
    </r>
    <r>
      <rPr>
        <sz val="11"/>
        <rFont val="Arial Narrow"/>
        <family val="2"/>
      </rPr>
      <t xml:space="preserve">e participo en capacitación de conocimiento en los procesos que se debe  tener en cuenta para el levantamiento de información sobre los tiempos en los procesos sancionatorios, realizadas al equipo de PVC de AP (Acta 01_Capacitacion_Proc Sanc_AP_ 23_03_2022) 
</t>
    </r>
    <r>
      <rPr>
        <b/>
        <sz val="11"/>
        <rFont val="Arial Narrow"/>
        <family val="2"/>
      </rPr>
      <t xml:space="preserve">PNN EL TUPARRO: </t>
    </r>
    <r>
      <rPr>
        <sz val="11"/>
        <rFont val="Arial Narrow"/>
        <family val="2"/>
      </rPr>
      <t xml:space="preserve">En el marco del plan de trabajo establecido para la línea estratégica de PVC, en articulación con la DTOR, se ha definido como uno de los ejes de trabajo la capacitación en generación de informes de campo e informes técnicos para procedimientos sancionatorios ambientales. Evidencia: 5.1. Acta_Sancionatorios
</t>
    </r>
    <r>
      <rPr>
        <b/>
        <sz val="11"/>
        <rFont val="Arial Narrow"/>
        <family val="2"/>
      </rPr>
      <t xml:space="preserve">DNMI CINARUCO: </t>
    </r>
    <r>
      <rPr>
        <sz val="11"/>
        <rFont val="Arial Narrow"/>
        <family val="2"/>
      </rPr>
      <t xml:space="preserve"> No se presenta avance en el periodo de reporte
</t>
    </r>
  </si>
  <si>
    <r>
      <rPr>
        <b/>
        <sz val="11"/>
        <rFont val="Arial Narrow"/>
        <family val="2"/>
      </rPr>
      <t>PNN PICACHOS:</t>
    </r>
    <r>
      <rPr>
        <sz val="11"/>
        <rFont val="Arial Narrow"/>
        <family val="2"/>
      </rPr>
      <t xml:space="preserve">33,33%
</t>
    </r>
    <r>
      <rPr>
        <b/>
        <sz val="11"/>
        <rFont val="Arial Narrow"/>
        <family val="2"/>
      </rPr>
      <t xml:space="preserve">PNN SUMAPAZ: </t>
    </r>
    <r>
      <rPr>
        <sz val="11"/>
        <rFont val="Arial Narrow"/>
        <family val="2"/>
      </rPr>
      <t xml:space="preserve">33,33%
</t>
    </r>
    <r>
      <rPr>
        <b/>
        <sz val="11"/>
        <rFont val="Arial Narrow"/>
        <family val="2"/>
      </rPr>
      <t xml:space="preserve">PNN CHINGAZA: </t>
    </r>
    <r>
      <rPr>
        <sz val="11"/>
        <rFont val="Arial Narrow"/>
        <family val="2"/>
      </rPr>
      <t xml:space="preserve">33.33%
</t>
    </r>
    <r>
      <rPr>
        <b/>
        <sz val="11"/>
        <rFont val="Arial Narrow"/>
        <family val="2"/>
      </rPr>
      <t xml:space="preserve">PNN TINIGUA: </t>
    </r>
    <r>
      <rPr>
        <sz val="11"/>
        <rFont val="Arial Narrow"/>
        <family val="2"/>
      </rPr>
      <t xml:space="preserve">33,33%
</t>
    </r>
    <r>
      <rPr>
        <b/>
        <sz val="11"/>
        <rFont val="Arial Narrow"/>
        <family val="2"/>
      </rPr>
      <t>PNN MACARENA:</t>
    </r>
    <r>
      <rPr>
        <sz val="11"/>
        <rFont val="Arial Narrow"/>
        <family val="2"/>
      </rPr>
      <t xml:space="preserve"> 33,33%
</t>
    </r>
    <r>
      <rPr>
        <b/>
        <sz val="11"/>
        <rFont val="Arial Narrow"/>
        <family val="2"/>
      </rPr>
      <t>DNMI CINARUCO</t>
    </r>
    <r>
      <rPr>
        <sz val="11"/>
        <rFont val="Arial Narrow"/>
        <family val="2"/>
      </rPr>
      <t xml:space="preserve">: 0%
</t>
    </r>
    <r>
      <rPr>
        <b/>
        <sz val="11"/>
        <rFont val="Arial Narrow"/>
        <family val="2"/>
      </rPr>
      <t>PNN EL TUPARRO:</t>
    </r>
    <r>
      <rPr>
        <sz val="11"/>
        <rFont val="Arial Narrow"/>
        <family val="2"/>
      </rPr>
      <t xml:space="preserve"> 33,33%</t>
    </r>
  </si>
  <si>
    <t>DTPA: 01/04/2022
PNN FARALLONES DE CALI 01/04/2022
PNN GORGONA 01/04/2022
SFF ISLA MALPELO 01/04/2022
PNN KATIOS 01/04/2022
PNN MUNCHIQUE 01/04/2022
PNN SANQUIANGA 01/04/2022
PNN URAMBA BAHIA MALAGA 01/04/2022
PNN UTRIA 01/04/2022</t>
  </si>
  <si>
    <r>
      <rPr>
        <b/>
        <sz val="11"/>
        <rFont val="Arial Narrow"/>
        <family val="2"/>
      </rPr>
      <t>PNN Churumbelos</t>
    </r>
    <r>
      <rPr>
        <sz val="11"/>
        <rFont val="Arial Narrow"/>
        <family val="2"/>
      </rPr>
      <t xml:space="preserve">: Acorde al control existente Con memorando 20225180003913 de marzo 22  de 2022 se envía a DTAM informe de PVC _I de 2022 (a.1. memorando 20225180003913 de marzo 22  de 2022 a.2 Informe PVC i trimestre de 2022)
Informe sicosmart de primer trimestre de 2022 (a.3. Informe sicosmart de primer trimestre de 2022)
</t>
    </r>
    <r>
      <rPr>
        <b/>
        <sz val="11"/>
        <rFont val="Arial Narrow"/>
        <family val="2"/>
      </rPr>
      <t>PNN Alto Fragua</t>
    </r>
    <r>
      <rPr>
        <sz val="11"/>
        <rFont val="Arial Narrow"/>
        <family val="2"/>
      </rPr>
      <t xml:space="preserve">: En la aplicación del control, en  el primer trimestre 2022 se realizaron 3 recorridos; los cuales se sistematizaron en la herramienta SICO SMART, incluyendo dos recorridos que se realizaron después del último reporte de 2021, para un total de 5 recorridos sistematizados. Es de anotar, que la información fue validada desde el GGCI (Anexo No 1 Informe SICO SMART y Anexo 2_Correo validación)
</t>
    </r>
    <r>
      <rPr>
        <b/>
        <sz val="11"/>
        <rFont val="Arial Narrow"/>
        <family val="2"/>
      </rPr>
      <t>PNN Cahuinarí</t>
    </r>
    <r>
      <rPr>
        <sz val="11"/>
        <rFont val="Arial Narrow"/>
        <family val="2"/>
      </rPr>
      <t xml:space="preserve">: De acuerdo a la acción los controles se aplican además de otros, con realización de recorridos cuatro acuáticos y 2 aéreos, los cuales se sistematizaron en la plataforma SICO SMART Anexo 1 informe-gestión-pvc-1-trimestre-2022
</t>
    </r>
    <r>
      <rPr>
        <b/>
        <sz val="11"/>
        <rFont val="Arial Narrow"/>
        <family val="2"/>
      </rPr>
      <t>RNN Nukak</t>
    </r>
    <r>
      <rPr>
        <sz val="11"/>
        <rFont val="Arial Narrow"/>
        <family val="2"/>
      </rPr>
      <t xml:space="preserve">: El AP protegida genera los reportes de PVC en los tiempos estimados en la programación y de acuerdo a los lineamientos y formatos existentes para este reporte y valido por Gestión Manejo y SIG DTAM. Anexo 1. aamb_fo_25_programacion-trimestral-de-recorridos-de-pvc
Anexo 2. aamb_fo_26_-ejecucion-trimestral-de-recorridos-de-pvc. Anexo 3. Plantilla_Informe_General_000006
Anexo 4. validación datos indicador 18 % área en presión cubierta recorridos vigilancia RNN NUKAK TRIM 01 2022 2
Anexo 5. Correo (DTAM) validación datos indicador 18 % área en presión cubierta recorridos vigilancia RNN NUKAK TRIM 01 2022.
</t>
    </r>
    <r>
      <rPr>
        <b/>
        <sz val="11"/>
        <rFont val="Arial Narrow"/>
        <family val="2"/>
      </rPr>
      <t>PNN Amacayacu</t>
    </r>
    <r>
      <rPr>
        <sz val="11"/>
        <rFont val="Arial Narrow"/>
        <family val="2"/>
      </rPr>
      <t xml:space="preserve">: Se aplican los controles pues se registran las presiones antrópicas con alcance permisivo y sancionatorio, de los recorridos de PVC en las herramienta tecnológica correspondientes (SICO SMAR. Anexo 1 Nuevos_Abiertos_AMA_1TRIM_2022, Anexo 2 pAMA_000256, Anexo 3 pAMA_000257.
</t>
    </r>
    <r>
      <rPr>
        <b/>
        <sz val="11"/>
        <rFont val="Arial Narrow"/>
        <family val="2"/>
      </rPr>
      <t>SPM Orito</t>
    </r>
    <r>
      <rPr>
        <sz val="11"/>
        <rFont val="Arial Narrow"/>
        <family val="2"/>
      </rPr>
      <t xml:space="preserve">: Se ejecuta este aplicando los procedimientos adecuadamente; es por ello, que el 23 de marzo de 2022 por medio de correo electrónico se remitió a la DTAM, el Informe PVC del primer Trimestre de 2022 (Anexo1_03_23_2022_Correo de PNNC_Informe PVC Primer Trimestre, Anexo 2_ Informe de Gestión PVyC_1mer Trim_, en el cual está inmerso el informe Sico Smart del primer trimestre de 2022) 
</t>
    </r>
    <r>
      <rPr>
        <b/>
        <sz val="11"/>
        <rFont val="Arial Narrow"/>
        <family val="2"/>
      </rPr>
      <t>PNN Río Puré</t>
    </r>
    <r>
      <rPr>
        <sz val="11"/>
        <rFont val="Arial Narrow"/>
        <family val="2"/>
      </rPr>
      <t xml:space="preserve">: Durante el primer trimestre y con corte a 30 de marzo, se reportó en SICO SMART un (1) sobrevuelo y (3) tres recorridos de vigilancia y control en el área protegida a través del uso de sensores (Planet Scope). Para el sobrevuelo este fue realizado a mediados de diciembre del 2021, pero por instrucciones del nivel central sus resultados deben hacer parte de los análisis del primer trimestre 2022. Tanto el sobrevuelo como los sensores, permitieron identificar nuevamente la presencia de dragas (6) al interior del AP, específicamente en su zona primitiva, relativamente cerca de la frontera con Brasil. (ANEXO 4 Informe P.V y C I Trimestre 2022). Anexo 5 remisión  Informe PVC I TRIMESTRE 2022 PNNRPU.
</t>
    </r>
    <r>
      <rPr>
        <b/>
        <sz val="11"/>
        <rFont val="Arial Narrow"/>
        <family val="2"/>
      </rPr>
      <t>PNN Yaigojé</t>
    </r>
    <r>
      <rPr>
        <sz val="11"/>
        <rFont val="Arial Narrow"/>
        <family val="2"/>
      </rPr>
      <t xml:space="preserve">: se aplican los controles adecuadamente, es por ello que el AP genera informe de PVC .Anexo 1 Inf_1erTri2022PVC_PnnYAP.docx (1).pdf
</t>
    </r>
    <r>
      <rPr>
        <b/>
        <sz val="11"/>
        <rFont val="Arial Narrow"/>
        <family val="2"/>
      </rPr>
      <t>PNN Chiribiquete</t>
    </r>
    <r>
      <rPr>
        <sz val="11"/>
        <rFont val="Arial Narrow"/>
        <family val="2"/>
      </rPr>
      <t xml:space="preserve">: Los controles se aplican de acuerdo al lineamiento institucional establecido el AP realiza recorridos de PVC los cuales son sistematizados en la plataforma SICO SMART para el registro y seguimiento de las presiones antrópicas y naturales. Anexo 1. Informe Sico Smart 1 Trimestre 2022.
</t>
    </r>
    <r>
      <rPr>
        <b/>
        <sz val="11"/>
        <rFont val="Arial Narrow"/>
        <family val="2"/>
      </rPr>
      <t>RNN Puinawai</t>
    </r>
    <r>
      <rPr>
        <sz val="11"/>
        <rFont val="Arial Narrow"/>
        <family val="2"/>
      </rPr>
      <t xml:space="preserve">: La RNN Puinawai no cuenta con personal para avanzar en el documento. Por sugerencia de la SGM-GTEA para avanzar en el indicador se debe coordinar entre el AP y la DTAM la forma de avanzar. 
Anexo 5. Correo - Fwd_ RIESGOS DE GESTIÓN 22 Y 24 Y RIESGO DE CORRUPCIÓN 234 RNN PUINAWAI
</t>
    </r>
    <r>
      <rPr>
        <b/>
        <sz val="11"/>
        <rFont val="Arial Narrow"/>
        <family val="2"/>
      </rPr>
      <t>PNN La Paya</t>
    </r>
    <r>
      <rPr>
        <sz val="11"/>
        <rFont val="Arial Narrow"/>
        <family val="2"/>
      </rPr>
      <t xml:space="preserve">: se realiza el primer reporte trimestral del 2022, en el cuales se sistematizaron los 3 recorridos aéreos, 1 por sobre vuelo y dos por sensores remotos, este incluye el ultimo reporte del año 2021, al igual esta información ya fue validada por el GSIR y el Laboratorio SIG- DTAM (Anexo2 1 Inf PVC) </t>
    </r>
  </si>
  <si>
    <t xml:space="preserve">PNN Complejo volcánico Doña Juana:33.33%
PNN Cueva De Los Guacharos 33.33%
PNN Las Hermosas 33.33%
PNN Las Orquideas 33.33%
PNN Los Nevados: 33.33%
PNN Nevado Del Huila: 33.33%
PNN Purace: 33.33%
PNN Selva De Florencia: 33.33% 
PNN Tatama: 33.33%
SFF Galeras: 33.33%
SFF Isla De La Corota: 33.33%
SFF Otun Quimbaya: 33.33% </t>
  </si>
  <si>
    <t>PNN Paramillo 33.3%
PNN Tayrona 33.3%
PNN CGSM 33.3%
EL CORCHAL 33.3%
PROVIDENCIA 33.3%
CRSB 33.3%
CORALES DE PROFUNDIDAD 33.3%
VIPIS 33.3%
LOC COLORADOS 33.3%
MACUIRA 33.3%
LOS FLAMENCOS 33.3%
SNSM 33.3%
ACANDÍ 33.3%
PORTETE 33.3%</t>
  </si>
  <si>
    <t>PNN CATATUMBO BARI 07/04/2022
PNN COCUY 07/04/2022
AUN ESTORAQUES 07/04/2022
SFF GUANENTA ALTO RIO FONCE 07/04/2022
SFF IGUAQUE: 07/04/2022
PNN PISBA 07/04/2022
PNN SERRANIA YARIGUIES 07/04/2022
PNN TAMA 07/04/2022</t>
  </si>
  <si>
    <t>DTAN: 07/04/2022
PNN CATATUMBO BARI 07/04/2022
PNN COCUY 07/04/2022
AUN ESTORAQUES 07/04/2022
SFF GUANENTA ALTO RIO FONCE 07/04/2022
SFF IGUAQUE: 07/04/2022
PNN PISBA 07/04/2022
PNN SERRANIA YARIGUIES 07/04/2022
PNN TAMA 07/04/2022</t>
  </si>
  <si>
    <t>PNN CATATUMBO BARI 33,33%
PNN COCUY 33,33%
ANU ESTORAQUES 33,33%
SFF GUANENTA ALTO RIO FONCE 33,33%
SFF IGUAQUE 33,33%
PNN PISBA 33,33%
PNN SERRANIA YARIGUIES 33,33%
PNN TAMA 33,33%</t>
  </si>
  <si>
    <r>
      <rPr>
        <b/>
        <sz val="11"/>
        <rFont val="Arial Narrow"/>
        <family val="2"/>
      </rPr>
      <t>PNN Munchique:</t>
    </r>
    <r>
      <rPr>
        <sz val="11"/>
        <rFont val="Arial Narrow"/>
        <family val="2"/>
      </rPr>
      <t xml:space="preserve"> Se relaciona el informe trimestral de actividades de PVC (Anexo Informe I Trimestre PVC 2022)
</t>
    </r>
    <r>
      <rPr>
        <b/>
        <sz val="11"/>
        <rFont val="Arial Narrow"/>
        <family val="2"/>
      </rPr>
      <t>PNN Gorgona:</t>
    </r>
    <r>
      <rPr>
        <sz val="11"/>
        <rFont val="Arial Narrow"/>
        <family val="2"/>
      </rPr>
      <t xml:space="preserve"> Informe de PVC trimestral con sus debidos soportes (ANEXO 01. aamb_fo_25_programacion-trimestral-de-recorridos-de-prevencion-vigilancia-y-control_v_1.xlsx, ANEXO 02. aamb_fo_26_-ejecucion-trimestral-de-recorridos-de-prevencion-vigilancia-y-control_v_1.xlsx, ANEXO 03. aamb_fo_30_-modelo-de-informe-trimestral-de-acciones-de-PVC-PNN Gorgona _1_Trimestre, ANEXO 04. aamb_fo_30_-modelo-de-informe-trimestral-de-acciones-de-PVC-PNN Gorgona _1_Trimestre (1).docx)
</t>
    </r>
    <r>
      <rPr>
        <b/>
        <sz val="11"/>
        <rFont val="Arial Narrow"/>
        <family val="2"/>
      </rPr>
      <t>SFF Isla Malpelo:</t>
    </r>
    <r>
      <rPr>
        <sz val="11"/>
        <rFont val="Arial Narrow"/>
        <family val="2"/>
      </rPr>
      <t xml:space="preserve"> Se realiza el primer informe trimestral PVC con los soportes (63 recorridos en el primer semestre y dos incidentes de pesca ilegal)(Anexo 01. primer informe trimestral PVC del SFF Malpelo)
</t>
    </r>
    <r>
      <rPr>
        <b/>
        <sz val="11"/>
        <rFont val="Arial Narrow"/>
        <family val="2"/>
      </rPr>
      <t>PNN Farallones de Cali:</t>
    </r>
    <r>
      <rPr>
        <sz val="11"/>
        <rFont val="Arial Narrow"/>
        <family val="2"/>
      </rPr>
      <t xml:space="preserve"> Durante los meses de Enero y Febrero de 2022, se consolido en el drive dispuesto por el PNN Farallones, los avances cualitativos de las actividades de prevención, control y vigilancia. El informe trimestral de Prevención, Control y Vigilancia con los respectivos soportes, será presentado de acuerdo al cronograma de trabajo, el día 04 de Abril. (Evidencia: Informe Sico Smart Enero 2022 Plantilla_Informe_General_000004, Memo No.20227660002923 PVC Enero 2022 (1), Memo.No20227660004333 Informe PVC Febrero 2022 (1) y Reporte Smart Febrero 2022. Plantilla_Informe_General_000004 (1).)
</t>
    </r>
    <r>
      <rPr>
        <b/>
        <sz val="11"/>
        <rFont val="Arial Narrow"/>
        <family val="2"/>
      </rPr>
      <t>PNN Uramba:</t>
    </r>
    <r>
      <rPr>
        <sz val="11"/>
        <rFont val="Arial Narrow"/>
        <family val="2"/>
      </rPr>
      <t xml:space="preserve"> Informe de PVC trimestral con sus debidos soportes (Anexo Copia de Anexo 1. Primer informe Trimestral PVC)
</t>
    </r>
    <r>
      <rPr>
        <b/>
        <sz val="11"/>
        <rFont val="Arial Narrow"/>
        <family val="2"/>
      </rPr>
      <t>PNN Sanquianga</t>
    </r>
    <r>
      <rPr>
        <sz val="11"/>
        <rFont val="Arial Narrow"/>
        <family val="2"/>
      </rPr>
      <t xml:space="preserve">: Informe trimestral PVC Enero-Mzo 2022 (info_pvc_ene-mzo_2022_SANQ.)
</t>
    </r>
    <r>
      <rPr>
        <b/>
        <sz val="11"/>
        <rFont val="Arial Narrow"/>
        <family val="2"/>
      </rPr>
      <t>PNN Katios</t>
    </r>
    <r>
      <rPr>
        <sz val="11"/>
        <rFont val="Arial Narrow"/>
        <family val="2"/>
      </rPr>
      <t xml:space="preserve">: Mensualmente se realiza reporte respectivo del ejercicio de autoridad ambiental, realizado en el PNN Los Katios, se envía reporte, con el consolidado mensual y se envía reporte del primer trimestre como reporte PAA.(Informe de PVC, mapa de presiones y reporte mensuales y los formatos 38 de recorridos). Evidencias: Informe_primer-Trimestre-Ejercicio de la Autoridad Ambiental_PNNKatios y carpeta anexos.
</t>
    </r>
    <r>
      <rPr>
        <b/>
        <sz val="11"/>
        <rFont val="Arial Narrow"/>
        <family val="2"/>
      </rPr>
      <t xml:space="preserve">PNN Utria: </t>
    </r>
    <r>
      <rPr>
        <sz val="11"/>
        <rFont val="Arial Narrow"/>
        <family val="2"/>
      </rPr>
      <t>Se realizó el informe trimestral de PVC (informe trimestral PVC con sus respectivos anexos) Evidencias: aamb_fo_25_programacion-trimestral-de-recorridos-de-prevencion-vigilancia-y-control_v_1 (4), aamb_fo_26_-ejecucion-trimestral-de-recorridos-de-prevencion-vigilancia-y-control_v_1 (Autoguardado) (3), Informe PVC. I Trimestre Version 2. PAA Porcentaje de informes de PVC y backupitrimestrepvc.</t>
    </r>
  </si>
  <si>
    <t>PNN CATATUMBO BARI 50%
PNN COCUY 0%
AUN ESTORAQUES 50%
SFF GUANENTA ALTO RIO FONCE 0%
SFF IGUAQUE 0%
PNN PISBA 0%
PNN SERRANIA YARIGUIES 0%
PNN TAMA 0%</t>
  </si>
  <si>
    <t>2. Los profesionales de la OAP realizan divulgación y socialización de los riesgos asociados al manejo inadecuado de la información de forma anual, a todos los niveles de gestión, con el objetivo de evitar materializarse el riesgo, en caso de desviación se generará comunicados a la dependencia responsable o requerida.</t>
  </si>
  <si>
    <r>
      <rPr>
        <b/>
        <sz val="10"/>
        <rFont val="Arial Narrow"/>
        <family val="2"/>
      </rPr>
      <t>PNN PICACHOS:</t>
    </r>
    <r>
      <rPr>
        <sz val="10"/>
        <rFont val="Arial Narrow"/>
        <family val="2"/>
      </rPr>
      <t xml:space="preserve"> 17%
</t>
    </r>
    <r>
      <rPr>
        <b/>
        <sz val="10"/>
        <rFont val="Arial Narrow"/>
        <family val="2"/>
      </rPr>
      <t>PNN SUMAPAZ:</t>
    </r>
    <r>
      <rPr>
        <sz val="10"/>
        <rFont val="Arial Narrow"/>
        <family val="2"/>
      </rPr>
      <t xml:space="preserve"> 17%
</t>
    </r>
    <r>
      <rPr>
        <b/>
        <sz val="10"/>
        <rFont val="Arial Narrow"/>
        <family val="2"/>
      </rPr>
      <t>PNN CHINGAZA:</t>
    </r>
    <r>
      <rPr>
        <sz val="10"/>
        <rFont val="Arial Narrow"/>
        <family val="2"/>
      </rPr>
      <t xml:space="preserve"> 17%
</t>
    </r>
    <r>
      <rPr>
        <b/>
        <sz val="10"/>
        <rFont val="Arial Narrow"/>
        <family val="2"/>
      </rPr>
      <t xml:space="preserve">PNN TINIGUA: </t>
    </r>
    <r>
      <rPr>
        <sz val="10"/>
        <rFont val="Arial Narrow"/>
        <family val="2"/>
      </rPr>
      <t xml:space="preserve">17%
</t>
    </r>
    <r>
      <rPr>
        <b/>
        <sz val="10"/>
        <rFont val="Arial Narrow"/>
        <family val="2"/>
      </rPr>
      <t xml:space="preserve">DNMI CINARUCO: </t>
    </r>
    <r>
      <rPr>
        <sz val="10"/>
        <rFont val="Arial Narrow"/>
        <family val="2"/>
      </rPr>
      <t xml:space="preserve">0%
</t>
    </r>
    <r>
      <rPr>
        <b/>
        <sz val="10"/>
        <rFont val="Arial Narrow"/>
        <family val="2"/>
      </rPr>
      <t xml:space="preserve">PNN EL TUPARRO: </t>
    </r>
    <r>
      <rPr>
        <sz val="10"/>
        <rFont val="Arial Narrow"/>
        <family val="2"/>
      </rPr>
      <t xml:space="preserve">17%
</t>
    </r>
    <r>
      <rPr>
        <b/>
        <sz val="10"/>
        <rFont val="Arial Narrow"/>
        <family val="2"/>
      </rPr>
      <t>PNN SIERRA DE LA MACARENA</t>
    </r>
    <r>
      <rPr>
        <sz val="10"/>
        <rFont val="Arial Narrow"/>
        <family val="2"/>
      </rPr>
      <t>: 17%</t>
    </r>
  </si>
  <si>
    <r>
      <rPr>
        <b/>
        <sz val="10"/>
        <rFont val="Arial Narrow"/>
        <family val="2"/>
      </rPr>
      <t>PNN CORDILLERA DE LOS PICACHOS:</t>
    </r>
    <r>
      <rPr>
        <sz val="10"/>
        <rFont val="Arial Narrow"/>
        <family val="2"/>
      </rPr>
      <t xml:space="preserve"> Mediante correo electrónico del 29 de marzo de 2022 el PNN Cordillera de los Picachos remite el informe trimestral de implementación del protocolo de PVC a la Dirección Territorial Orinoquia para revisión y aprobación junto con las evidencias que soportan la gestión, se recibe aprobación para el reporte en el PAA.
Evidencia: Anexo 1. Correo_remisorio_informe_trim_PVC; 
Anexo 2. Informe_PVC_trimestral, Anexo 3. formato_ejecucion_reco_I_trim_2022, Anexo 4. Inf_SICO_SMART_I_trim2022, Anexo 5. prog_trim_rec_PVC_I_Trim2022, Anexo 6. Visibilidad_pPIC_01_2022.
</t>
    </r>
    <r>
      <rPr>
        <b/>
        <sz val="10"/>
        <rFont val="Arial Narrow"/>
        <family val="2"/>
      </rPr>
      <t xml:space="preserve">PNN SUMAPAZ: </t>
    </r>
    <r>
      <rPr>
        <sz val="10"/>
        <rFont val="Arial Narrow"/>
        <family val="2"/>
      </rPr>
      <t xml:space="preserve">Sin avances, el protocolo de PVC se actualizó en 2021  y para este segundo trimestre se tiene planteado la implementación. Se avanzó en la construcción del informe trimestral de PVC del AP.
</t>
    </r>
    <r>
      <rPr>
        <b/>
        <sz val="10"/>
        <rFont val="Arial Narrow"/>
        <family val="2"/>
      </rPr>
      <t xml:space="preserve">PNN CHINGAZA: </t>
    </r>
    <r>
      <rPr>
        <sz val="10"/>
        <rFont val="Arial Narrow"/>
        <family val="2"/>
      </rPr>
      <t xml:space="preserve">El área protegida  adelanta el Informe de Implementación del Protocolo PVC para el año 2022, teniendo como avance un documento preliminar. Además se cuenta con los anexos de los recorridos realizados en cada uno de los sectores de manejo.
Anexos: 1.1.1 Inf_Implementacion PVC Y 1.1.2 AnexosInf_Imp_PVC
</t>
    </r>
    <r>
      <rPr>
        <b/>
        <sz val="10"/>
        <rFont val="Arial Narrow"/>
        <family val="2"/>
      </rPr>
      <t xml:space="preserve">PNN TINIGUA: </t>
    </r>
    <r>
      <rPr>
        <sz val="10"/>
        <rFont val="Arial Narrow"/>
        <family val="2"/>
      </rPr>
      <t xml:space="preserve">Durante el periodo de reporte, el AP no programó recorridos de campo terrestres por situación de riesgo público, pero se adelantó el ejercicio de Vigilancia mediante sensores remotos cubriendo un área de visibilidad de 15.881,527 has, de acuerdo al protocolo de PVC.
22.1 Prog_Trimestral
22.2 Ejec_Trimestral
22.3 Inf_PVC_Trim_I_2022
</t>
    </r>
    <r>
      <rPr>
        <b/>
        <sz val="10"/>
        <rFont val="Arial Narrow"/>
        <family val="2"/>
      </rPr>
      <t xml:space="preserve">DNMI CINARUCO: </t>
    </r>
    <r>
      <rPr>
        <sz val="10"/>
        <rFont val="Arial Narrow"/>
        <family val="2"/>
      </rPr>
      <t xml:space="preserve">Para DNMI Cinaruco, aún no se cuenta con los lineamientos para la respectiva formulación de su protocolo de PVC. No se ha definido si aplica el mismo lineamiento empleado para las áreas del sistema de Parques. De acuerdo con lo anterior no se anexan evidencias. 
</t>
    </r>
    <r>
      <rPr>
        <b/>
        <sz val="10"/>
        <rFont val="Arial Narrow"/>
        <family val="2"/>
      </rPr>
      <t xml:space="preserve">PNN SIERRA DE LA MACARENA: </t>
    </r>
    <r>
      <rPr>
        <sz val="10"/>
        <rFont val="Arial Narrow"/>
        <family val="2"/>
      </rPr>
      <t xml:space="preserve">Para este reporte se presenta  protocolo de PVC en su etapa de implementación para los recorridos mensuales que se realizan a los diferentes sectores del AP. (Anexo 7. Protocolo de PVC Pnmac, Anexo 7.1.  Correo electrónico de remisión de Implementación vigencia 2021).
</t>
    </r>
    <r>
      <rPr>
        <b/>
        <sz val="10"/>
        <rFont val="Arial Narrow"/>
        <family val="2"/>
      </rPr>
      <t xml:space="preserve">PNN EL TUPARRO: </t>
    </r>
    <r>
      <rPr>
        <sz val="10"/>
        <rFont val="Arial Narrow"/>
        <family val="2"/>
      </rPr>
      <t>se presenta el informe de implementación del protocolo de PVC del primer trimestre de la vigencia 2022, donde se evidencian los recorridos realizados a la fecha, así como la vigilancia con sensores remotos en algunas zonas específicas. Es de mencionar, que teniendo en cuenta situaciones de riesgo público, el equipo no ha podido realizas los recorridos definidos en el protocolo de PVC. Evidencias: - Inf_PVC_ITri</t>
    </r>
  </si>
  <si>
    <t>PNN PICACHOS: 17%
PNN SUMAPAZ: 17%
PNN CHINGAZA: 17%
PNN TINIGUA: 25%
DNMI CINARUCO: 17%
PNN EL TUPARRO: 25%
PNN MACARENA: 17%</t>
  </si>
  <si>
    <r>
      <t xml:space="preserve"> PNN CORDILLERA DE LOS PICACHOS:</t>
    </r>
    <r>
      <rPr>
        <sz val="10"/>
        <rFont val="Arial Narrow"/>
        <family val="2"/>
      </rPr>
      <t xml:space="preserve">Para este seguimiento se reporta la socialización del plan de contingencia de riesgo publico aprobado por la OGR, al equipo de trabajo del PNN Cordillera de los Picachos. 
Evidencia:  Anexo 2.1 Soc_Plan_Conting_Riesgo_Natutral
</t>
    </r>
    <r>
      <rPr>
        <b/>
        <sz val="10"/>
        <rFont val="Arial Narrow"/>
        <family val="2"/>
      </rPr>
      <t xml:space="preserve">PNN SUMAPAZ:  </t>
    </r>
    <r>
      <rPr>
        <sz val="10"/>
        <rFont val="Arial Narrow"/>
        <family val="2"/>
      </rPr>
      <t xml:space="preserve">En el Área Protegida, al interior del equipo no se ha  socializado el Plan de Emergencia y Contingencias para Desastres Naturales, debido a que hasta éste mes Marzo nos fue allegado por la DTOR. Se tiene programada dicha socialización para el mes de Junio 2022. 
</t>
    </r>
    <r>
      <rPr>
        <b/>
        <sz val="10"/>
        <rFont val="Arial Narrow"/>
        <family val="2"/>
      </rPr>
      <t>PNN CHINGAZA:</t>
    </r>
    <r>
      <rPr>
        <sz val="10"/>
        <rFont val="Arial Narrow"/>
        <family val="2"/>
      </rPr>
      <t xml:space="preserve"> El área protegida realizó la socialización del PECDNS con el equipo interno de trabajo en los puestos de control. Anexos: 1.3.2 Anexos Informe,  1.3.2.4 Inspección_puntos_criticos que hace parte del informe de implementación del PECDNS, documento presentado con fecha de corte a 25 de marzo de 2022.
</t>
    </r>
    <r>
      <rPr>
        <b/>
        <sz val="10"/>
        <rFont val="Arial Narrow"/>
        <family val="2"/>
      </rPr>
      <t xml:space="preserve">PNN TINIGUA: </t>
    </r>
    <r>
      <rPr>
        <sz val="10"/>
        <rFont val="Arial Narrow"/>
        <family val="2"/>
      </rPr>
      <t xml:space="preserve">durante el periodo de reporte se generó un espacio para socializar el plan de  emergencia y contingencia al equipo del AP.
24.2_Soci_Plan_Emer_Contin
</t>
    </r>
    <r>
      <rPr>
        <b/>
        <sz val="10"/>
        <rFont val="Arial Narrow"/>
        <family val="2"/>
      </rPr>
      <t xml:space="preserve">DNMI CINARUCO: </t>
    </r>
    <r>
      <rPr>
        <sz val="10"/>
        <rFont val="Arial Narrow"/>
        <family val="2"/>
      </rPr>
      <t xml:space="preserve">El área protegida  formulo su plan de emergencias y contingencias, el cual fue remitido a la oficina de gestión del riesgo mediante memorando N. 20217030002633 del 13 de octubre de 2021, a la fecha no se ha recibido la respectiva retroalimentación o aprobación del plan por parte de la oficina de gestión del riesgo. Por lo que aun no se avanza en su socialización. 
PNN SIERRA DE LA MACARENA: se realizo socialización del PECDN al equipo del AP, se soporta con acta de reunión (Anexo 8 Acta 001_Reun Sociaz PECDN_Pnn S Mac_15_03_2022)
</t>
    </r>
    <r>
      <rPr>
        <b/>
        <sz val="10"/>
        <rFont val="Arial Narrow"/>
        <family val="2"/>
      </rPr>
      <t xml:space="preserve">PNN EL TUPARRO: </t>
    </r>
    <r>
      <rPr>
        <sz val="10"/>
        <rFont val="Arial Narrow"/>
        <family val="2"/>
      </rPr>
      <t xml:space="preserve">Se realiza la socialización del PECDN del PNN El Tuparro con el equipo de trabajo. Evidencias: 4. Acta_PEC
</t>
    </r>
    <r>
      <rPr>
        <b/>
        <sz val="10"/>
        <rFont val="Arial Narrow"/>
        <family val="2"/>
      </rPr>
      <t xml:space="preserve">PNN SIERRA DE LA MACARENA: </t>
    </r>
    <r>
      <rPr>
        <sz val="10"/>
        <rFont val="Arial Narrow"/>
        <family val="2"/>
      </rPr>
      <t>Para este trimestre se realizo socialización del PECDN al equipo del AP, se soporta con acta de reunion (Anexo 8 Acta 001_Reun Sociaz PECDN_Pnn S Mac_15_03_2022)</t>
    </r>
  </si>
  <si>
    <t>PNN PICACHOS: 14%
PNN SUMAPAZ: 0%
PNN CHINGAZA: 13,3%
PNN TINIGUA: 13,3%
DNMI CINARUCO: 0%
PNN MACARENA: 13,3%
PNN EL TUPARRO: 13,3</t>
  </si>
  <si>
    <r>
      <t>PNN CORDILLERA DE LOS PICACHOS:</t>
    </r>
    <r>
      <rPr>
        <sz val="10"/>
        <rFont val="Arial Narrow"/>
        <family val="2"/>
      </rPr>
      <t xml:space="preserve">Se envía correo electrónico a la Dirección Territorial Orinoquia con informe de implementación del Plan de Emergencia y Contingencia en la vigencia 2022 junto a las evidencias de gestión según cronograma establecido. Evidencia: Anexo 3.1 Informe_Imp_PEC2022, Anexo 3.2 Anexos_informe, Anexo 3.3 Correo_Rem_inf_seg_imp_PEC_pPic.
</t>
    </r>
    <r>
      <rPr>
        <b/>
        <sz val="10"/>
        <rFont val="Arial Narrow"/>
        <family val="2"/>
      </rPr>
      <t>PNN SUMAPAZ:</t>
    </r>
    <r>
      <rPr>
        <sz val="10"/>
        <rFont val="Arial Narrow"/>
        <family val="2"/>
      </rPr>
      <t xml:space="preserve">Se avanzará en la implementación para los próximos períodos
</t>
    </r>
    <r>
      <rPr>
        <b/>
        <sz val="10"/>
        <rFont val="Arial Narrow"/>
        <family val="2"/>
      </rPr>
      <t xml:space="preserve">PNN CHINGAZA: </t>
    </r>
    <r>
      <rPr>
        <sz val="10"/>
        <rFont val="Arial Narrow"/>
        <family val="2"/>
      </rPr>
      <t xml:space="preserve"> El área protegida  inicia la implementación del PECDNS de acuerdo al cronograma de actividades, ejecutando las actividades correspondientes al año 1, las cuales se relacionan en el Informe de implementación del PECDNS
Anexos: 1.3.1 Inf_Imp_PECDNS_2022 
y se soporta con los anexos del Plan:
1.3.2 Anexos Informe
</t>
    </r>
    <r>
      <rPr>
        <b/>
        <sz val="10"/>
        <rFont val="Arial Narrow"/>
        <family val="2"/>
      </rPr>
      <t>PNN TINIGUA:</t>
    </r>
    <r>
      <rPr>
        <sz val="10"/>
        <rFont val="Arial Narrow"/>
        <family val="2"/>
      </rPr>
      <t xml:space="preserve"> Durante el periodo de reporte el AP participó en espacios con el consejo municipal de Gestión del Riesgo en el Municipio de La Macarena de acuerdo al cronograma del PECDNS.
24.3_Acta_001_CMGR_Mac
24.4_Acta_002_CMGR_Mac
</t>
    </r>
    <r>
      <rPr>
        <b/>
        <sz val="10"/>
        <rFont val="Arial Narrow"/>
        <family val="2"/>
      </rPr>
      <t xml:space="preserve">DNMI CINARUCO: </t>
    </r>
    <r>
      <rPr>
        <sz val="10"/>
        <rFont val="Arial Narrow"/>
        <family val="2"/>
      </rPr>
      <t xml:space="preserve">El área protegida  formulo su plan de emergencias y contingencias, el cual fue remitido a la oficina de gestión del riesgo mediante memorando N. 20217030002633 del 13 de octubre de 2021, a la fecha no se ha recibido la respectiva retroalimentación o aprobación del plan por parte de la oficina de gestión del riesgo. Por lo que aun no se avanza en su socialización. 
</t>
    </r>
    <r>
      <rPr>
        <b/>
        <sz val="10"/>
        <rFont val="Arial Narrow"/>
        <family val="2"/>
      </rPr>
      <t>PNN SIERRA DE LA MACARENA</t>
    </r>
    <r>
      <rPr>
        <sz val="10"/>
        <rFont val="Arial Narrow"/>
        <family val="2"/>
      </rPr>
      <t xml:space="preserve">: Se presenta como evidencia soporte de la entrega a la DTOR, documento de implementación con lo estipulado en el cronograma, se soporta con  correo enviado a la persona asignada para al fin ( Anexo 9 Correo_ Infor_implem_PNNMac).
</t>
    </r>
    <r>
      <rPr>
        <b/>
        <sz val="10"/>
        <rFont val="Arial Narrow"/>
        <family val="2"/>
      </rPr>
      <t xml:space="preserve">PNN EL TUPARRO: </t>
    </r>
    <r>
      <rPr>
        <sz val="10"/>
        <rFont val="Arial Narrow"/>
        <family val="2"/>
      </rPr>
      <t>Se presenta como evidencia el informe trimestral de implementación del PECDNF del PNN El Tuparro, donde se han desarrollado acciones como la socialización, inspecciones de las sedes, participación en CDGRD y articulación para la atención de emergencias. Evidencias: 4. Inf_PEC_ITri</t>
    </r>
  </si>
  <si>
    <r>
      <rPr>
        <b/>
        <sz val="10"/>
        <rFont val="Arial Narrow"/>
        <family val="2"/>
      </rPr>
      <t>DTAO</t>
    </r>
    <r>
      <rPr>
        <sz val="10"/>
        <rFont val="Arial Narrow"/>
        <family val="2"/>
      </rPr>
      <t xml:space="preserve">: 16,66%
</t>
    </r>
    <r>
      <rPr>
        <b/>
        <sz val="10"/>
        <rFont val="Arial Narrow"/>
        <family val="2"/>
      </rPr>
      <t xml:space="preserve">DTAM: </t>
    </r>
    <r>
      <rPr>
        <sz val="10"/>
        <rFont val="Arial Narrow"/>
        <family val="2"/>
      </rPr>
      <t xml:space="preserve">16,66 %
</t>
    </r>
    <r>
      <rPr>
        <b/>
        <sz val="10"/>
        <rFont val="Arial Narrow"/>
        <family val="2"/>
      </rPr>
      <t>DTAN:</t>
    </r>
    <r>
      <rPr>
        <sz val="10"/>
        <rFont val="Arial Narrow"/>
        <family val="2"/>
      </rPr>
      <t xml:space="preserve"> 0%
</t>
    </r>
    <r>
      <rPr>
        <b/>
        <sz val="10"/>
        <rFont val="Arial Narrow"/>
        <family val="2"/>
      </rPr>
      <t>DTOR: 17</t>
    </r>
    <r>
      <rPr>
        <sz val="10"/>
        <rFont val="Arial Narrow"/>
        <family val="2"/>
      </rPr>
      <t xml:space="preserve">%
</t>
    </r>
    <r>
      <rPr>
        <b/>
        <sz val="10"/>
        <rFont val="Arial Narrow"/>
        <family val="2"/>
      </rPr>
      <t xml:space="preserve">DTCA: </t>
    </r>
    <r>
      <rPr>
        <sz val="10"/>
        <rFont val="Arial Narrow"/>
        <family val="2"/>
      </rPr>
      <t xml:space="preserve">9%
</t>
    </r>
    <r>
      <rPr>
        <b/>
        <sz val="10"/>
        <rFont val="Arial Narrow"/>
        <family val="2"/>
      </rPr>
      <t>DTPA</t>
    </r>
    <r>
      <rPr>
        <sz val="10"/>
        <rFont val="Arial Narrow"/>
        <family val="2"/>
      </rPr>
      <t>: 16,67 %</t>
    </r>
  </si>
  <si>
    <r>
      <t>PNN CORDILLERA DE LOS PICACHOS:</t>
    </r>
    <r>
      <rPr>
        <sz val="10"/>
        <rFont val="Arial Narrow"/>
        <family val="2"/>
      </rPr>
      <t xml:space="preserve">Para este seguimiento se reporta la socialización del plan de contingencia de riesgo publico aprobado por la OGR, al equipo de trabajo del PNN Cordillera de los Picachos.
Anexo 1. Lista_asist_divulgacion
</t>
    </r>
    <r>
      <rPr>
        <b/>
        <sz val="10"/>
        <rFont val="Arial Narrow"/>
        <family val="2"/>
      </rPr>
      <t xml:space="preserve">PNN SUMAPAZ: </t>
    </r>
    <r>
      <rPr>
        <sz val="10"/>
        <rFont val="Arial Narrow"/>
        <family val="2"/>
      </rPr>
      <t xml:space="preserve">La actualización del plan fue aprobada el 26 de noviembre de 2021 con memorando 20211500003193, según directriz de la OGR, la aprobación de actualización se harán cada 2 años; así las cosas, en 2022 no es necesario realizar las actualizaciones, este año solo se actualizará la base de datos y directorios sin que ello tenga que someterse a aprobación de la OGR. Evidencia Se actualizo organigrama de personal 2022, email se compartió documento al personal, socialización alerta temprana por elecciones. Evidencias: Email_envio_PECRP, Email_prevención_riesgo, Organig_personal_2022. 
</t>
    </r>
    <r>
      <rPr>
        <b/>
        <sz val="10"/>
        <rFont val="Arial Narrow"/>
        <family val="2"/>
      </rPr>
      <t xml:space="preserve">PNN CHINGAZA: </t>
    </r>
    <r>
      <rPr>
        <sz val="10"/>
        <rFont val="Arial Narrow"/>
        <family val="2"/>
      </rPr>
      <t xml:space="preserve">Se realizó socialización del Plan de Riesgo Público  al equipo de trabajo del área protegida.  1.2.1 socialización riesgo público
</t>
    </r>
    <r>
      <rPr>
        <b/>
        <sz val="10"/>
        <rFont val="Arial Narrow"/>
        <family val="2"/>
      </rPr>
      <t>PNN TINIGUA:</t>
    </r>
    <r>
      <rPr>
        <sz val="10"/>
        <rFont val="Arial Narrow"/>
        <family val="2"/>
      </rPr>
      <t xml:space="preserve"> Durante el periodo de reporte se generó un espacio para socializar el plan de contingencia y riesgo público al equipo del AP.
23.1_Soci_Plan_Contin_Riesg_Pub
</t>
    </r>
    <r>
      <rPr>
        <b/>
        <sz val="10"/>
        <rFont val="Arial Narrow"/>
        <family val="2"/>
      </rPr>
      <t xml:space="preserve">DNMI CINARUCO: Se realizó socialización con el equipo del DNMI del Protocolo de riesgo público y protocolo de seguridad actitud y comportamiento frente al riesgo público. Anexo 1. 001 Riesgo publico1022022, se realizó Socialización al equipo del DNMI Cinaruco, el comportamiento frente a eventos relacionados con minas antipersona y artefactos explosivos, Anexo 2. 002_ Riesgo publico_OGR y Anexo 3. Listad_Sociali_RP_17_02_2022. </t>
    </r>
    <r>
      <rPr>
        <sz val="10"/>
        <rFont val="Arial Narrow"/>
        <family val="2"/>
      </rPr>
      <t xml:space="preserve">
</t>
    </r>
    <r>
      <rPr>
        <b/>
        <sz val="10"/>
        <rFont val="Arial Narrow"/>
        <family val="2"/>
      </rPr>
      <t xml:space="preserve">PNN SIERRA DE LA MACARENA: </t>
    </r>
    <r>
      <rPr>
        <sz val="10"/>
        <rFont val="Arial Narrow"/>
        <family val="2"/>
      </rPr>
      <t xml:space="preserve">Se reporta Memorando de aprobación del PRP Nº120217170002543 (Anexo 5 Memorando PRP_120217170002543) y  Documento actualizado del PRP 2021 (Anexo 5.1 Documento PRR)
</t>
    </r>
    <r>
      <rPr>
        <b/>
        <sz val="10"/>
        <rFont val="Arial Narrow"/>
        <family val="2"/>
      </rPr>
      <t xml:space="preserve">PNN EL TUPARRO: </t>
    </r>
    <r>
      <rPr>
        <sz val="10"/>
        <rFont val="Arial Narrow"/>
        <family val="2"/>
      </rPr>
      <t xml:space="preserve">En el marco del plan de contingencia para el riesgo público, los líderes de la línea estratégica del área protegida recibieron socialización por parte de la DTOR; así mismo, se realizó una socialización al interior del equipo, donde se presentó y retroalimentó el protocolo para ingresos al área protegida y movimientos en campo. 
Evidencias:
1.1. Acta_PNN_DTOR_RP
1.2. Acta_Protocolo
1.3. Listado_Protocolo
</t>
    </r>
    <r>
      <rPr>
        <b/>
        <sz val="10"/>
        <rFont val="Arial Narrow"/>
        <family val="2"/>
      </rPr>
      <t/>
    </r>
  </si>
  <si>
    <r>
      <rPr>
        <b/>
        <sz val="10"/>
        <rFont val="Arial Narrow"/>
        <family val="2"/>
      </rPr>
      <t>PNN Sierra de la Macarena:</t>
    </r>
    <r>
      <rPr>
        <sz val="10"/>
        <rFont val="Arial Narrow"/>
        <family val="2"/>
      </rPr>
      <t xml:space="preserve"> El área protegida Sierra de la Macarena- PNN SMAC, a lo largo del primer trimestre del año 2022 y en el marco de su gestión, ha realizado un proceso de articulación con los diferentes cooperantes que convergen en el territorio y que han venido apoyando las diferentes líneas de uso, ocupación y tenencia en el área protegida. Es así como se consolidó un plan de trabajo con el que se pretende alcanzar las diferentes metas y objetivos que se han trazado desde el área protegida en la línea de UOT, para este reporte se anexa informe trimestral de UOT-Proyectos de Copperación, actas de reuniones con cooperante WWF_Ecodes(Anexo 1 .Acta de Reunión, Anexo 2. Informe Trimestral OUT proyectos de Cooperacion).</t>
    </r>
  </si>
  <si>
    <r>
      <rPr>
        <b/>
        <sz val="12"/>
        <rFont val="Arial Narrow"/>
        <family val="2"/>
      </rPr>
      <t>PARAMILLO</t>
    </r>
    <r>
      <rPr>
        <sz val="12"/>
        <rFont val="Arial Narrow"/>
        <family val="2"/>
      </rPr>
      <t xml:space="preserve">: Para este trimestre no se programó adelantar la socialización del Plan de Emergencia y contingencia del Parque, dado que se están cumpliendo con otros compromisos prioritarios que ocupan la capacidad de personal y logístico del AP, como es la instalación de los pseudomojones financiados por KFW Fase II, que se están materializando en campo y ocupan el primer y parte del segundo trimestre, por tanto, se espera más adelante estar cumplimiento con este compromiso. No se registran evidencias. Avance 0%. 
</t>
    </r>
    <r>
      <rPr>
        <b/>
        <sz val="12"/>
        <rFont val="Arial Narrow"/>
        <family val="2"/>
      </rPr>
      <t>PNN TAYRONA</t>
    </r>
    <r>
      <rPr>
        <sz val="12"/>
        <rFont val="Arial Narrow"/>
        <family val="2"/>
      </rPr>
      <t xml:space="preserve">. En atención al ejercicio de planeación del AP para atender otros temas Misionales, que ocupan la capacidad y disponibilidad de personal funcionario y contratista, Para este trimestre no se programó adelantar la socialización del Plan de Emergencia y contingencia del Parque,  por tanto, se estima realizar la socialización en el segundo cuatrimestre del año 2022. No se registran evidencias. Avance 0%. 
</t>
    </r>
    <r>
      <rPr>
        <b/>
        <sz val="12"/>
        <rFont val="Arial Narrow"/>
        <family val="2"/>
      </rPr>
      <t>SFF CGSM</t>
    </r>
    <r>
      <rPr>
        <sz val="12"/>
        <rFont val="Arial Narrow"/>
        <family val="2"/>
      </rPr>
      <t xml:space="preserve">: En atención al ejercicio de planeación del AP para atender otros temas misionales, que ocupan la capacidad y disponibilidad del personal funcionario y contratista, para este trimestre no se programó adelantar la socialización del plan de emergencia y contingencia del parque, se estima la socialización para el segundo trimestre del 2022. No registra evidencias, Avance 0% 
</t>
    </r>
    <r>
      <rPr>
        <b/>
        <sz val="12"/>
        <rFont val="Arial Narrow"/>
        <family val="2"/>
      </rPr>
      <t>SFF EL CORCHAL</t>
    </r>
    <r>
      <rPr>
        <sz val="12"/>
        <rFont val="Arial Narrow"/>
        <family val="2"/>
      </rPr>
      <t xml:space="preserve">: En el presente año se proyecta realizar actividad de socialización con las entidades competentes en el mes de mayo, esta socialización no estaba programada para el primer trimestre 2022, no registra evidencias Avance 0%.
</t>
    </r>
    <r>
      <rPr>
        <b/>
        <sz val="12"/>
        <rFont val="Arial Narrow"/>
        <family val="2"/>
      </rPr>
      <t>PNN Old Providence</t>
    </r>
    <r>
      <rPr>
        <sz val="12"/>
        <rFont val="Arial Narrow"/>
        <family val="2"/>
      </rPr>
      <t xml:space="preserve">: Para este trimestre no se programó adelantar la socialización del Plan de Emergencia y Contingencia del Parque, ya que el Comité Municipal de Gestión del Riesgo - CMGRD se encuentra trabajando activamente en temas relacionados con la recuperación de las islas después del paso del huracán Iota. No registra evidencias, Avance 0%. 
</t>
    </r>
    <r>
      <rPr>
        <b/>
        <sz val="12"/>
        <rFont val="Arial Narrow"/>
        <family val="2"/>
      </rPr>
      <t>VIPIS</t>
    </r>
    <r>
      <rPr>
        <sz val="12"/>
        <rFont val="Arial Narrow"/>
        <family val="2"/>
      </rPr>
      <t xml:space="preserve">: Se convocó a jornada de trabajo  el 4 de abril de la vigencia, con entes territoriales y demás entidades miembros del consejo regional de gestión del riesgo del Magdalena, donde se socializó  el PLEC del Área Protegida, en esta jornada participaron CORPAMAG, CRUZ ROJA ,OGERD.Evidencia: (04042022 Listado asistencia Sentencia 3872 de 2020).Avance 20%. 
</t>
    </r>
    <r>
      <rPr>
        <b/>
        <sz val="12"/>
        <rFont val="Arial Narrow"/>
        <family val="2"/>
      </rPr>
      <t>CRSB</t>
    </r>
    <r>
      <rPr>
        <sz val="12"/>
        <rFont val="Arial Narrow"/>
        <family val="2"/>
      </rPr>
      <t xml:space="preserve">: Para este trimestre no se programó adelantar la socialización del Plan de Emergencia y Contingencia del Parque, dado que se están cumpliendo con otros compromisos prioritarios que ocupan la capacidad de personal del AP. Desde el AP, se viene realizando los acompañamientos más relevantes en relación al tema, con el apoyo del profesional de Planeación, el líder de SST y un funcionario operario que apoya los temas de educación ambiental, toda vez que desde finales del 2020 el Área protegida carece del funcionario profesional grado 8 que venía apoyando PLEC, se espera poder avanzar en esta actividad a partir del segundo semestre del 2022. No registra evidencias, avance 0% 
</t>
    </r>
    <r>
      <rPr>
        <b/>
        <sz val="12"/>
        <rFont val="Arial Narrow"/>
        <family val="2"/>
      </rPr>
      <t>CORALES DE PROFUNDIDAD</t>
    </r>
    <r>
      <rPr>
        <sz val="12"/>
        <rFont val="Arial Narrow"/>
        <family val="2"/>
      </rPr>
      <t xml:space="preserve">: La actividad de socialización del PECDNS, está programada para realizar durante el segundo cuatrimestre del año 2022; para ello actualmente se viene realizando la gestión con ECOPETROL y OCENSA, para  su socialización en el mes de mayo de 2022.
Anexo2_120226670000901_00001_Oficio_Ocensa_PNN_CPR_29_03_2022.; Anexo3_120226670000891_00001_Oficio_Ecopetrol_PNN_CPR_29_03_2022. Avance 5%. 
</t>
    </r>
    <r>
      <rPr>
        <b/>
        <sz val="12"/>
        <rFont val="Arial Narrow"/>
        <family val="2"/>
      </rPr>
      <t>SFF LOS COLORADOS</t>
    </r>
    <r>
      <rPr>
        <sz val="12"/>
        <rFont val="Arial Narrow"/>
        <family val="2"/>
      </rPr>
      <t xml:space="preserve">: El plan de emergencias y contingencias por Desastres Naturales y Socio Naturales del SFF Los Colorados, fue aprobado mediante memorando 20201500003133 del 28 de diciembre del 2020. En torno a su socialización con entidades externas, el día 24 de marzo se llevó a cabo dicha actividad con organismos de socorro y fuerza pública del municipio de San Juan Nepomuceno y zonas aledañas (Anexo 1. Acta de socialización del PECDNS con entidades 24 - 3 -22).Avance 20%  
</t>
    </r>
    <r>
      <rPr>
        <b/>
        <sz val="12"/>
        <rFont val="Arial Narrow"/>
        <family val="2"/>
      </rPr>
      <t>PNN MACUIRA</t>
    </r>
    <r>
      <rPr>
        <sz val="12"/>
        <rFont val="Arial Narrow"/>
        <family val="2"/>
      </rPr>
      <t xml:space="preserve">: Durante el primer cuatrimestre de la presente vigencia el AP no tenía programada la socialización el Plan de Emergencia y Contingencia Con las instancias territoriales u otras entidades con las que considere necesario. Sin embargo, para el segundo cuatrimestre se estará priorizando el acercamiento y coordinación para la respectiva socialización del Plan de Emergencia y Contingencia del PNN de Macuira ante los entes territoriales de la jurisdicción. No registra evidencias. Avance 0%.
</t>
    </r>
    <r>
      <rPr>
        <b/>
        <sz val="12"/>
        <rFont val="Arial Narrow"/>
        <family val="2"/>
      </rPr>
      <t>SFF LOS FLAMENGOS</t>
    </r>
    <r>
      <rPr>
        <sz val="12"/>
        <rFont val="Arial Narrow"/>
        <family val="2"/>
      </rPr>
      <t xml:space="preserve">: El documento del PLECD fue aprobado en la presente vigencia, mediante memorando 20221500000043 del 07 de enero de 2022. evidencia: Anexo 1_ MEMORANDO APROBACIÓN; Anexo 2_Oficio recibido CMGR; Anexo 3_PLEC APROBADO SFF. Avance  20%. 
</t>
    </r>
    <r>
      <rPr>
        <b/>
        <sz val="12"/>
        <rFont val="Arial Narrow"/>
        <family val="2"/>
      </rPr>
      <t>SNSM</t>
    </r>
    <r>
      <rPr>
        <sz val="12"/>
        <rFont val="Arial Narrow"/>
        <family val="2"/>
      </rPr>
      <t xml:space="preserve">: Se aprobó por parte de la Oficina de Gestión del Riesgo de Nivel Central el Plan de Emergencias y Contingencias por Desastres Naturales y Socionaturales del parque según memorando No. 20211500002623 de fecha 04-10-2021 para una vigencia de dos años. El Área protegida realizó socialización con entidades como se evidencia en el anexo:  3. Socialización del PLECDNS a Municipios PNN SNSM. Avance 20% 
</t>
    </r>
    <r>
      <rPr>
        <b/>
        <sz val="12"/>
        <rFont val="Arial Narrow"/>
        <family val="2"/>
      </rPr>
      <t>ACANDÍ</t>
    </r>
    <r>
      <rPr>
        <sz val="12"/>
        <rFont val="Arial Narrow"/>
        <family val="2"/>
      </rPr>
      <t xml:space="preserve">: Esta actividad de no estaba programada a realizar en el primer trimestre de la vigencia 2022. Está programada a realizarse en el mes de Mayo. Cabe resaltar que el documento se encuentra aprobado y actualizado por la Oficina de Gestión de Riesgo. No registra evidencia. Avance 0% 
</t>
    </r>
    <r>
      <rPr>
        <b/>
        <sz val="12"/>
        <rFont val="Arial Narrow"/>
        <family val="2"/>
      </rPr>
      <t>Bahía Portete.</t>
    </r>
    <r>
      <rPr>
        <sz val="12"/>
        <rFont val="Arial Narrow"/>
        <family val="2"/>
      </rPr>
      <t xml:space="preserve"> Esta actividad de no estaba programada a realizar en el primer trimestre de la vigencia 2022. Está programada a realizarse en el mes de Mayo. Cabe resaltar que el documento se encuentra aprobado y actualizado por la Oficina de Gestión de Riesgo. No registra evidencia. Avance 0%</t>
    </r>
  </si>
  <si>
    <r>
      <t xml:space="preserve">PNN Paramillo 13%
PNN Tayrona 0%
PNN CGSM 0%
EL CORCHAL 0%
PROVIDENCIA 0%
CRSB 13%
CORALES DE PROFUNDIDAD 13%
VIPIS 13%
</t>
    </r>
    <r>
      <rPr>
        <b/>
        <sz val="10"/>
        <rFont val="Arial Narrow"/>
        <family val="2"/>
      </rPr>
      <t>LOC COLORADOS 13,33%</t>
    </r>
    <r>
      <rPr>
        <sz val="10"/>
        <rFont val="Arial Narrow"/>
        <family val="2"/>
      </rPr>
      <t xml:space="preserve">
MACUIRA 13%
LOS FLAMENCOS 13%
SNSM 13%
ACANDÍ 0%
PORTETE 0%
</t>
    </r>
  </si>
  <si>
    <r>
      <rPr>
        <b/>
        <sz val="10"/>
        <rFont val="Arial Narrow"/>
        <family val="2"/>
      </rPr>
      <t>DTOR:</t>
    </r>
    <r>
      <rPr>
        <sz val="10"/>
        <rFont val="Arial Narrow"/>
        <family val="2"/>
      </rPr>
      <t xml:space="preserve"> Durante el periodo, se conformó el grupo gestor para la construcción del Plan de Acción del SIRAP Orinoquía con la participación de PNNC (SSNA-GGIS-DTOR), WWF Colombia, GIZ/TONINA y el Programa BIOFIN/PNUD, con quienes se desarrollaron espacios de trabajo virtuales y uno presencial, para la revisión de los hitos y redacción de la propuesta de acciones a desarrollar por el SIRAP a 2030. Así mismo, a partir de estos avances, se propuso una matriz de Plan Operativo Anual POA SIRAP 2022, la cual se encuentra en proceso de revisión y retroalimentación de los miembros del comité técnico, para su concertación en la sesión de trabajo prevista para el 30 de marzo/2022.
Anexos:  20220208 004 Acta PA SIRAP - 20220208 005 Acta Bal_GefSinapdtor - 20220215 007 Acta PA SirapO - 20220215 008 Acta PA SirapO - 20220223 013 Acta PA SirapO - 20220224 014 Acta POA SIRAPO - 20220301 017 Acta PA sIRAPO - 20220302 018 Acta POA SIRAPOGefSinap - 20220302 019 Acta Biocarbono GobMeta - 20220303 020 Acta POA SirapO -20220304 021 Acta ReglamentoSirapO- 20220307 022 Acta PA sIRAPO - 20220308 023 Acta Calidris final - 20220308 024 Acta com_GefOr - 20220309 AM InterSirap - 20220310 026 Acta comunicadores - 20220316 028 Acta PA SIRAP - 20220316 Matriz PA SIRAP v.1. 
</t>
    </r>
    <r>
      <rPr>
        <b/>
        <sz val="10"/>
        <rFont val="Arial Narrow"/>
        <family val="2"/>
      </rPr>
      <t>DTAO:</t>
    </r>
    <r>
      <rPr>
        <sz val="10"/>
        <rFont val="Arial Narrow"/>
        <family val="2"/>
      </rPr>
      <t xml:space="preserve"> SIRAP Andes Occidentales (SAO): Durante este periodo se acompañó en sesión del Comité Técnico del GEF SINAP, en donde se socializaron por parte del equipo consultor los avances mantenidos a la fecha para la plataforma del Sistema de Información y Monitoreo del SINAP- SIMSINAP, así como el plan de formación y los resultados de los ejercicios de Efectividad del manejo a nivel de área protegida y Sistemas que de igual forma se han venido soportando desde Andes Occidentales. Respecto a este último aspecto, se ha mantenido contacto permanente con la persona que acompaña a las Corporaciones con jurisdicción en la región en la aplicación de la herramienta de análisis de efectividad, con la finalidad de definir y suministrar los apoyos requeridos desde el equipo de la DTAO-PNNC. Se participó en sesión del INTERSIRAP en donde se abordó la articulación de los compromisos derivados del CONPES 4050/21 a la gestión adelantada desde los Sistemas Regionales de Áreas Protegidas-SIRAPs en donde se socializó la metodología propuesta para el proceso de armonización de los Planes de Acción de dichas instancias desde el equipo de BIOFIN. Posterior a esto, se mantuvieron espacios preliminares de trabajo con el SIRAP Andes Occidentales-SAO, en donde se compartió la información disponible desde el Subsistema respecto a la ruta de trabajo propuesta.
Evidencias: Anexo-1-Citacion-INTERSIRAP-Anexo-2-Cronograma INTERSIRAP_Grupos de trabajo - Anexo-3-Lista Asistencia INTERSIRAP 9 Marzo_2022 - Anexo-4-PPT Agenda Intersirap 09032022 - Anexo-5-Presentación taller PA -SIRAP_PNUD-Anexo-6-Remision-insumos-alineacion-PE-SAO-Politica-SINAP-Anexo-7-gd_fo_02_lista-de-asistencia-articulacion-PE-SAO_SINAP-22-03-22-Anexo-8-PPT-Insumos-alieacion-PE-SAO-PAS-SINAP-2030_22-03-22-Anexo-9-gd_fo_02_lista-de-asistencia-articulacion-PA-SIRAP-MC-SINAP-22-03-22 - Anexo-10-Evidencias-articulacion-PA-SIRAP MC-SINAP - Anexo-11-Sobre-acompañamiento-analisis-efectividad-2022 – Anexo-12-2.03.2022 Ayuda de memoria reunión plan de trabajo CRC - Anexo-13-9.03.2022 Reunión plan de trabajo CRQ-Anexo-14-gd_fo_02_lista-de-asistencia_v_5-Metodologia-analisis-efectividad-SAO
</t>
    </r>
    <r>
      <rPr>
        <b/>
        <sz val="10"/>
        <rFont val="Arial Narrow"/>
        <family val="2"/>
      </rPr>
      <t xml:space="preserve">DTAN: </t>
    </r>
    <r>
      <rPr>
        <sz val="10"/>
        <rFont val="Arial Narrow"/>
        <family val="2"/>
      </rPr>
      <t xml:space="preserve">Para el cumplimiento de este riesgo se han planteado una serie de espacios que buscan aterrizar el plan de acción del SINAP en el SIRAP AN. Para ellos se desarrollaron reuniones con el equipo formulador de la política para de esta manera conocer la herramienta de sistema de información y monitoreo al igual que reuniones con cada una de las CARs para verificar alcances, objetivos y efectividad del subsistema como respuesta a las políticas a nivel nacional
Evidencias: 
1. 03 de febrero, GAINF_FO_05_Acta_de_Reunión.
2, 16 de febrero, listado de asistencia y presentación de análisis de efectividad del subsistema Andes Nororientales con base en las políticas nacionales.
3. 02 de marzo, presentación del ejercicio de Sistema de Información y Monitoreo para el subsistema producto del proyecto GEF SINAP ante el SIRAP AN. 3 archivos: 1. ACTA REUNIÓN AVANCES SINAP.- 2. LISTA DE ASISTENCIA Avances SIM SINAP.- 3.Presentación.
4. 03 de marzo, Ejercicio de análisis de efectividad del manejo para AP regionales en jurisdicción CAR.. Archivos: Ayuda de memoria Aclaraciones Efectividad CAR.AINF
5. 23 de marzo culminación del ejercicio de efectividad del manejo para el subsistema Andes Nororientales. Anexos:  1. Lista de asistencia análisis Efectividad.
</t>
    </r>
    <r>
      <rPr>
        <b/>
        <sz val="10"/>
        <rFont val="Arial Narrow"/>
        <family val="2"/>
      </rPr>
      <t>DTPA:</t>
    </r>
    <r>
      <rPr>
        <sz val="10"/>
        <rFont val="Arial Narrow"/>
        <family val="2"/>
      </rPr>
      <t xml:space="preserve"> En el primer trimestre, se realizó el primer comité técnico del Sirap Pacifico, para aprobar el plan de trabajo subsistema 2022, la agenda del comité directivo, las programaciones de los  comité técnico 2022, conocer la propuesta del POA 2022 del proyecto GEF Pacífico Biocultural, conocer los avances en la revisión ámbito de gestión SIRAP PACIFICO en el marco del convenio CVC - Gobernación del Valle, para este punto teniendo en cuenta  que se identificó una inconsistencia en el shp del ámbito de gestión del SIRAP ya que no reflejaba los acuerdos que en el año 2011 se establecieron al definir el ámbito de gestión del SIRAP PACIFICO, por lo tanto, se realizó un espacio de trabajo entre el SIG de la  DTPA, el consultor y algunos delegados para revisar la información base que se constituirá en el documento técnico para el análisis del ámbito de gestión.
El trabajo de verificación se realizó por el profesional SIG de la Dirección territorial Pacifico consistió en revisar que el Shp del ámbito de gestión integre los acuerdos del año 2011 que dieron lugar a la delimitación del ámbito de gestión. En ese sentido se corroboró que el ámbito de gestión incluye y excluye algunos municipios de la regionalización. Se programó el segundo comité técnico del Sirap para el 31 de marzo y 1 de abril los resultados de este espacio se reportan en el próximo trimestre. También en el trimestre, se llevó a cabo el primer Comité Directivo del SIRAP Pacifico en este espacio por parte de la secretaría técnica se presentaron los avances del plan de trabajo para la vigencia 2021, el cual estuvo enmarcado con la implementación del proyecto GEF Pacifico Biocultural, al ser el proyecto un mecanismo de financiación del SIRAP PACIFICO, se constituye en la principal fuente de recursos para la implementación de los planes operativos anuales del Subsistema, durante la vigencia del proyecto. En cuanto al plan de trabajo para la vigencia 2022 fue aprobado por parte del Comité Directivo y se trabajarán 9 acciones en el marco de 4 objetivos generales. Se resalta que el proyecto GEF PACIFICO Biocultural apoyará de manera directa cuatro acciones priorizadas para esta vigencia. En este espacio, también se ratificó  a los delegados al comité directivo del proyecto GEF Pacífico Biocultural, por el SIRAP PACIFICO al Director  del IIAP y por las CARS el Director de CRC. Con respecto a la secretaría técnica se definió solicitar al proyecto la financiación de este profesional para la vigencia actual. Por último, el coordinador del proyecto GEF Pacifico Biocultural hizo la presentación general de los avances para el año 2021. En el marco del proyecto GEF Pacifico para el componente 2 se han realizado reuniones con FAO, la DTPA, la secretaría técnica y los PNN que hacen parte de los mosaicos (Farallones, Katios, Cabo Manglares y Munchique) para validar y aprobar el plan de trabajo 2022 de las actividades priorizadas para el aumento en la efectividad del manejo y el fortalecimiento de la gobernanza de estos Parques.
Se realizó el primer comité técnico del proyecto  para la socialización, discusión y retroalimentación del POA 2022 como preámbulo al Comité Directivo, que permita dar continuidad a la implementación de las acciones acordadas con los socios en los mosaicos y priorizadas en el marco del proyecto. Asimismo, se hizo la revisión y aporte a la nueva versión del manual operativo del proyecto, el cual debe ser actualizado y modificado, de acuerdo a la dinámica que se ha venido dando en el marco de su implementación.
Posteriormente, se realizó el comité Directivo del proyecto en el cual se aprobó el POA 2022, la financiación de la secretaría técnica para esta vigencia y la nueva versión del manual operativo del proyecto.
Por último, de acuerdo con los compromisos de cofinanciación del proyecto,  la DTPA avanza en la certificación de la contrapartida para la vigencia 2021.
Evidencias: Actas Comité técnico y Directivo Sirap Pacifico, y y Directivo proyecto GEF Pacifico Biocultural. Anexo 01. COMITÉ DIRECTIVO. Anexo 02. COMITÉS TÉCNICOS y Anexo 03. PLANES DE TRABAJO MOSAICOS
</t>
    </r>
    <r>
      <rPr>
        <b/>
        <sz val="10"/>
        <rFont val="Arial Narrow"/>
        <family val="2"/>
      </rPr>
      <t>DTCA:</t>
    </r>
    <r>
      <rPr>
        <sz val="10"/>
        <rFont val="Arial Narrow"/>
        <family val="2"/>
      </rPr>
      <t xml:space="preserve"> Se viene desarrollando acciones conjuntas con las áreas protegidas; de esta manera se realizó reunión de trabajo el día 15 de febrero, con las áreas SFF Los Colorados, PNN La Macuira y PNN Bahía Portete para dinamizar la gestión en los subsistemas locales SILAP San Juan Nepomuceno, SILAP Uribia y SILAP Riohacha, donde se identificó la necesidad de reforzar el diálogo social con los entes territoriales y autoridades ambientales regionales, participación en las mesas de comités de los SIDAPs, apoyo a líneas estratégicas de los planes de acción conformados y trabajos con reservas naturales de la sociedad civil (caso SFF Los Colorados) u otras estrategias, así como gestión frente a la temática de ordenamiento para dichas áreas. Adicionalmente en articulación con nivel central -Grupo Gestión e Integración del SINAP y el SIRAP Caribe, se sostuvo jornada el 28 de febrero de 2022, a fin de examinar las acciones que serán adelantadas por parte de la secretaría ejecutiva del SIRAP, frente a indicador de la vigencia en el PAA de PNNC, sus reportes y las acciones que viene realizando la DT en los subsistemas locales. Evidencias: (Listado de asistencia-acta del 15 de febrero SILAPs)  (Listado de asistencia 28 de febrero PNNC SIRAP Caribe)
</t>
    </r>
    <r>
      <rPr>
        <b/>
        <sz val="10"/>
        <rFont val="Arial Narrow"/>
        <family val="2"/>
      </rPr>
      <t>DTAM:</t>
    </r>
    <r>
      <rPr>
        <sz val="10"/>
        <rFont val="Arial Narrow"/>
        <family val="2"/>
      </rPr>
      <t xml:space="preserve"> Durante este periodo, se participó en varios espacios de articulación como:
1. Reunión de corredor biocultural andino amazónico, donde se revisó la matriz de marco lógico.
2. se realizó una reunión de articulación con el jefe del Santuario de Plantas medicinales para señalar los puntos a seguir en el marco de la conformación del SDAP putumayo.
3. Se realizó una Reunión de articulación con el SIRAP Orinoquia, para identificar acciones conjuntan en áreas compartidas. 
4. Se realizaron jornadas de articulación con WWF para el conocimiento de la herramienta de efectividad.
5. Se realizaron reuniones de planeación de las jordanas de aplicación de la herramienta.
se presentan anexo de lo actuado: Anexo 1 asistencia Santuario de plantas medicinales. Anexo 2 asistencia Reunión_corredor_biocultural. Anexo 3 Reunión de articulación SIRAP Orinoquia
</t>
    </r>
    <r>
      <rPr>
        <b/>
        <sz val="10"/>
        <rFont val="Arial Narrow"/>
        <family val="2"/>
      </rPr>
      <t>GGIS:</t>
    </r>
    <r>
      <rPr>
        <sz val="10"/>
        <rFont val="Arial Narrow"/>
        <family val="2"/>
      </rPr>
      <t xml:space="preserve"> Desde el grupo de GGIS se ha venido acompañando los diferentes espacios de los subsistemas regionales, dando las orientaciones para la consolidación del sistema de áreas protegidas acorde a la implementación de la Política Pública 2020 2030 CONPES 4050 SEP 2021, entre las actividades acompañadas están los análisis de efectividad a los subsistemas regionales, actualización de sus planes de acción, acompañamientos a comités directivos y técnicos de subsistemas regionales, departamentales y locales, capacitaciones a Ap. en tema de conservación privada, entre otros. La evidencia reportadas es una muestra del trabajo realizado en el cuatrimestre y se encuentra en la carpeta Acción 1. 1. ACTAS (12actas ), 2. LISTADOS DE ASISTENCIA (35 documentos).</t>
    </r>
  </si>
  <si>
    <t>2. PNN FARALLONES DE CALI: Se envió el informe de implementación del Protocolo de Prevención, Control y Vigilancia del Parque Nacional Natural Los Farallones en el mes de Diciembre del año 2021 a la Dirección Territorial para su revisión, de acuerdo con la fecha de aprobación del mismo. 
Evidencias: -RG-22- Riesgo de Gestion – Memorando, -Correo electrónico de fecha 15 de Diciembre de 2021. -Evidencia prueba de envio R -G- Correo electrónico, -Memorando validacion- Protocolo de PVC Farallones y -Primer informe PVC"
3. PNN GORGONA: Protocolo de PVC se encuentra en implementación; para el cual se hacen patrullajes, durante el primer trimestre se realizaron 13 recorridos, distribuidos en 8 marinos que abarcaron todos los sectores de manejo del Área (Circulares), 1 marino en el sector de Playa Blanca, 1 marino en el sector del Horno y 3 recorridos terrestres.
Evidencias
-nforme-trimestral-de-acciones-de-PVC-PNN Gorgona _1_Trimestre.pdf"
4. SFF ISLA MALPELO: Se presenta el protocolo de PVC SFF Malpelo a marzo de 2022
Anexo 1. Protocolo PVC SFF Malpelo"
5. PNN KATIOS: De manera conjunta con el equipo del PNN Los Katios se revisaron los contenidos del protocolo de PVC en donde se realizó la revisión y ajuste del protocolo; se hizo énfasis en las presiones existentes, los sectores priorizados y se ajustaron las rutas.
-Protocolo actualizado
-Memoria de la socialización del protocolo 
-ACTA REUNION GLOBAL CONSERVATION Y PNNC 3 Y 4 DE MARZO 2022 (1)
-Informe_primer-Trimestre-Ejercicio de la Autoridad Ambiental_PNNKatios"
6. PNN MUNCHIQUE: Protocolo de PVC aprobado, en etapa de implementación. Es de anotar que, por temas de orden público, desde enero de 2022, no ha sido factible realizar recorridos dentro del AP.
Evidencia: -Anexo 01. Protocolo de PVC Memorando de aprobación Informe trimestral de actividades de PVC del PNN Munchique"
7. PNN SANQUIANGA: Informe de implementación del protocolo de pvc año 2021 
Evidencia: 
Memorando 20222300000053 del Coordinador Grupo de Trámite y Evaluación Ambiental; acuso de recibido Informe implementación  protocolos PVC 
-Informe_PVC_Primer_Trimestre"
8. PNN URAMBA BAHIA MALAGA: Se cuenta con el instrumento del Protocolo de PVC aprobado. Se reporta para este trimestral el informe de implementación de la línea de Prevención, Vigilancia y Control
Anexo 1. PROTOCOLO PVC.URAMBA
Anexo 2. Primer informe Trimestral PVC_2022."
9. PN UTRIA: El Protocolo de PVC del Parque fue aprobado en el año 2021, se esta implementando y a través de los recorridos de PVC que se reportan en el aplicativo Sico Smart. El informe se realiza trimestralmente
Evidencias:  Informe PVC. I Trimestre Version 2. PAA Porcentaje de informes de PVC"</t>
  </si>
  <si>
    <t>PNN FARALLONES DE CALI 0%
PNN GORGONA 50%
SFF ISLA MALPELO 0%
PNN KATIOS 50%
PNN MUNCHIQUE 50% 
PNN SANQUIANGA 50%
PNN URAMBA BAHIA MALAGA 0%
PNN UTRIA 0%</t>
  </si>
  <si>
    <r>
      <rPr>
        <b/>
        <sz val="10"/>
        <rFont val="Arial Narrow"/>
        <family val="2"/>
      </rPr>
      <t>DTAM</t>
    </r>
    <r>
      <rPr>
        <sz val="10"/>
        <rFont val="Arial Narrow"/>
        <family val="2"/>
      </rPr>
      <t xml:space="preserve">: 3,3%
</t>
    </r>
    <r>
      <rPr>
        <b/>
        <sz val="10"/>
        <rFont val="Arial Narrow"/>
        <family val="2"/>
      </rPr>
      <t xml:space="preserve">DTCA: </t>
    </r>
    <r>
      <rPr>
        <sz val="10"/>
        <rFont val="Arial Narrow"/>
        <family val="2"/>
      </rPr>
      <t xml:space="preserve">3,3%
</t>
    </r>
    <r>
      <rPr>
        <b/>
        <sz val="10"/>
        <rFont val="Arial Narrow"/>
        <family val="2"/>
      </rPr>
      <t>DTAN</t>
    </r>
    <r>
      <rPr>
        <sz val="10"/>
        <rFont val="Arial Narrow"/>
        <family val="2"/>
      </rPr>
      <t xml:space="preserve">: 3,3%
</t>
    </r>
    <r>
      <rPr>
        <b/>
        <sz val="10"/>
        <rFont val="Arial Narrow"/>
        <family val="2"/>
      </rPr>
      <t>DTAO:</t>
    </r>
    <r>
      <rPr>
        <sz val="10"/>
        <rFont val="Arial Narrow"/>
        <family val="2"/>
      </rPr>
      <t xml:space="preserve"> 3,3%
</t>
    </r>
    <r>
      <rPr>
        <b/>
        <sz val="10"/>
        <rFont val="Arial Narrow"/>
        <family val="2"/>
      </rPr>
      <t>DTOR:</t>
    </r>
    <r>
      <rPr>
        <sz val="10"/>
        <rFont val="Arial Narrow"/>
        <family val="2"/>
      </rPr>
      <t xml:space="preserve"> 10%
</t>
    </r>
    <r>
      <rPr>
        <b/>
        <sz val="10"/>
        <rFont val="Arial Narrow"/>
        <family val="2"/>
      </rPr>
      <t>DTPA</t>
    </r>
    <r>
      <rPr>
        <sz val="10"/>
        <rFont val="Arial Narrow"/>
        <family val="2"/>
      </rPr>
      <t>: 10%</t>
    </r>
  </si>
  <si>
    <t>PNN FARALLONES DE CALI 0%
PNN GORGONA 0%
SFF ISLA MALPELO 0%
PNN KATIOS 10%
PNN MUNCHIQUE 0% 
PNN SANQUIANGA 0%
PNN URAMBA BAHIA MALAGA 0%
PNN UTRIA 0%</t>
  </si>
  <si>
    <t>1. PNN FARALLONES DE CALI A la fecha el plan de emergencias y contingencia se encuentra en proceso de ajuste, para su aprobado, de acuerdo con lo manifestado en el riesgo 24 accion 01
2. PNN GORGONA: Plan de Emergencias y contingencias en formulación, no aprobado, se están ajustando las observaciones de Nivel central; sin embargo se realizaron algunas socializaciones con el equipo interno sobre algunos protocolos contemplados en el documento:
-2022.03.17. Charla GRDN
-2022.03.18. Charla GRDN"
3. SFF ISLA MALPELO: No se han realizado acciones correspondientes a los planes de emergencia y contingencia.
4. PNN KATIOS: Se socializó el plan de emergencias y contingencia de Desastres Socio Ambientales PECDNS con el equipo del Parque
-Acta-de-reunion-v-Comite-Local-Planeac-Interna-PNNK. "
5. PNN MUNCHIQUE: Se reporta la revisión interna por parte del equipo técnico del AP del documento del Plan Para la Gestión del Riesgo
Evidencia:
-2022.03.17. Charla GRDN
-2022.03.18. Charla GRDN"
6. PNN SANQUIANGA:  No ha sido aún aprobado el documento; se está trabajando en las observaciones dirigidas por NC. Por lo tanto no se adjuntan evidencias
7. PNN URAMBA BAHIA MALAGA: Se cuenta con una propuesta del documento de PLAN DE EMERGENCIAS Y CONTINGENCIAS POR DESASTRES NATURALES Y SOCIO– NATURALES DEL PNN URAMBA, BAHÍA MÁLAGA, que fue remitido por el director territorial el día 23 de noviembre del año 2021.
Frente a lo anterior la oficina de gestión del riesgo emite memorando 20217580000563 sugiriendo ajustes al documento para su aprobación.
Se programa para el segundo trimestre del año 2022, avanzar en la revisión y ajuste del documento de acuerdo a las orientaciones de la OGR y paso seguido, planificar los espacios de socialización con el equipo y los demás actores involucrados.
Evidencias: Evidencias: (la evidencia adjunta, se remite para con carácter informativo de trazabilidad)
-Anexo 1. Memorando remisión documento 120217580000563_00001.
-Anexo 2. Memorando de recomendación ajuste al documento (120217580000563_00006)
-Anexo 3. Documento con ajustes sugeridos por la OGR"
8. PN UTRIA: Aun no se tiene aprobado, por lo tanto no se adjuntan evidencias</t>
  </si>
  <si>
    <t>PNN FARALLONES DE CALI 0%
PNN GORGONA 10%
SFF ISLA MALPELO 0%
PNN KATIOS 40%
PNN MUNCHIQUE 10% 
PNN SANQUIANGA 0%
PNN URAMBA BAHIA MALAGA 0%
PNN UTRIA 0%</t>
  </si>
  <si>
    <t>1. PNN FARALLONES DE CALI A la fecha el plan de emergencias y contingencia se encuentra en proceso de ajuste, para su aprobado, de acuerdo con lo manifestado en el riesgo 24 acción 01. Por lo tanto no se adjuntan evidencias.
2. PNN GORGONA: Plan de Emergencias y contingencias en formulación, no aprobado, se están ajustando las observaciones de Nivel central, por lo tanto no se adjuntan evidencias.
3. SFF ISLA MALPELO: No se han realizado acciones correspondientes a los planes de emergencia y contingencia. Por lo tanto, no se adjuntan evidencias
4. PNN KATIOS: Se han desarrollado las acciones de socialización del documento con el grupo interno de trabajo y las comunidades indígenas que en el habitan. Sin embargo, no se adjunta evidencia del informe realizado"
5. PNN MUNCHIQUE: "Informe trimestral de implementación del PECD y gestión en la solicitud de un espacio de reunión de coordinación interinstitucional con los Consejos Municipales de Gestión del Riesgo de Desastres Naturales de los municipios del Tambo y Morales
Evidencias: Informe trimestral de implementación del PECDN y Oficio oficina OAGRD 22-02-2022"
6. PNN SANQUIANGA:  Pendiente de aprobación el PECDNS, por lo tanto no se adjuntan evidencias
7. PNN URAMBA BAHIA MALAGA: "Se cuenta con una propuesta del documento de PLAN DE EMERGENCIAS Y CONTINGENCIAS POR DESASTRES NATURALES Y SOCIO– NATURALES DEL PNN URAMBA, BAHÍA MÁLAGA, que fue remitido por el director territorial el día 23 de noviembre del año 2021.
Frente a lo anterior la oficina de gestión del riesgo emite memorando 20217580000563 sugiriendo ajustes al documento para su aprobación.
Se programa para el segundo trimestre del año 2022, avanzar en la revisión y ajuste del documento de acuerdo a las orientaciones de la OGR y paso seguido, planificar los espacios de socialización con el equipo y los demás actores involucrados.
Evidencias: Evidencias: (la evidencia adjunta, se remite para con carácter informativo de trazabilidad)
-Anexo 1. Memorando remisión documento 120217580000563_00001.
-Anexo 2. Memorando de recomendación ajuste al documento (120217580000563_00006)
 -Anexo 3. Documento con ajustes sugeridos por la OGR"
8. PN UTRIA: El documento no se encuentra aprobado, por lo tanto no se adjuntan evidencias</t>
  </si>
  <si>
    <t>PNN FARALLONES DE CALI 0%
PNN GORGONA 0%
SFF ISLA MALPELO 0%
PNN KATIOS 0%
PNN MUNCHIQUE 13,33% 
PNN SANQUIANGA 0%
PNN URAMBA BAHIA MALAGA 0%
PNN UTRIA 0%</t>
  </si>
  <si>
    <r>
      <rPr>
        <b/>
        <sz val="11"/>
        <rFont val="Arial Narrow"/>
        <family val="2"/>
      </rPr>
      <t>PNN Munchique:</t>
    </r>
    <r>
      <rPr>
        <sz val="11"/>
        <rFont val="Arial Narrow"/>
        <family val="2"/>
      </rPr>
      <t xml:space="preserve"> 0%
</t>
    </r>
    <r>
      <rPr>
        <b/>
        <sz val="11"/>
        <rFont val="Arial Narrow"/>
        <family val="2"/>
      </rPr>
      <t>PNN Gorgona:</t>
    </r>
    <r>
      <rPr>
        <sz val="11"/>
        <rFont val="Arial Narrow"/>
        <family val="2"/>
      </rPr>
      <t xml:space="preserve"> 0%
</t>
    </r>
    <r>
      <rPr>
        <b/>
        <sz val="11"/>
        <rFont val="Arial Narrow"/>
        <family val="2"/>
      </rPr>
      <t>SSF Isla Malpelo</t>
    </r>
    <r>
      <rPr>
        <sz val="11"/>
        <rFont val="Arial Narrow"/>
        <family val="2"/>
      </rPr>
      <t xml:space="preserve">: 0%
</t>
    </r>
    <r>
      <rPr>
        <b/>
        <sz val="11"/>
        <rFont val="Arial Narrow"/>
        <family val="2"/>
      </rPr>
      <t>PNN Farallones de Cali:</t>
    </r>
    <r>
      <rPr>
        <sz val="11"/>
        <rFont val="Arial Narrow"/>
        <family val="2"/>
      </rPr>
      <t xml:space="preserve">11,11%
</t>
    </r>
    <r>
      <rPr>
        <b/>
        <sz val="11"/>
        <rFont val="Arial Narrow"/>
        <family val="2"/>
      </rPr>
      <t>PNN Sanquianga:</t>
    </r>
    <r>
      <rPr>
        <sz val="11"/>
        <rFont val="Arial Narrow"/>
        <family val="2"/>
      </rPr>
      <t>0%</t>
    </r>
    <r>
      <rPr>
        <b/>
        <sz val="11"/>
        <rFont val="Arial Narrow"/>
        <family val="2"/>
      </rPr>
      <t xml:space="preserve">
PNN Utria: </t>
    </r>
    <r>
      <rPr>
        <sz val="11"/>
        <rFont val="Arial Narrow"/>
        <family val="2"/>
      </rPr>
      <t>11,11%</t>
    </r>
    <r>
      <rPr>
        <b/>
        <sz val="11"/>
        <rFont val="Arial Narrow"/>
        <family val="2"/>
      </rPr>
      <t xml:space="preserve">
PNN Katios:</t>
    </r>
    <r>
      <rPr>
        <sz val="11"/>
        <rFont val="Arial Narrow"/>
        <family val="2"/>
      </rPr>
      <t xml:space="preserve">11,11%
</t>
    </r>
    <r>
      <rPr>
        <b/>
        <sz val="11"/>
        <rFont val="Arial Narrow"/>
        <family val="2"/>
      </rPr>
      <t xml:space="preserve">PNN Uramba: </t>
    </r>
    <r>
      <rPr>
        <sz val="11"/>
        <rFont val="Arial Narrow"/>
        <family val="2"/>
      </rPr>
      <t>0%</t>
    </r>
  </si>
  <si>
    <r>
      <rPr>
        <b/>
        <sz val="11"/>
        <rFont val="Arial Narrow"/>
        <family val="2"/>
      </rPr>
      <t>DTPA:</t>
    </r>
    <r>
      <rPr>
        <sz val="11"/>
        <rFont val="Arial Narrow"/>
        <family val="2"/>
      </rPr>
      <t xml:space="preserve"> Mediante Orfeo 20227720004253 el PNN Utria remitió la información relacionada con 4 eventos de ubicación de artes de pesca a lo que le corresponde atender con medida preventiva. En el histórico del ORFEO se evidencia la asignación de los eventos al área jurídica para su impulso procesal. 
A partir del ORFEO referido se adelantaron los impulsos procesales, consistentes en la expedición de autos de imposición de medida preventiva. Autos: 025 de 2022; Auto 026 de 2022; Auto 027 de 2022 y; Auto 027 de 2022. Evidencias: -Trasabilidad orfeo 20227720004253 -Informes remitidos</t>
    </r>
  </si>
  <si>
    <t>PNN Cueva De Los Guacharos:13.33%
PNN Complejo volcánico Doña Juana: 13.33%
PNN Las Hermosas: 13.33%
PNN Las Orquideas : 13.33%
PNN Los Nevados: 13.33%
PNN Nevado Del Huila: 13.33%
PNN Purace:13.33%
PNN Selva De Florencia: 13.33%
PNN Tatama: 13.33%
SFF Galeras: 13.33%
SFF Isla De La Corota: 13.33%
SFF Otun Quimbaya: 13.33%</t>
  </si>
  <si>
    <r>
      <rPr>
        <b/>
        <sz val="11"/>
        <rFont val="Arial Narrow"/>
        <family val="2"/>
      </rPr>
      <t>GTEA</t>
    </r>
    <r>
      <rPr>
        <sz val="11"/>
        <rFont val="Arial Narrow"/>
        <family val="2"/>
      </rPr>
      <t xml:space="preserve">: Se proyectan decisiones de fondo para cuatro procesos sancionatorios liderados desde el nivel central. Se espera contar con estos autos firmados para el mes de junio. No se cuenta con evidencia.
DTAM; En el marco de la ley 1333 de 2009 y la resolución 476 de 2012, se han remitido las siguientes actuaciones administrativas a la Procuraduría del Guaviare para lo de su conocimiento y competencia así: Autos: 001 del 26 de marzo de 2021 (Sector de San Vicente del Caguán); 002 del 9 de septiembre de 2021 (Sector de San Vicente del Caguán); 003 del 15 de septiembre de 2021(Sector de San Vicente del Caguán); 004 del 10 de noviembre de 2021 (Sector de San José del Guaviare próximo a las veredas Manaviri, Chuapal y San Jorge); 005 del 10 de noviembre de 2021(Sector de San José del Guaviare. “El Palmar”); Auto 001 del 31 de enero de 2022 y Auto 002 de 28 de febrero de 2022. (Sectores Yary- Tunia Ajaju San Vicente del Caguán y El Palmar- San José del Guaviare).Anexo 1 Correo de Parques Nacionales Naturales de Colombia - Comunicacion procesos sancionatorios. Anexo 2 Radicado No 20225050000731.
PNN Churumbelos: Se aplican los controles acorde al procedimento y a la resolución 476 teniendo en cuento al as competencias del Parque, es así como Mediante correo electronico de marzo 28 de 2022 se informa a DTAM que no hay situaciones a reportar para este riesgo (a.1. copia correo electronico 28 marzo 2022).
PNN Alto Fragua:  Se aplican los controels acorde a las competencial de la resolución 476, además acorde a la acción de control  El 18/03/2022 se realizó una reunión gestionada desde el área protegida con la DTAM para la revisión y análisis sobre procesos sancionatorios del PNN AFIW durante la vigencia 2022 y caso 2021. (Anexo No 1 Asistencia_Ayuda memoria_Sancionatorios).
PNN Cahuinarí: Se aplcian los controles de conformidad  con la Resolución 476 de 2012, informando de situaciones o no que amerinte medidas sancionatorias. Anexo 1 correo Reporte sancionatorios primer trimestre PNN CAH 
RNN Nukak:    La Reserva aplica los controles con ocasión al procedimientos sancionatorios, a las competencias de la Resolución 476 donde se informe y remita la comisión de hechos que constituyan infracción ambiental. Anexo Correo- Sansionatorios 1Er Cuatrimestre RNN Nukak.
PNN Amacayacu: se aplican los controles acorde a lo establecido en la Resolución 476 de 2012; es por ello que se informa a la DTAM que en este periodo no hubo conductaas que constituyan infracción ambiental. Anexo 1 correo informando situaciones sancionatorias
</t>
    </r>
    <r>
      <rPr>
        <b/>
        <sz val="11"/>
        <rFont val="Arial Narrow"/>
        <family val="2"/>
      </rPr>
      <t>SPM  Orito</t>
    </r>
    <r>
      <rPr>
        <sz val="11"/>
        <rFont val="Arial Narrow"/>
        <family val="2"/>
      </rPr>
      <t>:  los controles se aplican conforme lo indica el procedimiento y la resolución 476 desde las funciones y alcances del área. Ppara este trimestre se emitió un correo electrónicoa la DTAM informado que no se han presentado situaciones de presión en la misma. (Anexo 1: Correo-PNNC-REPORTE CONTROL-1MER TRIMESTRE PVC-SF PMOIA enviado a la DTAM).
PNN Río Puré: El AP aplica los controles y es así que durante el período del presente informe, la DTAM mediante Auto 003 del 25 de marzo (ANEXO 1) impone una medida preventiva de suspensión de obra, proyecto o actividad contra indeterminados a efectos de inhabilitar las balsas mineras que realizan extracción de oro al interior del Parque Nacional Natural Río Puré, de conformidad con las razones expuestas por la jefatura del AP en el informe técnico inicial para procedimiento sancionatorio ambiental radicado con el número 20225130000036 del 23 de marzo de los corrientes ANEXO 1.AUTO 003 MEDIDAS PREVENTIVAS  RÍO PURÉ, ANEXO 2. INF. TÉCNICO SANCIONATORIO 23-03-2022 PNNRPU.
PNN Yaigojé: se aplican los controles acorde a lascompetencia que tiene el AP con relación a la Resolución 476, es por ello que se informa de situaciones con afectaciones que pudieeran ameritar procesos sancionatorios. Anexo 1 Correo notificación acciones medidas sancionatorias.
PNN Chiribiquete: Conforme al artículo tercero de la Resolución 476 de 2012 y el procedimiento interno definido por Parques Nacionales Naturales para el procedimiento sancionatorio, dado que indica que los Jefes de área protegida de Parques Nacionales Naturales en materia de sancionatoria impondrán las medidas preventivas previa comprobación de los hechos, mediante acto administrativo motivado, y remitirán en el término legal las actuaciones al Director Territorial para su conocimiento; se anexa el control: correo electrónico que remite medida preventiva, para que el Director territorial revise la comisión de hechos que constituyen infracción ambiental en el área protegida a efectos de iniciar el respectivo proceso de investigación o indagación preliminar. Anexo 1. Medida preventiva 28 feb 22.
RNN Puinawai: Se aplican los controles acorde a las competencial de la resolución 476, adicionalmente mediante correo electronico del 23/02/2022 Se entrego a la DTAM informe preliminar de las situaciones encontradas . 
Anexo 1. Informe preliminar sobrevuelo Puré-Puinawai 23-II-2022. Anexo2. Correo - Informe preliminar
PNN La Paya: conforme a la Resolición 476 donde se establecen las competencias de las AP, se hace seguimiento y se informa a la DTAM que en este periodo no hubo situaciones que ameritaran apertua de proceso sancionatorio. Anexo 1 Reporte correo informado Procesos Sancionatorios</t>
    </r>
  </si>
  <si>
    <t>GTEA: Se realiza seguimiento y retroalimentación a los reportes generados por las DTs al PAA para los periodos de enero-febrero y marzo, para el proceso de autoridad ambiental. Evidencia: PAA Reporte Marzo AAMB(1) y PAA-2022 GTEA Ene-Feb.
PNN Churmbelos: Acorde a las competencias el AP aplica los controles con  Funcionario de PNNSCHAW participa en capacitación   IMPOSICIÓN DE MEDIDAS PREVENTIVAS DE CONFORMIDAD CON EL DECRETO 3572 DE 2011 de marzo 25 de 2022 (a.1 lista de asistencia de capacitacion de marzo 25 de 2022).  Con memorando 20225180002503   de febrero 18  de 2022 se solicita a DTAM avances en los procesos que jurídicamente corresponde a la DTAM, con respecto a el auto 018 de 2021 y Auto 070 de 2019. (a.2 memorando 20225180002503   de febrero de 2022) Con memorando 20225180003943   de marzo 22 de 2022 se solicita a DTAM avances en los procesos que jurídicamente corresponde a la DTAM, con respecto a en el auto 051 de 2021 relacionado al caso de afectaciones en la ruta vereda San Isidro del municipio de Piamonte, Cauca, que corresponde al señor Segundo Imbachi.  (a.3.  memorando 20225180003943   de marzo 22 de 2022). Se adjunta matriz de seguimiento PAA primer trimestre. a. 4. PAA_2022_SEGUIMIENTO_DTAM_Ene_Mar (2)
PNN Alto Fragua: De acuerdo a seguimiento PAA el PNN AFIW  reporta  en el indicador 21 "Porcentaje de hectáreas con presiones originadas en infracciones ambientales, intervenida mediante la función sancionatoria " que para el primer trimestre 2022  no se iniciaron procesos sancionatorios.(Anexo 1 Matriz PAA). 
DTAM: Además de optras acciones, para la aplicación de los controles la DTAM realiza fortalecimiento a los equipos para las copetencias que se tienen dentro de  la resolucón 476; así mismo genera control de los precesos sancionatorios que se llevan desde la DTAM a través de la matriz, generando la documentación, impulso acorde la la Ley 1333 . Anexo 1 Matriz oficial sancionatorios.  Anexo 2 asistencia capacitación en la imposición de medidas preventivas DTAM
PNN  Cahuinarí: se aplican los controles y se reprota seguimiento PAA del primer trimestre de 2022. Anexo 1 Matriz PAA PNNCAH
RNN Nukak:se aplican los controles acorde a las competencia del AP con relación a la Resolución 476, además apropiando conocimiento con las capacitaciones del procedimento; así mismo generando información del indicador relacionado en el PAA.  Anexo 1 PAA_2022_SEGUIMIENTO_DTAM_Ene_Mar
PNN Amacayacu: el Parque aplica los controles acorde a sus competencias establecidas en la resolución 476; también participa de las acciones de capacitación e integra personal técnico que apoya en este proceso. . Así mismo, generando información del indicador relacionado en el PAA.  Anexo 1 PAA_2022_SEGUIMIENTO_DTAM_Ene_Mar.
SF PMOIA: Teniendo en cuenta las competitividades del AP, este control se aplica participando en la capacitación “IMPOSICIÓN DE MEDIDAS PREVENTIVAS DE CONFORMIDAD CON EL DECRETO 3572 DE 2011 de marzo 25 de 2022” Anexo 1 PAA_2022_SEGUIMIENTO_DTAM_Ene_Mar (1).
PNN Rio Puré: Teniendo en cuenta que el informe técnico y el auto 003 tienen como fecha de emision los últimos días del mes de marzo, el seguimiento trimestral  se reporta  en el indicador 102 del PAA PNNRPU 2022 que hace referencia al porcentaje de presiones derivadas de infracciones ambientales, sin área de afectación asociada, intervenidas mediante la función policiva sancionatoria.ANEXO 3. REPORTE PAA I TRIM. 2022.
PNN Apaporis: Con ocasión al cumplimiento del control el AP cuando se evidencian afectaciones informa aplicando loestablecido en la Resolución No. 476, de acuerdo a las competencias que tiene las AP, además de la aplicación de procedimentos que tiene el SGI (no se adjuntan evidencias en este periodo).
PNN Chiribiquete: Los contrles se aplican acorde a las competencias del AP conforme a la resolución 476, Se anexa medida preventiva proyectada el 28 de febrero de 2022 numero 002 “Por medio de la cual se ordena la ejecución y seguimiento de las medidas preventivas de suspensión de obra, proyecto o actividad, y decomiso y aprehensión preventivos contra indeterminados y se adoptan otras determinaciones”. Anexo 1.  Medida preventiva 28 feb 22.  Así mismo generando información del indicador relacionado en el PAA      Anexo 2 PAA PNN SCH 2022
RNN Puinawai: Se aplican los controles acorde a las competencial de la resolución 476,   y generando información del indicador asociado a PAA.  Anexo 1 PAA_2022_SEGUIMIENTO_DTAM_Ene_Mar_ RNN Puinawai
PNN  la Paya: de acuerdo a seguimiento PAA el PNN PAYA reporta  en el indicador 21 "Porcentaje de hectáreas con presiones originadas en infracciones ambientales, intervenida mediante la función sancionatoria " que para el primer trimestre 2022  no se iniciaron procesos sancionatorios.Anexo 1 PAA_2022_SEGUIMIENTO_DTAM_Ene_Mar El cual esta soportado en el informe de SICO SMART y el 1 Anexo Informe Trimestral. Ell AP no subeevidencias</t>
  </si>
  <si>
    <t>GCI: 0%</t>
  </si>
  <si>
    <t>GCI: 12,5%</t>
  </si>
  <si>
    <t>GCI: 16%</t>
  </si>
  <si>
    <r>
      <rPr>
        <b/>
        <sz val="11"/>
        <rFont val="Arial Narrow"/>
        <family val="2"/>
      </rPr>
      <t xml:space="preserve">GTEA: 30%
DTAM: </t>
    </r>
    <r>
      <rPr>
        <sz val="11"/>
        <rFont val="Arial Narrow"/>
        <family val="2"/>
      </rPr>
      <t>50%</t>
    </r>
    <r>
      <rPr>
        <b/>
        <sz val="11"/>
        <rFont val="Arial Narrow"/>
        <family val="2"/>
      </rPr>
      <t xml:space="preserve">
PNN Churumbelos</t>
    </r>
    <r>
      <rPr>
        <sz val="11"/>
        <rFont val="Arial Narrow"/>
        <family val="2"/>
      </rPr>
      <t xml:space="preserve">: 50%
</t>
    </r>
    <r>
      <rPr>
        <b/>
        <sz val="11"/>
        <rFont val="Arial Narrow"/>
        <family val="2"/>
      </rPr>
      <t>PNN Alto Fragua</t>
    </r>
    <r>
      <rPr>
        <sz val="11"/>
        <rFont val="Arial Narrow"/>
        <family val="2"/>
      </rPr>
      <t xml:space="preserve">:50%
</t>
    </r>
    <r>
      <rPr>
        <b/>
        <sz val="11"/>
        <rFont val="Arial Narrow"/>
        <family val="2"/>
      </rPr>
      <t>PNN Cahuinarí</t>
    </r>
    <r>
      <rPr>
        <sz val="11"/>
        <rFont val="Arial Narrow"/>
        <family val="2"/>
      </rPr>
      <t xml:space="preserve">: 50%PNN 
</t>
    </r>
    <r>
      <rPr>
        <b/>
        <sz val="11"/>
        <rFont val="Arial Narrow"/>
        <family val="2"/>
      </rPr>
      <t>RNN Nukak</t>
    </r>
    <r>
      <rPr>
        <sz val="11"/>
        <rFont val="Arial Narrow"/>
        <family val="2"/>
      </rPr>
      <t xml:space="preserve">: 50%
</t>
    </r>
    <r>
      <rPr>
        <b/>
        <sz val="11"/>
        <rFont val="Arial Narrow"/>
        <family val="2"/>
      </rPr>
      <t>PNN Amacayacu</t>
    </r>
    <r>
      <rPr>
        <sz val="11"/>
        <rFont val="Arial Narrow"/>
        <family val="2"/>
      </rPr>
      <t xml:space="preserve">: 50%
</t>
    </r>
    <r>
      <rPr>
        <b/>
        <sz val="11"/>
        <rFont val="Arial Narrow"/>
        <family val="2"/>
      </rPr>
      <t>SPM Orito</t>
    </r>
    <r>
      <rPr>
        <sz val="11"/>
        <rFont val="Arial Narrow"/>
        <family val="2"/>
      </rPr>
      <t xml:space="preserve">: 50%
</t>
    </r>
    <r>
      <rPr>
        <b/>
        <sz val="11"/>
        <rFont val="Arial Narrow"/>
        <family val="2"/>
      </rPr>
      <t>PNN Río Puré</t>
    </r>
    <r>
      <rPr>
        <sz val="11"/>
        <rFont val="Arial Narrow"/>
        <family val="2"/>
      </rPr>
      <t xml:space="preserve">: 50%
</t>
    </r>
    <r>
      <rPr>
        <b/>
        <sz val="11"/>
        <rFont val="Arial Narrow"/>
        <family val="2"/>
      </rPr>
      <t>PNN Yaigojé</t>
    </r>
    <r>
      <rPr>
        <sz val="11"/>
        <rFont val="Arial Narrow"/>
        <family val="2"/>
      </rPr>
      <t xml:space="preserve">: 0%
</t>
    </r>
    <r>
      <rPr>
        <b/>
        <sz val="11"/>
        <rFont val="Arial Narrow"/>
        <family val="2"/>
      </rPr>
      <t>PNN Chiribiquete</t>
    </r>
    <r>
      <rPr>
        <sz val="11"/>
        <rFont val="Arial Narrow"/>
        <family val="2"/>
      </rPr>
      <t xml:space="preserve">: 50%
</t>
    </r>
    <r>
      <rPr>
        <b/>
        <sz val="11"/>
        <rFont val="Arial Narrow"/>
        <family val="2"/>
      </rPr>
      <t>RNN Puinawai:</t>
    </r>
    <r>
      <rPr>
        <sz val="11"/>
        <rFont val="Arial Narrow"/>
        <family val="2"/>
      </rPr>
      <t xml:space="preserve"> 50%
</t>
    </r>
    <r>
      <rPr>
        <b/>
        <sz val="11"/>
        <rFont val="Arial Narrow"/>
        <family val="2"/>
      </rPr>
      <t>PNN La Paya</t>
    </r>
    <r>
      <rPr>
        <sz val="11"/>
        <rFont val="Arial Narrow"/>
        <family val="2"/>
      </rPr>
      <t xml:space="preserve">: 50%
</t>
    </r>
    <r>
      <rPr>
        <b/>
        <sz val="11"/>
        <rFont val="Arial Narrow"/>
        <family val="2"/>
      </rPr>
      <t>DTAO:</t>
    </r>
    <r>
      <rPr>
        <sz val="11"/>
        <rFont val="Arial Narrow"/>
        <family val="2"/>
      </rPr>
      <t xml:space="preserve"> 0%
</t>
    </r>
    <r>
      <rPr>
        <b/>
        <sz val="11"/>
        <rFont val="Arial Narrow"/>
        <family val="2"/>
      </rPr>
      <t>DTAN:</t>
    </r>
    <r>
      <rPr>
        <sz val="11"/>
        <rFont val="Arial Narrow"/>
        <family val="2"/>
      </rPr>
      <t xml:space="preserve"> 33,33%
</t>
    </r>
    <r>
      <rPr>
        <b/>
        <sz val="11"/>
        <rFont val="Arial Narrow"/>
        <family val="2"/>
      </rPr>
      <t>DTOR</t>
    </r>
    <r>
      <rPr>
        <sz val="11"/>
        <rFont val="Arial Narrow"/>
        <family val="2"/>
      </rPr>
      <t xml:space="preserve">: 33,33%
</t>
    </r>
    <r>
      <rPr>
        <b/>
        <sz val="11"/>
        <rFont val="Arial Narrow"/>
        <family val="2"/>
      </rPr>
      <t>DTPA:</t>
    </r>
    <r>
      <rPr>
        <sz val="11"/>
        <rFont val="Arial Narrow"/>
        <family val="2"/>
      </rPr>
      <t xml:space="preserve"> 12,5%
</t>
    </r>
    <r>
      <rPr>
        <b/>
        <sz val="11"/>
        <rFont val="Arial Narrow"/>
        <family val="2"/>
      </rPr>
      <t>DTCA</t>
    </r>
    <r>
      <rPr>
        <sz val="11"/>
        <rFont val="Arial Narrow"/>
        <family val="2"/>
      </rPr>
      <t>: 0%</t>
    </r>
  </si>
  <si>
    <r>
      <rPr>
        <b/>
        <sz val="11"/>
        <rFont val="Arial Narrow"/>
        <family val="2"/>
      </rPr>
      <t xml:space="preserve">GTEA: </t>
    </r>
    <r>
      <rPr>
        <sz val="11"/>
        <rFont val="Arial Narrow"/>
        <family val="2"/>
      </rPr>
      <t xml:space="preserve">04/03/2022
</t>
    </r>
    <r>
      <rPr>
        <b/>
        <sz val="11"/>
        <rFont val="Arial Narrow"/>
        <family val="2"/>
      </rPr>
      <t>DTAM</t>
    </r>
    <r>
      <rPr>
        <sz val="11"/>
        <rFont val="Arial Narrow"/>
        <family val="2"/>
      </rPr>
      <t>: 04/03/2022</t>
    </r>
    <r>
      <rPr>
        <b/>
        <sz val="11"/>
        <rFont val="Arial Narrow"/>
        <family val="2"/>
      </rPr>
      <t xml:space="preserve">
PNN Churumbelos</t>
    </r>
    <r>
      <rPr>
        <sz val="11"/>
        <rFont val="Arial Narrow"/>
        <family val="2"/>
      </rPr>
      <t xml:space="preserve">: 04/03/2022
</t>
    </r>
    <r>
      <rPr>
        <b/>
        <sz val="11"/>
        <rFont val="Arial Narrow"/>
        <family val="2"/>
      </rPr>
      <t>PNN Alto Fragua</t>
    </r>
    <r>
      <rPr>
        <sz val="11"/>
        <rFont val="Arial Narrow"/>
        <family val="2"/>
      </rPr>
      <t xml:space="preserve">: 04/03/2022
</t>
    </r>
    <r>
      <rPr>
        <b/>
        <sz val="11"/>
        <rFont val="Arial Narrow"/>
        <family val="2"/>
      </rPr>
      <t>PNN Amacyacu</t>
    </r>
    <r>
      <rPr>
        <sz val="11"/>
        <rFont val="Arial Narrow"/>
        <family val="2"/>
      </rPr>
      <t xml:space="preserve">: 04/03/2022
</t>
    </r>
    <r>
      <rPr>
        <b/>
        <sz val="11"/>
        <rFont val="Arial Narrow"/>
        <family val="2"/>
      </rPr>
      <t>PNN  Cahuinarí</t>
    </r>
    <r>
      <rPr>
        <sz val="11"/>
        <rFont val="Arial Narrow"/>
        <family val="2"/>
      </rPr>
      <t xml:space="preserve">: 04/03/2022
</t>
    </r>
    <r>
      <rPr>
        <b/>
        <sz val="11"/>
        <rFont val="Arial Narrow"/>
        <family val="2"/>
      </rPr>
      <t>RNN Nukak</t>
    </r>
    <r>
      <rPr>
        <sz val="11"/>
        <rFont val="Arial Narrow"/>
        <family val="2"/>
      </rPr>
      <t xml:space="preserve">: 04/03/2022
</t>
    </r>
    <r>
      <rPr>
        <b/>
        <sz val="11"/>
        <rFont val="Arial Narrow"/>
        <family val="2"/>
      </rPr>
      <t>SPM Orito</t>
    </r>
    <r>
      <rPr>
        <sz val="11"/>
        <rFont val="Arial Narrow"/>
        <family val="2"/>
      </rPr>
      <t xml:space="preserve">: 04/03/2022
</t>
    </r>
    <r>
      <rPr>
        <b/>
        <sz val="11"/>
        <rFont val="Arial Narrow"/>
        <family val="2"/>
      </rPr>
      <t>PNN Río Puré</t>
    </r>
    <r>
      <rPr>
        <sz val="11"/>
        <rFont val="Arial Narrow"/>
        <family val="2"/>
      </rPr>
      <t xml:space="preserve">: 04/03/2022
</t>
    </r>
    <r>
      <rPr>
        <b/>
        <sz val="11"/>
        <rFont val="Arial Narrow"/>
        <family val="2"/>
      </rPr>
      <t>PNN Yaigojé Apaporis</t>
    </r>
    <r>
      <rPr>
        <sz val="11"/>
        <rFont val="Arial Narrow"/>
        <family val="2"/>
      </rPr>
      <t xml:space="preserve">: 04/03/2022
</t>
    </r>
    <r>
      <rPr>
        <b/>
        <sz val="11"/>
        <rFont val="Arial Narrow"/>
        <family val="2"/>
      </rPr>
      <t>PNN Chiribiquete</t>
    </r>
    <r>
      <rPr>
        <sz val="11"/>
        <rFont val="Arial Narrow"/>
        <family val="2"/>
      </rPr>
      <t xml:space="preserve">: 04/03/2022
</t>
    </r>
    <r>
      <rPr>
        <b/>
        <sz val="11"/>
        <rFont val="Arial Narrow"/>
        <family val="2"/>
      </rPr>
      <t>RNN Puinawai</t>
    </r>
    <r>
      <rPr>
        <sz val="11"/>
        <rFont val="Arial Narrow"/>
        <family val="2"/>
      </rPr>
      <t xml:space="preserve">: 04/03/2022
</t>
    </r>
    <r>
      <rPr>
        <b/>
        <sz val="11"/>
        <rFont val="Arial Narrow"/>
        <family val="2"/>
      </rPr>
      <t>PNN La Paya</t>
    </r>
    <r>
      <rPr>
        <sz val="11"/>
        <rFont val="Arial Narrow"/>
        <family val="2"/>
      </rPr>
      <t xml:space="preserve">: 04/03/2022
</t>
    </r>
    <r>
      <rPr>
        <b/>
        <sz val="11"/>
        <rFont val="Arial Narrow"/>
        <family val="2"/>
      </rPr>
      <t>DTAO:</t>
    </r>
    <r>
      <rPr>
        <sz val="11"/>
        <rFont val="Arial Narrow"/>
        <family val="2"/>
      </rPr>
      <t xml:space="preserve"> 01/04/2022
</t>
    </r>
    <r>
      <rPr>
        <b/>
        <sz val="11"/>
        <rFont val="Arial Narrow"/>
        <family val="2"/>
      </rPr>
      <t>DTAN:</t>
    </r>
    <r>
      <rPr>
        <sz val="11"/>
        <rFont val="Arial Narrow"/>
        <family val="2"/>
      </rPr>
      <t xml:space="preserve"> 06/04/2022
</t>
    </r>
    <r>
      <rPr>
        <b/>
        <sz val="11"/>
        <rFont val="Arial Narrow"/>
        <family val="2"/>
      </rPr>
      <t xml:space="preserve">DTOR: </t>
    </r>
    <r>
      <rPr>
        <sz val="11"/>
        <rFont val="Arial Narrow"/>
        <family val="2"/>
      </rPr>
      <t xml:space="preserve">04/04/2022
</t>
    </r>
    <r>
      <rPr>
        <b/>
        <sz val="11"/>
        <rFont val="Arial Narrow"/>
        <family val="2"/>
      </rPr>
      <t>DTPA:</t>
    </r>
    <r>
      <rPr>
        <sz val="11"/>
        <rFont val="Arial Narrow"/>
        <family val="2"/>
      </rPr>
      <t xml:space="preserve"> 1/04/2022
</t>
    </r>
    <r>
      <rPr>
        <b/>
        <sz val="11"/>
        <rFont val="Arial Narrow"/>
        <family val="2"/>
      </rPr>
      <t>DTCA:</t>
    </r>
    <r>
      <rPr>
        <sz val="11"/>
        <rFont val="Arial Narrow"/>
        <family val="2"/>
      </rPr>
      <t xml:space="preserve"> 4/04/2022</t>
    </r>
  </si>
  <si>
    <r>
      <t>PNN PARAMILLO Aunque el PNN Paramillo no adelanta procesos sancionatorios por las razones expuestas en la descripción del monitoreo del control existente, sí requiere recibir orientaciones y capacitaciones en este tema, por lo que se estará solicitando a la oficina jurídica de la DTCA la respectiva capacitación, la cual no se programó para este primer trimestre por las agendas de trabajo del AP previamente programadas, dando lugar a la presencia de la mayor parte del personal en campo en su ejecución, por lo que se espera estar dando cumplimiento a este acción en el segundo cuatrimestre en coordinación con el grupo de apoyo jurídico de la DTCA. Evidencia. PROGRAMACION DE CAPACITACIONES  DTCA Avance 0% 
PNN TAYRONA. El dia 9 de Marzo de 2022, se realizó una sensibilización al equipo de trabajo del sector Zaino-Cañaveral-Arrecifes-Pueblito-Cedro, en relación con el alcance del proceso sancionatorio y la importancia de la atención oportuna a los requerimientos del proceso. Ver: Riesgo de Corrupcion 232 - Capacitacion Procesos Sancionatorios. No obstante se gestionará con la DTCA, la programación de sensibilización para el segundo trimeste de la vigencia.Evidencia. PROGRAMACION DE CAPACITACIONES  DTCA</t>
    </r>
    <r>
      <rPr>
        <b/>
        <sz val="11"/>
        <rFont val="Arial Narrow"/>
        <family val="2"/>
      </rPr>
      <t xml:space="preserve"> Avances. 10%  
SFF CGSM Durante el primer cuatrimestre el SFF CGSM no programó esta actividad; sin embargo, para el segundo cuatrimestre, el AP solicitará a la oficina jurídica de la DTCA se realice sensibilización y/o capacitación en cuanto al tema de sancionatorio ambiental.Evidencia. PROGRAMACION DE CAPACITACIONES  DTCA Avance 0%. 
SFF EL CORCHAL. Estas sensibilizaciones no se programaron para el primer cuatrimestre del año. En coordinación con El grupo juridico se programará para dar cumplimiento a esta acción en el segundo cuatrimestre.Evidencia. PROGRAMACION DE CAPACITACIONES  DTCA. Avances 0% 
PNNOPMBL: Para el periodo del informe no se programaron actividades de sensibilización con la DTCA,   se programarán con la oficina jurídica de la DTCA las sensibilizaciones . Evidencia. PROGRAMACION DE CAPACITACIONES  DTCA Avance 0%.
VIPIS  para este trimestre no programó con la DTCA  actividades de sensibilizacion sobre el cumplimiento de los tiempos otorgados por la norma para Procesos Sancionatorios. El Area Protegida solicitará en el segundo trimeste  al Grupo Juridico DTCA esta sensibilización Evidencia. PROGRAMACION DE CAPACITACIONES  DTCA Avances 0% 
CRSB En este primer trimestre no se tenia programada esta actividad, no obstante, en articulación con la oficina juridica,  las sensibilizaciones serán realizadas fecha 17 y 19 de mayo, y agosto 23 y 25 de 2022.  Evidencia. PROGRAMACION DE CAPACITACIONES  DTCA Avances 0% 
PNN CORALES DE PROFUNDIDAD   El día 31 de marzo vía correo electrónico, el área protegida, solicita  un espacio de trabajo a la DTCA, para la capacitación en normatividad,  tramitación y sensibilización en el cumplimiento de los tiempos, otorgados por la norma, para la realización de procesos sancionatorios ambientales, para el equipo de trabajo del PNN CPR. Esta actividad está programada para el realizarse en el segundo trimestre del año 2022.Anexo_1_Email_Solicitud_Capacitacion_DTCA_Procesos_Sancionatorios_PNN_CPR_31_03_2022; PROGRAMACION DE CAPACITACIONES  DTCA  Avance 0% 
SFF Los Colorados: La actividad no estaba programada para el primer trimestre, por lo cual, se remitió solicitud de espacio de capacitación a la DTCA mediante memorando 20226750000933 del 30 de marzo de 2022 (Anexo 1. Memorando DTCA Solicitud Capacitación Sancionatorio Ambiental SFFC) que se espera desarrollar entre el segundo y tercer trimestre de acuerdo a la respuesta que se obtenga de parte de la DTCA. PROGRAMACION DE CAPACITACIONES  DTCA Avance 0%. 
 MACUIRA Durante el primer cuatrimestre el PNN de Macuira no programó esta actividad; sin embargo, para el segundo cuatrimestre, el AP solicitará a la oficina jurídica de la DTCA se realice sensibilización y/o capacitación en cuanto al tema de sancionatorio ambiental Evidencia. PROGRAMACION DE CAPACITACIONES  DTCA. Avances 0% .
 SFF LOS FLAMENCOS. Durante este cuatrimestrte el AP no programó esta actividad debido a las actividades de alistamiento, construcción y socializacion de acuerdos de relacionamiento con grupos etnicos del Santuario, con miras a la firmas de acuerdos de relacionamiento para  la construcción conjunta del Instrumento de Planificación del Santuario. Sin embargo, se solicitará a la oficina jurídica de la DTCA el desarrollo de espacios de sensibilización y/o capacitacion del equipo en el manejo de las infracciones y el debido desarrollo  de los mismos, teniendo en cuenta que el área protegida cuenta con mas de 30 procesos en curso. asi mismo, se solicitará el estado de los procesos.Evidencia. PROGRAMACION DE CAPACITACIONES  DTCA  Avances 0% 
PNN SNSM Mediante el memorando No. 20226710000473, se requirió el apoyo del grupo jurídico de la DTCA para la realización de un espacio de sensibilización y orientación, dirigido a los miembros del equipo del PNN SNSM que tienen obligaciones y funciones en el proceso de Autoridad Ambiental, acerca del procedimiento sancionatorio ambiental y específicamente, en lo relativo a los tiempos o términos de los mismos. Se propuso el 15 de abril de 2022 para llevar a cabo la actividad.  Se aporta como evidencias: 1) Memorando 20226710000473_Solicitud de apoyo sensibilización sancionatorios. 2) PROGRAMACION DE CAPACITACIONES  DTCA Avance 0%
ACANDÍ Durante el primer cuatrimestre el AP no programó esta actividad; sin embargo, para el segundo cuatrimestre, el AP solicitará a la oficina jurídica de la DTCA se realice sensibilización y/o capacitación en cuanto al tema de sancionatorio ambiental. Evidencia. PROGRAMACION DE CAPACITACIONES  DTCA Avances 0%
PNN PORTETE Esta actividad no estaba programada para el primer trimestre de 2022. Se programará  para el segundo trimestre la sensibilización del equipo de trabajo sobre el cumplimiento de los tiempos otorgados por la norma para Procesos Sancionatorios Evidencia. PROGRAMACION DE CAPACITACIONES  DTCA Avances 0%</t>
    </r>
  </si>
  <si>
    <r>
      <t xml:space="preserve">PNN Paramillo 0%
PNN Tayrona 10%
</t>
    </r>
    <r>
      <rPr>
        <b/>
        <sz val="10"/>
        <rFont val="Arial Narrow"/>
        <family val="2"/>
      </rPr>
      <t>PNN CGSM</t>
    </r>
    <r>
      <rPr>
        <sz val="10"/>
        <rFont val="Arial Narrow"/>
        <family val="2"/>
      </rPr>
      <t xml:space="preserve"> 0%
EL CORCHAL 0%
PROVIDENCIA 0%
CRSB 0%
CORALES DE PROFUNDIDAD 0%
VIPIS 0%
LOC COLORADOS 0%
MACUIRA 0%
LOS FLAMENCOS 0%
SNSM 0%
ACANDÍ 0%
PORTETE 0%</t>
    </r>
  </si>
  <si>
    <t>PNN PICACHOS: 4/04/2022
PNN SUMAPAZ: 4/04/2022
PNN CHINGAZA: 4/04/2022
PNN TINIGUA: 4/04/2022
PNN EL TUPARRO: 4/04/2022</t>
  </si>
  <si>
    <t xml:space="preserve">PNN PISBA: 11.11%
CATATUMBO: 11.11%
GUANENTA: 11.11  %
SFF IGUAQUE: 11.11%
COCUY: 11.11%
ESTORAUES :11.11%
YARIGUIES: 11.11%TAMA: 11.11%  </t>
  </si>
  <si>
    <r>
      <t>DTOR:</t>
    </r>
    <r>
      <rPr>
        <sz val="11"/>
        <rFont val="Arial Narrow"/>
        <family val="2"/>
      </rPr>
      <t xml:space="preserve">Se realizó seguimiento a los indicadores en el periodo de reporte, adjunto evidencia  Matriz de reporte de PAA </t>
    </r>
    <r>
      <rPr>
        <i/>
        <sz val="11"/>
        <rFont val="Arial Narrow"/>
        <family val="2"/>
      </rPr>
      <t xml:space="preserve">Repo_PAA_DTOR_2022_ene-febr </t>
    </r>
    <r>
      <rPr>
        <sz val="11"/>
        <rFont val="Arial Narrow"/>
        <family val="2"/>
      </rPr>
      <t>(Consolidado Enero - Febrero) y los correos electrónicos envio_report_Ener_febre_dtor.</t>
    </r>
    <r>
      <rPr>
        <b/>
        <sz val="11"/>
        <rFont val="Arial Narrow"/>
        <family val="2"/>
      </rPr>
      <t xml:space="preserve">
PNN CORDILLERA DE LOS PICACHOS:</t>
    </r>
    <r>
      <rPr>
        <sz val="11"/>
        <rFont val="Arial Narrow"/>
        <family val="2"/>
      </rPr>
      <t xml:space="preserve">Desde el area protegida se envia correo electronico a la DTOR solicitando apoyo en el suministro de imágenes para soportar y avanzar en nuevo proceso sancionatorio por eventos de quema y tala al interior del Parque.
Evidencia: R.C.232 Correo a la DTOR - Sig solicitando apoyo para proceso sancionatorio
</t>
    </r>
    <r>
      <rPr>
        <b/>
        <sz val="11"/>
        <rFont val="Arial Narrow"/>
        <family val="2"/>
      </rPr>
      <t xml:space="preserve">PNN SUMAPAZ: </t>
    </r>
    <r>
      <rPr>
        <sz val="11"/>
        <rFont val="Arial Narrow"/>
        <family val="2"/>
      </rPr>
      <t>En el marco de la sensibilzación recibida el 23 de marzo por parte de la DTOR, se remite en cumplimiento de la misma el respectivo procedimiento a tener en cuenta para procesos sancionatorios y su marco normativo Evidencia: Correo_actaysoportes_proceso_sanc_280322</t>
    </r>
    <r>
      <rPr>
        <b/>
        <sz val="11"/>
        <rFont val="Arial Narrow"/>
        <family val="2"/>
      </rPr>
      <t xml:space="preserve">
PNN EL TUPARRO:</t>
    </r>
    <r>
      <rPr>
        <sz val="11"/>
        <rFont val="Arial Narrow"/>
        <family val="2"/>
      </rPr>
      <t xml:space="preserve"> En el marco del plan de trabajo establecido para la línea estratégica de PVC, en articulación con la DTOR, se ha definido como uno de los ejes de trabajo la capacitación en generación de informes de campo e informes técnicos para procedimientos sancionatorios ambientales. Evidencia: 5.1. Acta_Sancionatorios
</t>
    </r>
    <r>
      <rPr>
        <b/>
        <sz val="11"/>
        <rFont val="Arial Narrow"/>
        <family val="2"/>
      </rPr>
      <t>DNMI CINARUCO:</t>
    </r>
    <r>
      <rPr>
        <sz val="11"/>
        <rFont val="Arial Narrow"/>
        <family val="2"/>
      </rPr>
      <t xml:space="preserve"> No se han presentado a la fecha de reporte. </t>
    </r>
  </si>
  <si>
    <r>
      <rPr>
        <b/>
        <sz val="11"/>
        <rFont val="Arial Narrow"/>
        <family val="2"/>
      </rPr>
      <t>PNN  PICACHOS:</t>
    </r>
    <r>
      <rPr>
        <sz val="11"/>
        <rFont val="Arial Narrow"/>
        <family val="2"/>
      </rPr>
      <t xml:space="preserve"> 11%
</t>
    </r>
    <r>
      <rPr>
        <b/>
        <sz val="11"/>
        <rFont val="Arial Narrow"/>
        <family val="2"/>
      </rPr>
      <t xml:space="preserve">PNN SUMAPAZ: </t>
    </r>
    <r>
      <rPr>
        <sz val="11"/>
        <rFont val="Arial Narrow"/>
        <family val="2"/>
      </rPr>
      <t xml:space="preserve">11%
</t>
    </r>
    <r>
      <rPr>
        <b/>
        <sz val="11"/>
        <rFont val="Arial Narrow"/>
        <family val="2"/>
      </rPr>
      <t>PNN CHINGAZA:</t>
    </r>
    <r>
      <rPr>
        <sz val="11"/>
        <rFont val="Arial Narrow"/>
        <family val="2"/>
      </rPr>
      <t xml:space="preserve"> 11%
</t>
    </r>
    <r>
      <rPr>
        <b/>
        <sz val="11"/>
        <rFont val="Arial Narrow"/>
        <family val="2"/>
      </rPr>
      <t>PNN TINIGUA:</t>
    </r>
    <r>
      <rPr>
        <sz val="11"/>
        <rFont val="Arial Narrow"/>
        <family val="2"/>
      </rPr>
      <t xml:space="preserve"> 11%
</t>
    </r>
    <r>
      <rPr>
        <b/>
        <sz val="11"/>
        <rFont val="Arial Narrow"/>
        <family val="2"/>
      </rPr>
      <t xml:space="preserve">PNN MACARENA: </t>
    </r>
    <r>
      <rPr>
        <sz val="11"/>
        <rFont val="Arial Narrow"/>
        <family val="2"/>
      </rPr>
      <t xml:space="preserve">11%
</t>
    </r>
    <r>
      <rPr>
        <b/>
        <sz val="11"/>
        <rFont val="Arial Narrow"/>
        <family val="2"/>
      </rPr>
      <t xml:space="preserve">DNMI CINARUCO: </t>
    </r>
    <r>
      <rPr>
        <sz val="11"/>
        <rFont val="Arial Narrow"/>
        <family val="2"/>
      </rPr>
      <t xml:space="preserve">0%
</t>
    </r>
    <r>
      <rPr>
        <b/>
        <sz val="11"/>
        <rFont val="Arial Narrow"/>
        <family val="2"/>
      </rPr>
      <t>PNN EL TUPARRO:</t>
    </r>
    <r>
      <rPr>
        <sz val="11"/>
        <rFont val="Arial Narrow"/>
        <family val="2"/>
      </rPr>
      <t xml:space="preserve"> 11%</t>
    </r>
  </si>
  <si>
    <r>
      <rPr>
        <b/>
        <sz val="12"/>
        <rFont val="Arial Narrow"/>
        <family val="2"/>
      </rPr>
      <t xml:space="preserve">GGIS: </t>
    </r>
    <r>
      <rPr>
        <sz val="12"/>
        <rFont val="Arial Narrow"/>
        <family val="2"/>
      </rPr>
      <t>19/04/2022</t>
    </r>
  </si>
  <si>
    <r>
      <rPr>
        <b/>
        <sz val="12"/>
        <rFont val="Arial Narrow"/>
        <family val="2"/>
      </rPr>
      <t xml:space="preserve">GGIS: </t>
    </r>
    <r>
      <rPr>
        <sz val="12"/>
        <rFont val="Arial Narrow"/>
        <family val="2"/>
      </rPr>
      <t>Se cuenta con una matriz donde se consolida en un solo lugar los Planes de Manejo de las RNSC que efectuan el registro ante la entidad, esto ha permitido la identificación del estado actual de estos instrumento de planificación de las RNSC, facilitando la obtención de información para el análisis de efectividad y disminuyendo los tiempos de consulta y evitando la dispersión de la información, se adjunta la matriz con corte a al 19 de abril 2022.
Accion 1   20220419 ARCHIVO BASE PLAN DE MANEJO</t>
    </r>
  </si>
  <si>
    <r>
      <rPr>
        <b/>
        <sz val="12"/>
        <rFont val="Arial Narrow"/>
        <family val="2"/>
      </rPr>
      <t xml:space="preserve">GGIS: </t>
    </r>
    <r>
      <rPr>
        <sz val="12"/>
        <rFont val="Arial Narrow"/>
        <family val="2"/>
      </rPr>
      <t>33,33%</t>
    </r>
  </si>
  <si>
    <r>
      <rPr>
        <b/>
        <sz val="12"/>
        <rFont val="Arial Narrow"/>
        <family val="2"/>
      </rPr>
      <t xml:space="preserve">GCI: </t>
    </r>
    <r>
      <rPr>
        <sz val="12"/>
        <rFont val="Arial Narrow"/>
        <family val="2"/>
      </rPr>
      <t>8/04/2022</t>
    </r>
  </si>
  <si>
    <r>
      <rPr>
        <b/>
        <sz val="12"/>
        <rFont val="Arial Narrow"/>
        <family val="2"/>
      </rPr>
      <t xml:space="preserve">GCI: </t>
    </r>
    <r>
      <rPr>
        <sz val="12"/>
        <rFont val="Arial Narrow"/>
        <family val="2"/>
      </rPr>
      <t>Para el 1° cuatrimestre de 2022, el Grupo de Control Interno, por medio del correo de Buzón Comunicaciones realizó dos (2) campañas de Autocontrol, las cuales son una de las herramientas utilizadas por Control Interno para mantener el interés e interiorizar el Sistema de Control Interno en la Entidad, permitiendo el fortalecimiento y generando conciencia del papel que representa cada servidor y líder de proceso en la realización de sus actividades cotidianas frente al autocontrol.
Anexo No.25 Correo - Características personales para el autocontrol
Anexo No.26 Correo - ¿QUÉ ES EL AUTOCONTROL.
Anexo No.27 Correo - ESTE MENSAJE ES PARA USTED... SERVIDOR PÚBLICO</t>
    </r>
  </si>
  <si>
    <r>
      <rPr>
        <b/>
        <sz val="11"/>
        <rFont val="Arial Narrow"/>
        <family val="2"/>
      </rPr>
      <t xml:space="preserve">SSNA: </t>
    </r>
    <r>
      <rPr>
        <sz val="11"/>
        <rFont val="Arial Narrow"/>
        <family val="2"/>
      </rPr>
      <t>19/04/2022</t>
    </r>
  </si>
  <si>
    <r>
      <rPr>
        <b/>
        <sz val="12"/>
        <rFont val="Arial Narrow"/>
        <family val="2"/>
      </rPr>
      <t>SSNA:</t>
    </r>
    <r>
      <rPr>
        <sz val="12"/>
        <rFont val="Arial Narrow"/>
        <family val="2"/>
      </rPr>
      <t xml:space="preserve"> Durante el primer cuatrimestre del 2022 bajo el marco del programa Salud Naturalmente en los Parques y junto a las Subdirección de Gestión y Manejo, se logró realizar un evento de capacitación el 22 de marzo acerca de “Baños De Naturaleza” dictada por el ingeniero forestal de la Corporación Nacional Forestal del Estado chileno (CONAF) Ángel Lazo, para el equipo técnico de PNN. La tematica se baso en la tecnica tambien llamada baños de bosque (Shinra-Yoku) que consistente en realizar una visita a un bosque sumergiéndose en él con los cinco sentidos, provocando así numerosos beneficios para la salud de quien lo practica.  Anexo 1 Poster invitación, listado de asistencia y pantallazos actividad.                                           Se retoma el seguimiento a la divulgación en el marco del convenio Amigo de los Parques, se revisan los parques donde se hará la restauración y el aporte por parte de FONTUR. Por confirmar PNN Chingaza y Corales del Rosario. Se planea la primera reunión del año en la tercera semana de abril, para plantear los eventos de participación y los escenarios para la divulgación de la conservación de la naturaleza protegida. Anexo 2 Correo programacion reunion./ Anexo 3 Asistencia a reunión. </t>
    </r>
  </si>
  <si>
    <r>
      <rPr>
        <b/>
        <sz val="12"/>
        <rFont val="Arial Narrow"/>
        <family val="2"/>
      </rPr>
      <t xml:space="preserve">SSNA: </t>
    </r>
    <r>
      <rPr>
        <sz val="12"/>
        <rFont val="Arial Narrow"/>
        <family val="2"/>
      </rPr>
      <t>33,33%</t>
    </r>
  </si>
  <si>
    <r>
      <rPr>
        <b/>
        <sz val="11"/>
        <rFont val="Arial Narrow"/>
        <family val="2"/>
      </rPr>
      <t xml:space="preserve">PNN Churumbelos: </t>
    </r>
    <r>
      <rPr>
        <sz val="11"/>
        <rFont val="Arial Narrow"/>
        <family val="2"/>
      </rPr>
      <t>31/03/2022</t>
    </r>
  </si>
  <si>
    <r>
      <rPr>
        <b/>
        <sz val="11"/>
        <rFont val="Arial Narrow"/>
        <family val="2"/>
      </rPr>
      <t xml:space="preserve">PNN Churumbelos: </t>
    </r>
    <r>
      <rPr>
        <sz val="11"/>
        <rFont val="Arial Narrow"/>
        <family val="2"/>
      </rPr>
      <t>Durante el periodo se realizaron dos reuniones con comunidades indigenas con el fin de avanzar en el relacionamiento para el año 2022. 
Anexo 1. Acta reunión  RVMA de febrero 18 de 2022 
Anexo 2. Acta reunión ACIMSCA febrero 19 de 2022; Se realiza reunión con ocupante en sector Santa Rosa con el fin de avanzar en su caracterización. 
Anexo 3 acta de reunión febrero 12 de 2022. 
Se realiza reunión con ocupante de sector Piamonte con el fin de avanzar en su caracterización. 
Anexo 4 cta de reunión febrero 12 de 2022)</t>
    </r>
  </si>
  <si>
    <r>
      <rPr>
        <b/>
        <sz val="11"/>
        <rFont val="Arial Narrow"/>
        <family val="2"/>
      </rPr>
      <t>PNN Churumbelos</t>
    </r>
    <r>
      <rPr>
        <sz val="11"/>
        <rFont val="Arial Narrow"/>
        <family val="2"/>
      </rPr>
      <t>:33,3%</t>
    </r>
  </si>
  <si>
    <r>
      <rPr>
        <b/>
        <sz val="11"/>
        <rFont val="Arial Narrow"/>
        <family val="2"/>
      </rPr>
      <t xml:space="preserve">DTAM: </t>
    </r>
    <r>
      <rPr>
        <sz val="11"/>
        <rFont val="Arial Narrow"/>
        <family val="2"/>
      </rPr>
      <t>5/05/2022</t>
    </r>
  </si>
  <si>
    <r>
      <rPr>
        <b/>
        <sz val="11"/>
        <rFont val="Arial Narrow"/>
        <family val="2"/>
      </rPr>
      <t>DTAM</t>
    </r>
    <r>
      <rPr>
        <sz val="11"/>
        <rFont val="Arial Narrow"/>
        <family val="2"/>
      </rPr>
      <t>: Se genera socialización de aspectos relaiconados con la Ley 1333 y la Resolución 476. 
Anexo 1 socialización ASPECTOS GENERALES LEY 1333 y Res 476</t>
    </r>
  </si>
  <si>
    <r>
      <t xml:space="preserve">DTAM: </t>
    </r>
    <r>
      <rPr>
        <sz val="11"/>
        <rFont val="Arial Narrow"/>
        <family val="2"/>
      </rPr>
      <t>33,3%</t>
    </r>
  </si>
  <si>
    <r>
      <rPr>
        <b/>
        <sz val="11"/>
        <rFont val="Arial Narrow"/>
        <family val="2"/>
      </rPr>
      <t xml:space="preserve">DTAM: </t>
    </r>
    <r>
      <rPr>
        <sz val="11"/>
        <rFont val="Arial Narrow"/>
        <family val="2"/>
      </rPr>
      <t>4/04/2022</t>
    </r>
  </si>
  <si>
    <r>
      <rPr>
        <b/>
        <sz val="11"/>
        <rFont val="Arial Narrow"/>
        <family val="2"/>
      </rPr>
      <t>DTAM</t>
    </r>
    <r>
      <rPr>
        <sz val="11"/>
        <rFont val="Arial Narrow"/>
        <family val="2"/>
      </rPr>
      <t>:  Se realizaron  asesorias a compañeros DTAM  con miras a recalcar los datos y la calidad en la captura de los mismos. 
Evidencias:  01 AMacayacu recepcion Patrullajes para su verificacion y retroalimentacion.pdf
02 Cahuinari recepcion Patrullajes para su verificacion y retroalimentacion.pdf
03 Rio Pure recepcion Patrullajes para su verificacion y retroalimentacion.pdf
04 YAigoje recepcion Patrullajes para su verificacion y retroalimentacion.pdf
06 Nukak recepcion Patrullajes para su verificacion y retroalimentacion.pdf
07 Chiribiquete recepcion Patrullajes para su verificacion y retroalimentacion.pdf
08 Altofragua recepcion Patrullajes para su verificacion y retroalimentacion.pdf
09 Churumbelos recepcion Patrullajes para su verificacion y retroalimentacion.pdf
10 Orito recepcion Patrullajes para su verificacion y retroalimentacion.pdf
11 La Paya recepcion Patrullajes para su verificacion y retroalimentacion 02.pdf
12 LaPaya recepcion Patrullajes para su verificacion y retroalimentacion.pdf
13 REUNION 08 02 2022 soporte sico smart.XLS
14 Acta revisión modelo datos_smart churumbelos 15 marzo 2022.xlsx</t>
    </r>
  </si>
  <si>
    <r>
      <rPr>
        <b/>
        <sz val="11"/>
        <rFont val="Arial Narrow"/>
        <family val="2"/>
      </rPr>
      <t>DTAM</t>
    </r>
    <r>
      <rPr>
        <sz val="11"/>
        <rFont val="Arial Narrow"/>
        <family val="2"/>
      </rPr>
      <t>: 33,3%</t>
    </r>
  </si>
  <si>
    <r>
      <rPr>
        <b/>
        <sz val="11"/>
        <rFont val="Arial Narrow"/>
        <family val="2"/>
      </rPr>
      <t>DTAM</t>
    </r>
    <r>
      <rPr>
        <sz val="11"/>
        <rFont val="Arial Narrow"/>
        <family val="2"/>
      </rPr>
      <t>: A fecha 31/03/2022 Nivel central realizó la revisión y retroalimentación de las capas enviadas, se detectaron tres erores para tres recorridos de La paya, Churumbelos y Yaigoje Apaporis las cuales fueron corregidas y se reenviaron a nivel central quienes aprobaron la información enviada como resultado del proceso de revisión y control de calidad realizado por DTAM a los recorridos generados por las Aps . 
Correos de envio de datos SicoSmart al nivel central archivo, para realizar las revisiones y correcciones. Anexo 1 Evidencia OP 13</t>
    </r>
  </si>
  <si>
    <r>
      <rPr>
        <b/>
        <sz val="12"/>
        <rFont val="Arial Narrow"/>
        <family val="2"/>
      </rPr>
      <t xml:space="preserve">DTAM - SPM Orito:
</t>
    </r>
    <r>
      <rPr>
        <sz val="12"/>
        <rFont val="Arial Narrow"/>
        <family val="2"/>
      </rPr>
      <t>4/04/2022</t>
    </r>
  </si>
  <si>
    <r>
      <rPr>
        <b/>
        <sz val="12"/>
        <rFont val="Arial Narrow"/>
        <family val="2"/>
      </rPr>
      <t>DTAM - SPM Orito</t>
    </r>
    <r>
      <rPr>
        <sz val="12"/>
        <rFont val="Arial Narrow"/>
        <family val="2"/>
      </rPr>
      <t>:  Se realizó la socialización del PCRP al equipo del área protegida, en la cual se realiza el análisis de la actual situación de Riesgo en el contexto en que el AP realiza su gestión (Anexo 1: 02_15_2022_Acta -Socialización_PCRP equipo SF PMOIA)</t>
    </r>
  </si>
  <si>
    <r>
      <rPr>
        <b/>
        <sz val="12"/>
        <rFont val="Arial Narrow"/>
        <family val="2"/>
      </rPr>
      <t>DTAM - SPM Orito:</t>
    </r>
    <r>
      <rPr>
        <sz val="12"/>
        <rFont val="Arial Narrow"/>
        <family val="2"/>
      </rPr>
      <t xml:space="preserve"> 33,3%</t>
    </r>
  </si>
  <si>
    <r>
      <rPr>
        <b/>
        <sz val="12"/>
        <rFont val="Arial Narrow"/>
        <family val="2"/>
      </rPr>
      <t xml:space="preserve">DTAM - PNN Alto Fragua:  </t>
    </r>
    <r>
      <rPr>
        <sz val="12"/>
        <rFont val="Arial Narrow"/>
        <family val="2"/>
      </rPr>
      <t>1/04/2022</t>
    </r>
  </si>
  <si>
    <r>
      <rPr>
        <b/>
        <sz val="12"/>
        <rFont val="Arial Narrow"/>
        <family val="2"/>
      </rPr>
      <t>DTAM - PNN Alto Fragua:</t>
    </r>
    <r>
      <rPr>
        <sz val="12"/>
        <rFont val="Arial Narrow"/>
        <family val="2"/>
      </rPr>
      <t xml:space="preserve"> El 28/03/2022 se priorizaron las temáticas de fortalecimiento al equipo del PNN AFIW, generándose el respectivo plan de trabajo 
Anexo 1 Acta Plan fortalecimiento
Anexo 2 Plan fortalecimiento 280322 </t>
    </r>
  </si>
  <si>
    <r>
      <rPr>
        <b/>
        <sz val="12"/>
        <rFont val="Arial Narrow"/>
        <family val="2"/>
      </rPr>
      <t>PNN Alto Fragua:</t>
    </r>
    <r>
      <rPr>
        <sz val="12"/>
        <rFont val="Arial Narrow"/>
        <family val="2"/>
      </rPr>
      <t xml:space="preserve"> 33,3%</t>
    </r>
  </si>
  <si>
    <r>
      <rPr>
        <b/>
        <sz val="12"/>
        <rFont val="Arial Narrow"/>
        <family val="2"/>
      </rPr>
      <t xml:space="preserve">DTAM - PNN Chiribiquete </t>
    </r>
    <r>
      <rPr>
        <sz val="12"/>
        <rFont val="Arial Narrow"/>
        <family val="2"/>
      </rPr>
      <t>4/04/2022</t>
    </r>
  </si>
  <si>
    <r>
      <rPr>
        <b/>
        <sz val="12"/>
        <rFont val="Arial Narrow"/>
        <family val="2"/>
      </rPr>
      <t xml:space="preserve">PNN Chiribiquete 
</t>
    </r>
    <r>
      <rPr>
        <sz val="12"/>
        <rFont val="Arial Narrow"/>
        <family val="2"/>
      </rPr>
      <t>33,33%</t>
    </r>
  </si>
  <si>
    <r>
      <rPr>
        <b/>
        <sz val="12"/>
        <rFont val="Arial Narrow"/>
        <family val="2"/>
      </rPr>
      <t xml:space="preserve">DTAM - RNN Puinawai: </t>
    </r>
    <r>
      <rPr>
        <sz val="12"/>
        <rFont val="Arial Narrow"/>
        <family val="2"/>
      </rPr>
      <t>4/04/2022</t>
    </r>
  </si>
  <si>
    <r>
      <rPr>
        <b/>
        <sz val="12"/>
        <rFont val="Arial Narrow"/>
        <family val="2"/>
      </rPr>
      <t>DTAM - RNN Puinawai</t>
    </r>
    <r>
      <rPr>
        <sz val="12"/>
        <rFont val="Arial Narrow"/>
        <family val="2"/>
      </rPr>
      <t xml:space="preserve">: Entre marzo 16 y 19 se adelantaron reuniones en Inírida con representantes de los resguardos traslapados para concretar las acciones a realizar durante la vigencia 2022.
Anexo 1. Listado de asistencia Reunion Resguardos  18-03-2022 </t>
    </r>
  </si>
  <si>
    <r>
      <rPr>
        <b/>
        <sz val="12"/>
        <rFont val="Arial Narrow"/>
        <family val="2"/>
      </rPr>
      <t>RNN Puinawai</t>
    </r>
    <r>
      <rPr>
        <sz val="12"/>
        <rFont val="Arial Narrow"/>
        <family val="2"/>
      </rPr>
      <t>: 33.3%</t>
    </r>
  </si>
  <si>
    <r>
      <rPr>
        <b/>
        <sz val="12"/>
        <rFont val="Arial Narrow"/>
        <family val="2"/>
      </rPr>
      <t xml:space="preserve">DTAM - PNN Yaigojé </t>
    </r>
    <r>
      <rPr>
        <sz val="12"/>
        <rFont val="Arial Narrow"/>
        <family val="2"/>
      </rPr>
      <t>4/04/2022</t>
    </r>
  </si>
  <si>
    <r>
      <rPr>
        <b/>
        <sz val="12"/>
        <rFont val="Arial Narrow"/>
        <family val="2"/>
      </rPr>
      <t>DTAM - PNN Yaigojé</t>
    </r>
    <r>
      <rPr>
        <sz val="12"/>
        <rFont val="Arial Narrow"/>
        <family val="2"/>
      </rPr>
      <t>: el área protegida realizo una reunión de seguimiento a la ejecución del convenio interadministrativo 07 de 2021, con el cual se concertó un plan de acción para la implementación del REM. Se identifico la necesidad de solicitar una prórroga del vencimiento de fecha del convenio, esto con el propósito de dar cumplimiento con el plan acordado. 
Anexo 1 Acta_Seguimiento convenio Interad 007-2021 28_02_2022 ACIYA PNN
Anexo 2 memo justificación Prorroga convenio interadministrativo 007 entre ACIYA-DTAM-PNN YAP (1)
Anexo 3 Lista asistencia  Seguimiento convenio Interad 007-2021 28_02_2022 ACIYA PNN</t>
    </r>
  </si>
  <si>
    <r>
      <rPr>
        <b/>
        <sz val="12"/>
        <rFont val="Arial Narrow"/>
        <family val="2"/>
      </rPr>
      <t>PNN Yaigojé</t>
    </r>
    <r>
      <rPr>
        <sz val="12"/>
        <rFont val="Arial Narrow"/>
        <family val="2"/>
      </rPr>
      <t>: 33,3%</t>
    </r>
  </si>
  <si>
    <r>
      <rPr>
        <b/>
        <sz val="12"/>
        <rFont val="Arial Narrow"/>
        <family val="2"/>
      </rPr>
      <t xml:space="preserve">DTAM - PNN la Paya: </t>
    </r>
    <r>
      <rPr>
        <sz val="12"/>
        <rFont val="Arial Narrow"/>
        <family val="2"/>
      </rPr>
      <t>4/04/2022</t>
    </r>
  </si>
  <si>
    <r>
      <rPr>
        <b/>
        <sz val="12"/>
        <rFont val="Arial Narrow"/>
        <family val="2"/>
      </rPr>
      <t>DTAM - PNN la Paya</t>
    </r>
    <r>
      <rPr>
        <sz val="12"/>
        <rFont val="Arial Narrow"/>
        <family val="2"/>
      </rPr>
      <t>: Con ocasión a la oportunidad, se llevan a cabo acciones o espacios de acciones y concertación con Comunidad Indígena Siona de Gao- Ya, ACT-Colombia, Presidente ACIPS, temas: 
Revisiones preliminares frente al área planteada como expectativa de constitución de la comunidad indígena Siona de Gao-Yá
• Consideraciones desde el componente agroambiental
• Consideraciones desde el componente jurídico
• Consideraciones desde el componente social
• Consideraciones desde el componente topográfico
Anexo 1: ACTA REUNION CONCERTACIÓN RECORRIDOS GAO-YA 24012021-firmado
Anexo 2 Acta reunión PNN - Gao-Yá - 07.02.22</t>
    </r>
  </si>
  <si>
    <r>
      <rPr>
        <b/>
        <sz val="12"/>
        <rFont val="Arial Narrow"/>
        <family val="2"/>
      </rPr>
      <t>PNN La Paya:</t>
    </r>
    <r>
      <rPr>
        <sz val="12"/>
        <rFont val="Arial Narrow"/>
        <family val="2"/>
      </rPr>
      <t xml:space="preserve"> 33,3%</t>
    </r>
  </si>
  <si>
    <r>
      <rPr>
        <b/>
        <sz val="12"/>
        <rFont val="Arial Narrow"/>
        <family val="2"/>
      </rPr>
      <t xml:space="preserve">DTAM - PNN Río Puré: </t>
    </r>
    <r>
      <rPr>
        <sz val="12"/>
        <rFont val="Arial Narrow"/>
        <family val="2"/>
      </rPr>
      <t>1/04/2022</t>
    </r>
  </si>
  <si>
    <r>
      <rPr>
        <b/>
        <sz val="12"/>
        <rFont val="Arial Narrow"/>
        <family val="2"/>
      </rPr>
      <t>DTAM - PNN Río Puré</t>
    </r>
    <r>
      <rPr>
        <sz val="12"/>
        <rFont val="Arial Narrow"/>
        <family val="2"/>
      </rPr>
      <t>:  Durante los meses de enero y febrero las principales actividades se relacionaron con la preparación de los espacios de planeación 2022 que se tendrán para el mes de marzo y abril con las autoridades indígenas del Resguardo Curare, AIZA y CIMTAR y ACT estos últimos como aliados estratégicos durante los últimos años. Algunos de estos espacios se llevaron de manera virtual y otros presencial y algunos estuvieron acompañados en por los equipos de Cahuinarí y Amacayacu con quienes hay intereses conjuntos para los sectores de Tarapacá y el Bernardo. Estos conversatorios resultan fundamentales para identificar las fortalezas y debilidades de los procesos como aportes a la planeación con las autoridades indígenas y aliados estratégicos para la vigencia 2022.
Por otra parte, y bajo el liderazgo de la DTAM, durante el período del presente informe se llevó a cabo una reunión con la SGM – DTAM y AP en la que se priorizaron aspectos relacionados con la coordinación del AP con autoridades Indígenas y que requieren el concurso de los tres niveles de la institución.
Finalmente, desde inicios de febrero la Dirección de Asuntos Étnicos de la Gobernación de Amazonas viene convocando a las instituciones con responsabilidades ambientales al seguimiento de los compromisos asumidos en la última MPCI. En este sentido se avanzó en la identificación de los aspectos logísticos y financieros para llevar a cabo el Congreso Ambiental de las AATI´s en jurisdicción de La Pedrera. Por otra parte y con participación de Apaporis se avanza también en el compromiso de estructurar la propuesta para la gestión de recursos financieros que permitan avanzar en la construcción y consolidación del Sistema Indígena de Manejo Ambiental (SIMA) del Departamento de Amazonas.
ANEXO 1. INFORME I TRIM.  EEM 2022 (Anexo 1.1  POA 2022_Resguardo Curare Los Ingleses
Anexo 2 Acta_Consolidación POA_Manacaro2022_ACT_Marzo
Anexo 3 Junta de autoridades AIZA 2022 PNN-ACT
Anexo 4 acta Temática_Planeación2022_PNNPlanicie-ACT
Anexo 4.1 Asistencia_Planeación2022_PNN_ACT
Anexo 5 Planeación2022_PNNPlanicie_ ACT_RevVC_GB_XF)</t>
    </r>
  </si>
  <si>
    <r>
      <t xml:space="preserve">PNN Río Puré: </t>
    </r>
    <r>
      <rPr>
        <sz val="12"/>
        <rFont val="Arial Narrow"/>
        <family val="2"/>
      </rPr>
      <t>33,3%</t>
    </r>
  </si>
  <si>
    <r>
      <rPr>
        <b/>
        <sz val="12"/>
        <rFont val="Arial Narrow"/>
        <family val="2"/>
      </rPr>
      <t xml:space="preserve">DTAM - RNN Nukak </t>
    </r>
    <r>
      <rPr>
        <sz val="12"/>
        <rFont val="Arial Narrow"/>
        <family val="2"/>
      </rPr>
      <t>4/04/2022</t>
    </r>
  </si>
  <si>
    <r>
      <rPr>
        <b/>
        <sz val="12"/>
        <rFont val="Arial Narrow"/>
        <family val="2"/>
      </rPr>
      <t>DTAM - RNN Nukak:</t>
    </r>
    <r>
      <rPr>
        <sz val="12"/>
        <rFont val="Arial Narrow"/>
        <family val="2"/>
      </rPr>
      <t xml:space="preserve"> Esta etapa inicial buscó realizar una planeación desde la experiencia del área y el acompañamiento de los diferentes niveles de gestión, es decir, desde la DTAM y SGMAP. Aunque esta etapa tiene varias novedades como la necesidad de procurar gestión de recursos para dinamizar procesos propios dentro de las comunidades abordadas, se continúa con las acciones que el año pasado se venían abordando, tanto porque hacen parte de un proceso como porque resultaron acciones exitosas para las comunidades. 
</t>
    </r>
    <r>
      <rPr>
        <b/>
        <sz val="12"/>
        <rFont val="Arial Narrow"/>
        <family val="2"/>
      </rPr>
      <t>Anexo 1.</t>
    </r>
    <r>
      <rPr>
        <sz val="12"/>
        <rFont val="Arial Narrow"/>
        <family val="2"/>
      </rPr>
      <t xml:space="preserve"> Listado de asistencia y ayuda memoria reunión con Akubadaura 24012022
</t>
    </r>
    <r>
      <rPr>
        <b/>
        <sz val="12"/>
        <rFont val="Arial Narrow"/>
        <family val="2"/>
      </rPr>
      <t>Anexo 2</t>
    </r>
    <r>
      <rPr>
        <sz val="12"/>
        <rFont val="Arial Narrow"/>
        <family val="2"/>
      </rPr>
      <t xml:space="preserve">. Listado de asistencia y ayuda memoria reunión Akubadaura-RNN Nukak 16022022
</t>
    </r>
    <r>
      <rPr>
        <b/>
        <sz val="12"/>
        <rFont val="Arial Narrow"/>
        <family val="2"/>
      </rPr>
      <t>Anexo 3.</t>
    </r>
    <r>
      <rPr>
        <sz val="12"/>
        <rFont val="Arial Narrow"/>
        <family val="2"/>
      </rPr>
      <t xml:space="preserve"> Listado de asistencia reunión RNN Nukak y Akubadaura 02022022
</t>
    </r>
    <r>
      <rPr>
        <b/>
        <sz val="12"/>
        <rFont val="Arial Narrow"/>
        <family val="2"/>
      </rPr>
      <t>Anexo 4</t>
    </r>
    <r>
      <rPr>
        <sz val="12"/>
        <rFont val="Arial Narrow"/>
        <family val="2"/>
      </rPr>
      <t xml:space="preserve">. Listado de  asistencia y ayuda memoria reunión externado 25022022
</t>
    </r>
    <r>
      <rPr>
        <b/>
        <sz val="12"/>
        <rFont val="Arial Narrow"/>
        <family val="2"/>
      </rPr>
      <t>Anexo 5.</t>
    </r>
    <r>
      <rPr>
        <sz val="12"/>
        <rFont val="Arial Narrow"/>
        <family val="2"/>
      </rPr>
      <t xml:space="preserve"> Acta de reunión URT 08032022
</t>
    </r>
    <r>
      <rPr>
        <b/>
        <sz val="12"/>
        <rFont val="Arial Narrow"/>
        <family val="2"/>
      </rPr>
      <t>Anexo 6.</t>
    </r>
    <r>
      <rPr>
        <sz val="12"/>
        <rFont val="Arial Narrow"/>
        <family val="2"/>
      </rPr>
      <t xml:space="preserve"> Listado de asistencia FCDS 16032022
</t>
    </r>
    <r>
      <rPr>
        <b/>
        <sz val="12"/>
        <rFont val="Arial Narrow"/>
        <family val="2"/>
      </rPr>
      <t>Anexo 7.</t>
    </r>
    <r>
      <rPr>
        <sz val="12"/>
        <rFont val="Arial Narrow"/>
        <family val="2"/>
      </rPr>
      <t xml:space="preserve"> Acta de reunión RNN Nukak-SENA 16032022
</t>
    </r>
    <r>
      <rPr>
        <b/>
        <sz val="12"/>
        <rFont val="Arial Narrow"/>
        <family val="2"/>
      </rPr>
      <t>Anexo 8.</t>
    </r>
    <r>
      <rPr>
        <sz val="12"/>
        <rFont val="Arial Narrow"/>
        <family val="2"/>
      </rPr>
      <t xml:space="preserve"> Acta de reunión Vallas MC Nükak 23032022</t>
    </r>
  </si>
  <si>
    <r>
      <rPr>
        <b/>
        <sz val="12"/>
        <rFont val="Arial Narrow"/>
        <family val="2"/>
      </rPr>
      <t>RNN Nukak:</t>
    </r>
    <r>
      <rPr>
        <sz val="12"/>
        <rFont val="Arial Narrow"/>
        <family val="2"/>
      </rPr>
      <t xml:space="preserve"> 33,3%</t>
    </r>
  </si>
  <si>
    <r>
      <rPr>
        <b/>
        <sz val="12"/>
        <rFont val="Arial Narrow"/>
        <family val="2"/>
      </rPr>
      <t xml:space="preserve">PNN Amacayacu: </t>
    </r>
    <r>
      <rPr>
        <sz val="12"/>
        <rFont val="Arial Narrow"/>
        <family val="2"/>
      </rPr>
      <t xml:space="preserve"> 1/04/2022</t>
    </r>
  </si>
  <si>
    <r>
      <rPr>
        <b/>
        <sz val="12"/>
        <rFont val="Arial Narrow"/>
        <family val="2"/>
      </rPr>
      <t>DTAM - PNN Amacayacu</t>
    </r>
    <r>
      <rPr>
        <sz val="12"/>
        <rFont val="Arial Narrow"/>
        <family val="2"/>
      </rPr>
      <t>: se realizó taller de fortalecimiento del acuerdo de uso de madera y se apoyó reunión de consejo de ancianos para empezar a definir regimén de sanciones. 
Anexo 1. Acta Taller.
 Anexo 2. Acta consejo de ancianos</t>
    </r>
  </si>
  <si>
    <r>
      <rPr>
        <b/>
        <sz val="12"/>
        <rFont val="Arial Narrow"/>
        <family val="2"/>
      </rPr>
      <t>PNN Amacayacu</t>
    </r>
    <r>
      <rPr>
        <sz val="12"/>
        <rFont val="Arial Narrow"/>
        <family val="2"/>
      </rPr>
      <t>: 33%</t>
    </r>
  </si>
  <si>
    <r>
      <rPr>
        <b/>
        <sz val="12"/>
        <rFont val="Arial Narrow"/>
        <family val="2"/>
      </rPr>
      <t xml:space="preserve">DTAM-PNN Cahuinarí: </t>
    </r>
    <r>
      <rPr>
        <sz val="12"/>
        <rFont val="Arial Narrow"/>
        <family val="2"/>
      </rPr>
      <t>4/04/2022</t>
    </r>
  </si>
  <si>
    <r>
      <rPr>
        <b/>
        <sz val="12"/>
        <rFont val="Arial Narrow"/>
        <family val="2"/>
      </rPr>
      <t>DTAM-PNN Cahuinarí:</t>
    </r>
    <r>
      <rPr>
        <sz val="12"/>
        <rFont val="Arial Narrow"/>
        <family val="2"/>
      </rPr>
      <t xml:space="preserve"> Durante el primer trimestre de 2022 se adelantaron capacitaciones y acompañamiento por parte de la DTAM y del Nivel Central, en temas relacionados con la socialización de las EEM del parque con la nueva jefatura, aspectos que se deben tener en cuenta para la vigencia 2022, ruta de trabajo con relación al proceso de actualización del REM. Con la ZSF se acordó el apoyo en el desarrollo de los Planes de Mejoramiento que resultaron del proceso de postulación a Lista Verde y de la Auditoria, también se acordó la creación de espacios formales para el traspaso de información y conocimiento asociado al programa de monitoreo comunitario de charapa. Con ACT se revisaron los compromisos adquiridos durante el año 2021 y se planearon acciones para el año 2022. Se ha adelantado capacitación con la DTAM para el diligenciamiento del instrumento AEMAPS. Se ha mantenido la coordinación con el equipo de trabajo en campo y se realizó reunión interna de evaluación y revisión de funciones de los funcionarios del parque.                                                                                                                                            
Anexo 1 acta-lista-asistencia-recomendaciones-aemaps-28-03-2022
Anexo 2 acta-reunión-szf-pnncah-15-02-2022
Anexo 3 acta-revisión-convenio-szf-pnnc-2022
Anexo 3.1 listado-asistencia-revisión convenio-szf-pnnc-2022
Anexo 4 asistencia-planeación-planicie-act-2022                                                                                                                                         </t>
    </r>
  </si>
  <si>
    <r>
      <rPr>
        <b/>
        <sz val="12"/>
        <rFont val="Arial Narrow"/>
        <family val="2"/>
      </rPr>
      <t>PNn Cahuinar</t>
    </r>
    <r>
      <rPr>
        <sz val="12"/>
        <rFont val="Arial Narrow"/>
        <family val="2"/>
      </rPr>
      <t>í: 33,3%</t>
    </r>
  </si>
  <si>
    <r>
      <rPr>
        <b/>
        <sz val="12"/>
        <rFont val="Arial Narrow"/>
        <family val="2"/>
      </rPr>
      <t xml:space="preserve">OAP: </t>
    </r>
    <r>
      <rPr>
        <sz val="12"/>
        <rFont val="Arial Narrow"/>
        <family val="2"/>
      </rPr>
      <t>21/04/2022</t>
    </r>
  </si>
  <si>
    <r>
      <rPr>
        <b/>
        <sz val="12"/>
        <rFont val="Arial Narrow"/>
        <family val="2"/>
      </rPr>
      <t>OAP</t>
    </r>
    <r>
      <rPr>
        <sz val="12"/>
        <rFont val="Arial Narrow"/>
        <family val="2"/>
      </rPr>
      <t>: 33,33%</t>
    </r>
  </si>
  <si>
    <r>
      <rPr>
        <b/>
        <sz val="12"/>
        <rFont val="Arial Narrow"/>
        <family val="2"/>
      </rPr>
      <t>OAP:</t>
    </r>
    <r>
      <rPr>
        <sz val="12"/>
        <rFont val="Arial Narrow"/>
        <family val="2"/>
      </rPr>
      <t xml:space="preserve"> A partir de las prioridades definidas por la DG el portafolio de cooperación y asuntos avanzó en la prioridad No 1 a saber la declaratoria y ampliación de áreas protegidas. En este reporte se incluye el avance frente a la identificación de todas las áreas protegidas que se encuentran en proceso de ampliación y declaratoria su costo y los cooperantes que están o no contribuyendo en sus respectivos proceso; adicionalmente en el marco del cumplimiento del CONPES 4050 la OAP y SGM avanzaron en el costeo de cada una de las acciones del plan de acción de la política del SINAP; de esta manera se incluye en el portafolio este costeo para definir oportunidades de cooperación en esta materia. Se incluye un documento borrador de un ejercicio de priorización de acciones de la política SINAP que serán presentados a distintos cooperantes.
Anexo: reprimerreportedeoportunidadcooperacionvigencia2022.zip</t>
    </r>
  </si>
  <si>
    <r>
      <rPr>
        <b/>
        <sz val="12"/>
        <rFont val="Arial Narrow"/>
        <family val="2"/>
      </rPr>
      <t xml:space="preserve">OAP: </t>
    </r>
    <r>
      <rPr>
        <sz val="12"/>
        <rFont val="Arial Narrow"/>
        <family val="2"/>
      </rPr>
      <t>20%</t>
    </r>
  </si>
  <si>
    <r>
      <rPr>
        <b/>
        <sz val="10"/>
        <rFont val="Arial Narrow"/>
        <family val="2"/>
      </rPr>
      <t xml:space="preserve">PNN CHINGAZA: </t>
    </r>
    <r>
      <rPr>
        <sz val="10"/>
        <rFont val="Arial Narrow"/>
        <family val="2"/>
      </rPr>
      <t>4/04/2022</t>
    </r>
  </si>
  <si>
    <r>
      <rPr>
        <b/>
        <sz val="10"/>
        <rFont val="Arial Narrow"/>
        <family val="2"/>
      </rPr>
      <t>PNN CHINGAZA:</t>
    </r>
    <r>
      <rPr>
        <sz val="10"/>
        <rFont val="Arial Narrow"/>
        <family val="2"/>
      </rPr>
      <t xml:space="preserve"> Se adelantaron reuniones para realizar seguimiento a la ejecución y cumplimiento de metas del Plan de Desarrollo del Municipio de Gachalá, Guasca y San Juanito con el equipo de trabajo del PNN Chingaza. Se participó en reunión del CIDEA de los municipios de Junín, El Calvario y San Juanito.  Se realizó reunión con representantes de la Alcaldía de Cumaral para articular acciones en varias líneas (educación ambiental, restauración, recurso hídrico)
Anexos: *Memorias y acta con Alcaldías
3.1.1 AnexoSeguimiento_pdm_gachala
3.1.2 AnexoSeguimiento_pdm_guasca
3.1.3 AnexoSeguimiento_pdm_san_juanito
*Actas y Memoria reunión cidea Junín, El Calvario, San Juanito
3.1.4 AnexoReunion_cidea_junin
3.1.5 AnexoReunion_cidea_calvario
3.1.6 AnexoReunion_cidea_san_juanito
*Memoria Cumaral
3.1.7 AnexoReunion_cumaral</t>
    </r>
  </si>
  <si>
    <r>
      <rPr>
        <b/>
        <sz val="10"/>
        <rFont val="Arial Narrow"/>
        <family val="2"/>
      </rPr>
      <t xml:space="preserve">PNN CHINGAZA: </t>
    </r>
    <r>
      <rPr>
        <sz val="10"/>
        <rFont val="Arial Narrow"/>
        <family val="2"/>
      </rPr>
      <t>33,33%</t>
    </r>
  </si>
  <si>
    <r>
      <rPr>
        <b/>
        <sz val="10"/>
        <rFont val="Arial Narrow"/>
        <family val="2"/>
      </rPr>
      <t xml:space="preserve">PNN SUMAPAZ: </t>
    </r>
    <r>
      <rPr>
        <sz val="10"/>
        <rFont val="Arial Narrow"/>
        <family val="2"/>
      </rPr>
      <t>4/04/2022</t>
    </r>
  </si>
  <si>
    <r>
      <rPr>
        <b/>
        <sz val="10"/>
        <rFont val="Arial Narrow"/>
        <family val="2"/>
      </rPr>
      <t>PNN SUMAPAZ:</t>
    </r>
    <r>
      <rPr>
        <sz val="10"/>
        <rFont val="Arial Narrow"/>
        <family val="2"/>
      </rPr>
      <t xml:space="preserve"> El PNN Sumapaz participó en la concertación del plan de acción en el marco de los CIDEAs del municipio de Cubarral y Lejanías (Sector Meta), y del municipio de Pasca y Arbeláez (sector Cundinamarca). Los compromisos adquiridos por el área protegida, para cada uno de los municipios se desarrollarán en la vigencia 2022. A continuación, se relacionan las respectivas evidencias:
Acta CIDEA Cubarral Febrero 11
Acta Alcaldía Pasca Febrero 14 
Informe CIDEA Lejanías Febrero 15 
Acta Alcaldía Arbeláez Marzo 11 </t>
    </r>
  </si>
  <si>
    <r>
      <rPr>
        <b/>
        <sz val="10"/>
        <rFont val="Arial Narrow"/>
        <family val="2"/>
      </rPr>
      <t xml:space="preserve">PNN SUMAPAZ: </t>
    </r>
    <r>
      <rPr>
        <sz val="10"/>
        <rFont val="Arial Narrow"/>
        <family val="2"/>
      </rPr>
      <t>33,33%</t>
    </r>
  </si>
  <si>
    <r>
      <rPr>
        <b/>
        <sz val="10"/>
        <rFont val="Arial Narrow"/>
        <family val="2"/>
      </rPr>
      <t xml:space="preserve">DNMI CINARUCO: </t>
    </r>
    <r>
      <rPr>
        <sz val="10"/>
        <rFont val="Arial Narrow"/>
        <family val="2"/>
      </rPr>
      <t>4/04/2022</t>
    </r>
  </si>
  <si>
    <r>
      <rPr>
        <b/>
        <sz val="10"/>
        <rFont val="Arial Narrow"/>
        <family val="2"/>
      </rPr>
      <t xml:space="preserve">DNMI CINARUCO: </t>
    </r>
    <r>
      <rPr>
        <sz val="10"/>
        <rFont val="Arial Narrow"/>
        <family val="2"/>
      </rPr>
      <t>Se realizó la socialización y retroalimentación del plan de manejo con propietarios de predios localizados al interior del DNMI de manera personalizada y predio a predio.  Tambien se desarrollaron espacios de trabajo con los nuevos delegados de las JAC de las veredas del municipio de Cravo Norte que tienen Jurisdicción en el DNMI. Se llevó a cabo espacio de socializacion con propietarios ausentistas de predios localizados en Cravo Norte, espacio donde tambien participaron propietarios de predios localizados en las veredas de Arauca que hacen parte del AP  (anexo 2 oportunidades).</t>
    </r>
  </si>
  <si>
    <r>
      <rPr>
        <b/>
        <sz val="10"/>
        <rFont val="Arial Narrow"/>
        <family val="2"/>
      </rPr>
      <t xml:space="preserve">DNMI CINARUCO: </t>
    </r>
    <r>
      <rPr>
        <sz val="10"/>
        <rFont val="Arial Narrow"/>
        <family val="2"/>
      </rPr>
      <t>33,33%</t>
    </r>
  </si>
  <si>
    <r>
      <rPr>
        <b/>
        <sz val="10"/>
        <rFont val="Arial Narrow"/>
        <family val="2"/>
      </rPr>
      <t xml:space="preserve">PNN EL TUPARRO:  </t>
    </r>
    <r>
      <rPr>
        <sz val="10"/>
        <rFont val="Arial Narrow"/>
        <family val="2"/>
      </rPr>
      <t>4/04/2022</t>
    </r>
  </si>
  <si>
    <r>
      <rPr>
        <b/>
        <sz val="10"/>
        <rFont val="Arial Narrow"/>
        <family val="2"/>
      </rPr>
      <t xml:space="preserve">PNN EL TUPARRO: </t>
    </r>
    <r>
      <rPr>
        <sz val="10"/>
        <rFont val="Arial Narrow"/>
        <family val="2"/>
      </rPr>
      <t>En el marco del proyecto GEF SINAP, el PNN El Tuparro avanza en la priorización de las necesidades de inversión para el fortalecimiento de la gestión del área protegida. Se han desarrollado reuniones para definir especificaciones técnicas de equipos y vehículos, así como jornadas de trabajo con el equipo del área protegida para identificar las necesidades para el área protegida, teniendo en cuenta las condiciones actuales.
Evidencias:
7.1. Inf_GEF
7.2. Acta_Vehiculo</t>
    </r>
  </si>
  <si>
    <r>
      <rPr>
        <b/>
        <sz val="10"/>
        <rFont val="Arial Narrow"/>
        <family val="2"/>
      </rPr>
      <t>PNN EL TUPARRO:</t>
    </r>
    <r>
      <rPr>
        <sz val="10"/>
        <rFont val="Arial Narrow"/>
        <family val="2"/>
      </rPr>
      <t xml:space="preserve"> 33,33%</t>
    </r>
  </si>
  <si>
    <r>
      <rPr>
        <b/>
        <sz val="10"/>
        <rFont val="Arial Narrow"/>
        <family val="2"/>
      </rPr>
      <t xml:space="preserve">PNN TINIGUA: </t>
    </r>
    <r>
      <rPr>
        <sz val="10"/>
        <rFont val="Arial Narrow"/>
        <family val="2"/>
      </rPr>
      <t>4/04/2022</t>
    </r>
  </si>
  <si>
    <r>
      <rPr>
        <b/>
        <sz val="10"/>
        <rFont val="Arial Narrow"/>
        <family val="2"/>
      </rPr>
      <t xml:space="preserve">PNN TINIGUA: </t>
    </r>
    <r>
      <rPr>
        <sz val="10"/>
        <rFont val="Arial Narrow"/>
        <family val="2"/>
      </rPr>
      <t>Durante el periodo de reporte se generaron espacios con comunidades campesinas para el fortalecimiento estrategias en el marco de la implementación de acuerdos suscritos en el 2021; también se generó un espacio con la IE La Julia en el Municipio de Uribe para el fortalecimiento de metodologías educativas articuladas a la investigación y monitoreo de los VOC del AP contribuyendo a su reconocimiento y sensibilización.
Anexo 1. Fortalecimiento_Acuerdos_2021
Anexo 2. Acta_Visita_vivero
Anexo 3. Acta_Emprendimiento_Mieles
Anexo 4. Acta_Articulación_IE_La_Julia</t>
    </r>
  </si>
  <si>
    <r>
      <rPr>
        <b/>
        <sz val="10"/>
        <rFont val="Arial Narrow"/>
        <family val="2"/>
      </rPr>
      <t>PNN TINIGUA:</t>
    </r>
    <r>
      <rPr>
        <sz val="10"/>
        <rFont val="Arial Narrow"/>
        <family val="2"/>
      </rPr>
      <t xml:space="preserve"> 33,33%</t>
    </r>
  </si>
  <si>
    <r>
      <rPr>
        <b/>
        <sz val="10"/>
        <rFont val="Arial Narrow"/>
        <family val="2"/>
      </rPr>
      <t xml:space="preserve">PNN CORDILLERA DE LOS PICACHOS:  </t>
    </r>
    <r>
      <rPr>
        <sz val="10"/>
        <rFont val="Arial Narrow"/>
        <family val="2"/>
      </rPr>
      <t>4/04/2022</t>
    </r>
  </si>
  <si>
    <r>
      <rPr>
        <b/>
        <sz val="10"/>
        <rFont val="Arial Narrow"/>
        <family val="2"/>
      </rPr>
      <t>PNN CORDILLERA DE LOS PICACHOS:</t>
    </r>
    <r>
      <rPr>
        <sz val="10"/>
        <rFont val="Arial Narrow"/>
        <family val="2"/>
      </rPr>
      <t xml:space="preserve"> En el primer trimestre correspondiente al año 2022, el Parque Nacional Natural Cordillera de Los Picachos ha logrado avanzar en dos conceptos técnicos para la constitución de Reservas Naturales de la Sociedad Civil, tener 3 reuniones de articulación con las alcaldías de Neiva, Baraya Huila, San Vicente del Caguán Caquetá, 2 reuniones de articulación con el PNN Tinigua para la gestión conjunta ante la alcaldía de Uribe Meta; participar y generar espacios de fortalecimiento de capacidades para el equipo del AP e iniciar procesos de reactivación de los subsistemas temáticos del SINAP correspondientes a Uribe Meta y San Vicente del Caguán Caquetá. Evidencias: Informe_OT_PNNCP_1mer_Trimestre, Anexo_1_Concepto-técnico_YAYA1, Anexo_2_Concepto-técnico_YAYA2, Anexo_3_Alcaldía_SV_PNNCPicahos, Anexo_4_Asistencia_Alcaldía_Neiva, Anexo_5_Asistencia_Reunión_Baraya_PNNcPIC, Anexo_6_08032022_Ayuda_Memoria_DTOR_PNNT_PNNCP, Anexo_7_14032022_Ayuda_Memoria_PNN_Tinigua_Picachos, Anexo_8_21.02.2022_lista-de-asistencia induccion OTxlsx, 
Anexo_9_lista-de-asistencia_22-02-2022 ordenamiento territorial
Anexo_10_20220228 Dtor OT
Anexo_11_18032022_taller_SINAP_PNNCP</t>
    </r>
  </si>
  <si>
    <r>
      <rPr>
        <b/>
        <sz val="10"/>
        <rFont val="Arial Narrow"/>
        <family val="2"/>
      </rPr>
      <t xml:space="preserve">PNN PICACHOS: </t>
    </r>
    <r>
      <rPr>
        <sz val="10"/>
        <rFont val="Arial Narrow"/>
        <family val="2"/>
      </rPr>
      <t>33,33%</t>
    </r>
  </si>
  <si>
    <r>
      <rPr>
        <b/>
        <sz val="10"/>
        <rFont val="Arial Narrow"/>
        <family val="2"/>
      </rPr>
      <t xml:space="preserve">PNN Sierra de la Macarena: </t>
    </r>
    <r>
      <rPr>
        <sz val="10"/>
        <rFont val="Arial Narrow"/>
        <family val="2"/>
      </rPr>
      <t>33,33%</t>
    </r>
  </si>
  <si>
    <r>
      <rPr>
        <b/>
        <sz val="10"/>
        <rFont val="Arial Narrow"/>
        <family val="2"/>
      </rPr>
      <t xml:space="preserve">PNN Farallones de Cali: </t>
    </r>
    <r>
      <rPr>
        <sz val="10"/>
        <rFont val="Arial Narrow"/>
        <family val="2"/>
      </rPr>
      <t>1/04/2022</t>
    </r>
  </si>
  <si>
    <r>
      <rPr>
        <b/>
        <sz val="10"/>
        <rFont val="Arial Narrow"/>
        <family val="2"/>
      </rPr>
      <t xml:space="preserve">PNN Farallones de Cali: </t>
    </r>
    <r>
      <rPr>
        <sz val="10"/>
        <rFont val="Arial Narrow"/>
        <family val="2"/>
      </rPr>
      <t>Durante el trimestre se realizó monitoreo a los valores objetos de
conservación del PNN Farallones así: Roble blanco en cuenca Pance, Roble Negro en la vereda el otoño, cuenca Meléndez, en el corregimiento de la Buitrera.
Recurso hídrico: En las cuencas Cali, Pance y Meléndez. Monitoreo de sedimentos y mercurio: en el sector de las minas del socorro, con el fin de estimar la cantidad y calidad de agua que sale del PNN Farallones.
Evidencias:
- Informe preliminar implementacion programa de monitoreo PNN Farallones de Cali
- Matriz de datos Recurso hídrico
-Matriz de datos Roble Negro
- Matriz de datos Roble Blanco</t>
    </r>
  </si>
  <si>
    <r>
      <rPr>
        <b/>
        <sz val="10"/>
        <rFont val="Arial Narrow"/>
        <family val="2"/>
      </rPr>
      <t xml:space="preserve">PNN Farallones de Cali: </t>
    </r>
    <r>
      <rPr>
        <sz val="10"/>
        <rFont val="Arial Narrow"/>
        <family val="2"/>
      </rPr>
      <t>33,3%</t>
    </r>
  </si>
  <si>
    <r>
      <rPr>
        <b/>
        <sz val="10"/>
        <rFont val="Arial Narrow"/>
        <family val="2"/>
      </rPr>
      <t xml:space="preserve">PNN Uramba Bahía Málaga: </t>
    </r>
    <r>
      <rPr>
        <sz val="10"/>
        <rFont val="Arial Narrow"/>
        <family val="2"/>
      </rPr>
      <t>1/04/2022</t>
    </r>
  </si>
  <si>
    <r>
      <rPr>
        <b/>
        <sz val="10"/>
        <rFont val="Arial Narrow"/>
        <family val="2"/>
      </rPr>
      <t>El PNN Uramba Bahia Malaga:</t>
    </r>
    <r>
      <rPr>
        <sz val="10"/>
        <rFont val="Arial Narrow"/>
        <family val="2"/>
      </rPr>
      <t xml:space="preserve"> El PNN Uramba Bahia Malaga concerto el plan de accion de los acuerdos y REM  suscritos con comunidades étnicas con cada una de las instancias y mecanismos de coordinación para la  vigencia 2022.
Evidencia: -Acta 005 EMC 23 y 24 marzo V2 (documento en edición)</t>
    </r>
  </si>
  <si>
    <r>
      <rPr>
        <b/>
        <sz val="10"/>
        <rFont val="Arial Narrow"/>
        <family val="2"/>
      </rPr>
      <t xml:space="preserve">PNN Uramba Bahía Málaga: </t>
    </r>
    <r>
      <rPr>
        <sz val="10"/>
        <rFont val="Arial Narrow"/>
        <family val="2"/>
      </rPr>
      <t>33,3%</t>
    </r>
  </si>
  <si>
    <r>
      <rPr>
        <b/>
        <sz val="10"/>
        <rFont val="Arial Narrow"/>
        <family val="2"/>
      </rPr>
      <t xml:space="preserve">SFF Mapelo: </t>
    </r>
    <r>
      <rPr>
        <sz val="10"/>
        <rFont val="Arial Narrow"/>
        <family val="2"/>
      </rPr>
      <t>1/04/2022</t>
    </r>
  </si>
  <si>
    <r>
      <rPr>
        <b/>
        <sz val="10"/>
        <rFont val="Arial Narrow"/>
        <family val="2"/>
      </rPr>
      <t>SFF Mapelo:</t>
    </r>
    <r>
      <rPr>
        <sz val="10"/>
        <rFont val="Arial Narrow"/>
        <family val="2"/>
      </rPr>
      <t xml:space="preserve"> Se hace entrega el formato unificado de los recorridos y autoridad ambiental de los meses  de enero, febrero y marzo de 2021. Se evidencia aumento en el número de recorridos, presencia y ejercicio de la autoridad ambiental con respecto al primer trimestre del 2022
Anexo 01. Se anexa el formato unificado reporte de recorridos pvc y autoridad ambiental remitido a la DTPA.</t>
    </r>
  </si>
  <si>
    <r>
      <rPr>
        <b/>
        <sz val="10"/>
        <rFont val="Arial Narrow"/>
        <family val="2"/>
      </rPr>
      <t xml:space="preserve">SFF Mapelo: </t>
    </r>
    <r>
      <rPr>
        <sz val="10"/>
        <rFont val="Arial Narrow"/>
        <family val="2"/>
      </rPr>
      <t>33,3%</t>
    </r>
  </si>
  <si>
    <r>
      <rPr>
        <b/>
        <sz val="10"/>
        <rFont val="Arial Narrow"/>
        <family val="2"/>
      </rPr>
      <t xml:space="preserve">PNN Utría : </t>
    </r>
    <r>
      <rPr>
        <sz val="10"/>
        <rFont val="Arial Narrow"/>
        <family val="2"/>
      </rPr>
      <t>4/04/2022</t>
    </r>
  </si>
  <si>
    <r>
      <rPr>
        <b/>
        <sz val="10"/>
        <rFont val="Arial Narrow"/>
        <family val="2"/>
      </rPr>
      <t xml:space="preserve">PNN Utría: </t>
    </r>
    <r>
      <rPr>
        <sz val="10"/>
        <rFont val="Arial Narrow"/>
        <family val="2"/>
      </rPr>
      <t>Area protegida no tiene recursos asignados, para lograr acuerdos</t>
    </r>
  </si>
  <si>
    <r>
      <rPr>
        <b/>
        <sz val="10"/>
        <rFont val="Arial Narrow"/>
        <family val="2"/>
      </rPr>
      <t xml:space="preserve">PNN Utría: </t>
    </r>
    <r>
      <rPr>
        <sz val="10"/>
        <rFont val="Arial Narrow"/>
        <family val="2"/>
      </rPr>
      <t>0%</t>
    </r>
  </si>
  <si>
    <r>
      <rPr>
        <b/>
        <sz val="10"/>
        <rFont val="Arial Narrow"/>
        <family val="2"/>
      </rPr>
      <t xml:space="preserve">PNN Gorgona: </t>
    </r>
    <r>
      <rPr>
        <sz val="10"/>
        <rFont val="Arial Narrow"/>
        <family val="2"/>
      </rPr>
      <t>4/04/2022</t>
    </r>
  </si>
  <si>
    <r>
      <rPr>
        <b/>
        <sz val="10"/>
        <rFont val="Arial Narrow"/>
        <family val="2"/>
      </rPr>
      <t xml:space="preserve">PNN Gorgona: </t>
    </r>
    <r>
      <rPr>
        <sz val="10"/>
        <rFont val="Arial Narrow"/>
        <family val="2"/>
      </rPr>
      <t>Area protegida no tiene recursos asignados, para lograr acuerdos</t>
    </r>
  </si>
  <si>
    <r>
      <rPr>
        <b/>
        <sz val="10"/>
        <rFont val="Arial Narrow"/>
        <family val="2"/>
      </rPr>
      <t xml:space="preserve">PNN Gorgona: </t>
    </r>
    <r>
      <rPr>
        <sz val="10"/>
        <rFont val="Arial Narrow"/>
        <family val="2"/>
      </rPr>
      <t>0%</t>
    </r>
  </si>
  <si>
    <r>
      <rPr>
        <b/>
        <sz val="10"/>
        <rFont val="Arial Narrow"/>
        <family val="2"/>
      </rPr>
      <t xml:space="preserve">PNN Katios: </t>
    </r>
    <r>
      <rPr>
        <sz val="10"/>
        <rFont val="Arial Narrow"/>
        <family val="2"/>
      </rPr>
      <t>4/04/2022</t>
    </r>
  </si>
  <si>
    <r>
      <rPr>
        <b/>
        <sz val="10"/>
        <rFont val="Arial Narrow"/>
        <family val="2"/>
      </rPr>
      <t>PNN Katios:</t>
    </r>
    <r>
      <rPr>
        <sz val="10"/>
        <rFont val="Arial Narrow"/>
        <family val="2"/>
      </rPr>
      <t xml:space="preserve"> Se realizaron reuniones con los mecanismos de coordinación de los acuerdos de tumarado, puente América y Juin Phubuur logrando concertar los planes de acción para el año 2022
-Actas de reuniones realizadas con las comunidades durante este trimestre en el marco de los acuerdos suscritos y con el REM. ACTA CONCERTACION PLAN DE TRABAJO TUMARADO 08-03-2022 (1), Acta planeacion Ejes Tematicos 23-02-2022, ACTA REUNION CONSEJO CACARICA -PNNK 23-02-22-Rdo, ACTA REUNION SAMA-AUNAP-PNNK, ACTA. CONCERTACION PLAN DE TRABAJO BIJAO 06-03-2022 y ACTA. CONCERTACIÒN PLAN DE TRABAJO PNNK JUIN PHUBUUR 05-03-2022)</t>
    </r>
  </si>
  <si>
    <r>
      <rPr>
        <b/>
        <sz val="10"/>
        <rFont val="Arial Narrow"/>
        <family val="2"/>
      </rPr>
      <t xml:space="preserve">PNN Katios : </t>
    </r>
    <r>
      <rPr>
        <sz val="10"/>
        <rFont val="Arial Narrow"/>
        <family val="2"/>
      </rPr>
      <t>33,33%</t>
    </r>
  </si>
  <si>
    <r>
      <rPr>
        <b/>
        <sz val="10"/>
        <rFont val="Arial Narrow"/>
        <family val="2"/>
      </rPr>
      <t xml:space="preserve">PNN Munchique: </t>
    </r>
    <r>
      <rPr>
        <sz val="10"/>
        <rFont val="Arial Narrow"/>
        <family val="2"/>
      </rPr>
      <t>1/04/2022</t>
    </r>
  </si>
  <si>
    <r>
      <rPr>
        <b/>
        <sz val="10"/>
        <rFont val="Arial Narrow"/>
        <family val="2"/>
      </rPr>
      <t xml:space="preserve">PNN Munchique: </t>
    </r>
    <r>
      <rPr>
        <sz val="10"/>
        <rFont val="Arial Narrow"/>
        <family val="2"/>
      </rPr>
      <t>Participación en la reunión con el objetivo de coordinar acciones para implementar el PNIS con las familias que se encuentran al interior de
PNNC Participación en la reunión PDET con el objetivo de impulsar el avance de los proyectos del plan de trabajo 2022, en sus etapas de estructuración, financiación, contratación y ejecución, así como informar y hacer balance de la implementación del plan de trabajo 2022 y tramitar cuellos de botella en temas estratégicos a través de sinergias interinstitucionales
Evidencia:
-Acta reunion DSCI 11-03-2022
-Inf evento PDET 29-03-2022</t>
    </r>
  </si>
  <si>
    <r>
      <rPr>
        <b/>
        <sz val="10"/>
        <rFont val="Arial Narrow"/>
        <family val="2"/>
      </rPr>
      <t xml:space="preserve">PNN Munchique: </t>
    </r>
    <r>
      <rPr>
        <sz val="10"/>
        <rFont val="Arial Narrow"/>
        <family val="2"/>
      </rPr>
      <t>33,33%</t>
    </r>
  </si>
  <si>
    <r>
      <rPr>
        <b/>
        <sz val="10"/>
        <rFont val="Arial Narrow"/>
        <family val="2"/>
      </rPr>
      <t xml:space="preserve">DTCA- SFF Los Colorados: </t>
    </r>
    <r>
      <rPr>
        <sz val="10"/>
        <rFont val="Arial Narrow"/>
        <family val="2"/>
      </rPr>
      <t>1/04/2022</t>
    </r>
  </si>
  <si>
    <r>
      <rPr>
        <b/>
        <sz val="10"/>
        <rFont val="Arial Narrow"/>
        <family val="2"/>
      </rPr>
      <t xml:space="preserve">DTCA- SFF Los Colorados: </t>
    </r>
    <r>
      <rPr>
        <sz val="10"/>
        <rFont val="Arial Narrow"/>
        <family val="2"/>
      </rPr>
      <t>Para el primer cuatrimestre, en el marco del proyecto conectividades (Anexo 1. Informe se seguimiento del PCS-31-03-22), se hizo una nueva socialización del proyecto de conectividades a la  vereda Paramo con la finalidad de incluir algunos predios que quedaron pendientes en  fase I.  En términos de dar sostenibilidad al proyecto para cuando no este el proyecto, se viene identificando los atroibutos ecoturisticos de valor para las veredas Raicero y Brasilar con quienes existe una posibilidad de desarrollar dicha acción en el marco del pago por servicios ambientales de la empresa Promigas, aliado estrategico del santuario.</t>
    </r>
  </si>
  <si>
    <r>
      <rPr>
        <b/>
        <sz val="10"/>
        <rFont val="Arial Narrow"/>
        <family val="2"/>
      </rPr>
      <t xml:space="preserve">DTCA- SFF Los Colorados: </t>
    </r>
    <r>
      <rPr>
        <sz val="10"/>
        <rFont val="Arial Narrow"/>
        <family val="2"/>
      </rPr>
      <t>33,33%</t>
    </r>
  </si>
  <si>
    <r>
      <rPr>
        <b/>
        <sz val="10"/>
        <rFont val="Arial Narrow"/>
        <family val="2"/>
      </rPr>
      <t>Santuario de Fauna y Flora El Corchal "El Mono Hernández":</t>
    </r>
    <r>
      <rPr>
        <sz val="10"/>
        <rFont val="Arial Narrow"/>
        <family val="2"/>
      </rPr>
      <t xml:space="preserve">  1/04/2022</t>
    </r>
  </si>
  <si>
    <r>
      <rPr>
        <b/>
        <sz val="10"/>
        <rFont val="Arial Narrow"/>
        <family val="2"/>
      </rPr>
      <t xml:space="preserve">Santuario de Fauna y Flora El Corchal "El Mono Hernández": </t>
    </r>
    <r>
      <rPr>
        <sz val="10"/>
        <rFont val="Arial Narrow"/>
        <family val="2"/>
      </rPr>
      <t>El equipo humano del área protegida viene adelantando un proceso orientado a la suscripción de acuerdos de restauración participativa con los parceleros ubicados en las márgenes de los caños Pablo y Burro, para lo cual es menester realizar, entre otras acciones, la caracterización de las parcelas y la aplicación de la ficha UOT. Además de las acciones que se vienen adelantando en campo con las comunidades sujetos de suscripción de acuerdos, se han realizado las siguientes acciones orientadas a lograr este objetivo: Reunión con la Fundación Herencia Ambiental con el objetivo de Revisar  el avance técnico  y administrativo del Convenio Específico de Asociación N° PC-DTCA- ESAL-005-2021, realizada el día 4 de febrero, cuyo objeto es: Aunar esfuerzos para implementar procesos de reactivación económica en el SFF El Corchal Mono Hernández, contribuyendo al desarrollo sostenible, el fortalecimiento de la identidad étnica y cultural de las comunidades y a la gestión de conservación y valoración social del área protegida.(Acta_concertación_SFFCMH-Herencia Ambiental_04022022).Reunión con KFW y Fundación Fauna Caribe, realizada el 10 de febrero, con el objetivo de realizar la socialización de los resultados del reconocimiento de campo de las condiciones topo batimétricas del Caño Pablo, el cual será rehabilitado. En este trabajo se contará con mano de obra de los parceleros y otras personas que ejercen cierto tipo de presión a los ecosistemas del área protegida y que han manifestado su intención de suscribir acuerdos. (Acta_Reunión_SFFCMH-KFW-FaunaCaribe_10022022). Reunión con la Gobernación de Sucre, realizada el 15 de marzo, con el objetivo de socializar las iniciativas o negocios verdes y demás acciones desarrolladas por el equipo del SFF El Corchal con el propósito de disminuir presiones al interior del Área Protegida, con el fin de identificar apoyos y temas de trabajo común con la Gobernación de Sucre, que permitan apoyos de largo plazo para las comunidades del contexto del Santuario. (Acta_Reunión_Gob.Sucre_15032022). Reunión con Herencia Ambiental con el objetivo de Revisar el avance de las acciones contempladas en el Convenio No 005 suscrito entre Herencia Ambiental y SFF El Corchal, realizada el día 18 de marzo. (Acta_Reunion_Herencia Ambiental _SFFCM_18032022). Se anexa como evidencia adicional el Informe trimestral de PVC donde se encuentra registro fotográfico de las acciones desarrolladas en campo.</t>
    </r>
  </si>
  <si>
    <r>
      <rPr>
        <b/>
        <sz val="10"/>
        <rFont val="Arial Narrow"/>
        <family val="2"/>
      </rPr>
      <t xml:space="preserve">Santuario de Fauna y Flora El Corchal "El Mono Hernández": </t>
    </r>
    <r>
      <rPr>
        <sz val="10"/>
        <rFont val="Arial Narrow"/>
        <family val="2"/>
      </rPr>
      <t>33,33%</t>
    </r>
  </si>
  <si>
    <r>
      <rPr>
        <b/>
        <sz val="10"/>
        <rFont val="Arial Narrow"/>
        <family val="2"/>
      </rPr>
      <t xml:space="preserve">PNN Paramillo: </t>
    </r>
    <r>
      <rPr>
        <sz val="10"/>
        <rFont val="Arial Narrow"/>
        <family val="2"/>
      </rPr>
      <t>1/04/2022</t>
    </r>
  </si>
  <si>
    <r>
      <rPr>
        <b/>
        <sz val="10"/>
        <rFont val="Arial Narrow"/>
        <family val="2"/>
      </rPr>
      <t xml:space="preserve">PNN Paramillo: </t>
    </r>
    <r>
      <rPr>
        <sz val="10"/>
        <rFont val="Arial Narrow"/>
        <family val="2"/>
      </rPr>
      <t xml:space="preserve">Para el trimestre respecto a los 54 acuerdos de SSC suscritos en 2021 con campesinos en las veredas Oscurana-Alto Tay-Km13, en Tierralta (Córdoba) se avanzó en las entregas de materiales e insumos que habían quedado pendientes de diciembre 2021, se hicieron entregas de 8.824 alevinos de cachamas y 19 bultos de alimento concentrado para peces, se prestó asesoría y asistencia técnica en los sistemas agroforestales (cacao criollo), piscicultura, en la instalación y ubicación de bocatomas y en construcción de pozos sépticos, esto con personal contratado por el AP, ya que no se asignaron recursos en esta vigencia para la contratación del personal que atendería este programa. Respecto a los acuerdos suscritos en el año 2019 con campesinos de las veredas La Cristalina, Boca De La Cristalina y Santa Lucia, en San José de Uré (Córdoba) se avanzó en el seguimiento a 43 acuerdos en el cumplimiento de compromisos, con la delimitación de áreas donde se adelantan acciones de recuperación y la toma de puntos con GPS y seguimiento de siembra de árboles, completando a la fecha un total de 1.727 árboles de 3420; lo que corresponde al 50,5% de avance. Con los acuerdos suscritos en el año 2018 con campesinos del sector Diamante-Tolová, en Tierralta (Córdoba), a pesar que ya se culminó el cumplimiento del proyecto se le está haciendo seguimiento por parte del AP a una reinversión realizada en el año 2021 a 5 familias cumplidas, las cuáles propusieron restaurar las márgenes de la quebrada El Ratón, y se avanzó en la verificación del estado de conservación de la quebrada, medición de áreas a aislar y cálculo de árboles a plantar por beneficiario, y se encuentran realizando el aislamiento con el alambre entregado por el programa DLS. En relación al proyecto “Emprendimiento social y económico para la lucha contra la deforestación” en el municipio de Puerto Libertador para restaurar 500 hectáreas al interior del PNNP, establecer 200 has de cacao criollo y 200 has de plátano como sombrío provisional, que será reemplazado con especies forestales nativas de la región, en terrenos aledaños al PNNP financiado por ACDI/VOCA, quien financiará 50 hectáreas de cacao criollo y 50 hectáreas REP, en las veredas Alto San Juan, San Juan Medio, La Mulata, William, Bucaramanga y Tres Palitos, financiando también emprendimientos individuales y asociativos en este sector, se avanzó en la realización de dos reuniones de socialización de los avances del proyecto, la primera en la vereda Bucaramanga a los beneficiarios de esta vereda y de la vereda Tres Palitos, mostrando los avances de los emprendimientos individuales de peces, gallinas ponedoras y ají, de igual forma, se hizo un ejercicio de verificación de líneas productivas por beneficiario y el área que posee el predio para el proceso de caracterización y levantamiento predial; la segunda reunión se realizó en el corregimiento de San Juan de Asís, asistiendo los beneficiarios de las veredas La Mulata, Alto San Juan, San Juan Medio y William, mostrando los avances en las caracterizaciones prediales y verificación de documentos requeridos y faltantes para la firma de los acuerdos. Respecto al proceso de aplicar a compensaciones del sector energético, como parte del plan de compensación por pérdida de biodiversidad del proyecto “Interconexión Eléctrica Antioquia Cerromatoso” a cargo de ISA – INTERCOLOMBIA, donde el Parque en coordinación entre la SGM, SSNA con la empresa ISA INTERCOLOMBIA generaron una propuesta de conservación en los sectores de manejo Uré y San Pedro que busca solucionar los conflictos por uso y ocupación de predios al interior del Parque y la degradación de los ecosistemas asociados al uso por parte de familias campesinas, que fue presentado al ANLA en 2020, y en este primer trimestre se recibió notificación por parte de la profesional de compensaciones de la DTCA, en un mensaje whatsapp al profesional de planeación y al jefe del Parque de la aprobación del ANLA de la propuesta presentada y se está a la espera de pronunciamiento oficial de la autoridad ambiental para proceder. Respecto al proyecto de REP y emprendimiento económico con cacao criollo en el resguardo Alto Sinú, gestionado por el FCS, para la rehabilitación de 1.000 hectáreas de bosques degradados al interior del resguardo Alto Sinú y el establecimiento de 210 hectáreas de sistemas agroforestales de cacao como alternativa económica sostenible, ejecutado a través de la Fundación Ecodelca, Los Cabildos Mayores, la Empresa URRA S.A y Activa G10; se avanzó en el levantamiento cartográfico y en campo de los lotes a restaurar en las comunidades de Kachichi, Karakaradó, Widó y Beguidó por el rio Esmeralda, por el rio Verde en las comunidades de Porremia, Dozá y Tundó, además el diligenciamiento de la ficha de caracterización, resultando 266 hectáreas para restauración en 34 lotes. Para el proyecto financiado por KFW e implementado por FEDECACAO para el establecimiento de cacao criollo ejecutado bajo el convenio 010/2020, en tres sectores: veredas Manantiales, Cañafina, Tuis-Tuis, veredas Diamante, Tolová, La Bonita y Cascajal del municipio de Tierralta y en el municipio de  San José de Uré, veredas La Cristalina, Bocas de La Cristalina y Santa Lucia, beneficiando 137 familias en el que se establecerán 149.5 hectáreas de cacao y el sostenimiento de 44 hectáreas;  se avanzó en las caracterizaciones prediales completando el 95% de éstas, se avanzó por parte de FEDECACAO en la compra de semillas e insumos para el montaje de viveros, se inició la entrega de 10,000 semillas de cacao para los productores que tienen viveros de 100 a 200 plantas para resiembra, compra de material vegetal y otros insumos para siembra nueva, sostenimiento y renovación, se realizó la compra y entrega de insumos para la preparación de biopreparados; acompañamiento técnico en el trazado, ahoyado y siembra, se realizaron 21 visitas para un total de 195 acumuladas con un porcentaje de ejecución de 62,5%, se realizó el acompañamiento técnico primer año siembra /sostenimiento /renovación, con 263 visitas para un total de 323 visitas superando la meta el primer año de 244 visitas; asistencia técnica, orientación y capacitación en relación con los procesos de post – cosecha, comercialización y asociatividad, con 6 escuelas de campo (ECA´s) para un total acumulado de 22 ECA´s, para un avance de 44%. </t>
    </r>
    <r>
      <rPr>
        <b/>
        <sz val="11"/>
        <rFont val="Arial Narrow"/>
        <family val="2"/>
      </rPr>
      <t xml:space="preserve">EVIDENCIA: </t>
    </r>
    <r>
      <rPr>
        <sz val="11"/>
        <rFont val="Arial Narrow"/>
        <family val="2"/>
      </rPr>
      <t>2022_03_31 Informe avances proyectos de inversión - PNN Paramillo.</t>
    </r>
  </si>
  <si>
    <r>
      <rPr>
        <b/>
        <sz val="10"/>
        <rFont val="Arial Narrow"/>
        <family val="2"/>
      </rPr>
      <t xml:space="preserve">PNN Paramillo: </t>
    </r>
    <r>
      <rPr>
        <sz val="10"/>
        <rFont val="Arial Narrow"/>
        <family val="2"/>
      </rPr>
      <t>33,33%</t>
    </r>
  </si>
  <si>
    <r>
      <rPr>
        <b/>
        <sz val="10"/>
        <rFont val="Arial Narrow"/>
        <family val="2"/>
      </rPr>
      <t>PNN de Macuira:</t>
    </r>
    <r>
      <rPr>
        <sz val="10"/>
        <rFont val="Arial Narrow"/>
        <family val="2"/>
      </rPr>
      <t xml:space="preserve"> 01/04/2022</t>
    </r>
  </si>
  <si>
    <r>
      <rPr>
        <b/>
        <sz val="10"/>
        <rFont val="Arial Narrow"/>
        <family val="2"/>
      </rPr>
      <t xml:space="preserve">PNN de Macuira: </t>
    </r>
    <r>
      <rPr>
        <sz val="10"/>
        <rFont val="Arial Narrow"/>
        <family val="2"/>
      </rPr>
      <t>Durante el primer cuatrimestre, el Jefe (E) del PNN del Macuira solicitó mediante E - Mail al profesional SIG de la DTCA la cartografía respecto a los polígonos de las Área propuestas para compensación (la primera "Jo'uma'ana" ya aprobada y la segunda propuesta complementaria). Cabe resaltar que la segunda área complementaria, se le debe mejorar su espacialización incorporando criterios de, coberturas, hidrografía y sociales con el fin de delimitar el área a un mayor nivel de detalle. Anexo: 1.Salida gráfica de poligonospara compensación.PDF; anexo 2. Trazabilidad de correos electrónicos sobre el tema</t>
    </r>
  </si>
  <si>
    <r>
      <rPr>
        <b/>
        <sz val="10"/>
        <rFont val="Arial Narrow"/>
        <family val="2"/>
      </rPr>
      <t xml:space="preserve">PNN de Macuira: </t>
    </r>
    <r>
      <rPr>
        <sz val="10"/>
        <rFont val="Arial Narrow"/>
        <family val="2"/>
      </rPr>
      <t>33,33%</t>
    </r>
  </si>
  <si>
    <r>
      <rPr>
        <b/>
        <sz val="10"/>
        <rFont val="Arial Narrow"/>
        <family val="2"/>
      </rPr>
      <t xml:space="preserve">PNN BAhía Portete Kaurrele: </t>
    </r>
    <r>
      <rPr>
        <sz val="10"/>
        <rFont val="Arial Narrow"/>
        <family val="2"/>
      </rPr>
      <t>1/04/2022</t>
    </r>
  </si>
  <si>
    <r>
      <rPr>
        <b/>
        <sz val="10"/>
        <rFont val="Arial Narrow"/>
        <family val="2"/>
      </rPr>
      <t xml:space="preserve">PNN BAhía Portete Kaurrele: </t>
    </r>
    <r>
      <rPr>
        <sz val="10"/>
        <rFont val="Arial Narrow"/>
        <family val="2"/>
      </rPr>
      <t>desde el año 2021 empezó un proceso de apoyo a la implementación de iniciativas de artesanías y buenas prácticas pesqueras con las comunidades de Portete y Yariwanichi, estas iniciativas en el 2022 están siendo financiadas con recursos de los proyectos MIMAC – GIZ y con el Programa: Áreas Protegidas y Diversidad Biológica – KfW; para dar inicio a las actividades del presente año se realizó una reunión con la autoridad tradicional de la comunidad de Yariwanichi y la líder de Portete. Anexo 1. Listado de asistencia</t>
    </r>
  </si>
  <si>
    <r>
      <rPr>
        <b/>
        <sz val="10"/>
        <rFont val="Arial Narrow"/>
        <family val="2"/>
      </rPr>
      <t xml:space="preserve">PNN BAhía Portete Kaurrele: </t>
    </r>
    <r>
      <rPr>
        <sz val="10"/>
        <rFont val="Arial Narrow"/>
        <family val="2"/>
      </rPr>
      <t>33,33%</t>
    </r>
  </si>
  <si>
    <r>
      <rPr>
        <b/>
        <sz val="10"/>
        <rFont val="Arial Narrow"/>
        <family val="2"/>
      </rPr>
      <t xml:space="preserve">SFF LOS FLAMENCOS: </t>
    </r>
    <r>
      <rPr>
        <sz val="10"/>
        <rFont val="Arial Narrow"/>
        <family val="2"/>
      </rPr>
      <t>1/04/2022</t>
    </r>
  </si>
  <si>
    <r>
      <rPr>
        <b/>
        <sz val="10"/>
        <rFont val="Arial Narrow"/>
        <family val="2"/>
      </rPr>
      <t>SFF LOS FLAMENCOS:</t>
    </r>
    <r>
      <rPr>
        <sz val="10"/>
        <rFont val="Arial Narrow"/>
        <family val="2"/>
      </rPr>
      <t xml:space="preserve"> En reunión realizada el 18 de enero de 2022 entre el SFF Los Flamencos y la FHAC se evidencia la necesidad de gestionar recursos económicos que permitan apalancar la segunda fase del proyecto de Conectividad Socioecosistémica en la Cuenca Tomamarazón Camarones. En esta reunión se presenta un listado de Fondos que tiene la FHAC, la cual revisará las convocatorias disponibles para enviar las propuestas. Después de realizar la gestión fue posible enviar la consulta con una informativa del proyecto a la Fundación Mitsubishi, el primero de febrero de 2022; quienes confirmaron el recibido de la consulta. Hasta la fecha no se ha recibido notificación relacionada con el particular. Anexo 1. Acta de reunión con FHAC (Anexo 1. 20220118 Seguimiento No.17 PNN-FH  sobre gestión de recursos proyecto cuenca camarones). Así mismo, el día 23 de febrero la jefa y dos profesionales del AP sostuvieron una reunión con el director de Corpoguajira Samuel Lanao, para lograr la articulación interinstitucional entre las dos entidades y comprometerse a la gestión de recursos para una segunda fase del proyecto de Conectividades Socioecosistémicas.  Anexo 2. Listado de asistencia y ayuda de memoria (Anexo 2. Reunión Corpoguajira04-04-2022 22.39).</t>
    </r>
  </si>
  <si>
    <r>
      <rPr>
        <b/>
        <sz val="10"/>
        <rFont val="Arial Narrow"/>
        <family val="2"/>
      </rPr>
      <t xml:space="preserve">SFF LOS FLAMENCOS: </t>
    </r>
    <r>
      <rPr>
        <sz val="10"/>
        <rFont val="Arial Narrow"/>
        <family val="2"/>
      </rPr>
      <t>33,33%</t>
    </r>
  </si>
  <si>
    <r>
      <rPr>
        <b/>
        <sz val="10"/>
        <rFont val="Arial Narrow"/>
        <family val="2"/>
      </rPr>
      <t xml:space="preserve">SF Acandí Playón y Playona: </t>
    </r>
    <r>
      <rPr>
        <sz val="10"/>
        <rFont val="Arial Narrow"/>
        <family val="2"/>
      </rPr>
      <t>1/04/2022</t>
    </r>
  </si>
  <si>
    <r>
      <rPr>
        <b/>
        <sz val="10"/>
        <rFont val="Arial Narrow"/>
        <family val="2"/>
      </rPr>
      <t>SF Acandí, Playón y Playona:</t>
    </r>
    <r>
      <rPr>
        <sz val="10"/>
        <rFont val="Arial Narrow"/>
        <family val="2"/>
      </rPr>
      <t xml:space="preserve"> En el primer cuatrimestre y dando alcance a las acciones de participar y acompañar a los consejos comunitarios de Acandí en la formulación de proyectos productivos, el equipo técnico del área protegida Santuario de Fauna Acandí, Playón y Playona de manera conjunta con los Consejos Comunitarios de Acandí (COCOMASUR, COCOMASECO y COCOMANORTE), avanzó en la formulación del proyecto denominado “Fortalecimiento de los Consejos Comunitarios de Acandí en el marco de su autonomía para el cuidado y protección del territorio a través de la prevención, recolección, transporte, manejo selectivo y aprovechamiento de los residuos sólidos plásticos y maderables presentes en el Santuario de Fauna Acandí, Playón y Playona y zona de influencia”, el cual tiene como objetivo Minimizar el impacto ambiental que generan los residuos sólidos sobre los objetos de conservación del área protegida y su zona de influencia. Evidencias: Anexo 1. Proyecto Residuos sólidos; Anexo 2. Listados de asistencia</t>
    </r>
  </si>
  <si>
    <r>
      <rPr>
        <b/>
        <sz val="10"/>
        <rFont val="Arial Narrow"/>
        <family val="2"/>
      </rPr>
      <t xml:space="preserve">SF Acandí Playón y Playona: </t>
    </r>
    <r>
      <rPr>
        <sz val="10"/>
        <rFont val="Arial Narrow"/>
        <family val="2"/>
      </rPr>
      <t>33,33%</t>
    </r>
  </si>
  <si>
    <r>
      <rPr>
        <b/>
        <sz val="10"/>
        <rFont val="Arial Narrow"/>
        <family val="2"/>
      </rPr>
      <t xml:space="preserve">PNN Sierra Nevada de Santa Marta : </t>
    </r>
    <r>
      <rPr>
        <sz val="10"/>
        <rFont val="Arial Narrow"/>
        <family val="2"/>
      </rPr>
      <t>1/04/2022</t>
    </r>
  </si>
  <si>
    <r>
      <rPr>
        <b/>
        <sz val="10"/>
        <rFont val="Arial Narrow"/>
        <family val="2"/>
      </rPr>
      <t xml:space="preserve">PNN Sierra Nevada de Santa Marta: </t>
    </r>
    <r>
      <rPr>
        <sz val="10"/>
        <rFont val="Arial Narrow"/>
        <family val="2"/>
      </rPr>
      <t>La implementación de las jornadas conjuntas con la comunidad campesina e indígena sobre la disposición adecuada de residuos, se realizará en el marco de la ejecución del proyecto de Restauración Ecológica Participativa, pues logra convocar un importante número de miembros de la comunidad. Hasta el momento no se cuenta con una fecha estipulada para la realización de esta actividad, pues implica contar con recursos económicos para apoyar la hidratación de los partipantes. No se asocian evidencias.</t>
    </r>
  </si>
  <si>
    <r>
      <rPr>
        <b/>
        <sz val="10"/>
        <rFont val="Arial Narrow"/>
        <family val="2"/>
      </rPr>
      <t xml:space="preserve">PNN Sierra Nevada de Santa Marta: </t>
    </r>
    <r>
      <rPr>
        <sz val="10"/>
        <rFont val="Arial Narrow"/>
        <family val="2"/>
      </rPr>
      <t>0%</t>
    </r>
  </si>
  <si>
    <r>
      <rPr>
        <b/>
        <sz val="10"/>
        <rFont val="Arial Narrow"/>
        <family val="2"/>
      </rPr>
      <t>PNN Tayrona:</t>
    </r>
    <r>
      <rPr>
        <sz val="10"/>
        <rFont val="Arial Narrow"/>
        <family val="2"/>
      </rPr>
      <t>1/04/2022</t>
    </r>
  </si>
  <si>
    <r>
      <rPr>
        <b/>
        <sz val="10"/>
        <rFont val="Arial Narrow"/>
        <family val="2"/>
      </rPr>
      <t xml:space="preserve">PNN Tayrona: </t>
    </r>
    <r>
      <rPr>
        <sz val="10"/>
        <rFont val="Arial Narrow"/>
        <family val="2"/>
      </rPr>
      <t>El día 29 de marzo de 2022, se participó en el la reunión preparatoria de temporada de Semana Santa en el Distrito de Santa Marta, realizado en la sala de eventos de la DIMAR. Durante el espacio, las entidades participantes expresaron sus acciones, compromisos y requerimientos para el manejo de esta temporada. Desde el Parque Tayrona, se manifiesto el accionar institucional a través de los guardaparques y del personal dispuesto en el área través del convenio con Bomberos y se requirió el apoyo de instituciones como la Policía Nacional para ayudar en el control de ingreso en los sectores de Bahía Concha, Palangana y Zaino y de DIMAR para el control marino. Se anexa como soporte la memoria del espacio de reunión que contiene el listado de asistencia y registro fotográfico.</t>
    </r>
    <r>
      <rPr>
        <b/>
        <sz val="10"/>
        <rFont val="Arial Narrow"/>
        <family val="2"/>
      </rPr>
      <t xml:space="preserve"> "OPORTUNIDAD 52 - </t>
    </r>
    <r>
      <rPr>
        <sz val="10"/>
        <rFont val="Arial Narrow"/>
        <family val="2"/>
      </rPr>
      <t xml:space="preserve">REUNION PREPARATORIA SEMANA SANTA-PMU" </t>
    </r>
  </si>
  <si>
    <r>
      <rPr>
        <b/>
        <sz val="10"/>
        <rFont val="Arial Narrow"/>
        <family val="2"/>
      </rPr>
      <t xml:space="preserve">PNN Tayrona: </t>
    </r>
    <r>
      <rPr>
        <sz val="10"/>
        <rFont val="Arial Narrow"/>
        <family val="2"/>
      </rPr>
      <t>33,33%</t>
    </r>
  </si>
  <si>
    <r>
      <rPr>
        <b/>
        <sz val="10"/>
        <rFont val="Arial Narrow"/>
        <family val="2"/>
      </rPr>
      <t xml:space="preserve">PNN Corales de Profundidad: </t>
    </r>
    <r>
      <rPr>
        <sz val="10"/>
        <rFont val="Arial Narrow"/>
        <family val="2"/>
      </rPr>
      <t>1/04/2022</t>
    </r>
  </si>
  <si>
    <r>
      <rPr>
        <b/>
        <sz val="10"/>
        <rFont val="Arial Narrow"/>
        <family val="2"/>
      </rPr>
      <t xml:space="preserve">El PNN Corales de Profundidad: </t>
    </r>
    <r>
      <rPr>
        <sz val="10"/>
        <rFont val="Arial Narrow"/>
        <family val="2"/>
      </rPr>
      <t>Se</t>
    </r>
    <r>
      <rPr>
        <b/>
        <sz val="10"/>
        <rFont val="Arial Narrow"/>
        <family val="2"/>
      </rPr>
      <t xml:space="preserve"> </t>
    </r>
    <r>
      <rPr>
        <sz val="10"/>
        <rFont val="Arial Narrow"/>
        <family val="2"/>
      </rPr>
      <t>realiza acercamientos de articulación interinstitucional para la gestión del riesgo, responsabilidad social y ambiental, con las siguientes empresas: OCENSA, según oficio con radicado No.20226670000901, con fecha 29-03-2022, ECOPETROL, según oficio con radicado No.20226670000891, con fecha  29-03-2022. Esto con motivo de realizar acciones conjuntas y sumar esfuerzos que contribuyan a la conservación, protección, investigación, monitoreo, entre otras, al interior del área protegida, y en su zona de influencia; contribuyendo a la conservación de la vida silvestre marina y oceánica, a la disminución y manejo de presiones de origen antrópico, y al bienestar de las comunidades de pescadores artesanales, que hacen uso del área protegida. Se actualiza la matriz de actores correspondiente al primer cuatrimestre del 2022. Anexo 1_120226670000901_00001_Oficio_Ocensa_PNN_CPR_29_03_2022. Anexo 2_120226670000891_00001_Oficio_Ecopetrol_PNN_CPR_29_03_2022. Anexo 3_Email_Articulación_interinstitucional_OCENSA_PNN_CPR_29_03 2022.Anexo__Email_Articulación_Interinstitucional_ECOPETROL_PNN_CPR_29_03_2022. Anexo 5_Matriz_Actores_Cuatrimestre_I_PNN_CPR_2022.</t>
    </r>
  </si>
  <si>
    <r>
      <rPr>
        <b/>
        <sz val="10"/>
        <rFont val="Arial Narrow"/>
        <family val="2"/>
      </rPr>
      <t>PNN Corales de Profundidad: 33,33</t>
    </r>
    <r>
      <rPr>
        <sz val="10"/>
        <rFont val="Arial Narrow"/>
        <family val="2"/>
      </rPr>
      <t>%</t>
    </r>
  </si>
  <si>
    <r>
      <rPr>
        <b/>
        <sz val="10"/>
        <rFont val="Arial Narrow"/>
        <family val="2"/>
      </rPr>
      <t xml:space="preserve">Via Parque Isla de Salamanca: </t>
    </r>
    <r>
      <rPr>
        <sz val="10"/>
        <rFont val="Arial Narrow"/>
        <family val="2"/>
      </rPr>
      <t>1/04/2022</t>
    </r>
  </si>
  <si>
    <r>
      <rPr>
        <b/>
        <sz val="10"/>
        <rFont val="Arial Narrow"/>
        <family val="2"/>
      </rPr>
      <t xml:space="preserve">Via Parque Isla de Salamanca: </t>
    </r>
    <r>
      <rPr>
        <sz val="10"/>
        <rFont val="Arial Narrow"/>
        <family val="2"/>
      </rPr>
      <t>El Area Protegida, se planteó en el primer trimestre realizar una jornada de sensibilización , y una jornada de limpieza y recolección de residuos sólidos en el sector atazcoza y el torno en el segundo semestre. Sin embargo, el Área protegida  se encuentra en proceso de contratación del suministro de combustible, por lo cual la actividad programada para el primer trimestre no se realizó. No se anexan evidencias.</t>
    </r>
  </si>
  <si>
    <r>
      <rPr>
        <b/>
        <sz val="10"/>
        <rFont val="Arial Narrow"/>
        <family val="2"/>
      </rPr>
      <t xml:space="preserve">Via Parque Isla de Salamanca: </t>
    </r>
    <r>
      <rPr>
        <sz val="10"/>
        <rFont val="Arial Narrow"/>
        <family val="2"/>
      </rPr>
      <t>0%</t>
    </r>
  </si>
  <si>
    <r>
      <rPr>
        <b/>
        <sz val="11"/>
        <rFont val="Arial Narrow"/>
        <family val="2"/>
      </rPr>
      <t xml:space="preserve">GTEA: </t>
    </r>
    <r>
      <rPr>
        <sz val="11"/>
        <rFont val="Arial Narrow"/>
        <family val="2"/>
      </rPr>
      <t>20/04/2022</t>
    </r>
  </si>
  <si>
    <r>
      <rPr>
        <b/>
        <sz val="11"/>
        <rFont val="Arial Narrow"/>
        <family val="2"/>
      </rPr>
      <t xml:space="preserve">GTEA: </t>
    </r>
    <r>
      <rPr>
        <sz val="11"/>
        <rFont val="Arial Narrow"/>
        <family val="2"/>
      </rPr>
      <t>La actividad no se encontraba programada para este cuatrimestre, por lo cual no registra avances para el presente reporte, ni se anexan evidencias.</t>
    </r>
  </si>
  <si>
    <r>
      <rPr>
        <b/>
        <sz val="11"/>
        <rFont val="Arial Narrow"/>
        <family val="2"/>
      </rPr>
      <t>GTEA:</t>
    </r>
    <r>
      <rPr>
        <sz val="11"/>
        <rFont val="Arial Narrow"/>
        <family val="2"/>
      </rPr>
      <t xml:space="preserve"> 0%</t>
    </r>
  </si>
  <si>
    <r>
      <rPr>
        <b/>
        <sz val="10"/>
        <rFont val="Arial Narrow"/>
        <family val="2"/>
      </rPr>
      <t xml:space="preserve">DTOR </t>
    </r>
    <r>
      <rPr>
        <sz val="10"/>
        <rFont val="Arial Narrow"/>
        <family val="2"/>
      </rPr>
      <t>4/04/2022</t>
    </r>
  </si>
  <si>
    <r>
      <rPr>
        <b/>
        <sz val="10"/>
        <rFont val="Arial Narrow"/>
        <family val="2"/>
      </rPr>
      <t xml:space="preserve">DTOR: </t>
    </r>
    <r>
      <rPr>
        <sz val="10"/>
        <rFont val="Arial Narrow"/>
        <family val="2"/>
      </rPr>
      <t>BID: Se esta avanzado en la implementación de los acuerdos con cada familia y se tiene una base de seguimiento. Anexo 1_ proye_BID
Áreas Protegidas y Paz: El proyecto se encuentra en su fase final, termina en diciembre del 2022. Sin embargo, aún se están implementando acuerdos, formaciones, planificaciones prediales y rehabilitación de parcelas en las AP Macarena, Tinigua y Picachos. Sumapaz esta más avanzado y quedan pendientes jornadas de formación. Se espera conseguir una prórroga. Anexo 2 _proyec_AP y Paz.
GEF Orinoquia: Se avanza la construcción del POA 2022. Anexo_3_POA_GEF_Orinoquia
KFW: Se ha avanzado en la implementación de los 2 componentes. Se han fortalecido la comunicación y los acuerdos entre la DTOR y FEDECACAO y La Palmita que son las entidades elegidas para implementar los sistemas sostenibles y se está coordinando la construcción de las sedes para las AP y la DTOR y la compra de materiales para las AP. Anexo_4_KFW
Se entrega la matriz de la DTOR de seguimiento a los proyectos de cooperación. Anexo_5_matriz_segu_proyectos_dtor</t>
    </r>
  </si>
  <si>
    <r>
      <rPr>
        <b/>
        <sz val="10"/>
        <rFont val="Arial Narrow"/>
        <family val="2"/>
      </rPr>
      <t xml:space="preserve">DTOR </t>
    </r>
    <r>
      <rPr>
        <sz val="10"/>
        <rFont val="Arial Narrow"/>
        <family val="2"/>
      </rPr>
      <t>33,33%</t>
    </r>
  </si>
  <si>
    <t xml:space="preserve">La OAJ realizó seguimiento al cumplimiento de aportes de insumos técnicos para la elaboración de los productos jurídicos mediante el diligenciamiento de las bases de datos que posee de la siguiente forma: 
*Anexo 1 Base de datos CUADRO COACTIVOS ACTUALIZADO, RESOLUCION FIRMADA, Resolución liquida Libardo Almanza
*Anexo 2 Base de datos estudio de títulos:  Estudios de títulos, Títulos de Predios- Marzo 2022
*Anexo 3 Base de datos sobre Instrumentos normativos en proyección: 120211500001773_00005, 120212300004473_00006, 120221300001493_00002 Análisis Politica PDatos, MEMORANDO FINANCIERA AEV, Resolución liquida Libardo Almanza.
*Anexo 4. Base de datos sobre respuestas a solicitudes: Solicitudes de información Febrero, Solicitudes de información predial marzo 2022, Solicitudes de información.
*Anexo 5. Base de datos sobre procesos judiciales y acciones de tutela: 47 anexos con información sobre procesos judiciales y acciones de tutela:  
*Anexo 6 Base de datos sobre revisión jurídica a Planes de Manejo </t>
  </si>
  <si>
    <t xml:space="preserve">La OAJ realizó seguimiento al cumplimiento de las gestiones para  la diligencia de los asuntos asignados, a través de reuniones mensuales, de la siguiente forma: 2 actas de reunión de seguimiento de asuntos pendientes  (evidencia en  4 archivos: ACTA DE REUNIÓN DE EQUIPO DE 30 DE MARZO, ACTA REUNIÓN DE EQUIPO 28 DE FEBRERO 2022, LISTA ASISTENCIA REUNIÓN DE EQUIPO 28.02.2022, LISTA DE ASISTENCIA REUNIÓN DE EQUIPO 03-30-2022 18.33) </t>
  </si>
  <si>
    <t xml:space="preserve">Piezas de comunicación interna y/o listado de asistencia de la socialización del procedimiento al interior de la Oficina
</t>
  </si>
  <si>
    <t>GGF: 25%</t>
  </si>
  <si>
    <t>GGF: 11%</t>
  </si>
  <si>
    <t>GGF: 9%</t>
  </si>
  <si>
    <r>
      <rPr>
        <b/>
        <sz val="10"/>
        <rFont val="Arial Narrow"/>
        <family val="2"/>
      </rPr>
      <t xml:space="preserve">DTCA -DTOR -DTAO - DTAM - DTPA - DTAN </t>
    </r>
    <r>
      <rPr>
        <sz val="10"/>
        <rFont val="Arial Narrow"/>
        <family val="2"/>
      </rPr>
      <t>1/04/2022</t>
    </r>
  </si>
  <si>
    <r>
      <rPr>
        <b/>
        <sz val="10"/>
        <rFont val="Arial Narrow"/>
        <family val="2"/>
      </rPr>
      <t xml:space="preserve">GPC </t>
    </r>
    <r>
      <rPr>
        <sz val="10"/>
        <rFont val="Arial Narrow"/>
        <family val="2"/>
      </rPr>
      <t>1/04/2022</t>
    </r>
  </si>
  <si>
    <r>
      <rPr>
        <b/>
        <sz val="10"/>
        <rFont val="Arial Narrow"/>
        <family val="2"/>
      </rPr>
      <t xml:space="preserve">GPC </t>
    </r>
    <r>
      <rPr>
        <sz val="10"/>
        <rFont val="Arial Narrow"/>
        <family val="2"/>
      </rPr>
      <t>De acuerdo con el seguimiento al aseguramiento de bienes, se gestionaron siete anexos de inclusión a las pólizas de seguros de PNNC.
Anexo 1. Seguro 14-02-2022-TRDM_1 (2) $1.313.829,00
Anexo 2. Seguro 15-02-2022-C.N_1 $ 3.305.912,00
Anexo 3. Seguro 15-02-2022- TRDM_2 $-1357
Anexo 4. Seguro 16-03-2022-C.N_2 $7.331.795,00
Anexo 5. Seguro 22-02-2022-TRDM_3 $5.201
Anexo 6. Seguro-14-03-2022-TRDM_5 $-3.791,00
Anexo 7. Seguro-11-03-2022-TRDM_4  $1.415.983,00</t>
    </r>
  </si>
  <si>
    <r>
      <rPr>
        <b/>
        <sz val="10"/>
        <rFont val="Arial Narrow"/>
        <family val="2"/>
      </rPr>
      <t xml:space="preserve">GPC </t>
    </r>
    <r>
      <rPr>
        <sz val="10"/>
        <rFont val="Arial Narrow"/>
        <family val="2"/>
      </rPr>
      <t>17%</t>
    </r>
  </si>
  <si>
    <r>
      <rPr>
        <b/>
        <sz val="10"/>
        <rFont val="Arial Narrow"/>
        <family val="2"/>
      </rPr>
      <t xml:space="preserve">GGCI: </t>
    </r>
    <r>
      <rPr>
        <sz val="10"/>
        <rFont val="Arial Narrow"/>
        <family val="2"/>
      </rPr>
      <t>12/04/2022</t>
    </r>
  </si>
  <si>
    <r>
      <rPr>
        <b/>
        <sz val="10"/>
        <rFont val="Arial Narrow"/>
        <family val="2"/>
      </rPr>
      <t xml:space="preserve">GGCI: </t>
    </r>
    <r>
      <rPr>
        <sz val="10"/>
        <rFont val="Arial Narrow"/>
        <family val="2"/>
      </rPr>
      <t>Teniendo en cuenta que el administrador de la Base de datos pertenece al Grupo de Tecnologías de la Información y Comunicaciones - GTIC y que el riesgo 13 se encuentra asociado al Grupo de Gestión del Conocimiento y la Innovación, durante el primer cuatrimestre el 2022 el GGCI estuvo en constante comunicación con el GTIC, llevandose a cabo tres reuniones en las fechas: 17/03/2022, 23/03/2022 y 25/03/2022 (Ver Anexo 1. Lista de asistencia 17032022, Anexo 2. Lista de asistencia 23032022 y Anexo 3. Lista de asistencia 25032022). Adicionalmente, mediante correos electrónicos se planearon las actividades a realizar para la generación del documento (Ver Anexo 4. Coordinación GGCI - GTIC estado del documento de lineamientos AGOL y Anexo 5. Actividades a seguir para la generación del documento AGOL).</t>
    </r>
  </si>
  <si>
    <r>
      <rPr>
        <b/>
        <sz val="10"/>
        <rFont val="Arial Narrow"/>
        <family val="2"/>
      </rPr>
      <t xml:space="preserve">GGCI </t>
    </r>
    <r>
      <rPr>
        <sz val="10"/>
        <rFont val="Arial Narrow"/>
        <family val="2"/>
      </rPr>
      <t>5%</t>
    </r>
  </si>
  <si>
    <r>
      <rPr>
        <b/>
        <sz val="10"/>
        <rFont val="Arial Narrow"/>
        <family val="2"/>
      </rPr>
      <t xml:space="preserve">GGCI: </t>
    </r>
    <r>
      <rPr>
        <sz val="10"/>
        <rFont val="Arial Narrow"/>
        <family val="2"/>
      </rPr>
      <t>Teniendo en cuenta que el administrador de la Base de datos pertenece al Grupo de Tecnologías de la Información y Comunicaciones - GTIC y que el riesgo 13 se encuentra asociado al Grupo de Gestión del Conocimiento y la Innovación, durante el primer cuatrimestre el 2022 el GGCI le solicitó al GTIC el inventario para el servicio geográfico de entes externos y como evidencia de ello el GTIC envió la captura de pantalla de la plataforma con la fecha en excel junto con el listado de servicios sobre el servidor. Ver Anexo 1. Plaforma de base de datos abiertos.</t>
    </r>
  </si>
  <si>
    <r>
      <rPr>
        <b/>
        <sz val="10"/>
        <rFont val="Arial Narrow"/>
        <family val="2"/>
      </rPr>
      <t xml:space="preserve">GGCI: </t>
    </r>
    <r>
      <rPr>
        <sz val="10"/>
        <rFont val="Arial Narrow"/>
        <family val="2"/>
      </rPr>
      <t>Teniendo en cuenta que el administrador de la Base de datos pertenece al Grupo de Tecnologías de la Información y Comunicaciones - GTIC y que el riesgo 13 se encuentra asociado al Grupo de Gestión del Conocimiento y la Innovación, durante el primer cuatrimestre el 2022 el GGCI mediante el memorando 20222400002173, le solicitó al GTIC el acceso a la base de datos (viewe y contraseña), sin embargo, el GTIC en respuesta mencionó que la contraseña y el usuario para acceso a la información solicitada se entregará en sobre cerrado en forma física para el acceso a la base de datos de información con solo lectura sobre los datos. Por tanto, como evidencia de esta acción se incluyen los memorandos enviados. Ver Anexo 1. Solicitud de evidencias acción de control 3 al GTIC y Anexo 2. Respuesta del GTIC al GGCI.</t>
    </r>
  </si>
  <si>
    <r>
      <rPr>
        <b/>
        <sz val="10"/>
        <rFont val="Arial Narrow"/>
        <family val="2"/>
      </rPr>
      <t xml:space="preserve">GGCI: </t>
    </r>
    <r>
      <rPr>
        <sz val="10"/>
        <rFont val="Arial Narrow"/>
        <family val="2"/>
      </rPr>
      <t>10%</t>
    </r>
  </si>
  <si>
    <r>
      <rPr>
        <b/>
        <sz val="10"/>
        <rFont val="Arial Narrow"/>
        <family val="2"/>
      </rPr>
      <t xml:space="preserve">GPC </t>
    </r>
    <r>
      <rPr>
        <sz val="10"/>
        <rFont val="Arial Narrow"/>
        <family val="2"/>
      </rPr>
      <t>7/04/2022</t>
    </r>
  </si>
  <si>
    <r>
      <rPr>
        <b/>
        <sz val="10"/>
        <rFont val="Arial Narrow"/>
        <family val="2"/>
      </rPr>
      <t xml:space="preserve">GPC </t>
    </r>
    <r>
      <rPr>
        <sz val="10"/>
        <rFont val="Arial Narrow"/>
        <family val="2"/>
      </rPr>
      <t>Se elaboró Plan de Trabajo de Gestión Documental para el seguimiento de los archivos de Gestión, el cual se reportó a la fecha con un porcentaje de avance a nivel nacional al primer trimestre de 24%.
Anexo 1. Ponderado Nal- %avance-Gdtal-2022</t>
    </r>
  </si>
  <si>
    <r>
      <rPr>
        <b/>
        <sz val="10"/>
        <rFont val="Arial Narrow"/>
        <family val="2"/>
      </rPr>
      <t xml:space="preserve">GPC </t>
    </r>
    <r>
      <rPr>
        <sz val="10"/>
        <rFont val="Arial Narrow"/>
        <family val="2"/>
      </rPr>
      <t>24%</t>
    </r>
  </si>
  <si>
    <t xml:space="preserve">
DTAO: N/A
DTAM: N/A
DTAN: 01/04/2022
DTCA: N/A
DTPA: 01/04/2022
DTOR: 01/04/2022</t>
  </si>
  <si>
    <t xml:space="preserve">
DTAO: 01/04/2022
DTAM:01/04/2022
DTAN:01/04/2022
DTCA:N/A
DTPA:01/04/2022
DTOR:01/04/2022</t>
  </si>
  <si>
    <t xml:space="preserve">Para el presente reporte la Dirección Territorial DTAM no reporta información relacionada al riesgo 241, en razón a que a la fecha las áreas protegidas de la Dirección Territorial no cuentan con boletería y  vocación ecoturistica. </t>
  </si>
  <si>
    <t>N/A</t>
  </si>
  <si>
    <t>PNNCueva:11/04/2022
PNN Nev: 11/04/2022
SFFGal: 11/042022
SFFOtun: 11/04/2022</t>
  </si>
  <si>
    <t>PNN Cueva de los Guacharos: 33,33%
Santuario de Flora Isla de la Corota:33,33%
SFF Galeras:33,3%
Santuario de Fauna y Flora de Fauna y Flora Otún Quimbaya:33,33%
PNN Los Nevados: 33,33%</t>
  </si>
  <si>
    <t xml:space="preserve">PNN Tay: 11/04/2022
PNN Old: 11/04/2022
SSF Col: 11/04/2022
</t>
  </si>
  <si>
    <t>33.33%</t>
  </si>
  <si>
    <r>
      <t xml:space="preserve">PNN CHINGAZA: </t>
    </r>
    <r>
      <rPr>
        <sz val="11"/>
        <rFont val="Arial Narrow"/>
        <family val="2"/>
      </rPr>
      <t xml:space="preserve"> se presenta el Inventario de Boletería con fecha de corte a 25 de marzo de 2022. Anexos: 2.4.1 Informe_bolet_chingaza.
</t>
    </r>
    <r>
      <rPr>
        <b/>
        <sz val="11"/>
        <rFont val="Arial Narrow"/>
        <family val="2"/>
      </rPr>
      <t xml:space="preserve">PNN SIERRA DE LA MACARENA: </t>
    </r>
    <r>
      <rPr>
        <sz val="11"/>
        <rFont val="Arial Narrow"/>
        <family val="2"/>
      </rPr>
      <t>Para este reporte se entrega inventario de Boleteria, donde se describe el inventario detalllado con sus respectivos consecutivos a la fecha.anexo  2.4.1 Informe_bolet_macarena.</t>
    </r>
  </si>
  <si>
    <t>Se encuentra en proceso de elaboración Guia de pagos a través del portal bancario
Se adjunta borrador de la guia</t>
  </si>
  <si>
    <t>Para el presente reporte no se genera avance.</t>
  </si>
  <si>
    <t>GPC 7/04/2022</t>
  </si>
  <si>
    <r>
      <t xml:space="preserve">Se envío correo electrónico al Grupo de Comunicaciones para la socilalización y divulgación de flash informativo para el manejo de Gestión de Recursos Físicos.
</t>
    </r>
    <r>
      <rPr>
        <b/>
        <sz val="11"/>
        <rFont val="Arial Narrow"/>
        <family val="2"/>
      </rPr>
      <t xml:space="preserve">
Anexo 1. Correo - Flash informativo gestión de recursos físicos</t>
    </r>
  </si>
  <si>
    <t>GPC 5%</t>
  </si>
  <si>
    <r>
      <t xml:space="preserve">Se realizó sensibilización en el tema de Conflicto de Intereses, haciendo énfasis en el manejo de documentos y gestión de recursos físicos en Parques Nacionales Naturales de Colombia.
</t>
    </r>
    <r>
      <rPr>
        <b/>
        <sz val="11"/>
        <rFont val="Arial Narrow"/>
        <family val="2"/>
      </rPr>
      <t>Anexo 1. Lista de Asistencia Conflicto de Intereses
Anexo 2. Presentación Proc-Conflicto de Intereses</t>
    </r>
  </si>
  <si>
    <t>GPC 50%</t>
  </si>
  <si>
    <r>
      <rPr>
        <b/>
        <sz val="11"/>
        <rFont val="Arial Narrow"/>
        <family val="2"/>
      </rPr>
      <t xml:space="preserve">GC, DTCA, DTAO, DTAM, DTAN, DTPA, DTOR: </t>
    </r>
    <r>
      <rPr>
        <sz val="11"/>
        <rFont val="Arial Narrow"/>
        <family val="2"/>
      </rPr>
      <t>11/04/2022</t>
    </r>
  </si>
  <si>
    <r>
      <rPr>
        <b/>
        <sz val="10"/>
        <rFont val="Arial Narrow"/>
        <family val="2"/>
      </rPr>
      <t xml:space="preserve">GC </t>
    </r>
    <r>
      <rPr>
        <sz val="10"/>
        <rFont val="Arial Narrow"/>
        <family val="2"/>
      </rPr>
      <t xml:space="preserve">Como lineamientos se cuenta con el manual de contratación y supervisión y con los procedimientos y caracterización vigentes. </t>
    </r>
    <r>
      <rPr>
        <b/>
        <sz val="10"/>
        <rFont val="Arial Narrow"/>
        <family val="2"/>
      </rPr>
      <t>Evidencia: Carpeta Anexo 1 procedimientos y caracterización y Anexo 2 -Manual-de-Contratación-y-de-Supervisión_V_1-1.</t>
    </r>
  </si>
  <si>
    <r>
      <rPr>
        <b/>
        <sz val="11"/>
        <rFont val="Arial Narrow"/>
        <family val="2"/>
      </rPr>
      <t xml:space="preserve">GC: </t>
    </r>
    <r>
      <rPr>
        <sz val="11"/>
        <rFont val="Arial Narrow"/>
        <family val="2"/>
      </rPr>
      <t>11/04/2022</t>
    </r>
  </si>
  <si>
    <r>
      <rPr>
        <b/>
        <sz val="10"/>
        <rFont val="Arial Narrow"/>
        <family val="2"/>
      </rPr>
      <t xml:space="preserve">GC </t>
    </r>
    <r>
      <rPr>
        <sz val="10"/>
        <rFont val="Arial Narrow"/>
        <family val="2"/>
      </rPr>
      <t xml:space="preserve">La entidad cuenta con el procedimiento Conflicto de intereses cuyo objetivo es Establecer los parámetros a seguir para la identificación y declaración de conflicto de intereses en las actividades desarrolladas por los servidores públicos o por los contratistas que ejercen función pública de Parques Nacionales Naturales de Colombia, en el cumplimiento de sus funciones y responsabilidades. </t>
    </r>
    <r>
      <rPr>
        <b/>
        <sz val="10"/>
        <rFont val="Arial Narrow"/>
        <family val="2"/>
      </rPr>
      <t>Evidencia:</t>
    </r>
    <r>
      <rPr>
        <sz val="10"/>
        <rFont val="Arial Narrow"/>
        <family val="2"/>
      </rPr>
      <t xml:space="preserve"> Procedimiento conflicto de intereses</t>
    </r>
  </si>
  <si>
    <r>
      <rPr>
        <b/>
        <sz val="11"/>
        <rFont val="Arial Narrow"/>
        <family val="2"/>
      </rPr>
      <t>GC:</t>
    </r>
    <r>
      <rPr>
        <sz val="11"/>
        <rFont val="Arial Narrow"/>
        <family val="2"/>
      </rPr>
      <t>11/04/2022</t>
    </r>
    <r>
      <rPr>
        <b/>
        <sz val="11"/>
        <rFont val="Arial Narrow"/>
        <family val="2"/>
      </rPr>
      <t xml:space="preserve"> DTCA: </t>
    </r>
    <r>
      <rPr>
        <sz val="11"/>
        <rFont val="Arial Narrow"/>
        <family val="2"/>
      </rPr>
      <t>11/04/2022</t>
    </r>
    <r>
      <rPr>
        <b/>
        <sz val="11"/>
        <rFont val="Arial Narrow"/>
        <family val="2"/>
      </rPr>
      <t xml:space="preserve"> DTPA: </t>
    </r>
    <r>
      <rPr>
        <sz val="11"/>
        <rFont val="Arial Narrow"/>
        <family val="2"/>
      </rPr>
      <t>11/04/2022</t>
    </r>
    <r>
      <rPr>
        <b/>
        <sz val="11"/>
        <rFont val="Arial Narrow"/>
        <family val="2"/>
      </rPr>
      <t xml:space="preserve"> DTAO: </t>
    </r>
    <r>
      <rPr>
        <sz val="11"/>
        <rFont val="Arial Narrow"/>
        <family val="2"/>
      </rPr>
      <t>11/04/2022</t>
    </r>
    <r>
      <rPr>
        <b/>
        <sz val="11"/>
        <rFont val="Arial Narrow"/>
        <family val="2"/>
      </rPr>
      <t xml:space="preserve"> DTAM: </t>
    </r>
    <r>
      <rPr>
        <sz val="11"/>
        <rFont val="Arial Narrow"/>
        <family val="2"/>
      </rPr>
      <t>11/04/2022</t>
    </r>
    <r>
      <rPr>
        <b/>
        <sz val="11"/>
        <rFont val="Arial Narrow"/>
        <family val="2"/>
      </rPr>
      <t xml:space="preserve"> DTOR: </t>
    </r>
    <r>
      <rPr>
        <sz val="11"/>
        <rFont val="Arial Narrow"/>
        <family val="2"/>
      </rPr>
      <t>11/04/2022</t>
    </r>
    <r>
      <rPr>
        <b/>
        <sz val="11"/>
        <rFont val="Arial Narrow"/>
        <family val="2"/>
      </rPr>
      <t xml:space="preserve"> DTAN: </t>
    </r>
    <r>
      <rPr>
        <sz val="11"/>
        <rFont val="Arial Narrow"/>
        <family val="2"/>
      </rPr>
      <t>11/04/2022</t>
    </r>
  </si>
  <si>
    <r>
      <rPr>
        <b/>
        <sz val="10"/>
        <rFont val="Arial Narrow"/>
        <family val="2"/>
      </rPr>
      <t xml:space="preserve">GC: </t>
    </r>
    <r>
      <rPr>
        <sz val="10"/>
        <rFont val="Arial Narrow"/>
        <family val="2"/>
      </rPr>
      <t>Se generó respuesta a las observaciones realizadas al proceso IPMC-NC-002-2022</t>
    </r>
    <r>
      <rPr>
        <b/>
        <sz val="10"/>
        <rFont val="Arial Narrow"/>
        <family val="2"/>
      </rPr>
      <t xml:space="preserve">. Evidencia: Anexo 1 respuesta  proceso IPMC-NC-002-2022
DTCA: </t>
    </r>
    <r>
      <rPr>
        <sz val="10"/>
        <rFont val="Arial Narrow"/>
        <family val="2"/>
      </rPr>
      <t>De conformidad con el desarrollo de los procesos, y conforme a las necesidades se han emitido respuestas con los respectivos vistos buenos y firmas de quienes efectúan la suscripción del documento. Se remiten 3 respuestas publicadas en los procesos de mínima cuantía correspondientes.</t>
    </r>
    <r>
      <rPr>
        <b/>
        <sz val="10"/>
        <rFont val="Arial Narrow"/>
        <family val="2"/>
      </rPr>
      <t xml:space="preserve">Evidencia: RESPUESTA A OBSERVACION No. 2; RESPUESTA A OBSERVACION No.1; SOLICITUD DE SUBSANACION Y ACLARACION DE PRECIOS-IPMC-DTCA-009-2022
DTAO: </t>
    </r>
    <r>
      <rPr>
        <sz val="10"/>
        <rFont val="Arial Narrow"/>
        <family val="2"/>
      </rPr>
      <t>Se encontraron observaciones realizadas por los diferentes proponentes de procesos de convocatoria p</t>
    </r>
    <r>
      <rPr>
        <b/>
        <sz val="10"/>
        <rFont val="Arial Narrow"/>
        <family val="2"/>
      </rPr>
      <t>ú</t>
    </r>
    <r>
      <rPr>
        <sz val="10"/>
        <rFont val="Arial Narrow"/>
        <family val="2"/>
      </rPr>
      <t>blica de m</t>
    </r>
    <r>
      <rPr>
        <b/>
        <sz val="10"/>
        <rFont val="Arial Narrow"/>
        <family val="2"/>
      </rPr>
      <t>í</t>
    </r>
    <r>
      <rPr>
        <sz val="10"/>
        <rFont val="Arial Narrow"/>
        <family val="2"/>
      </rPr>
      <t>nima cuant</t>
    </r>
    <r>
      <rPr>
        <b/>
        <sz val="10"/>
        <rFont val="Arial Narrow"/>
        <family val="2"/>
      </rPr>
      <t>í</t>
    </r>
    <r>
      <rPr>
        <sz val="10"/>
        <rFont val="Arial Narrow"/>
        <family val="2"/>
      </rPr>
      <t xml:space="preserve">a, donde se dio respuesta de manera oportuna dando cumplimiento </t>
    </r>
    <r>
      <rPr>
        <b/>
        <sz val="10"/>
        <rFont val="Arial Narrow"/>
        <family val="2"/>
      </rPr>
      <t>al</t>
    </r>
    <r>
      <rPr>
        <sz val="10"/>
        <rFont val="Arial Narrow"/>
        <family val="2"/>
      </rPr>
      <t xml:space="preserve"> cronograma fijado por la entidad.</t>
    </r>
    <r>
      <rPr>
        <b/>
        <sz val="10"/>
        <rFont val="Arial Narrow"/>
        <family val="2"/>
      </rPr>
      <t xml:space="preserve">
Evidencias: observaciones con sus respectivas respuestas,1-observacion  DTAO-CCV-N-001-2022, 2-observacion  DTAO-CCV-N-002-2022, 3-observacion  DTAO-CCV-N-004-2022, 4. RESPUESTA A OBSERVACIÓN DTAO-CCV-N-001-2022.pdf
5.RESPUESTA OBSERVACION DTAO-CCV-N-002-2022, 6.Respuesta observación DTAO-CCV-N-004-2022
DTAM: </t>
    </r>
    <r>
      <rPr>
        <sz val="10"/>
        <rFont val="Arial Narrow"/>
        <family val="2"/>
      </rPr>
      <t>Se presentaron observaciones en el proceso IPMC-DTAM NACION-No. 003 - 2022 respecto a una condición habilitante en referencia a establecimiento de comercio en la ciudad de ejecución del contrato, se dio respuesta mediante la sección de mensajes y se realizó adenda modificando la condición requerida en aras de permitir mayor participación de oferentes</t>
    </r>
    <r>
      <rPr>
        <b/>
        <sz val="10"/>
        <rFont val="Arial Narrow"/>
        <family val="2"/>
      </rPr>
      <t xml:space="preserve">. Anexo 1  OBSERVACIONES Y RESPUESTA FIRMA VEDERE y Anexo 2 ADENDA 1 IPMC-DTAM NACION No.003-2022
DTAN: </t>
    </r>
    <r>
      <rPr>
        <sz val="10"/>
        <rFont val="Arial Narrow"/>
        <family val="2"/>
      </rPr>
      <t xml:space="preserve">Para el mes de Enero y Febrero no se efectuaron observaciones a los procesos de contratación. Se reporta una observación a 1 proceso en el mes de marzo </t>
    </r>
    <r>
      <rPr>
        <b/>
        <sz val="10"/>
        <rFont val="Arial Narrow"/>
        <family val="2"/>
      </rPr>
      <t>2022</t>
    </r>
    <r>
      <rPr>
        <sz val="10"/>
        <rFont val="Arial Narrow"/>
        <family val="2"/>
      </rPr>
      <t xml:space="preserve">. </t>
    </r>
    <r>
      <rPr>
        <b/>
        <sz val="10"/>
        <rFont val="Arial Narrow"/>
        <family val="2"/>
      </rPr>
      <t xml:space="preserve">ANEXOS: RESPUESTA OBSERVACION aSEO COCUY IP 006.pdf
DTPA: </t>
    </r>
    <r>
      <rPr>
        <sz val="10"/>
        <rFont val="Arial Narrow"/>
        <family val="2"/>
      </rPr>
      <t>Solo se recibio una observación al proceso de selección abreviada, al cual, fue resuelta por la pataforma SECOP segun lo correspondiente.-</t>
    </r>
    <r>
      <rPr>
        <b/>
        <sz val="10"/>
        <rFont val="Arial Narrow"/>
        <family val="2"/>
      </rPr>
      <t xml:space="preserve">Observación
-Respuesta ObservaciónTA
DTOR: </t>
    </r>
    <r>
      <rPr>
        <sz val="10"/>
        <rFont val="Arial Narrow"/>
        <family val="2"/>
      </rPr>
      <t xml:space="preserve">Del periodo comprendido el 01/01/2022 al 30/03/2022, La DTOR se han publicado 22 procesos de la modalidad de minima cuantía por invitación pública, en la plataforma SECOP ll, en los cuales las respuestas a las observaciones se hacen directamente en la plataforma con el usuario comprador del encargado de llevar el proceso, por ende, no se carga un documento adicional como anexo, sino se da la respuesta  directamente en la misma plataforma.    Por ser una plataforma transaccional en tiempo real, queda plasmada la respuesta inmediantamente para ser vista por los interesados en el proceso. </t>
    </r>
    <r>
      <rPr>
        <b/>
        <sz val="10"/>
        <rFont val="Arial Narrow"/>
        <family val="2"/>
      </rPr>
      <t xml:space="preserve">
Se anexa muestra de cinco (05) respuestas en procesos publicados por la DTOR, en formato zip. denominado Anexo 2. Observaciones</t>
    </r>
  </si>
  <si>
    <t>Se realizará la jornada de socialización del procedimiento de conflicto de intereses en el proximo trimestre</t>
  </si>
  <si>
    <r>
      <rPr>
        <b/>
        <sz val="11"/>
        <rFont val="Arial Narrow"/>
        <family val="2"/>
      </rPr>
      <t xml:space="preserve">GGCI: </t>
    </r>
    <r>
      <rPr>
        <sz val="11"/>
        <rFont val="Arial Narrow"/>
        <family val="2"/>
      </rPr>
      <t>23/03/2022</t>
    </r>
  </si>
  <si>
    <r>
      <rPr>
        <b/>
        <sz val="11"/>
        <rFont val="Arial Narrow"/>
        <family val="2"/>
      </rPr>
      <t xml:space="preserve">GGCI: </t>
    </r>
    <r>
      <rPr>
        <sz val="11"/>
        <rFont val="Arial Narrow"/>
        <family val="2"/>
      </rPr>
      <t>Se realizó una jornada de socialización del procedimiento de conflicto de intereses el 23 de marzo del 2022 y el 30 de marzo del 2022 se envió un correo recordatorio sobre la importancia del cumplimiento del procedimiento. Ver Anexos: 
Anexo 1. Presentación de conflicto de intereses.
Anexo 2. Listado de asistencia a socialización del 23/03/2022.
Anexo 3. Correo recordatorio de cumplimiento de conflicto de intereses.</t>
    </r>
  </si>
  <si>
    <t>GGCI: 50%</t>
  </si>
  <si>
    <r>
      <rPr>
        <b/>
        <sz val="11"/>
        <rFont val="Arial Narrow"/>
        <family val="2"/>
      </rPr>
      <t xml:space="preserve">GPC </t>
    </r>
    <r>
      <rPr>
        <sz val="11"/>
        <rFont val="Arial Narrow"/>
        <family val="2"/>
      </rPr>
      <t>7/04/2022</t>
    </r>
  </si>
  <si>
    <r>
      <rPr>
        <b/>
        <sz val="11"/>
        <rFont val="Arial Narrow"/>
        <family val="2"/>
      </rPr>
      <t>GPC:</t>
    </r>
    <r>
      <rPr>
        <sz val="11"/>
        <rFont val="Arial Narrow"/>
        <family val="2"/>
      </rPr>
      <t xml:space="preserve"> Dentro del Plan de Trabajo establecido para la vigencia 2022, se encuentra lo relacionado con la actualización de los inventarios de los archivos de gestión. En tal sentido se adjunta seguimiento del Plan de trabajo donde se refleja un avance en el rango del 49% para esta actividad.
Anexo 1. Seguimiento Plan Trabajo Gdtal-Marzo-2022</t>
    </r>
  </si>
  <si>
    <t xml:space="preserve"> GPC 7/04/2022</t>
  </si>
  <si>
    <t xml:space="preserve">GPC Se realizaron campañas a través de flashes informativos sobre el código de integridad a nivel nacional, así mismo se elaboró memorando 20224600002333, al Grupo de Gestión Humana para solicitar capacitación para la vigencia 2022.
Anexo 1. Correo - Código Integridad 29marzo22
Anexo 2. Correo - Código Ética e Integridad 31marzo22
Anexo 3. Memo-capacitación-CódigoIntegridad-20224600002333
</t>
  </si>
  <si>
    <t xml:space="preserve"> GPC 33,3%</t>
  </si>
  <si>
    <t>GPC  Se realizó sensibilización en el tema de Conflicto de Intereses, haciendo énfasis en el tema de la Gestión Documental y manejo de documentos en Parques Nacionales Naturales de Colombia.
Anexo 4. Lista de Asistencia Conflicto de Intereses
Anexo 5. Presentación Proc-Conflicto de Intereses</t>
  </si>
  <si>
    <t xml:space="preserve"> GPC 50%</t>
  </si>
  <si>
    <r>
      <rPr>
        <b/>
        <sz val="11"/>
        <rFont val="Arial Narrow"/>
        <family val="2"/>
      </rPr>
      <t>GAU</t>
    </r>
    <r>
      <rPr>
        <sz val="11"/>
        <rFont val="Arial Narrow"/>
        <family val="2"/>
      </rPr>
      <t xml:space="preserve">: Se socializó a todos los colaboradores de PNNC los flash informativos para tener en cuenta  los tiempos los tiempos establecidos para dar respuesta a las  PQRSD. Evidencia: Flash informativos Anexo 1 y 2 </t>
    </r>
  </si>
  <si>
    <r>
      <rPr>
        <b/>
        <sz val="10"/>
        <rFont val="Arial Narrow"/>
        <family val="2"/>
      </rPr>
      <t xml:space="preserve">GAU: </t>
    </r>
    <r>
      <rPr>
        <sz val="10"/>
        <rFont val="Arial Narrow"/>
        <family val="2"/>
      </rPr>
      <t xml:space="preserve">Se adjunta el reporte descargado desde la matriz de seguimiento PQRSD del SGD Orfeo, en donde, se evidencian la PQRSD, recibidas  para los meses enero,febrero y marzo </t>
    </r>
    <r>
      <rPr>
        <b/>
        <sz val="10"/>
        <rFont val="Arial Narrow"/>
        <family val="2"/>
      </rPr>
      <t>2022</t>
    </r>
    <r>
      <rPr>
        <sz val="10"/>
        <rFont val="Arial Narrow"/>
        <family val="2"/>
      </rPr>
      <t xml:space="preserve">.
Evidencia: ANEXO 1 Reporte Riesgos enero-febrero-marzo 06-04-22. 
</t>
    </r>
    <r>
      <rPr>
        <b/>
        <sz val="10"/>
        <rFont val="Arial Narrow"/>
        <family val="2"/>
      </rPr>
      <t xml:space="preserve">DTAO: </t>
    </r>
    <r>
      <rPr>
        <sz val="10"/>
        <rFont val="Arial Narrow"/>
        <family val="2"/>
      </rPr>
      <t>Se realiz</t>
    </r>
    <r>
      <rPr>
        <b/>
        <sz val="10"/>
        <rFont val="Arial Narrow"/>
        <family val="2"/>
      </rPr>
      <t xml:space="preserve">ó </t>
    </r>
    <r>
      <rPr>
        <sz val="10"/>
        <rFont val="Arial Narrow"/>
        <family val="2"/>
      </rPr>
      <t xml:space="preserve">la clasificación de las PQRS por parte de las administrativas de las AP quienes tienen el usuario radicador de orfeo y se determina el tiempo de respuesta que genera el sistema.  No hay desviaciones en el periodo. Evidencias:  Anexo 1. Imagen Riesgo 213- control existente.
</t>
    </r>
    <r>
      <rPr>
        <b/>
        <sz val="10"/>
        <rFont val="Arial Narrow"/>
        <family val="2"/>
      </rPr>
      <t xml:space="preserve">DTCA: </t>
    </r>
    <r>
      <rPr>
        <sz val="10"/>
        <rFont val="Arial Narrow"/>
        <family val="2"/>
      </rPr>
      <t>La DTCA realiz</t>
    </r>
    <r>
      <rPr>
        <b/>
        <sz val="10"/>
        <rFont val="Arial Narrow"/>
        <family val="2"/>
      </rPr>
      <t>ó</t>
    </r>
    <r>
      <rPr>
        <sz val="10"/>
        <rFont val="Arial Narrow"/>
        <family val="2"/>
      </rPr>
      <t xml:space="preserve"> la clasificación del tipo de petición que ingresa tal como se evidencia en las matrices del reporte de orfeo, en esta se puede observar la tipología y  la trazabilidad de los tiempos: Evidencia: (Matriz PAA marzo 04-04-22) (MAtriz para PAA enero-febrero). De igual forma podemos evidenciar en la información del radicado que se ha clasificado la PQRS, indicando el tiempo de respuesta. Evidencia:  (Información del Radicado).  El equipo de trabajo de la DTCA ha sido capacitado para evitar desviaciones en la clasificacion del tipo de petición. Evidencia:.(Capacitación radicación y seguimiento PQRS 23032022)(Capacitación -gestión documental, orfeo, y PQRS 10-03-2022); 
</t>
    </r>
    <r>
      <rPr>
        <b/>
        <sz val="10"/>
        <rFont val="Arial Narrow"/>
        <family val="2"/>
      </rPr>
      <t>DTAN:</t>
    </r>
    <r>
      <rPr>
        <sz val="10"/>
        <rFont val="Arial Narrow"/>
        <family val="2"/>
      </rPr>
      <t xml:space="preserve"> Se radicaron 26 PQR para el presente informe. Se dio respuesta dentro del término a 24 PQR. Se encuentran en trámite de respuesta 2 PQR que fueron radicadas finalizando marzo. ANEXO: REPORTE PQRS DTAN.
</t>
    </r>
    <r>
      <rPr>
        <b/>
        <sz val="10"/>
        <rFont val="Arial Narrow"/>
        <family val="2"/>
      </rPr>
      <t>DTAM</t>
    </r>
    <r>
      <rPr>
        <sz val="10"/>
        <rFont val="Arial Narrow"/>
        <family val="2"/>
      </rPr>
      <t xml:space="preserve">: Los controles se aplican teniendo en cuenta el tipo de solicitud, la radicación en el gestor documental, con seguimiento semanal a la matriz estadística, con alertas a los responsables de generar las respuestas, con participación en  capacitaciones  o sensibilizaciones. </t>
    </r>
    <r>
      <rPr>
        <b/>
        <sz val="10"/>
        <rFont val="Arial Narrow"/>
        <family val="2"/>
      </rPr>
      <t xml:space="preserve">Evidencias: </t>
    </r>
    <r>
      <rPr>
        <sz val="10"/>
        <rFont val="Arial Narrow"/>
        <family val="2"/>
      </rPr>
      <t xml:space="preserve">Anexo 1 Matriz estadística Orfeo enero-febrero 1-03-22, Anexo 2 Matriz PAA marzo 04-04-22, Anexo 3 sistencia capacitación-23-02-22 y Anexo 4 asistencia capacitacion-10-03-22
</t>
    </r>
    <r>
      <rPr>
        <b/>
        <sz val="10"/>
        <rFont val="Arial Narrow"/>
        <family val="2"/>
      </rPr>
      <t>DTOR</t>
    </r>
    <r>
      <rPr>
        <sz val="10"/>
        <rFont val="Arial Narrow"/>
        <family val="2"/>
      </rPr>
      <t xml:space="preserve">: Para el periodo de reporte todas las PQRS fueron clasificadas y tipificadas de acuerdo con la tipología.  Anexo CE2.1 Matriz_seg_pqrs_I_trim022
</t>
    </r>
    <r>
      <rPr>
        <b/>
        <sz val="10"/>
        <rFont val="Arial Narrow"/>
        <family val="2"/>
      </rPr>
      <t xml:space="preserve">DTPA: </t>
    </r>
    <r>
      <rPr>
        <sz val="10"/>
        <rFont val="Arial Narrow"/>
        <family val="2"/>
      </rPr>
      <t xml:space="preserve">Se adjunta el reporte descargado desde el orfeo, en donde, se evidencia la PQRS, recibidas  para los meses enero,febrero y marzo </t>
    </r>
    <r>
      <rPr>
        <b/>
        <sz val="10"/>
        <rFont val="Arial Narrow"/>
        <family val="2"/>
      </rPr>
      <t>de 2022</t>
    </r>
  </si>
  <si>
    <r>
      <rPr>
        <b/>
        <sz val="11"/>
        <rFont val="Arial Narrow"/>
        <family val="2"/>
      </rPr>
      <t>GAU:</t>
    </r>
    <r>
      <rPr>
        <sz val="11"/>
        <rFont val="Arial Narrow"/>
        <family val="2"/>
      </rPr>
      <t xml:space="preserve"> 10%</t>
    </r>
  </si>
  <si>
    <t>25 - 27 - 28 - 29 - 30 - 31 - 32 - 33</t>
  </si>
  <si>
    <t>238 - 240 - 241- 242 - 243</t>
  </si>
  <si>
    <t>238 -241- 242 - 243</t>
  </si>
  <si>
    <r>
      <rPr>
        <b/>
        <sz val="12"/>
        <rFont val="Arial Narrow"/>
        <family val="2"/>
      </rPr>
      <t xml:space="preserve">OAP: </t>
    </r>
    <r>
      <rPr>
        <sz val="12"/>
        <rFont val="Arial Narrow"/>
        <family val="2"/>
      </rPr>
      <t xml:space="preserve">Con el objetivo de identificar dentro del personal de la OAP necesidades de conocimiento y con el fin de fortalecer y participar en mínimo un espacio que aporte y facilite la implementación, se generó encuesta en Google Forms; Adicionalmente se participó en la asesoría recibida por el DAFP sobre "Gestión de Riesgos" como un eje principal de la dimensión de control interno y se invitó a todo el personal de los tres niveles de gestión a la charla dado por el asesor asignado (01/04/2022) y se participó por el curso de clasificación del catálogo presupuestal, el cual aumenta los conocimientos en la política de Gestión presupuestal y eficiencia del gasto público.
</t>
    </r>
    <r>
      <rPr>
        <b/>
        <sz val="12"/>
        <rFont val="Arial Narrow"/>
        <family val="2"/>
      </rPr>
      <t>Evidencias</t>
    </r>
    <r>
      <rPr>
        <sz val="12"/>
        <rFont val="Arial Narrow"/>
        <family val="2"/>
      </rPr>
      <t>:  Propuesta de Encuesta
Correo - Encuesta oportunidad 27.pdf e Correo - Participa en la charla "Gestión para la administración del riesgo y Certificado WG</t>
    </r>
  </si>
  <si>
    <t>GGF:16, 67%
DTAO::16,67,%
DTAM:16,67%
DTAN:16,67%
DTCA:16,67%
DTPA:16,67%
DTOR:16,67%</t>
  </si>
  <si>
    <t>GTEA: Se inicia la planificación de capacitaciones en el marco de trámites ambientales y procesos sancionatorios. se busca realizar esta actividad  en el mes de Junio. No se cuenta con evidencia
DTCA: EL Director de la territorial Caribe en apoyo con su equipo de trabajo, realizará sensibilización  de norma para trámites  para así evitar los retrasos en los procesos en el transcurso de los Trámites Ambientales. Para el primer cuatrimestre no estaba programada la actividad. Las fechas de sensibilización serán: Mayo 24 de 2022,  / Octubre 29 de 2022 . Anexamos programación de capacitaciones; , Invitación sensibilización R230; Invitación 2 sensibilización oficina apoyo jurídico.</t>
  </si>
  <si>
    <t xml:space="preserve">DTCA:La dirección territorial realiza seguimientos trimestrales a los indicadores relacionados con el procedimiento sancionatorio .23% sancionatorios con impulsos procesal., 24% sancionatorios resueltos de fondo. Evidencia: Pantallazo carpeta reporte PAA,  Reporte de orfeo  del director filtrado procesos sancionatorios, sancionatorios con impulso procesal, sancionatorios resueltos de fondo. informe PAA 1ER TRIMESTRE DTCA
PNN PARAMILLO En el PNN Paramillo no se adelantan procesos sancionatorios a los que deban hacerse seguimiento, dado que la presencia del conflicto armado que aún se mantiene al interior del AP y en su zona aledaña impone restricciones a la movilidad y al ejercicio de la autoridad ambiental. Además, los actores armados ilegales, son los principales dinamizadores de actividades que incrementan el deterioro ambiental, como son la ampliación de la frontera agrícola y pecuaria, igual, agencian o patrocinan la ocupación del PNN Paramillo por nuevas familias y hasta se han creado carteles, como el cartel de la madera en el municipio de Tierralta. Por ello el Parque no se compromete con el inicio de procesos sancionatorios, ya que se considera una irresponsabilidad, y peor aún, una falta de seriedad institucional pretender ejercer autoridad a través de la imposición de ejercicios sancionatorios al interior del AP, cuando no se tiene el más mínimo control del territorio, y cuando aun, contando con las más mínimas garantías para desarrollar estas actividades, ya que se cuenta con el acompañamiento de la Fuerza Pública y autoridades como la Fiscalia, CTI, Policía con funciones judiciales al momento de adelantar una actividad relacionada con el sancionatorio, pero una vez cesa el acompañamiento de estas instituciones el funcionario del PNNP queda a merced del particular, o de la organización criminal que está detrás de la actividad ilegal sobre la cual se pretende ejercer el ejercicio de la autoridad ambiental.  Esta situación es de amplio conocimiento de los niveles Territorial y Central, expuesta en repetidas reuniones y también viene siendo incorporada en los informes trimestrales de PVC ítem 6, como evidencia se aporta el informe de PVC. Evidencia: 2022_03_31 Informe PVC PNN Paramillo Trimestre I. De igual forma remitimos a la DT correo electrónico manifestando por qué no se realizan impulsos a procesos sancionatorios en el AP.2022_04_04 Procesos sancionatorios en el PNN Paramillo; Informe PAA 1ER TRIMESTRE DTCA
TAYRONA: En el área protegida Para el seguimiento de los impulsos generamos un reporte basados en una matriz que se alimenta con cada impulso que se realiza,Evidencia Impulsos procesos sancionatorios Tayrona.Informe PAA 1ER TRIMESTRE DTCA
CGSM El Área protegida a la fecha no reporta  seguimientos a los procesos sancionatorios. Se compromete a realizar el control a partir del segundo trimestre del 2022. Sin embargo reportamos matriz de seguimiento de procesos sancionatorios .SANCIONATORIOS SFF CIÉNAGA GRANDE.  Informe PAA 1ER TRIMESTRE DTCA
SFF EL CORCHAL Dadas las condiciones y presencia de actores armados en el contexto del Corchal MH, no se aplican procesos sancionatorios, por seguridad del personal del Área Protegida, por lo tanto no realiza seguimientos, tal como lo manifestamos por correo electrónico correo electrónico manifestando por qué no se realizan impulsos El Corchal.  Informe PAA 1ER TRIMESTRE DTCA
 PNNOPMBL: No existen procesos sancionatorios.Evidencia: PAA-2022 Reporte 1er trimestre Providence
VIPIS : No ha realizado ninguna actividad de seguimiento a procesos sancionatorios durante el primer cuatrimestre de 2022.Informe PVC MES DE MARZO DTCA 2022 7-04-2022; Remisión Reporte PAA
CRSB De acuerdo a las funciones del área en el marco del ejercicio de la autoridad ambiental, para el trimestre el parque viene apoyó el impulso de 20 procesos sancionatorios. Evidencia: Consolidado sancionatorios 2022; Informe PAA 1ER TRIMESTRE DTCA
 PNN CORALES DE PROFUNDIDAD El día 15 de marzo del 2022, se envía correo electrónico a la DTCA,  con el consolidado y estado de avance de los procesos sancionatorios ambientales, registrados para el PNN CPR, de los años 2019, 2020 y 2021,esto con motivo de solicitar apoyo jurídico por parte de la DTCA, para continuar con los trámites correspondientes para el año 2022, y actualizar el apoyo técnico de los abogados de la DTCA, debido a cambios de algunos de ellos para esta vigencia. La DTCA, da respuesta, enviando información pertinente para el área protegida.Anexo 1_Email_Apoyo_DTCA_Procesos_Sancionat_Ambientales_PNN CPR_15_03_2022.Anexo 2_Estado_Avance_Procesos_Sancionatorios_PNN_CPR_2022,Reporter_Primer_Trimestre_PAA_PNN_CPR_05_04_2022; Email_Reporte_Parcial_Primer_Trimestre_PAA 2022 PNN CPR_01_04_2022
COLORADOS: EL AP trabaja una matriz que permite generar reportes de los procesos sancionartorios, a través de esta le hacemos seguimiento a cada uno.Evidencia: Inventario de impulsos Proc - sanc31-01-2022; Informe PAA 1ER TRIMESTRE DTCA
 MACUIRA.El PNN de Macuira durante el primer cuatrimestre no ha iniciado procesos sancionatorios por infracción sobre los recursos ecosistémicos del AP. Evidencia Repote PAA_MARZO_PNN Macuira.2022. Se envió  correo electrónico a DTCA para solicitar estado de procesos sancionatorios para poder avanzar en el impulso de los procesos 2020_04_21_Solicitud a DTCA estado procesos sancionatorios (2).Informe PAA 1ER TRIMESTRE DTCA
SFF LOS FLAMENCOS. El Área protegida a la fecha no reporta  seguimientos a los procesos sancionatorios. Se compromete a realizar el control a partir del segundo trimestre del 2022 en articulación con el grupo de apoyo jurídico de la DTCA. Envió correo electrónico a la oficina Jurídica de la DTCA solicitando estado de procesos sancionatorios para dar trámite a las diligencias pertinentes, recibió respuesta de la DTCA y aporta matriz de estado de los procesos. Evidencias: SOLICITUD A JURIDICA ESTADO DE PROCESOS SANCIONATORIOS CON RESPUESTA DE JURIDICA; SANCIONATORIOS SFF LOS FLAMENCOS ABRIL 2022 (1); REPORTE PAA PRIMER TRIMESTRE SFFF- MARZO 2022
PNN SNSM Dado que desde el AP no se realizan reportes en la matriz PAA para los indicadores asociados al procedimiento sancionatorio, tal como se orienta en el correo remitido por NC y la DTCA,Orientación sobre el Reporte de indicadores 21 y 102 PAA. En el ärea protegida  hacemos seguimiento a los procesos llevando como control una matriz, MATRIZ DE SEGUIMIENTO PROCESOS SANCIONATORIOS SGSM;Informe PAA 1ER TRIMESTRE DTCA
Acandí: Dadas las condiciones y presencia de actores armados, no se aplican procesos sancionatorios, por seguridad del personal del Área Protegida, por lo tanto no realiza seguimientos , en correo electrónico se manifestó a la DT el por qué no se levantan infracciones, por lo tanto no se proceden a procesos sancionatorios Correo Acandì cero infracciones 1er trimestre 2022; Remisión Reporte PAA Acandí; Informe PVC MES DE MARZO DTCA 2022
PNN PORTETE El área protegida no cuenta hasta la fecha con procesos sancionatorios informe PVC MES DE MARZO DTCA 2022, Remisión_ Reporte PAA I Trimestre Portete; </t>
  </si>
  <si>
    <t>DTPA: 16,67%
DTAO: 0%
DTAM: 16,67%
DTAN: 16,67%
DTCA: 0%
DTOR:0%</t>
  </si>
  <si>
    <r>
      <rPr>
        <b/>
        <sz val="12"/>
        <rFont val="Arial Narrow"/>
        <family val="2"/>
      </rPr>
      <t>PNN Cueva de los Guácharos</t>
    </r>
    <r>
      <rPr>
        <sz val="12"/>
        <rFont val="Arial Narrow"/>
        <family val="2"/>
      </rPr>
      <t xml:space="preserve">:  Se realiza la Socialización del Plan de Contingencia por el riesgo público aprobado.
Evidencias: 2022-03-12 Acta N°062 Riesgo Público
</t>
    </r>
    <r>
      <rPr>
        <b/>
        <sz val="12"/>
        <rFont val="Arial Narrow"/>
        <family val="2"/>
      </rPr>
      <t xml:space="preserve">PNN CV Doña Juana C: </t>
    </r>
    <r>
      <rPr>
        <sz val="12"/>
        <rFont val="Arial Narrow"/>
        <family val="2"/>
      </rPr>
      <t xml:space="preserve">El PNN cuenta con el PCRP aprobado y la socialización para la presente vigencia 2022 está programada para el próximo trimestre.
Evidencias: N/A para el periodo
</t>
    </r>
    <r>
      <rPr>
        <b/>
        <sz val="12"/>
        <rFont val="Arial Narrow"/>
        <family val="2"/>
      </rPr>
      <t xml:space="preserve">PNN las Hermosas: </t>
    </r>
    <r>
      <rPr>
        <sz val="12"/>
        <rFont val="Arial Narrow"/>
        <family val="2"/>
      </rPr>
      <t xml:space="preserve">El AP se encuentra en el proceso de actualización del PCRP. El documento técnico fue enviado (25/03/2022) una vez se realizaron los ajustes solicitados desde la OGR (octubre del 2021) con el fin de actualizarlo a la vigencia 2022. Se adjunta como evidencia memorando remisorio # 20226190000443 y documento técnico PCRP.
Evidencias: 1. Memorando_20226190000443_PCRP_pHer; 2.PCRP_2022-2023-ACT-MARZ-2022_con_ajustes
</t>
    </r>
    <r>
      <rPr>
        <b/>
        <sz val="12"/>
        <rFont val="Arial Narrow"/>
        <family val="2"/>
      </rPr>
      <t>PNN Las Orquideas:</t>
    </r>
    <r>
      <rPr>
        <sz val="12"/>
        <rFont val="Arial Narrow"/>
        <family val="2"/>
      </rPr>
      <t xml:space="preserve"> El Plan de contingencia de Riesgo Público para el AP ya se encuentra aprobado mediante memorando 20211500003323 del 30/11/2021; La socialización al equipo técnico del parque, se ha programado para desarrollarse el 26/04/2022.
Evidencias: 20211500003323 Orfeo de aprobación PCRP ORQ
</t>
    </r>
    <r>
      <rPr>
        <b/>
        <sz val="12"/>
        <rFont val="Arial Narrow"/>
        <family val="2"/>
      </rPr>
      <t>DTAO PNN Los Nevados:</t>
    </r>
    <r>
      <rPr>
        <sz val="12"/>
        <rFont val="Arial Narrow"/>
        <family val="2"/>
      </rPr>
      <t xml:space="preserve"> El Parque Nacional Natural Los Nevados cuenta con la aprobación de la actualización del Plan de Contingencia para el Riesgo Público a partir del memorando No. 20211500003053 del 08-11-2021 suscrito por el jefe Oficina Gestión del Riesgo de Parques Nacionales Naturales de Colombia. La socialización de este plan y la orientación de lineamientos para la implementación del mismo se ha considerado realizar durante Comité Local con la participación del equipo de trabajo (funcionarios y contratistas) del PNN Los Nevados, actividad que se programó para el mes de mayo de 2022. 
Evidencias: 1. Memorando No. 20211500003053 del 08-11-2021 ; 2.Correo progr Socialización PCRP
</t>
    </r>
    <r>
      <rPr>
        <b/>
        <sz val="12"/>
        <rFont val="Arial Narrow"/>
        <family val="2"/>
      </rPr>
      <t>PNN Nevado del Huila:</t>
    </r>
    <r>
      <rPr>
        <sz val="12"/>
        <rFont val="Arial Narrow"/>
        <family val="2"/>
      </rPr>
      <t xml:space="preserve"> Para el año 2022, el PNN Nevado del Huila actualizará el Plan de contingencia de riesgo Público. En la planeación del AP, se espera presentar para aprobación el documento actualizado con sus respectivos soportes en el segundo cuatrimestre del año
Evidencias: N/A para el periodo.
</t>
    </r>
    <r>
      <rPr>
        <b/>
        <sz val="12"/>
        <rFont val="Arial Narrow"/>
        <family val="2"/>
      </rPr>
      <t>PNN Puracé</t>
    </r>
    <r>
      <rPr>
        <sz val="12"/>
        <rFont val="Arial Narrow"/>
        <family val="2"/>
      </rPr>
      <t xml:space="preserve">: En Comité interno del PNN Puracé el día 11 de marzo de 2022 se socializó al personal el PCRP, se mencionó que se debe ajustar en esta vigencia 2022, el encargado de consolidar la información actualizada será el profesional Especializado Carlos A. Becerra Hurtado. Se proyectará reuniones internas para adelantar el tema.
Evidencias: Acta-de-reunion_Comité Puracé_11 marz 2022;  2.Lista asistencia Comité local PNN Puracé_11 marzo 2022
</t>
    </r>
    <r>
      <rPr>
        <b/>
        <sz val="12"/>
        <rFont val="Arial Narrow"/>
        <family val="2"/>
      </rPr>
      <t>PNN Selva de Florencia:</t>
    </r>
    <r>
      <rPr>
        <sz val="12"/>
        <rFont val="Arial Narrow"/>
        <family val="2"/>
      </rPr>
      <t xml:space="preserve"> El PNN cuenta con el Plan de Contingencia de Riesgo Público aprobado y para la vigencia 2022 se programa la socialización con el equipo del Parque durante el segundo y tercer trimestre del año 2022.
Evidencias: N/A para el periodo.
</t>
    </r>
    <r>
      <rPr>
        <b/>
        <sz val="12"/>
        <rFont val="Arial Narrow"/>
        <family val="2"/>
      </rPr>
      <t xml:space="preserve">PNN Tatamá: </t>
    </r>
    <r>
      <rPr>
        <sz val="12"/>
        <rFont val="Arial Narrow"/>
        <family val="2"/>
      </rPr>
      <t xml:space="preserve">El PNN Tatamá  cuenta con PCRP aprobado en el 2021 y desarrolló la socialización del PCRP el día 4 de abril 2022 con el equipo de trabajo del AP.Evidencias: gd_fo_01_acta-de-reunion_PCRP y lista asistencia TAT, 
</t>
    </r>
    <r>
      <rPr>
        <b/>
        <sz val="12"/>
        <rFont val="Arial Narrow"/>
        <family val="2"/>
      </rPr>
      <t>Santuario de Flora Isla de la Corota</t>
    </r>
    <r>
      <rPr>
        <sz val="12"/>
        <rFont val="Arial Narrow"/>
        <family val="2"/>
      </rPr>
      <t xml:space="preserve">: el Plan de contingencia por riesgo público aprobado en el 2021 con orfeo 20211500000363  del  29-01-2021 y tiene vigencia de  dos años; se socializó con el equipo de trabajo el día 22 de marzo 2022.
Evidencias: 1.Lista asistencia socialización PCRP_SFIC_Marzo 22_22, 2 Acta No 1 _Socialización PCRP SFIC_Equipo_22_03_2022 3.20211500000363_Memo Aprob PCRP COR
</t>
    </r>
    <r>
      <rPr>
        <b/>
        <sz val="12"/>
        <rFont val="Arial Narrow"/>
        <family val="2"/>
      </rPr>
      <t>SFF GALERAS:</t>
    </r>
    <r>
      <rPr>
        <sz val="12"/>
        <rFont val="Arial Narrow"/>
        <family val="2"/>
      </rPr>
      <t xml:space="preserve"> Se cuenta con el protocolo aprobado con memorando 20201500003253 del 31 de diciembre de 2020 el cual se encuentra vigente acorde a lo establecido en el procedimiento de gestión de riesgo público (AAMB_PR_07_Versión 5) el cual cita que se debe "Actualizar el Plan de Contingencia para Riesgo Público cada dos años”. El AP tiene contemplado para el segundo semestre enviar a la DT la actualización del protocolo. Igualmente se realizó la socialización del PCRP vigente al equipo del AP el 7 de abril 2022, se adjunta acta que contiene fotos y lista de asistencia.</t>
    </r>
    <r>
      <rPr>
        <b/>
        <sz val="12"/>
        <rFont val="Arial Narrow"/>
        <family val="2"/>
      </rPr>
      <t>Evidencia</t>
    </r>
    <r>
      <rPr>
        <sz val="12"/>
        <rFont val="Arial Narrow"/>
        <family val="2"/>
      </rPr>
      <t xml:space="preserve">: 1. Memorando aprobación _RP_31 Dic 20202. Acta Riesgo Publico 7 abril 2022.pdf
</t>
    </r>
    <r>
      <rPr>
        <b/>
        <sz val="12"/>
        <rFont val="Arial Narrow"/>
        <family val="2"/>
      </rPr>
      <t>SFF Otún Quimbaya:</t>
    </r>
    <r>
      <rPr>
        <sz val="12"/>
        <rFont val="Arial Narrow"/>
        <family val="2"/>
      </rPr>
      <t xml:space="preserve"> El SFF cuenta con el Plan de Contingencia para Riesgo Público aprobado (mediante memorando N.º 2021150000208 del 30 de agosto de 2021). Para el segundo cuatrimestre se programará reunión de socialización con el equipo del AP.
Evidencias: N/A para el periodo.</t>
    </r>
  </si>
  <si>
    <r>
      <rPr>
        <b/>
        <sz val="11"/>
        <rFont val="Arial Narrow"/>
        <family val="2"/>
      </rPr>
      <t>GGF</t>
    </r>
    <r>
      <rPr>
        <sz val="11"/>
        <rFont val="Arial Narrow"/>
        <family val="2"/>
      </rPr>
      <t>: 7/04/2022</t>
    </r>
  </si>
  <si>
    <r>
      <rPr>
        <b/>
        <sz val="11"/>
        <rFont val="Arial Narrow"/>
        <family val="2"/>
      </rPr>
      <t xml:space="preserve">GGF </t>
    </r>
    <r>
      <rPr>
        <sz val="11"/>
        <rFont val="Arial Narrow"/>
        <family val="2"/>
      </rPr>
      <t>Adjunta el reporte de registros presupuestales de todas las subunidades ejecutoras del período de enero a marzo de 2022 generado desde el aplicativo SIIF Nación. En este, se puede verificar el cumplimiento a lo solicitado en las descripciones del monitoreo del control existente y la acción de control. Adicionalmente, en la columna AN del reporte denominada “Objeto del Compromiso” se puede evidenciar el objeto del registro presupuestal y el número del ORFEO.   Evidencia: RC 238 Listado comp marzo-22</t>
    </r>
  </si>
  <si>
    <r>
      <rPr>
        <b/>
        <sz val="11"/>
        <rFont val="Arial Narrow"/>
        <family val="2"/>
      </rPr>
      <t xml:space="preserve">GGF: </t>
    </r>
    <r>
      <rPr>
        <sz val="11"/>
        <rFont val="Arial Narrow"/>
        <family val="2"/>
      </rPr>
      <t>33,33%</t>
    </r>
  </si>
  <si>
    <r>
      <rPr>
        <b/>
        <sz val="11"/>
        <rFont val="Arial Narrow"/>
        <family val="2"/>
      </rPr>
      <t xml:space="preserve">DTPA: </t>
    </r>
    <r>
      <rPr>
        <sz val="11"/>
        <rFont val="Arial Narrow"/>
        <family val="2"/>
      </rPr>
      <t xml:space="preserve">Para el periodo reportado se han realizado 3 novedades al portal bancario Evidencias:-Anexo 01. 120227500005353_00004 Portal Bancario, -Anexo 02. grfn_fo_26_formato-novedades-portal-bancario_v1-2 Andres Ferrer y -Anexo 03. grfn_fo_26_formato-novedades-portal-bancario_v1-2 Angelica Cacua
</t>
    </r>
    <r>
      <rPr>
        <b/>
        <sz val="11"/>
        <rFont val="Arial Narrow"/>
        <family val="2"/>
      </rPr>
      <t xml:space="preserve">DTAO: </t>
    </r>
    <r>
      <rPr>
        <sz val="11"/>
        <rFont val="Arial Narrow"/>
        <family val="2"/>
      </rPr>
      <t xml:space="preserve">No se han presentado novedades para inactivación en el portal bancario.
</t>
    </r>
    <r>
      <rPr>
        <b/>
        <sz val="11"/>
        <rFont val="Arial Narrow"/>
        <family val="2"/>
      </rPr>
      <t>DTAM:</t>
    </r>
    <r>
      <rPr>
        <sz val="11"/>
        <rFont val="Arial Narrow"/>
        <family val="2"/>
      </rPr>
      <t xml:space="preserve"> Durante este periodo no hubo Solicitud de  inactivación por parte del Coordinador Administrativo y Financiero para portal bancario de los usuarios que presenten novedades.
</t>
    </r>
    <r>
      <rPr>
        <b/>
        <sz val="11"/>
        <rFont val="Arial Narrow"/>
        <family val="2"/>
      </rPr>
      <t>DTAN:</t>
    </r>
    <r>
      <rPr>
        <sz val="11"/>
        <rFont val="Arial Narrow"/>
        <family val="2"/>
      </rPr>
      <t xml:space="preserve"> De enero a abril de 2022 no se han presentado novedades, por lo tanto no existen evidencias a presentar. 
</t>
    </r>
    <r>
      <rPr>
        <b/>
        <sz val="11"/>
        <rFont val="Arial Narrow"/>
        <family val="2"/>
      </rPr>
      <t>DTCA</t>
    </r>
    <r>
      <rPr>
        <sz val="11"/>
        <rFont val="Arial Narrow"/>
        <family val="2"/>
      </rPr>
      <t xml:space="preserve">: Durante el primer trimestre el año 2022, en la DTCA, no se presentaron novedades de vacaciones y licencias, por lo tanto, no hubo necesidad de solicitar inactivaciones en el portal bancario. 
Las novedades que acontecieron fueron de creación y activacion de usuario en el portal bancario.
</t>
    </r>
    <r>
      <rPr>
        <b/>
        <sz val="11"/>
        <rFont val="Arial Narrow"/>
        <family val="2"/>
      </rPr>
      <t>DTOR:</t>
    </r>
    <r>
      <rPr>
        <sz val="11"/>
        <rFont val="Arial Narrow"/>
        <family val="2"/>
      </rPr>
      <t>Para el primer tirmestre no se presentaron novedades de vacaciones ni licencias, por lo cual no se presenta evidencias</t>
    </r>
  </si>
  <si>
    <r>
      <rPr>
        <b/>
        <sz val="11"/>
        <rFont val="Arial Narrow"/>
        <family val="2"/>
      </rPr>
      <t>DTPA:</t>
    </r>
    <r>
      <rPr>
        <sz val="11"/>
        <rFont val="Arial Narrow"/>
        <family val="2"/>
      </rPr>
      <t xml:space="preserve"> 16,67%
</t>
    </r>
    <r>
      <rPr>
        <b/>
        <sz val="11"/>
        <rFont val="Arial Narrow"/>
        <family val="2"/>
      </rPr>
      <t xml:space="preserve">DTAO: </t>
    </r>
    <r>
      <rPr>
        <sz val="11"/>
        <rFont val="Arial Narrow"/>
        <family val="2"/>
      </rPr>
      <t xml:space="preserve">0%
</t>
    </r>
    <r>
      <rPr>
        <b/>
        <sz val="11"/>
        <rFont val="Arial Narrow"/>
        <family val="2"/>
      </rPr>
      <t>DTAM:</t>
    </r>
    <r>
      <rPr>
        <sz val="11"/>
        <rFont val="Arial Narrow"/>
        <family val="2"/>
      </rPr>
      <t xml:space="preserve"> 0%
</t>
    </r>
    <r>
      <rPr>
        <b/>
        <sz val="11"/>
        <rFont val="Arial Narrow"/>
        <family val="2"/>
      </rPr>
      <t>DTAN</t>
    </r>
    <r>
      <rPr>
        <sz val="11"/>
        <rFont val="Arial Narrow"/>
        <family val="2"/>
      </rPr>
      <t xml:space="preserve">: 16,67%
</t>
    </r>
    <r>
      <rPr>
        <b/>
        <sz val="11"/>
        <rFont val="Arial Narrow"/>
        <family val="2"/>
      </rPr>
      <t xml:space="preserve">DTCA: </t>
    </r>
    <r>
      <rPr>
        <sz val="11"/>
        <rFont val="Arial Narrow"/>
        <family val="2"/>
      </rPr>
      <t xml:space="preserve">0%
</t>
    </r>
    <r>
      <rPr>
        <b/>
        <sz val="11"/>
        <rFont val="Arial Narrow"/>
        <family val="2"/>
      </rPr>
      <t xml:space="preserve">DTOR: </t>
    </r>
    <r>
      <rPr>
        <sz val="11"/>
        <rFont val="Arial Narrow"/>
        <family val="2"/>
      </rPr>
      <t>17%</t>
    </r>
  </si>
  <si>
    <r>
      <rPr>
        <b/>
        <sz val="11"/>
        <rFont val="Arial Narrow"/>
        <family val="2"/>
      </rPr>
      <t xml:space="preserve">DTPA: </t>
    </r>
    <r>
      <rPr>
        <sz val="11"/>
        <rFont val="Arial Narrow"/>
        <family val="2"/>
      </rPr>
      <t xml:space="preserve">Se realizaron 2 solicitudes de inactivación y una de cancelacion de los usuarios de SIIF Nacion por vacaciones y cambio de funciones
Evidencias:
-Anexo 01. Correo de Parques Nacionales Naturales de Colombia - Suspensión Temporal Usuario SIFF
-Anexo 02. 120227510001893_Cambio Ordenador del Gasto
-Anexo 03.120227510001523_Cancelación Erivera Creación Vvaron
</t>
    </r>
    <r>
      <rPr>
        <b/>
        <sz val="11"/>
        <rFont val="Arial Narrow"/>
        <family val="2"/>
      </rPr>
      <t xml:space="preserve">DTAO: </t>
    </r>
    <r>
      <rPr>
        <sz val="11"/>
        <rFont val="Arial Narrow"/>
        <family val="2"/>
      </rPr>
      <t xml:space="preserve">No se han presentado novedades para inactivación en el SIIF Nación.
</t>
    </r>
    <r>
      <rPr>
        <b/>
        <sz val="11"/>
        <rFont val="Arial Narrow"/>
        <family val="2"/>
      </rPr>
      <t>DTAM:</t>
    </r>
    <r>
      <rPr>
        <sz val="11"/>
        <rFont val="Arial Narrow"/>
        <family val="2"/>
      </rPr>
      <t xml:space="preserve">  Se adjuntan memorando de solicitudes de novedades de usuarios SIIF
</t>
    </r>
    <r>
      <rPr>
        <b/>
        <sz val="11"/>
        <rFont val="Arial Narrow"/>
        <family val="2"/>
      </rPr>
      <t>DTAN:</t>
    </r>
    <r>
      <rPr>
        <sz val="11"/>
        <rFont val="Arial Narrow"/>
        <family val="2"/>
      </rPr>
      <t xml:space="preserve">Se adjuntan solicitudes de activación, de  de usuario por vacaciones.  se adjunta el memorando enviado a la coordiandora del grupo de gestion financiera. Se adjuntan 1 novedad. ANEXOS: 1. 20225510000053 Solicitud Perfil Pagador.
</t>
    </r>
    <r>
      <rPr>
        <b/>
        <sz val="11"/>
        <rFont val="Arial Narrow"/>
        <family val="2"/>
      </rPr>
      <t xml:space="preserve">DTCA: </t>
    </r>
    <r>
      <rPr>
        <sz val="11"/>
        <rFont val="Arial Narrow"/>
        <family val="2"/>
      </rPr>
      <t xml:space="preserve">Durante el primer trimestre el año 2022, en la DTCA, no se presentaron novedades de vacaciones y licencias, por lo tanto, no hubo necesidad de solicitar inactivaciones en el SIIF NACION. 
Las novedades que acontecieron fueron de creación de nuevos usuarios y activación de usuarios en el SIIF NACION. 
</t>
    </r>
    <r>
      <rPr>
        <b/>
        <sz val="11"/>
        <rFont val="Arial Narrow"/>
        <family val="2"/>
      </rPr>
      <t>DTOR:</t>
    </r>
    <r>
      <rPr>
        <sz val="11"/>
        <rFont val="Arial Narrow"/>
        <family val="2"/>
      </rPr>
      <t>Para el primer tirmestre no se presentaron novedades de vacaciones ni licencias, por lo cual no se presenta evidencias</t>
    </r>
  </si>
  <si>
    <r>
      <rPr>
        <b/>
        <sz val="11"/>
        <rFont val="Arial Narrow"/>
        <family val="2"/>
      </rPr>
      <t>DTPA:</t>
    </r>
    <r>
      <rPr>
        <sz val="11"/>
        <rFont val="Arial Narrow"/>
        <family val="2"/>
      </rPr>
      <t xml:space="preserve"> 16,67%
</t>
    </r>
    <r>
      <rPr>
        <b/>
        <sz val="11"/>
        <rFont val="Arial Narrow"/>
        <family val="2"/>
      </rPr>
      <t>DTAO: 16,67</t>
    </r>
    <r>
      <rPr>
        <sz val="11"/>
        <rFont val="Arial Narrow"/>
        <family val="2"/>
      </rPr>
      <t xml:space="preserve">%
</t>
    </r>
    <r>
      <rPr>
        <b/>
        <sz val="11"/>
        <rFont val="Arial Narrow"/>
        <family val="2"/>
      </rPr>
      <t>DTAM: 16,67</t>
    </r>
    <r>
      <rPr>
        <sz val="11"/>
        <rFont val="Arial Narrow"/>
        <family val="2"/>
      </rPr>
      <t xml:space="preserve">%
</t>
    </r>
    <r>
      <rPr>
        <b/>
        <sz val="11"/>
        <rFont val="Arial Narrow"/>
        <family val="2"/>
      </rPr>
      <t>DTAN</t>
    </r>
    <r>
      <rPr>
        <sz val="11"/>
        <rFont val="Arial Narrow"/>
        <family val="2"/>
      </rPr>
      <t xml:space="preserve">: 16,67%
</t>
    </r>
    <r>
      <rPr>
        <b/>
        <sz val="11"/>
        <rFont val="Arial Narrow"/>
        <family val="2"/>
      </rPr>
      <t>DTCA: 0%</t>
    </r>
    <r>
      <rPr>
        <sz val="11"/>
        <rFont val="Arial Narrow"/>
        <family val="2"/>
      </rPr>
      <t xml:space="preserve">
</t>
    </r>
    <r>
      <rPr>
        <b/>
        <sz val="11"/>
        <rFont val="Arial Narrow"/>
        <family val="2"/>
      </rPr>
      <t>DTOR:0</t>
    </r>
    <r>
      <rPr>
        <sz val="11"/>
        <rFont val="Arial Narrow"/>
        <family val="2"/>
      </rPr>
      <t>%</t>
    </r>
  </si>
  <si>
    <r>
      <rPr>
        <b/>
        <sz val="11"/>
        <rFont val="Arial Narrow"/>
        <family val="2"/>
      </rPr>
      <t xml:space="preserve">DTAO: </t>
    </r>
    <r>
      <rPr>
        <sz val="11"/>
        <rFont val="Arial Narrow"/>
        <family val="2"/>
      </rPr>
      <t>PNN Cueva de los Guacharos: inventario inicial de boleteria a 1 de enero 2629 boletas a 25 de marzo habian 2545
Evidencias: 
Inventario de Boleteria Guacharos marzo 202
Memorando 20226180000073 Boleteria
Santuario de Flora Isla de la Corota: Se presenta Inventario de Boleteria SFI Corota con corte a noviembre de 2021. El AP se encuentra cerrada desde marzo de 2022, motivo por el cual no ha habido uso de boletería existente. En la SAF  con Orfeo 20224300004103 del 22-03-2022 solicitó la boletería disponible de 49 talonarios para ser enviados a esta dependencia  
Evidencias: 
1. Inventario Boleteria SFI Corota_marzo_2022
2. Orfeo 20224300004103_00001
SFF Galeras: se cuenta con un Inventario de boletería con corte a 23 de marzo de 2022.
Evidencia: Inventario boleteria
Santuario de Fauna y Flora de Fauna y Flora Otún Quimbaya:  hay un existente de boleteria con corte al 31  de Marzo de 945  boletas de ingreso .
(45 En talonario usado y 900 en talonarios sin usar)
Evidencias: Anexo 1 . Inventario de Boleteria con corte al 31  de Marzo.
PNN Los Nevados: En consideración al contrato de concesión No. 001 de 2019 suscrito con la Unión Temporal Operación Nevados - UTON, el recaudo de ingresos al área protegida en el sector norte del PNN Los Nevados (Brisas, El Cisne, Potosí) lo percibe directamente la UTON en los términos establecidos en el contrato de concesión.
El sector Laguna del Otún, es el único sector del Parque en el que se genera el recaudo por ingreso de visitantes directamente por el PNN Los Nevados, por cuanto este sector no está incluído en el contrato de concesión.
A partir de la boletería de ingreso recibida por la Subdirección Administrativa y Financiera de Parques, se genera un registro de control tipo inventario de boletería para fortalecer el control en la disponibilidad, la ubicación y distribución de boletería.
Evidencias: Inventario talonario de boletería PNN Los Nevados</t>
    </r>
  </si>
  <si>
    <r>
      <t xml:space="preserve">TAYRONA Febrero 2022; CERTIF. ING TAYRONA Marzo 2022
PNN Old Providence Las islas de Providencia y Santa Catalina y por ende el AP se encuentran cerradas para el ingreso de turistas, como consecuencia del paso del huracán Iota, por lo tanto no se realiza recaudo inventario 0 boletas.
SFF Los Colorados: Se cuenta con el archivo denominado inventario boletería derecho de ingreso de áreas protegidas , en el cual se especifica la boletería con la cual cuenta el área protegida y de la que se lleva su control (Anexo 1. Formato de inventario boletería). A partir del mes de marzo se empezó a agregar una nota en el memorando de informe de visitantes, dejando constancia del inventario y control de boletería cada mes (Anexo 2. Memorando 20226750000963-31-03-2022).
VIPIS  El Area Protegida  recibio  Díez (10) talonarios, correspondentes a mil (1.000) boletas para el ingreso al Via Parque Isla de Salamanca, enviadas por NC mediante memorando. No. 20214300011593. El Area Protegida  realiza invetnarios de la boletería para su adecuado control.(Inventario boletería VIPIS)
PNN CRSB: Se reporta inventario mensual de boleteria en formato. Evidencia: (2. INVENTARIO BOLETERIA DERECHO DE INGRESO PNNCRSB_A 31 DE FEBRERO DE 2022; 1. INVENTARIO BOLETERIA DERECHO DE INGRESO PNNCRSB_A 31 DE ENERO DE 2022; 3. INVENTARIO BOLETERIA DERECHO DE INGRESO PNNCRSB_A 31 DE MARZO DE 2022)
</t>
    </r>
    <r>
      <rPr>
        <b/>
        <sz val="11"/>
        <rFont val="Arial Narrow"/>
        <family val="2"/>
      </rPr>
      <t>Evidencia:</t>
    </r>
    <r>
      <rPr>
        <sz val="11"/>
        <rFont val="Arial Narrow"/>
        <family val="2"/>
      </rPr>
      <t xml:space="preserve">
PNN Tayrona:CERTIF. ING TAYRONA Enero 2022; CERTIF. ING TAYRONA Febrero 2022; CERTIF. ING TAYRONA Marzo 2022
SFF Los Colorados: (Anexo 1. Formato de inventario boletería). (Anexo 2. Memorando 20226750000963-31-03-2022).
VIPIS :(Inventario boletería VIPIS)
PNN CRSB:  (2. INVENTARIO BOLETERIA DERECHO DE INGRESO PNNCRSB_A 31 DE FEBRERO DE 2022; 1. INVENTARIO BOLETERIA DERECHO DE INGRESO PNNCRSB_A 31 DE ENERO DE 2022; 3. INVENTARIO BOLETERIA DERECHO DE INGRESO PNNCRSB_A 31 DE MARZO DE 2022)</t>
    </r>
  </si>
  <si>
    <r>
      <t xml:space="preserve">DTAN: Se adjunta inventario de boleteria actualzado del PNN el Cocuy y asi mismo el inventario de boleteria que reposa en el SFF Iguaque. Los  informes de boletria actualizados se encuetran con las firmas respectivas de  cad auno de los jefes de las AP relacionadas. </t>
    </r>
    <r>
      <rPr>
        <b/>
        <sz val="11"/>
        <rFont val="Arial Narrow"/>
        <family val="2"/>
      </rPr>
      <t xml:space="preserve">ANEXOS:1. </t>
    </r>
    <r>
      <rPr>
        <sz val="11"/>
        <rFont val="Arial Narrow"/>
        <family val="2"/>
      </rPr>
      <t xml:space="preserve"> PNN COCUY - BOLETERIA EXISTENTE A ABRIL 06 DE 2022 -       </t>
    </r>
    <r>
      <rPr>
        <b/>
        <sz val="11"/>
        <rFont val="Arial Narrow"/>
        <family val="2"/>
      </rPr>
      <t xml:space="preserve">  2</t>
    </r>
    <r>
      <rPr>
        <sz val="11"/>
        <rFont val="Arial Narrow"/>
        <family val="2"/>
      </rPr>
      <t xml:space="preserve">. SFF IGUAQUE - RELACION BOLETERIA A CORTE 5 DE ABRIL 2022 </t>
    </r>
  </si>
  <si>
    <t xml:space="preserve">PNN CHIN: 11/04/2022
 PNN MAC11/04/2022
</t>
  </si>
  <si>
    <r>
      <rPr>
        <b/>
        <sz val="11"/>
        <rFont val="Arial Narrow"/>
        <family val="2"/>
      </rPr>
      <t xml:space="preserve">PNN CHINGAZA: </t>
    </r>
    <r>
      <rPr>
        <sz val="11"/>
        <rFont val="Arial Narrow"/>
        <family val="2"/>
      </rPr>
      <t xml:space="preserve">33,33%
</t>
    </r>
    <r>
      <rPr>
        <b/>
        <sz val="11"/>
        <rFont val="Arial Narrow"/>
        <family val="2"/>
      </rPr>
      <t xml:space="preserve">PNN MACARENA: </t>
    </r>
    <r>
      <rPr>
        <sz val="11"/>
        <rFont val="Arial Narrow"/>
        <family val="2"/>
      </rPr>
      <t xml:space="preserve">33,33%
</t>
    </r>
  </si>
  <si>
    <r>
      <t>PNN GOR</t>
    </r>
    <r>
      <rPr>
        <b/>
        <sz val="11"/>
        <rFont val="Arial Narrow"/>
        <family val="2"/>
      </rPr>
      <t xml:space="preserve">: </t>
    </r>
    <r>
      <rPr>
        <sz val="11"/>
        <rFont val="Arial Narrow"/>
        <family val="2"/>
      </rPr>
      <t>11/04/2022</t>
    </r>
  </si>
  <si>
    <r>
      <rPr>
        <b/>
        <sz val="11"/>
        <rFont val="Arial Narrow"/>
        <family val="2"/>
      </rPr>
      <t xml:space="preserve">PNN Gorgona: </t>
    </r>
    <r>
      <rPr>
        <sz val="11"/>
        <rFont val="Arial Narrow"/>
        <family val="2"/>
      </rPr>
      <t>Informe mensual de boletería por parte de la línea estratégica de Ecoturismo, consolidando los mese enero, febrero y  marzo
Evidencias:
-Recaudos Boleteria 2022  Informe Enero_Febrero_Marzo</t>
    </r>
  </si>
  <si>
    <r>
      <rPr>
        <b/>
        <sz val="11"/>
        <rFont val="Arial Narrow"/>
        <family val="2"/>
      </rPr>
      <t xml:space="preserve">PNN Gorgona: </t>
    </r>
    <r>
      <rPr>
        <sz val="11"/>
        <rFont val="Arial Narrow"/>
        <family val="2"/>
      </rPr>
      <t xml:space="preserve">33,3%
</t>
    </r>
  </si>
  <si>
    <r>
      <rPr>
        <b/>
        <sz val="11"/>
        <rFont val="Arial Narrow"/>
        <family val="2"/>
      </rPr>
      <t xml:space="preserve">GGF: </t>
    </r>
    <r>
      <rPr>
        <sz val="11"/>
        <rFont val="Arial Narrow"/>
        <family val="2"/>
      </rPr>
      <t>05/04/2022</t>
    </r>
  </si>
  <si>
    <t xml:space="preserve">Se realizó en conjunto con el Grupo de Gesitón Financiera la socializacion del Procedimiento de Conflicto de Interes, esto en cumplimiento del riesgo de corrupción correspondiente al Grupo de Gestión Financiera. Evidencia: Listado de asistencia, correo electrónico donde se remite la presentación de la socialización y presentación ppt junto con la guía de identificacion de conflicto de intereses. </t>
  </si>
  <si>
    <r>
      <rPr>
        <b/>
        <sz val="11"/>
        <rFont val="Arial Narrow"/>
        <family val="2"/>
      </rPr>
      <t xml:space="preserve">GGF: </t>
    </r>
    <r>
      <rPr>
        <sz val="11"/>
        <rFont val="Arial Narrow"/>
        <family val="2"/>
      </rPr>
      <t>22/04/2022</t>
    </r>
  </si>
  <si>
    <r>
      <rPr>
        <b/>
        <sz val="11"/>
        <rFont val="Arial Narrow"/>
        <family val="2"/>
      </rPr>
      <t xml:space="preserve">GGF: </t>
    </r>
    <r>
      <rPr>
        <sz val="11"/>
        <rFont val="Arial Narrow"/>
        <family val="2"/>
      </rPr>
      <t>Se adjunta reporte de pagos realizado por Nivel Central a través del portal Bancario, donde se evidencia el control Dual. Perfil Preparador, carga en el portal bancario la información correpondiente del tercero beneficiario del pago y el Perfil Aprobador se encarga de verificar la informacion que carga el perfil preparador para aprobar los paagos.
Se adjunta reporte SIIF de las Ordenes de pago generadas durante el trimestre
Se adjunta relacion de orfeos con la solicitud de devoluciones
Se adjunta reporte bancario de los giros realizados</t>
    </r>
  </si>
  <si>
    <r>
      <rPr>
        <b/>
        <sz val="11"/>
        <rFont val="Arial Narrow"/>
        <family val="2"/>
      </rPr>
      <t xml:space="preserve">GGF: </t>
    </r>
    <r>
      <rPr>
        <sz val="11"/>
        <rFont val="Arial Narrow"/>
        <family val="2"/>
      </rPr>
      <t>6,66%</t>
    </r>
  </si>
  <si>
    <r>
      <rPr>
        <b/>
        <sz val="11"/>
        <rFont val="Arial Narrow"/>
        <family val="2"/>
      </rPr>
      <t xml:space="preserve">GGF: </t>
    </r>
    <r>
      <rPr>
        <sz val="11"/>
        <rFont val="Arial Narrow"/>
        <family val="2"/>
      </rPr>
      <t>7/04/2022</t>
    </r>
  </si>
  <si>
    <r>
      <rPr>
        <b/>
        <sz val="11"/>
        <rFont val="Arial Narrow"/>
        <family val="2"/>
      </rPr>
      <t>GGF:</t>
    </r>
    <r>
      <rPr>
        <sz val="11"/>
        <rFont val="Arial Narrow"/>
        <family val="2"/>
      </rPr>
      <t xml:space="preserve"> Adjunta el reporte de registros presupuestales  del perioro de enero a marzo de 2022 de todas las subunidades ejecutoras del período de enero a marzo de 2022 generado desde el aplicativo SIIF Nación. En este, se puede verificar el cumplimiento a lo solicitado en las descripciones del monitoreo del control existente y la acción de control. Adicionalmente, en la columna AN del reporte denominada “Objeto del Compromiso” se puede evidenciar el objeto del registro presupuestal y el número del ORFEO.  
Evidencia: Se adjunta como evidencia reporte RC 238 Listado comp marzo-22. </t>
    </r>
  </si>
  <si>
    <r>
      <rPr>
        <b/>
        <sz val="11"/>
        <rFont val="Arial Narrow"/>
        <family val="2"/>
      </rPr>
      <t xml:space="preserve">GGF: </t>
    </r>
    <r>
      <rPr>
        <sz val="11"/>
        <rFont val="Arial Narrow"/>
        <family val="2"/>
      </rPr>
      <t xml:space="preserve">1/04/2022
</t>
    </r>
    <r>
      <rPr>
        <b/>
        <sz val="11"/>
        <rFont val="Arial Narrow"/>
        <family val="2"/>
      </rPr>
      <t>DTAO:</t>
    </r>
    <r>
      <rPr>
        <sz val="11"/>
        <rFont val="Arial Narrow"/>
        <family val="2"/>
      </rPr>
      <t xml:space="preserve"> N/A
</t>
    </r>
    <r>
      <rPr>
        <b/>
        <sz val="11"/>
        <rFont val="Arial Narrow"/>
        <family val="2"/>
      </rPr>
      <t>DTAM:</t>
    </r>
    <r>
      <rPr>
        <sz val="11"/>
        <rFont val="Arial Narrow"/>
        <family val="2"/>
      </rPr>
      <t xml:space="preserve"> N/A
</t>
    </r>
    <r>
      <rPr>
        <b/>
        <sz val="11"/>
        <rFont val="Arial Narrow"/>
        <family val="2"/>
      </rPr>
      <t xml:space="preserve">DTAN: </t>
    </r>
    <r>
      <rPr>
        <sz val="11"/>
        <rFont val="Arial Narrow"/>
        <family val="2"/>
      </rPr>
      <t xml:space="preserve">N/A
</t>
    </r>
    <r>
      <rPr>
        <b/>
        <sz val="11"/>
        <rFont val="Arial Narrow"/>
        <family val="2"/>
      </rPr>
      <t xml:space="preserve">DTCA: </t>
    </r>
    <r>
      <rPr>
        <sz val="11"/>
        <rFont val="Arial Narrow"/>
        <family val="2"/>
      </rPr>
      <t xml:space="preserve">01/04/2022
</t>
    </r>
    <r>
      <rPr>
        <b/>
        <sz val="11"/>
        <rFont val="Arial Narrow"/>
        <family val="2"/>
      </rPr>
      <t>DTPA:</t>
    </r>
    <r>
      <rPr>
        <sz val="11"/>
        <rFont val="Arial Narrow"/>
        <family val="2"/>
      </rPr>
      <t xml:space="preserve"> 01/04/2022
</t>
    </r>
    <r>
      <rPr>
        <b/>
        <sz val="11"/>
        <rFont val="Arial Narrow"/>
        <family val="2"/>
      </rPr>
      <t>DTOR:</t>
    </r>
    <r>
      <rPr>
        <sz val="11"/>
        <rFont val="Arial Narrow"/>
        <family val="2"/>
      </rPr>
      <t xml:space="preserve"> 01/04/2022</t>
    </r>
  </si>
  <si>
    <r>
      <rPr>
        <b/>
        <sz val="11"/>
        <rFont val="Arial Narrow"/>
        <family val="2"/>
      </rPr>
      <t xml:space="preserve">GGF: </t>
    </r>
    <r>
      <rPr>
        <sz val="11"/>
        <rFont val="Arial Narrow"/>
        <family val="2"/>
      </rPr>
      <t>Se presentaron novedades al perfil preparador de de las contratistas de tesorería, se  adjuntan dos archivos.</t>
    </r>
    <r>
      <rPr>
        <b/>
        <sz val="11"/>
        <rFont val="Arial Narrow"/>
        <family val="2"/>
      </rPr>
      <t xml:space="preserve">
DTAO:</t>
    </r>
    <r>
      <rPr>
        <sz val="11"/>
        <rFont val="Arial Narrow"/>
        <family val="2"/>
      </rPr>
      <t xml:space="preserve"> No se presentaron cambios para notificar como novedad.
</t>
    </r>
    <r>
      <rPr>
        <b/>
        <sz val="11"/>
        <rFont val="Arial Narrow"/>
        <family val="2"/>
      </rPr>
      <t>DTAM:</t>
    </r>
    <r>
      <rPr>
        <sz val="11"/>
        <rFont val="Arial Narrow"/>
        <family val="2"/>
      </rPr>
      <t xml:space="preserve"> Los controles se aplicaron acorde a las directrices del lpider de proceso GR Financieros y de procedimientos. generando mediante el formato novedades portal bancario y SIIF Nación, se notificaó a Nivel Central los cambios. Solicitaron retiro de firma de la ex Directora y se incluye al director encargado, Robinson Galindo. Evidencia: Se adjunta novedad de la funcionaria Carolina Gomez y memorando de solicitud. 
</t>
    </r>
    <r>
      <rPr>
        <b/>
        <sz val="11"/>
        <rFont val="Arial Narrow"/>
        <family val="2"/>
      </rPr>
      <t>DTAN:</t>
    </r>
    <r>
      <rPr>
        <sz val="11"/>
        <rFont val="Arial Narrow"/>
        <family val="2"/>
      </rPr>
      <t xml:space="preserve"> Para el primer cuatrimestre de 2022 no se han presentadpo novedades portal bancario, por lo tanto no existen evidencias para presentar.
</t>
    </r>
    <r>
      <rPr>
        <b/>
        <sz val="11"/>
        <rFont val="Arial Narrow"/>
        <family val="2"/>
      </rPr>
      <t>DTCA:</t>
    </r>
    <r>
      <rPr>
        <sz val="11"/>
        <rFont val="Arial Narrow"/>
        <family val="2"/>
      </rPr>
      <t xml:space="preserve"> En la DTCA se presentaron novedades con los usuarios del portal bancario y SIFF Nación. De acuerdo a la novedad presentada se procedió a realizar las solicitudes correspondientes: crear el usuario de la Auxiliar Administrativa de Tesorería Señora Nelly Claudina Castañeda Hernández, P95 creación de un usuario para el  señor Hernán Camilo Suárez Bula, el cual fue designado como Coordinador Administrativo y Financiero del Grupo Administrativo y Financiero de la Dirección Territorial Caribe desde le día 12 de Enero del 2022. Adicionalmente, se requiere la activación de los usuarios, Mhfchaves/CPS-003-2022 del Señor Frank Chavez,  MHyvilaret/CPS-002-2022 ,creación del usuario del señor Edward Alfonso Morales Maldonado,  CPS-015-2022, creación de usuario Gustavo Snachez, Director DTCA Evidencias: (Reporte solicitud creacion cuenta usuario Gustavo Sanchez) (Reporte solicitud usuario siif creacion cuenta usarios Edwar Morales) (Reporte solicitud siff creacion cuenta nuevo usuario Hernan Suarez) (Memorando 20226560000263 solicitud creación y actualización de usuarios)(Reporte solicitud siff creación cuenta usuario Nelly Castañeda)(Tarjeta unica para el registro y novedades de firmas Hernan Suarez Banco de Bogota) (formato-novedades-portal-bancario_v1-2 PERfil hernan camilo) En el portal Bancario se retira la fimar de Marieth Casallas - Coordinadora y de Luz Elviara Angarita, se reemplazan por las firmas de Hernan Bula y Gustavo Sanchez
</t>
    </r>
    <r>
      <rPr>
        <b/>
        <sz val="11"/>
        <rFont val="Arial Narrow"/>
        <family val="2"/>
      </rPr>
      <t xml:space="preserve">DTPA: </t>
    </r>
    <r>
      <rPr>
        <sz val="11"/>
        <rFont val="Arial Narrow"/>
        <family val="2"/>
      </rPr>
      <t>Para el periodo reportado se han realizado las novedades pertinentes al portal bancario:
-Anexo 01. grfn_fo_26_formato-novedades-portal-bancario_v1-2 Andres Ferrer
-Anexo 02. grfn_fo_26_formato-novedades-portal-bancario_v1-2 Angelica Cacua Ingres</t>
    </r>
  </si>
  <si>
    <r>
      <rPr>
        <b/>
        <sz val="11"/>
        <rFont val="Arial Narrow"/>
        <family val="2"/>
      </rPr>
      <t>GGF</t>
    </r>
    <r>
      <rPr>
        <sz val="11"/>
        <rFont val="Arial Narrow"/>
        <family val="2"/>
      </rPr>
      <t>:14/04/2022</t>
    </r>
  </si>
  <si>
    <r>
      <rPr>
        <b/>
        <sz val="11"/>
        <rFont val="Arial Narrow"/>
        <family val="2"/>
      </rPr>
      <t>GGF:</t>
    </r>
    <r>
      <rPr>
        <sz val="11"/>
        <rFont val="Arial Narrow"/>
        <family val="2"/>
      </rPr>
      <t xml:space="preserve"> De acuerdo a lo establecido en la circular 20214000000184 se socilizó y se remitió mediante correo eléctrónico del día 29 de noviembre, con el fin de que las Direcciones Territoriales contaran con el manejo de los usuarios y token. Evidencia: Se adjunta circular de manejo de SIIF y portal bancario. </t>
    </r>
  </si>
  <si>
    <r>
      <rPr>
        <b/>
        <sz val="11"/>
        <rFont val="Arial Narrow"/>
        <family val="2"/>
      </rPr>
      <t>DTAM:</t>
    </r>
    <r>
      <rPr>
        <sz val="11"/>
        <rFont val="Arial Narrow"/>
        <family val="2"/>
      </rPr>
      <t xml:space="preserve"> 11/04/2022</t>
    </r>
  </si>
  <si>
    <r>
      <rPr>
        <b/>
        <sz val="11"/>
        <rFont val="Arial Narrow"/>
        <family val="2"/>
      </rPr>
      <t>DTAM:</t>
    </r>
    <r>
      <rPr>
        <sz val="11"/>
        <rFont val="Arial Narrow"/>
        <family val="2"/>
      </rPr>
      <t xml:space="preserve"> Para el presente reporte la Dirección Territorial DTAM no reporta información relacionada al riesgo 241, en razón a que a la fecha las áreas protegidas de la Dirección Territorial no cuentan con boletería y  vocación ecoturistica. 
</t>
    </r>
  </si>
  <si>
    <r>
      <rPr>
        <b/>
        <sz val="11"/>
        <rFont val="Arial Narrow"/>
        <family val="2"/>
      </rPr>
      <t>PNNCueva:</t>
    </r>
    <r>
      <rPr>
        <sz val="11"/>
        <rFont val="Arial Narrow"/>
        <family val="2"/>
      </rPr>
      <t xml:space="preserve">11/04/2022
</t>
    </r>
    <r>
      <rPr>
        <b/>
        <sz val="11"/>
        <rFont val="Arial Narrow"/>
        <family val="2"/>
      </rPr>
      <t>PNN Nev:</t>
    </r>
    <r>
      <rPr>
        <sz val="11"/>
        <rFont val="Arial Narrow"/>
        <family val="2"/>
      </rPr>
      <t xml:space="preserve"> 11/04/2022
</t>
    </r>
    <r>
      <rPr>
        <b/>
        <sz val="11"/>
        <rFont val="Arial Narrow"/>
        <family val="2"/>
      </rPr>
      <t>SFFGal:</t>
    </r>
    <r>
      <rPr>
        <sz val="11"/>
        <rFont val="Arial Narrow"/>
        <family val="2"/>
      </rPr>
      <t xml:space="preserve"> 11/042022
</t>
    </r>
    <r>
      <rPr>
        <b/>
        <sz val="11"/>
        <rFont val="Arial Narrow"/>
        <family val="2"/>
      </rPr>
      <t>SFFOtun:</t>
    </r>
    <r>
      <rPr>
        <sz val="11"/>
        <rFont val="Arial Narrow"/>
        <family val="2"/>
      </rPr>
      <t xml:space="preserve"> 11/04/2022</t>
    </r>
  </si>
  <si>
    <r>
      <rPr>
        <b/>
        <sz val="11"/>
        <rFont val="Arial Narrow"/>
        <family val="2"/>
      </rPr>
      <t>SFF OTUN:</t>
    </r>
    <r>
      <rPr>
        <sz val="11"/>
        <rFont val="Arial Narrow"/>
        <family val="2"/>
      </rPr>
      <t xml:space="preserve"> *La boleteria de ingreso al AP se encuentra en custodia del funcionario Alvaro Rios Diaz Tecnico Administrativo en la sede administrativa del SFFOQ ( Villa Amparo ), sede ubicada en el corregimientode la Florida Vereda La Suiza .
*Se reporta los cierres de caja diario del mes de Marzo.
*Se realiza consignaciones de recaudode ingreso de boleteria al convenio nº 03417556-2 con el Banco de Bogota de los meses Enero, Febrero y Marzo.
Evidencias Otun:
Anexo 1.Informe de cierre de caja diario del 1 al 31  de Marzo.
Anexo 2: Consignaciones de Recaudo Enero-Febrero -Marzo.
</t>
    </r>
    <r>
      <rPr>
        <b/>
        <sz val="11"/>
        <rFont val="Arial Narrow"/>
        <family val="2"/>
      </rPr>
      <t>SFF GALERAS</t>
    </r>
    <r>
      <rPr>
        <sz val="11"/>
        <rFont val="Arial Narrow"/>
        <family val="2"/>
      </rPr>
      <t xml:space="preserve">: Boleteria a cargo de Jairo portilla. se realizan las consignaciones y cierres diarios de caja.
Evidencias GAL: INVENTARIO BOLETERIA 30-03-2022, Carpeta consignaciones, CIERRE DE CAJA MARZO 2022, 
</t>
    </r>
    <r>
      <rPr>
        <b/>
        <sz val="11"/>
        <rFont val="Arial Narrow"/>
        <family val="2"/>
      </rPr>
      <t>PNN CGUACHAROS</t>
    </r>
    <r>
      <rPr>
        <sz val="11"/>
        <rFont val="Arial Narrow"/>
        <family val="2"/>
      </rPr>
      <t xml:space="preserve">:  Talonarios en uso  se encuentran en el área protegida a cargo del personal de ecotursimo del parque, el resto custodiadas por el jefe de área protegida en la sede administrativa.
Evidencias GUA:1. Inventario  de Boleteria Guacharos, carpeta consignaciones, y cierres de caja
SF Isla de la Corota: Se encuentra cerrada, y la boleteria fue solicitada por la SAF. evidencias: N/A
</t>
    </r>
    <r>
      <rPr>
        <b/>
        <sz val="11"/>
        <rFont val="Arial Narrow"/>
        <family val="2"/>
      </rPr>
      <t xml:space="preserve">PNN Los Nevados: </t>
    </r>
    <r>
      <rPr>
        <sz val="11"/>
        <rFont val="Arial Narrow"/>
        <family val="2"/>
      </rPr>
      <t>Semanalmente un funcionario del Parque recoge los recaudos percibidos en el sector Laguna del Otún, estos son entregados al contratista técnico de apoyo en ecoturismo del Parque en Manizales, quien procede revisión de la boletería utilizada, la consolidación y  elaboración de consignación. La consignación es realizada por un funcionario del Parque y esta se constituye en el soporte para el envío del informe de ingresos.
La boleteria se encuentra en custodia de Mario Alejandro Hernández Caldas en el sector oficina PNN Los Nevados – Manizales y en custodia de Mario Humberto Franco en el sector Laguna del Otún - PNN Los Nevados
Evidencias PNN Los Nevados: Inventario Boleteria PNN Los Nev -carpeta Consignaciones (Enero-Febrero -Marzo de 2022)
Nota: El procedimiento de grfn-pr-17-recaudo-y-registro-de-derecho-de-ingreso-v-4 fue actualizado el 15 de febrero 2022, por tanto la actividad 7 del informe de cierre de caja diarios aplica desde el mes de marzo 2022.</t>
    </r>
  </si>
  <si>
    <r>
      <rPr>
        <b/>
        <sz val="11"/>
        <rFont val="Arial Narrow"/>
        <family val="2"/>
      </rPr>
      <t xml:space="preserve">GGF </t>
    </r>
    <r>
      <rPr>
        <sz val="11"/>
        <rFont val="Arial Narrow"/>
        <family val="2"/>
      </rPr>
      <t>11/04/2022</t>
    </r>
  </si>
  <si>
    <r>
      <t xml:space="preserve">PNN Tayrona: De acuerdo al procedimiento establecido para el control de la  boletería RECAUDO Y REGISTRO DE DERECHO DE INGRESO GRF_PR_17, se realizan inventarios periódicos de la boletería, a la fecha  se cuenta con 0 boletas. Anexo archivo denominado RIESGO 241 - Riesgo de Corrupción Reporte de Inventarios de Boletería Manual.
PNN Old Providence Las islas de Providencia y Santa Catalina y por 9ende el AP se encuentran cerradas para el ingreso de turistas, como consecuencia del paso del huracán Iota, por lo tanto no se realiza recaudo. Inventario de boletería a la fecha: 0
SFF Los Colorados: En el periodo de reporte por medio de memorando 2022675000573 del 23 de febrero (Anexo 1. Memorando 2022675000573 23-01-22), se solicitó capacitación en el procedimiento de recaudo y soporte de la póliza global que cubre a todos los funcionarios que manejan recaudos, la cual se llevó a cabo el día (Anexo 2. Listado-memoria capacitación 8-03-22) . Se hicieron las consignaciones en el Banco Agrario de lo correspondiente a enero. Se evidencia en carpeta de CONSIGNACIONES (Anexo 3. soportes consignaciones enero), febrero (Anexo 4. soportes consignaciones febrero) y marzo (Anexo 5. soportes consignaciones marzo). Adicionalmente se llenaron y enviaron las matrices de control de ingresos y visitantes con los  memorandos remisorios EN CARPETA MEMORANDO ENVIO REPORTE RECAUDOS  (Anexo 6.  memorando 20226750000403 2-02-2022), (Anexo 7. Memorando 20226750000633-1-03-2022 ), (Anexo 8. Memorando 20226750000963-31-03-2022). Control de Recaudo y caja en  carpeta PLANILLAS CONTROL DE RECAUDO
PNN CRSB En el área protegida PNNC Corales de Rosario y San Bernardo, el recaudo de ingreso al parque natural se realiza a través del convenio interadministrativo entre PNN y la corporación de turismo de Cartagena en el muelle la Bodeguita, la zona de embarque y desembarque permitido por el  Distrito de Cartagena y la DIMAR para zarpe y arribo de embarcaciones.Además se realizan ventas directas a diferentes hoteles cuyo recaudo se realiza a través de transferencias bancarias a la cuenta Fonam. Evidencia:1. ENERO; 2. FEBRERO; 3.MARZO
VIPIS  De acuerdo al procedimiento  RECAUDO Y REGISTRO DE DERECHO DE INGRESO GRF_PR_17,   el  área protegida  realiza la consignación del dinero recaudado de forma semanal y se adjunta estas consignaciones al informe de  financiero de visitantes.(Consignaciones VIPIS 1T).CIERRE_CAJA_MARZO
</t>
    </r>
    <r>
      <rPr>
        <b/>
        <sz val="11"/>
        <rFont val="Arial Narrow"/>
        <family val="2"/>
      </rPr>
      <t>Evidencia:</t>
    </r>
    <r>
      <rPr>
        <sz val="11"/>
        <rFont val="Arial Narrow"/>
        <family val="2"/>
      </rPr>
      <t xml:space="preserve">
PNN Tayrona:  Anexo archivo denominado RIESGO 241 - Riesgo de Corrupción Reporte de Inventarios de Boletería Manual.
SFF Los Colorados:  (Anexo 1. Memorando 2022675000573 23-01-22),  (Anexo 2. Listado-memoria capacitación 8-03-22) .  (Anexo 3. Soportes consignaciones enero), febrero (Anexo 4. soportes consignaciones febrero)  (Anexo 5. soportes consignaciones marzo). (Anexo 6.  memorando 20226750000403 2-02-2022), (Anexo 7. Memorando 20226750000633-1-03-2022 ), (Anexo 8. Memorando 20226750000963-31-03-2022). PLANILLAS CONTROL DE RECAUDO
PNN CRSB Evidencia:1. ENERO; 2. FEBRERO; 3.MARZO
VIPIS  (Consignaciones VIPIS 1T).CIERRE_CAJA_MARZO  </t>
    </r>
  </si>
  <si>
    <r>
      <rPr>
        <b/>
        <sz val="11"/>
        <rFont val="Arial Narrow"/>
        <family val="2"/>
      </rPr>
      <t>PNN:</t>
    </r>
    <r>
      <rPr>
        <sz val="11"/>
        <rFont val="Arial Narrow"/>
        <family val="2"/>
      </rPr>
      <t xml:space="preserve"> 11/04/2022</t>
    </r>
  </si>
  <si>
    <r>
      <rPr>
        <b/>
        <sz val="11"/>
        <rFont val="Arial Narrow"/>
        <family val="2"/>
      </rPr>
      <t>DTAN:</t>
    </r>
    <r>
      <rPr>
        <sz val="11"/>
        <rFont val="Arial Narrow"/>
        <family val="2"/>
      </rPr>
      <t xml:space="preserve">  La información que se reporta correponde al PNN Cocuy. Las demas AP no estan abiertas al publcio y no registan ingresos de dinero. A través del No. de Orfeo 20225540000053, se enviaron consignaciones correspondientes a los recaudos por ingreso de visitantes del mes de Enero 2022 del PNN EL COCUY.   Y por medio del Orfeo. No. 20225540000123 se enviaron las consignaciones correspondientes a los recaudos por ingreso de visitantes del mes de Febrero 2022 del PNN EL COCUY. En el Drive se adjuntan las consignaciones semanales correspondientes a los recaudos por ingreso de visitantes del mes de Marzo 2022 del PNN EL COCUY.                                                  
Referente al informe del cierre diario de caja a la fecha no se ha implementado debido a que se está socializando la actualización del procedimiento RECAUDO Y REGISTRO DE DERECHO DE INGRESO, enviado por correo electrónico el dia 07 de marzo 2022 por el Grupo Financiero para implementación, en éste caso en el PNN EL COCUY, única Area Protegida que tenemos en la DTAN con vocación ecoturística. ANEXOS: 1. CERTIFICADO ENERO 22.- 2. MEMORANDO FEBRERO.- 3. CONSIGNACIONES SEMANALES MES MARZO 2022 - PNN EL COCUY</t>
    </r>
  </si>
  <si>
    <r>
      <rPr>
        <b/>
        <sz val="11"/>
        <rFont val="Arial Narrow"/>
        <family val="2"/>
      </rPr>
      <t>PNN CHINGAZA:</t>
    </r>
    <r>
      <rPr>
        <sz val="11"/>
        <rFont val="Arial Narrow"/>
        <family val="2"/>
      </rPr>
      <t xml:space="preserve"> en el PNN Chingaza no realiza recaudo en efectivo de tarifa de ingreso; pero se corrobora la consignación de dicho valor en el canal autorizado por la entidad.
</t>
    </r>
    <r>
      <rPr>
        <b/>
        <sz val="11"/>
        <rFont val="Arial Narrow"/>
        <family val="2"/>
      </rPr>
      <t>PNN SIERRA DE LA MACARENA</t>
    </r>
    <r>
      <rPr>
        <sz val="11"/>
        <rFont val="Arial Narrow"/>
        <family val="2"/>
      </rPr>
      <t xml:space="preserve">: El parque ha estado cerrado al público durante el periodo de reporte. </t>
    </r>
  </si>
  <si>
    <r>
      <rPr>
        <b/>
        <sz val="11"/>
        <rFont val="Arial Narrow"/>
        <family val="2"/>
      </rPr>
      <t>GGF:</t>
    </r>
    <r>
      <rPr>
        <sz val="11"/>
        <rFont val="Arial Narrow"/>
        <family val="2"/>
      </rPr>
      <t>11/04/2022</t>
    </r>
  </si>
  <si>
    <r>
      <rPr>
        <b/>
        <sz val="11"/>
        <rFont val="Arial Narrow"/>
        <family val="2"/>
      </rPr>
      <t xml:space="preserve">DTPA: </t>
    </r>
    <r>
      <rPr>
        <sz val="11"/>
        <rFont val="Arial Narrow"/>
        <family val="2"/>
      </rPr>
      <t>Se realizan las respectivas consignaciones, tanto para el PNN Gorgona, Como para el PNN Utria y se adjunta como evidencia  los recibos de los meses enero febrero y marzo; adicionalmente se se informa que mediante poliza global de las entidades estatales número 2202222000384 se encuentra respaldo el recaudo del dinero recibido por ingresos
Evidencias:
-Poliza de manejo:MANEJO GLOBAL ENTID. ESTATALES CERTIFICADO 1, MANEJO GLOBAL 2202222000384
-Consignaciones PNN Utria
-Consignaciones PNN Gorgona</t>
    </r>
  </si>
  <si>
    <r>
      <rPr>
        <b/>
        <sz val="11"/>
        <rFont val="Arial Narrow"/>
        <family val="2"/>
      </rPr>
      <t xml:space="preserve">GGF </t>
    </r>
    <r>
      <rPr>
        <sz val="11"/>
        <rFont val="Arial Narrow"/>
        <family val="2"/>
      </rPr>
      <t>5/01/2022</t>
    </r>
  </si>
  <si>
    <r>
      <rPr>
        <b/>
        <sz val="11"/>
        <rFont val="Arial Narrow"/>
        <family val="2"/>
      </rPr>
      <t xml:space="preserve">GGF </t>
    </r>
    <r>
      <rPr>
        <sz val="11"/>
        <rFont val="Arial Narrow"/>
        <family val="2"/>
      </rPr>
      <t xml:space="preserve">Se llevó a cabo en conjunto con el Grupo de Gesitón Financiera la saocializacion del Procedimiento de Conflicto de Interes, esto en cumplimiento del riesgo de corrupción correspondiente al Grupo de Gestión Financiera. </t>
    </r>
  </si>
  <si>
    <r>
      <rPr>
        <b/>
        <sz val="11"/>
        <rFont val="Arial Narrow"/>
        <family val="2"/>
      </rPr>
      <t>DTAO:</t>
    </r>
    <r>
      <rPr>
        <sz val="11"/>
        <rFont val="Arial Narrow"/>
        <family val="2"/>
      </rPr>
      <t xml:space="preserve"> 31/03/2022</t>
    </r>
  </si>
  <si>
    <r>
      <rPr>
        <b/>
        <sz val="11"/>
        <rFont val="Arial Narrow"/>
        <family val="2"/>
      </rPr>
      <t>DTAO:</t>
    </r>
    <r>
      <rPr>
        <sz val="11"/>
        <rFont val="Arial Narrow"/>
        <family val="2"/>
      </rPr>
      <t xml:space="preserve"> se verifica órdenes de pago presupuestales y no presupuestales de los pagos con realizados con traspaso a pagaduría de enero a marzo de 2022. </t>
    </r>
    <r>
      <rPr>
        <b/>
        <sz val="11"/>
        <rFont val="Arial Narrow"/>
        <family val="2"/>
      </rPr>
      <t xml:space="preserve">Evidencias: -Reportes Colombia portal banco de Bogotá enero a marzo 2022 -Certificaciones bancarias de los beneficiarios del pago.
</t>
    </r>
  </si>
  <si>
    <r>
      <rPr>
        <b/>
        <sz val="11"/>
        <rFont val="Arial Narrow"/>
        <family val="2"/>
      </rPr>
      <t>GGF</t>
    </r>
    <r>
      <rPr>
        <sz val="11"/>
        <rFont val="Arial Narrow"/>
        <family val="2"/>
      </rPr>
      <t>: 22/04/2022</t>
    </r>
  </si>
  <si>
    <r>
      <rPr>
        <b/>
        <sz val="11"/>
        <rFont val="Arial Narrow"/>
        <family val="2"/>
      </rPr>
      <t>GGF:</t>
    </r>
    <r>
      <rPr>
        <sz val="11"/>
        <rFont val="Arial Narrow"/>
        <family val="2"/>
      </rPr>
      <t xml:space="preserve"> Desde el nivel central por parte del perfil autorizador de enodoso del SIIF Nación se realizan los pagos respetvos.
Se adjunta evidencias del reporte de SIIF de las Ordenes de pago generadas durante el trimestre
Se adjunta relacion de orfeos con la solicitud de devoluciones
Se adjunta reporte bancario de los giros realizados.
</t>
    </r>
  </si>
  <si>
    <r>
      <rPr>
        <b/>
        <sz val="11"/>
        <rFont val="Arial Narrow"/>
        <family val="2"/>
      </rPr>
      <t xml:space="preserve">GGH </t>
    </r>
    <r>
      <rPr>
        <sz val="11"/>
        <rFont val="Arial Narrow"/>
        <family val="2"/>
      </rPr>
      <t>20/04/2022</t>
    </r>
  </si>
  <si>
    <r>
      <rPr>
        <b/>
        <sz val="11"/>
        <rFont val="Arial Narrow"/>
        <family val="2"/>
      </rPr>
      <t xml:space="preserve">GGH- </t>
    </r>
    <r>
      <rPr>
        <sz val="11"/>
        <rFont val="Arial Narrow"/>
        <family val="2"/>
      </rPr>
      <t>Actualmente la entidad cuenta con el procedimiento Conflicto de intereses cuyo objetivo es: “Establecer los parámetros a seguir para la identificación y declaración de conflicto de intereses en las actividades desarrolladas por los servidores públicos o por los contratistas que ejercen función pública de Parques Nacionales Naturales de Colombia, en el cumplimiento de sus funciones y responsabilidades”, el cual se puede consultar en la intranet en el proceso de Gestión de Talento Humano, ubicado en el siguiente link: https://intranet.parquesnacionales.gov.co/wp-content/uploads/2021/09/gth_pr_-30_-conflicto-de-intereses_v_1.pdf, el cual se encuentra público.
Ver evidencia PROCEDIMIENTO CONFLICTOS DE INTERES</t>
    </r>
  </si>
  <si>
    <r>
      <rPr>
        <b/>
        <sz val="11"/>
        <rFont val="Arial Narrow"/>
        <family val="2"/>
      </rPr>
      <t>GCM:</t>
    </r>
    <r>
      <rPr>
        <sz val="11"/>
        <rFont val="Arial Narrow"/>
        <family val="2"/>
      </rPr>
      <t xml:space="preserve"> 22/04/2022</t>
    </r>
  </si>
  <si>
    <r>
      <rPr>
        <b/>
        <sz val="11"/>
        <rFont val="Arial Narrow"/>
        <family val="2"/>
      </rPr>
      <t>GCM:</t>
    </r>
    <r>
      <rPr>
        <sz val="11"/>
        <rFont val="Arial Narrow"/>
        <family val="2"/>
      </rPr>
      <t xml:space="preserve"> 1. En el marco de la campaña sobre la certificación de contenidos actualizados en página web e intranet, que se tiene programado realizar durante la vigencia 2022, para este periodo se realizó el diseño de una pieza informativa recordando la expedición de la certificación de actualización de contenidos.
Anexo 1 Pieza Informativa Certificacion PW e Intranet
Como acciones complementarias a este control se realizaron las siguientes acciones de la campaña desde el GCM:
-Se realizó el envío de la pieza diseñada a través del correo interno a los servidores de PNN.
Anexo 2 Socializacion Pieza Cerficacion PW e intranet correo interno
 -Se socializó  a través del correo interno el día 19 de abril el memorando 20221020005463 a todas las unidades de decisión solicitando actualizar los delegados de cargar los contenidos en página web e intranet para próximas capacitaciones
Anexo 3 Memorando 20221020005463 Solicitando delegado cargue de información web e intranet
Anexo 4 Correo Interno socializacion Memorando 20221020225463
Link de evidencias: https://drive.google.com/drive/folders/1T7soTzl7uE4VZOGssczV5bCJeL5HgcF2</t>
    </r>
  </si>
  <si>
    <r>
      <rPr>
        <b/>
        <sz val="11"/>
        <rFont val="Arial Narrow"/>
        <family val="2"/>
      </rPr>
      <t xml:space="preserve">GCM: </t>
    </r>
    <r>
      <rPr>
        <sz val="11"/>
        <rFont val="Arial Narrow"/>
        <family val="2"/>
      </rPr>
      <t>22/04/2022</t>
    </r>
  </si>
  <si>
    <r>
      <rPr>
        <b/>
        <sz val="11"/>
        <rFont val="Arial Narrow"/>
        <family val="2"/>
      </rPr>
      <t xml:space="preserve">GCM </t>
    </r>
    <r>
      <rPr>
        <sz val="11"/>
        <rFont val="Arial Narrow"/>
        <family val="2"/>
      </rPr>
      <t>1. Desde el Grupo de Comunicaciones se realizó seguimiento a los Orfeos correspondientes a las certificaciones de actualiación de información en página web e intranet recibidas.
Anexo 1  Informe de seguimiento a las certificaciones de contenidos PW e Intranet 1 Trimestre</t>
    </r>
  </si>
  <si>
    <r>
      <rPr>
        <b/>
        <sz val="11"/>
        <rFont val="Arial Narrow"/>
        <family val="2"/>
      </rPr>
      <t>GCM</t>
    </r>
    <r>
      <rPr>
        <sz val="11"/>
        <rFont val="Arial Narrow"/>
        <family val="2"/>
      </rPr>
      <t>: 22/04/2022</t>
    </r>
  </si>
  <si>
    <r>
      <rPr>
        <b/>
        <sz val="11"/>
        <rFont val="Arial Narrow"/>
        <family val="2"/>
      </rPr>
      <t xml:space="preserve">GCM  </t>
    </r>
    <r>
      <rPr>
        <sz val="11"/>
        <rFont val="Arial Narrow"/>
        <family val="2"/>
      </rPr>
      <t>La entidad cuenta con el Procedimiento de Conflicto de Intereses GTH_PR_30 el cual se encuentra publicado en el proceso de Gestión de Talento Humano en el siguiente link https://intranet.parquesnacionales.gov.co/wp-content/uploads/2021/09/gth_pr_-30_-conflicto-de-intereses_v_1.pdf . Ver anexo: 1.  procedimiento conflicto de intereses.</t>
    </r>
  </si>
  <si>
    <r>
      <rPr>
        <b/>
        <sz val="11"/>
        <rFont val="Arial Narrow"/>
        <family val="2"/>
      </rPr>
      <t xml:space="preserve">GTEA: </t>
    </r>
    <r>
      <rPr>
        <sz val="11"/>
        <rFont val="Arial Narrow"/>
        <family val="2"/>
      </rPr>
      <t>Se evidencia el reporte de ORFEO del Lider temático de RNSC de GTEA con 690 transacciones documentadas relacionadas con RNSC. Se evidencia reporte de correos electrónicos con solicitud de radicación para 368 solicitudes relacionadas con RNSC. Anexos. Relacion correos trámitesGTEA_radicados 2022 y Reporte ORFEO RNSC.</t>
    </r>
  </si>
  <si>
    <r>
      <rPr>
        <b/>
        <sz val="11"/>
        <rFont val="Arial Narrow"/>
        <family val="2"/>
      </rPr>
      <t xml:space="preserve">GGIS: </t>
    </r>
    <r>
      <rPr>
        <sz val="11"/>
        <rFont val="Arial Narrow"/>
        <family val="2"/>
      </rPr>
      <t>19/04/2022</t>
    </r>
  </si>
  <si>
    <r>
      <rPr>
        <b/>
        <sz val="11"/>
        <rFont val="Arial Narrow"/>
        <family val="2"/>
      </rPr>
      <t xml:space="preserve">GGIS: </t>
    </r>
    <r>
      <rPr>
        <sz val="11"/>
        <rFont val="Arial Narrow"/>
        <family val="2"/>
      </rPr>
      <t>El personal del proceso Coordinación SINAP dispone de lineamientos estandarizados y documentados, por el proceso de Gestión del Talento Humano para la Entidad relacionados con conflicto de intereses oficializados en el Sistema de Gestión Integrado. 
Anexo 1. Procedimiento Conflicto de Intereses</t>
    </r>
  </si>
  <si>
    <r>
      <rPr>
        <b/>
        <sz val="11"/>
        <rFont val="Arial Narrow"/>
        <family val="2"/>
      </rPr>
      <t xml:space="preserve">GCI: </t>
    </r>
    <r>
      <rPr>
        <sz val="11"/>
        <rFont val="Arial Narrow"/>
        <family val="2"/>
      </rPr>
      <t>8/04/2022</t>
    </r>
  </si>
  <si>
    <r>
      <rPr>
        <b/>
        <sz val="10"/>
        <rFont val="Arial Narrow"/>
        <family val="2"/>
      </rPr>
      <t xml:space="preserve">GCI: </t>
    </r>
    <r>
      <rPr>
        <sz val="10"/>
        <rFont val="Arial Narrow"/>
        <family val="2"/>
      </rPr>
      <t>La coordinadora del Grupo de Control Interno, valida la lista de Chequeo de la entrega de los documentos de Auditoría Interna en cada ejercicio auditor, realizados en el primer cuatrimestre del 2022.
Anexo No.7 01-03-2022 Asistencia Inducción Documentos Auditorías Internas
Anexo No.8 Correo - Documentos Ajustados Auditorías Leticia
Anexo No.9 Correo - Respuesta Presentaciones Auditorías Leticia para Vo.Bo
Anexo No.10 Correo - PreInforme A.I Misional 2022 Leticia Remitido
Anexo No.11 Documentos de Auditoría Interna - Proceso E.I.</t>
    </r>
  </si>
  <si>
    <r>
      <rPr>
        <b/>
        <sz val="10"/>
        <rFont val="Arial Narrow"/>
        <family val="2"/>
      </rPr>
      <t xml:space="preserve">GCI: </t>
    </r>
    <r>
      <rPr>
        <sz val="10"/>
        <rFont val="Arial Narrow"/>
        <family val="2"/>
      </rPr>
      <t>Se remitió en enlace a la Coordinadora del Grupo de Control Interno, donde se encuetran cargados todos los documentos de la Auditoría Interna:
Anexo No.12 Correo - Documentos Finales Cargados en el DRIVE A.I. Misional Leticia 2022</t>
    </r>
  </si>
  <si>
    <r>
      <rPr>
        <b/>
        <sz val="10"/>
        <rFont val="Arial Narrow"/>
        <family val="2"/>
      </rPr>
      <t xml:space="preserve">GCI: </t>
    </r>
    <r>
      <rPr>
        <sz val="10"/>
        <rFont val="Arial Narrow"/>
        <family val="2"/>
      </rPr>
      <t>La Coordinadora del grupo de Control Interno, dio Vo.Bo. A los Infofmes Finales de las Auditorías Internas a Río Puré- Amacayacu-Yaigoje-Cahuinari
Anexo No.25 Correo - Re_ Informes Finales Leticia 2020-2021</t>
    </r>
  </si>
  <si>
    <r>
      <rPr>
        <b/>
        <sz val="10"/>
        <rFont val="Arial Narrow"/>
        <family val="2"/>
      </rPr>
      <t xml:space="preserve">GCI: </t>
    </r>
    <r>
      <rPr>
        <sz val="10"/>
        <rFont val="Arial Narrow"/>
        <family val="2"/>
      </rPr>
      <t>En la presentación de cierre de las Auditorías internas de los PNN Amacayacu, PNN Cahuinarí, PNN Río Puré y PNN Yaigojé Apaporis se les informó no se presentaron hechos de corrupción. El Grupo de Control Interno, está en ajustes de su formato de Informe Final de Auditoría Interna para incluir este punto en las conclusiones del Informe Final.
Anexo No.26 Presentación Cierre Auditoría Interna Leticia - Misional
Anexo No.27 Presentación Cierre Auditoría Interna Leticia - Apoyo</t>
    </r>
  </si>
  <si>
    <r>
      <rPr>
        <b/>
        <sz val="11"/>
        <rFont val="Arial Narrow"/>
        <family val="2"/>
      </rPr>
      <t xml:space="preserve">OCDI. </t>
    </r>
    <r>
      <rPr>
        <sz val="11"/>
        <rFont val="Arial Narrow"/>
        <family val="2"/>
      </rPr>
      <t>19/04/2022</t>
    </r>
  </si>
  <si>
    <r>
      <rPr>
        <b/>
        <sz val="11"/>
        <rFont val="Arial Narrow"/>
        <family val="2"/>
      </rPr>
      <t>OCDI.</t>
    </r>
    <r>
      <rPr>
        <sz val="11"/>
        <rFont val="Arial Narrow"/>
        <family val="2"/>
      </rPr>
      <t xml:space="preserve"> La Jefe de Oficina a traves de correos electronicos de fechas 24 y 25 de enero, 07 y 08 de febrero, 04 y 07 de marzo, y 04 y 05 de abril de 2022, realizó el reparto de los procesos disciplinarios priorizados, cuya etapa de encontraba proxima a vencer. 
Ver Anexo. "Correos electronicos reparto" </t>
    </r>
  </si>
  <si>
    <r>
      <rPr>
        <b/>
        <sz val="11"/>
        <rFont val="Arial Narrow"/>
        <family val="2"/>
      </rPr>
      <t>OCDI.</t>
    </r>
    <r>
      <rPr>
        <sz val="11"/>
        <rFont val="Arial Narrow"/>
        <family val="2"/>
      </rPr>
      <t xml:space="preserve"> 19/04/2022</t>
    </r>
  </si>
  <si>
    <r>
      <rPr>
        <b/>
        <sz val="11"/>
        <rFont val="Arial Narrow"/>
        <family val="2"/>
      </rPr>
      <t>OCDI</t>
    </r>
    <r>
      <rPr>
        <sz val="11"/>
        <rFont val="Arial Narrow"/>
        <family val="2"/>
      </rPr>
      <t>. Se radicadon durante el periodo de Enero a 19 de abril de 2022, 17 quejas y/o informes, las cuales fueron evaluadas con la decisión que en derecho correspondió, expidición el respectivo acto administrativo.
Ver Anexo "Base de datos quejas"</t>
    </r>
  </si>
  <si>
    <r>
      <rPr>
        <b/>
        <sz val="11"/>
        <rFont val="Arial Narrow"/>
        <family val="2"/>
      </rPr>
      <t xml:space="preserve">SSNA: </t>
    </r>
    <r>
      <rPr>
        <sz val="11"/>
        <rFont val="Arial Narrow"/>
        <family val="2"/>
      </rPr>
      <t xml:space="preserve"> Se realiza acompañamiento permanente a la estructuración y suscripción del contrato interadministrativo entre Parques Nacionales y la Sociedad Hotelera Tequendama S.A., el cual tiene por objeto realizar la operación de los servicios ecoturísticos de alojamiento, alimentación y servicios complementarios en el PNN Tayrona. Este contrato tendrá una duración de 24 meses y fue suscrito el 28 de Enero. La Subdirección efectuo solicitudes al aliado en relación a la presentación de informes de avance, de acuerdo a lo pactado en la alianza y segun los tiempos estipulados para efectividad de los pagos comprometidos.  Anexo 1 Correos Solicitud Informes para Pago 1 / 
Anexo 2 SOPORTES FACTURA 01 / 
Anexo 3 cuenta cosolidad  hotel tequendama 1 / 
Anexo 4 Correos Solicitud Informes para Pago 2 / 
Anexo 5 informe ejecución +50% Aprobado / 
Anexo 6 CERTIFICACIÓN HOTEL TEQUENDAMA 2. </t>
    </r>
  </si>
  <si>
    <r>
      <rPr>
        <b/>
        <sz val="11"/>
        <rFont val="Arial Narrow"/>
        <family val="2"/>
      </rPr>
      <t>SSNA:</t>
    </r>
    <r>
      <rPr>
        <sz val="11"/>
        <rFont val="Arial Narrow"/>
        <family val="2"/>
      </rPr>
      <t xml:space="preserve"> La Entidad tiene a disposición de todo su personal en la intranet y web de Parques los lineamientos estandarizados y documentados relacionados con conflicto de intereses, para ser implementados y ejecutados según la necesidad u ocurrencia del tema. La Subdirección confirma que se puede acceder a dicha información en cualquier momento y de manera actualizada, como refuerzo a esta publicación se envia correo al equipo con el link de acceso. Anexo 1 Publicación del procedimiento Conflicto de Intereses GTH_PR_ 30. /  Anexo 2 Correo de PNNC - Lineamientos Conflicto de Intereses.</t>
    </r>
  </si>
  <si>
    <r>
      <rPr>
        <b/>
        <sz val="11"/>
        <rFont val="Arial Narrow"/>
        <family val="2"/>
      </rPr>
      <t>GPC</t>
    </r>
    <r>
      <rPr>
        <sz val="11"/>
        <rFont val="Arial Narrow"/>
        <family val="2"/>
      </rPr>
      <t xml:space="preserve"> Se cuenta con lineamientos establecidos a través de procedimientos en el SGI de PNNC.
Anexo 2. Procedimiento gth_pr_-30_-conflicto-de-intereses_v_1</t>
    </r>
  </si>
  <si>
    <r>
      <rPr>
        <b/>
        <sz val="11"/>
        <rFont val="Arial Narrow"/>
        <family val="2"/>
      </rPr>
      <t xml:space="preserve">GAU: </t>
    </r>
    <r>
      <rPr>
        <sz val="11"/>
        <rFont val="Arial Narrow"/>
        <family val="2"/>
      </rPr>
      <t>11/04/2022</t>
    </r>
  </si>
  <si>
    <r>
      <rPr>
        <b/>
        <sz val="11"/>
        <rFont val="Arial Narrow"/>
        <family val="2"/>
      </rPr>
      <t xml:space="preserve">GAU, DTCA, DTPA, DTAO, DTAM, DTOR, DTAN: </t>
    </r>
    <r>
      <rPr>
        <sz val="11"/>
        <rFont val="Arial Narrow"/>
        <family val="2"/>
      </rPr>
      <t>1/04/2022</t>
    </r>
  </si>
  <si>
    <r>
      <rPr>
        <b/>
        <sz val="11"/>
        <rFont val="Arial Narrow"/>
        <family val="2"/>
      </rPr>
      <t xml:space="preserve">GAU: </t>
    </r>
    <r>
      <rPr>
        <sz val="11"/>
        <rFont val="Arial Narrow"/>
        <family val="2"/>
      </rPr>
      <t>Se cuenta con el procedimiento de conflicto de Intereses .</t>
    </r>
    <r>
      <rPr>
        <b/>
        <sz val="11"/>
        <rFont val="Arial Narrow"/>
        <family val="2"/>
      </rPr>
      <t xml:space="preserve"> Evidencia:ANEXO 1 Procedimiento conflicto-de-intereses_v_1.</t>
    </r>
  </si>
  <si>
    <r>
      <rPr>
        <b/>
        <sz val="9"/>
        <rFont val="Arial Narrow"/>
        <family val="2"/>
      </rPr>
      <t xml:space="preserve">GPC: </t>
    </r>
    <r>
      <rPr>
        <sz val="9"/>
        <rFont val="Arial Narrow"/>
        <family val="2"/>
      </rPr>
      <t xml:space="preserve">Se realizó dos trasladados uno definitivo y otro temporal, los cuales se controlan a través de los formatos para su seguimiento y actualización en los inventarios. </t>
    </r>
    <r>
      <rPr>
        <b/>
        <sz val="9"/>
        <rFont val="Arial Narrow"/>
        <family val="2"/>
      </rPr>
      <t>Anexo 1. Traslado GPS-56640 y Anexo 2. Traslado GPS-56861</t>
    </r>
    <r>
      <rPr>
        <sz val="9"/>
        <rFont val="Arial Narrow"/>
        <family val="2"/>
      </rPr>
      <t xml:space="preserve">
</t>
    </r>
    <r>
      <rPr>
        <b/>
        <sz val="9"/>
        <rFont val="Arial Narrow"/>
        <family val="2"/>
      </rPr>
      <t xml:space="preserve">
DTCA:</t>
    </r>
    <r>
      <rPr>
        <sz val="9"/>
        <rFont val="Arial Narrow"/>
        <family val="2"/>
      </rPr>
      <t xml:space="preserve"> En el periodo comprendido de enero a marzo de 2022, en la DTCA se han realizado 2 traslados y prestamos  de bienes,  a las Aps PNN Tayrona y PNN Paramillo, se reporta formatos de prestamos de bienes correspondientes, debidamente diligenciado y con las firmas respectivas.  </t>
    </r>
    <r>
      <rPr>
        <b/>
        <sz val="9"/>
        <rFont val="Arial Narrow"/>
        <family val="2"/>
      </rPr>
      <t xml:space="preserve">Evidencia,: (copia  deFORMATO DE PRESTAMO BIENES PNN PARAMILLO);  (copia de FORMATO DE PRESTAMO BIENES PNN TAYRONA.)
DTOR: </t>
    </r>
    <r>
      <rPr>
        <sz val="9"/>
        <rFont val="Arial Narrow"/>
        <family val="2"/>
      </rPr>
      <t xml:space="preserve">Durante el periodo de reporte se diligenciaron los Formatos de traslado, prestamos de bienes mes Febrero y Marzo (Anexos: 4.1)
</t>
    </r>
    <r>
      <rPr>
        <b/>
        <sz val="9"/>
        <rFont val="Arial Narrow"/>
        <family val="2"/>
      </rPr>
      <t xml:space="preserve">DTAO: </t>
    </r>
    <r>
      <rPr>
        <sz val="9"/>
        <rFont val="Arial Narrow"/>
        <family val="2"/>
      </rPr>
      <t>Se efectua el registro del traslado de cien (100) elementos en el sistema de gestion de inventarios neon , con el formato de traslado con las respectivas firmas.</t>
    </r>
    <r>
      <rPr>
        <b/>
        <sz val="9"/>
        <rFont val="Arial Narrow"/>
        <family val="2"/>
      </rPr>
      <t xml:space="preserve">Evidencias: 1_TrasladoRosaOrtisAFannyEsperanzaCorota y 02_TrasladoHectorVelasquezACarlosCortesGuacharos
DTAM: </t>
    </r>
    <r>
      <rPr>
        <sz val="9"/>
        <rFont val="Arial Narrow"/>
        <family val="2"/>
      </rPr>
      <t xml:space="preserve">Se aplica el control teniendo en cuenta lo establecido en losprocesdimeintos y manuales, además de MANUAL PARA EL MANEJO Y CONTROL DE PROPIEDAD PLANTA Y EQUIPO DE PARQUES NACIONALES NATURALES DE COLOMBIA.
Es por ell que cuando se hacen traslados o préstamos se dejael registro de ello. Anexo 1 traslados primer cuatrimestre
</t>
    </r>
    <r>
      <rPr>
        <b/>
        <sz val="9"/>
        <rFont val="Arial Narrow"/>
        <family val="2"/>
      </rPr>
      <t xml:space="preserve">DTAN: </t>
    </r>
    <r>
      <rPr>
        <sz val="9"/>
        <rFont val="Arial Narrow"/>
        <family val="2"/>
      </rPr>
      <t>Para el primer cuatrimestre de 2022 en el mes de enero no hubo traslados. Se adjunta los formatos de tralados y prestamos de bienes de los meses febrero y marzo de 2022. A la fecha del reporte el mes de abril no ha registrado traslados. Se  adjunta 2 carpetas con los formatosde traslados debidamente diligenciados y firmados. ANEXOS: 1. CARPETA FEBRERO (9 FORMTOS) 2. CARPETA MARZO (5 FORMATOS)</t>
    </r>
  </si>
  <si>
    <r>
      <rPr>
        <b/>
        <sz val="11"/>
        <rFont val="Arial Narrow"/>
        <family val="2"/>
      </rPr>
      <t xml:space="preserve">GPC </t>
    </r>
    <r>
      <rPr>
        <sz val="11"/>
        <rFont val="Arial Narrow"/>
        <family val="2"/>
      </rPr>
      <t xml:space="preserve">En Parques Nacionales Naturales de Colombia contamos con procedimiento documentado para el tema de conflicto de intereses, el cual se socializa a través de capacitaciones internas en el Grupo de Procesos Corporativos.
</t>
    </r>
    <r>
      <rPr>
        <b/>
        <sz val="11"/>
        <rFont val="Arial Narrow"/>
        <family val="2"/>
      </rPr>
      <t>Anexo 3. Procedimiento gth_pr_-30_-conflicto-de-intereses_v_1</t>
    </r>
  </si>
  <si>
    <r>
      <rPr>
        <b/>
        <sz val="11"/>
        <rFont val="Arial Narrow"/>
        <family val="2"/>
      </rPr>
      <t>GTIC:</t>
    </r>
    <r>
      <rPr>
        <sz val="11"/>
        <rFont val="Arial Narrow"/>
        <family val="2"/>
      </rPr>
      <t xml:space="preserve"> 22/04/2022</t>
    </r>
  </si>
  <si>
    <r>
      <rPr>
        <b/>
        <sz val="11"/>
        <rFont val="Arial Narrow"/>
        <family val="2"/>
      </rPr>
      <t>GTIC</t>
    </r>
    <r>
      <rPr>
        <sz val="11"/>
        <rFont val="Arial Narrow"/>
        <family val="2"/>
      </rPr>
      <t xml:space="preserve">  a través del sistema de protección de aplicaciones Web se generó reporte con el objetivo de mitigar los riesgos asociados a estas. Ver anexos (</t>
    </r>
    <r>
      <rPr>
        <b/>
        <sz val="11"/>
        <rFont val="Arial Narrow"/>
        <family val="2"/>
      </rPr>
      <t>BD/1</t>
    </r>
    <r>
      <rPr>
        <sz val="11"/>
        <rFont val="Arial Narrow"/>
        <family val="2"/>
      </rPr>
      <t xml:space="preserve">. Screen Shot 2022-04-18 at 17.37.27.png; 2. Screen Shot 2022-04-18 at 17.37.53.png; </t>
    </r>
    <r>
      <rPr>
        <b/>
        <sz val="11"/>
        <rFont val="Arial Narrow"/>
        <family val="2"/>
      </rPr>
      <t>Engine/ 3.</t>
    </r>
    <r>
      <rPr>
        <sz val="11"/>
        <rFont val="Arial Narrow"/>
        <family val="2"/>
      </rPr>
      <t xml:space="preserve"> Screen Shot 2022-04-18 at 17.36.10.png; </t>
    </r>
    <r>
      <rPr>
        <b/>
        <sz val="11"/>
        <rFont val="Arial Narrow"/>
        <family val="2"/>
      </rPr>
      <t>Filestore/ 4</t>
    </r>
    <r>
      <rPr>
        <sz val="11"/>
        <rFont val="Arial Narrow"/>
        <family val="2"/>
      </rPr>
      <t xml:space="preserve">. Screen Shot 2022-04-18 at 17.36.49.png; 5. Screen Shot 2022-04-18 at 17.36.57.png; </t>
    </r>
    <r>
      <rPr>
        <b/>
        <sz val="11"/>
        <rFont val="Arial Narrow"/>
        <family val="2"/>
      </rPr>
      <t>Storage/ 6.</t>
    </r>
    <r>
      <rPr>
        <sz val="11"/>
        <rFont val="Arial Narrow"/>
        <family val="2"/>
      </rPr>
      <t xml:space="preserve"> Screen Shot 2022-04-18 at 17.35.29.png.</t>
    </r>
  </si>
  <si>
    <r>
      <rPr>
        <b/>
        <sz val="11"/>
        <rFont val="Arial Narrow"/>
        <family val="2"/>
      </rPr>
      <t>GTIC:</t>
    </r>
    <r>
      <rPr>
        <sz val="11"/>
        <rFont val="Arial Narrow"/>
        <family val="2"/>
      </rPr>
      <t xml:space="preserve"> La entidad cuenta con el Procedimiento de Conflicto de Intereses GTH_PR_30 oficializado y publicado en el  Modelo Integrado de Planeación y Gestión en el proceso de Gestión de Talento Humano https://intranet.parquesnacionales.gov.co/wp-content/uploads/2021/09/gth_pr_-30_-conflicto-de-intereses_v_1.pdf . Ver anexo: 1. Evidencia procedimiento conflicto de intereses.</t>
    </r>
  </si>
  <si>
    <r>
      <rPr>
        <b/>
        <sz val="11"/>
        <rFont val="Arial Narrow"/>
        <family val="2"/>
      </rPr>
      <t xml:space="preserve">GGCI: </t>
    </r>
    <r>
      <rPr>
        <sz val="11"/>
        <rFont val="Arial Narrow"/>
        <family val="2"/>
      </rPr>
      <t>12/04/2022</t>
    </r>
  </si>
  <si>
    <r>
      <rPr>
        <b/>
        <sz val="11"/>
        <rFont val="Arial Narrow"/>
        <family val="2"/>
      </rPr>
      <t xml:space="preserve">GGCI: </t>
    </r>
    <r>
      <rPr>
        <sz val="11"/>
        <rFont val="Arial Narrow"/>
        <family val="2"/>
      </rPr>
      <t xml:space="preserve">El proceso tiene conocimiento del procedimiento del Conflicto de intereses y sus respectivos lineamientos, los cuales se encuentran plasmados en el procedimiento GTH_PR_30 el cual se encuentra disponible en el link: https://intranet.parquesnacionales.gov.co/instrumentos-evaluacion-y-control-gestion/documentos/gestion-del-talento-humano/ en el proceso de talento humano. Evidencia: Anexo 1. gth_pr_-30_-conflicto-de-intereses_v_1 Procedimiento Publicado </t>
    </r>
  </si>
  <si>
    <r>
      <rPr>
        <b/>
        <sz val="11"/>
        <rFont val="Arial Narrow"/>
        <family val="2"/>
      </rPr>
      <t>OAJ</t>
    </r>
    <r>
      <rPr>
        <sz val="11"/>
        <rFont val="Arial Narrow"/>
        <family val="2"/>
      </rPr>
      <t>:04/04/2022</t>
    </r>
  </si>
  <si>
    <r>
      <rPr>
        <b/>
        <sz val="11"/>
        <rFont val="Arial Narrow"/>
        <family val="2"/>
      </rPr>
      <t xml:space="preserve">OAJ </t>
    </r>
    <r>
      <rPr>
        <sz val="11"/>
        <rFont val="Arial Narrow"/>
        <family val="2"/>
      </rPr>
      <t>en el seguimiento a las acciones judiciales, generó la Matriz de seguimiento correspondiente (evidencia en 4 archivos)</t>
    </r>
  </si>
  <si>
    <r>
      <rPr>
        <b/>
        <sz val="11"/>
        <rFont val="Arial Narrow"/>
        <family val="2"/>
      </rPr>
      <t xml:space="preserve">OAJ </t>
    </r>
    <r>
      <rPr>
        <sz val="11"/>
        <rFont val="Arial Narrow"/>
        <family val="2"/>
      </rPr>
      <t>La OAJ realizó la socialización del procedimiento Conflicto de Intereses, con el equipo de trabajo, a través de correo electrónico (evidencia en 1 archivo)</t>
    </r>
  </si>
  <si>
    <r>
      <rPr>
        <b/>
        <sz val="10"/>
        <rFont val="Arial Narrow"/>
        <family val="2"/>
      </rPr>
      <t xml:space="preserve">OAP: </t>
    </r>
    <r>
      <rPr>
        <sz val="10"/>
        <rFont val="Arial Narrow"/>
        <family val="2"/>
      </rPr>
      <t>13/04/2022</t>
    </r>
  </si>
  <si>
    <r>
      <rPr>
        <b/>
        <sz val="10"/>
        <rFont val="Arial Narrow"/>
        <family val="2"/>
      </rPr>
      <t xml:space="preserve">OAP: </t>
    </r>
    <r>
      <rPr>
        <sz val="10"/>
        <rFont val="Arial Narrow"/>
        <family val="2"/>
      </rPr>
      <t xml:space="preserve">Se generó cronograma y socialización de lineamientos para el Proceso de REPORTE-ACTUALIZACIÓN Y SEGUIMIENTO DEL PAA-2022.  
La socialización de dichos lineamientos se realizó con los Líderes de Proceso, los días: 14 y 17 de febrero y con las Direcciones Territoriales, el día: 23 de febrero. 
</t>
    </r>
    <r>
      <rPr>
        <b/>
        <sz val="10"/>
        <rFont val="Arial Narrow"/>
        <family val="2"/>
      </rPr>
      <t xml:space="preserve">Anexo 4:
</t>
    </r>
    <r>
      <rPr>
        <sz val="10"/>
        <rFont val="Arial Narrow"/>
        <family val="2"/>
      </rPr>
      <t>1. Socialización Cronograma/Lineamientos Lideres-14.FEB.2022
2. Socialización Cronograma/Lineamientos Lideres-17.FEB.2022
3. Socialización Cronograma/Lineamientos DTs-23.FEB.2022</t>
    </r>
  </si>
  <si>
    <r>
      <rPr>
        <b/>
        <sz val="10"/>
        <rFont val="Arial Narrow"/>
        <family val="2"/>
      </rPr>
      <t xml:space="preserve">OAP: </t>
    </r>
    <r>
      <rPr>
        <sz val="10"/>
        <rFont val="Arial Narrow"/>
        <family val="2"/>
      </rPr>
      <t xml:space="preserve">Para el primer cuatrimestre no se ha presentado seguimiento a los planes por cuanto la actividad se lleva a cabo de forma semestral. </t>
    </r>
  </si>
  <si>
    <r>
      <rPr>
        <b/>
        <sz val="10"/>
        <rFont val="Arial Narrow"/>
        <family val="2"/>
      </rPr>
      <t xml:space="preserve">OAP: </t>
    </r>
    <r>
      <rPr>
        <sz val="10"/>
        <rFont val="Arial Narrow"/>
        <family val="2"/>
      </rPr>
      <t xml:space="preserve"> El personal del proceso Direccionamiento Estratégico dispone de lineamientos estandarizados, documentados y Oficializados por el proceso de Gestión del Talento Humano para la Entidad relacionados con conflicto de intereses en el Sistema de Gestión Integrado. 
</t>
    </r>
    <r>
      <rPr>
        <b/>
        <sz val="10"/>
        <rFont val="Arial Narrow"/>
        <family val="2"/>
      </rPr>
      <t xml:space="preserve">Anexo 1. </t>
    </r>
    <r>
      <rPr>
        <sz val="10"/>
        <rFont val="Arial Narrow"/>
        <family val="2"/>
      </rPr>
      <t>Procedimiento Conflicto de Intereses</t>
    </r>
  </si>
  <si>
    <r>
      <rPr>
        <b/>
        <sz val="11"/>
        <rFont val="Arial Narrow"/>
        <family val="2"/>
      </rPr>
      <t xml:space="preserve">OAP: </t>
    </r>
    <r>
      <rPr>
        <sz val="11"/>
        <rFont val="Arial Narrow"/>
        <family val="2"/>
      </rPr>
      <t>22/04/2022</t>
    </r>
  </si>
  <si>
    <r>
      <rPr>
        <b/>
        <sz val="11"/>
        <rFont val="Arial Narrow"/>
        <family val="2"/>
      </rPr>
      <t xml:space="preserve">OAP: </t>
    </r>
    <r>
      <rPr>
        <sz val="11"/>
        <rFont val="Arial Narrow"/>
        <family val="2"/>
      </rPr>
      <t>El día 04 de marzo se realizó una reunión con todos los enlaces de cooperación de las direcciones territoriales en la cuál se realizó una contextualización del procedimiento de formulación y seguimiento, de proyectos de cooperación nacional, no oficial e internacional,  
Anexo: 04032022 asistenica reunion enlaces de cooperacion.xlsx</t>
    </r>
  </si>
  <si>
    <r>
      <rPr>
        <b/>
        <sz val="11"/>
        <rFont val="Arial Narrow"/>
        <family val="2"/>
      </rPr>
      <t xml:space="preserve">OAP: </t>
    </r>
    <r>
      <rPr>
        <sz val="11"/>
        <rFont val="Arial Narrow"/>
        <family val="2"/>
      </rPr>
      <t>El día 24 de febrero el equipo del SGI de la OAP realizó reunión en la que se compartió con el equipo de cooperación y asuntos internacionales el mapa de riesgos y oportunidades del proceso de cooperación nacional no oficial e internacional, su metodología, los controles, y otras características para el control de la información del proceso, para evitar la materialización. Evidencia: Socializacion Riesgos Coop 24022022, Anexo 3 Presentacion Socialización RIESGOS COOPERACION</t>
    </r>
  </si>
  <si>
    <r>
      <rPr>
        <b/>
        <sz val="11"/>
        <rFont val="Arial Narrow"/>
        <family val="2"/>
      </rPr>
      <t xml:space="preserve">SGM_GPM: </t>
    </r>
    <r>
      <rPr>
        <sz val="11"/>
        <rFont val="Arial Narrow"/>
        <family val="2"/>
      </rPr>
      <t>10/04/2022</t>
    </r>
  </si>
  <si>
    <r>
      <rPr>
        <b/>
        <sz val="11"/>
        <rFont val="Arial Narrow"/>
        <family val="2"/>
      </rPr>
      <t xml:space="preserve">SGM_GPM: </t>
    </r>
    <r>
      <rPr>
        <sz val="11"/>
        <rFont val="Arial Narrow"/>
        <family val="2"/>
      </rPr>
      <t>Teniendo en cuenta que el seguimiento a los compromisos es semestral, para este primer cuatrimestre, no se presenta reporte de seguimiento ni se anexan evidencias.</t>
    </r>
  </si>
  <si>
    <r>
      <rPr>
        <b/>
        <sz val="11"/>
        <rFont val="Arial Narrow"/>
        <family val="2"/>
      </rPr>
      <t xml:space="preserve">SGM: </t>
    </r>
    <r>
      <rPr>
        <sz val="11"/>
        <rFont val="Arial Narrow"/>
        <family val="2"/>
      </rPr>
      <t xml:space="preserve">El proceso de administración y manejo, hace uso del procedimiento vigente GTH_PR_ 30_ Conflicto de intereses_V_1 dispuesto por el proceso gestión del talento humano, para socializar y tener presente en caso de presentarse una situación por conflicto de intereses.
</t>
    </r>
    <r>
      <rPr>
        <b/>
        <sz val="11"/>
        <rFont val="Arial Narrow"/>
        <family val="2"/>
      </rPr>
      <t>Evidencia:</t>
    </r>
    <r>
      <rPr>
        <sz val="11"/>
        <rFont val="Arial Narrow"/>
        <family val="2"/>
      </rPr>
      <t xml:space="preserve"> Print_ProcecoTalento Humano_PorcedimientoConflicto Intereses</t>
    </r>
  </si>
  <si>
    <r>
      <rPr>
        <b/>
        <sz val="11"/>
        <rFont val="Arial Narrow"/>
        <family val="2"/>
      </rPr>
      <t xml:space="preserve">SGM: </t>
    </r>
    <r>
      <rPr>
        <sz val="11"/>
        <rFont val="Arial Narrow"/>
        <family val="2"/>
      </rPr>
      <t>10/04/2022</t>
    </r>
  </si>
  <si>
    <r>
      <rPr>
        <b/>
        <sz val="11"/>
        <rFont val="Arial Narrow"/>
        <family val="2"/>
      </rPr>
      <t xml:space="preserve">SGM: </t>
    </r>
    <r>
      <rPr>
        <sz val="11"/>
        <rFont val="Arial Narrow"/>
        <family val="2"/>
      </rPr>
      <t xml:space="preserve">El proceso de participación social, hace uso del procedimiento vigente GTH_PR_ 30_ Conflicto de intereses_V_1 dispuesto por gestión del talento humano, para socializar y tener presente en caso de presentarse una situación por conflicto de intereses.
</t>
    </r>
    <r>
      <rPr>
        <b/>
        <sz val="11"/>
        <rFont val="Arial Narrow"/>
        <family val="2"/>
      </rPr>
      <t>Evidencia:</t>
    </r>
    <r>
      <rPr>
        <sz val="11"/>
        <rFont val="Arial Narrow"/>
        <family val="2"/>
      </rPr>
      <t xml:space="preserve"> Print_ProcecoTalento Humano_PorcedimientoConflicto Intereses</t>
    </r>
  </si>
  <si>
    <r>
      <rPr>
        <b/>
        <sz val="11"/>
        <rFont val="Arial Narrow"/>
        <family val="2"/>
      </rPr>
      <t>GTEA:</t>
    </r>
    <r>
      <rPr>
        <sz val="11"/>
        <rFont val="Arial Narrow"/>
        <family val="2"/>
      </rPr>
      <t xml:space="preserve"> 01/04/2022
</t>
    </r>
    <r>
      <rPr>
        <b/>
        <sz val="11"/>
        <rFont val="Arial Narrow"/>
        <family val="2"/>
      </rPr>
      <t>DTCA</t>
    </r>
    <r>
      <rPr>
        <sz val="11"/>
        <rFont val="Arial Narrow"/>
        <family val="2"/>
      </rPr>
      <t>: 01/04/2022</t>
    </r>
  </si>
  <si>
    <r>
      <rPr>
        <b/>
        <sz val="11"/>
        <rFont val="Arial Narrow"/>
        <family val="2"/>
      </rPr>
      <t>GTEA:</t>
    </r>
    <r>
      <rPr>
        <sz val="11"/>
        <rFont val="Arial Narrow"/>
        <family val="2"/>
      </rPr>
      <t xml:space="preserve"> Se reportan 129 trámites durante el periodo, que fueron publicados en la gaceta oficial de Parques Nacionales Naturales de Colombia, con especial énfasis en los relacionados con Reservas Naturales de la Sociedad Civil. Evidencia: Gaceta ENERO 2022 - Parques Nacionales Naturales de Colombia, Gaceta Febrero 2022 - Parques Nacionales Naturales de Colombia, Gaceta MARZO 2022 - Parques Nacionales Naturales de Colombia y Gaceta ABRIL 2022 - Parques Nacionales Naturales de Colombia. y Reporte Orfeo Coordinador GTEA
</t>
    </r>
    <r>
      <rPr>
        <b/>
        <sz val="11"/>
        <rFont val="Arial Narrow"/>
        <family val="2"/>
      </rPr>
      <t>DTCA</t>
    </r>
    <r>
      <rPr>
        <sz val="11"/>
        <rFont val="Arial Narrow"/>
        <family val="2"/>
      </rPr>
      <t>: De conformidad con lo establecido en la resolución 163 de 2009, el Jefe del AP del CRSB filtra la información aportada por el usuario y una vez validada se envía a la DT para continuar con el trámite de esta manera desde la DT se hace un control y previo cumplimento de los requisitos establecidos en la resolución en mención se elaboran los actos administrativos como al presente se evidencian.  Inicialmente se elaboran los actos administrativos, se envían al líder del equipo Jurídico para la revisión y finalmente se envían al director para su revisión y firma. Nota: Cada archivo de evidencia tiene: 1. solicitud trámite, acto administrativo firmado y correo electrónico con visto bueno. Evidencia: 1) EVIDENCIA SOLICITUD DE TRAMITE PEÑON DE LAS HADAS-ACTO ADMINSITRATIVO FIRMADO-CORREO ELECTRONICO CON VISTO BUENO 2)) EVIDENCIA SOLICITUD DE TRAMITE TEHCTO ROJO-ACTO ADMINSITRATIVO FIRMADO-CORREO ELECTRONICO CON VISTO BUENO 3)) EVIDENCIA SOLICITUD DE TRAMITE PREDIO MARIA DEL MAR-ACTO ADMINSITRATIVO FIRMADO-CORREO ELECTRONICO CON VISTO BUENO.4 ) EVIDENCIA SOLICITUD DE TRAMITE SOCIEDAD LAGUNA ENCANTADA-ACTO ADMINSITRATIVO FIRMADO-CORREO ELECTRONICO CON VISTO BUENO 5)) EVIDENCIA SOLICITUD DE TRAMITE ISLA GLORIA-ACTO ADMINSITRATIVO FIRMADO-CORREO ELECTRONICO CON VISTO BUENO 6) EVIDENCIA SOLICITUD DE TRAMITE ISLA ARENA-ACTO ADMINSITRATIVO FIRMADO-CORREO ELECTRONICO CON VISTO BUENO 7) REPORTE DEL ORFEO DEL DIRECTOR FILTRADO - PROCESOS SANCIONATORIOS.</t>
    </r>
  </si>
  <si>
    <r>
      <rPr>
        <b/>
        <sz val="11"/>
        <rFont val="Arial Narrow"/>
        <family val="2"/>
      </rPr>
      <t xml:space="preserve">GTEA: </t>
    </r>
    <r>
      <rPr>
        <sz val="11"/>
        <rFont val="Arial Narrow"/>
        <family val="2"/>
      </rPr>
      <t>1/04/2022</t>
    </r>
    <r>
      <rPr>
        <b/>
        <sz val="11"/>
        <rFont val="Arial Narrow"/>
        <family val="2"/>
      </rPr>
      <t xml:space="preserve">
DTCA: </t>
    </r>
    <r>
      <rPr>
        <sz val="11"/>
        <rFont val="Arial Narrow"/>
        <family val="2"/>
      </rPr>
      <t>1/04/2022</t>
    </r>
  </si>
  <si>
    <r>
      <rPr>
        <b/>
        <sz val="10"/>
        <rFont val="Arial Narrow"/>
        <family val="2"/>
      </rPr>
      <t xml:space="preserve">GTEA: </t>
    </r>
    <r>
      <rPr>
        <sz val="10"/>
        <rFont val="Arial Narrow"/>
        <family val="2"/>
      </rPr>
      <t xml:space="preserve">31/03/2022
</t>
    </r>
    <r>
      <rPr>
        <b/>
        <sz val="10"/>
        <rFont val="Arial Narrow"/>
        <family val="2"/>
      </rPr>
      <t>DTAM:</t>
    </r>
    <r>
      <rPr>
        <sz val="10"/>
        <rFont val="Arial Narrow"/>
        <family val="2"/>
      </rPr>
      <t xml:space="preserve"> 31/04/2022</t>
    </r>
    <r>
      <rPr>
        <b/>
        <sz val="10"/>
        <rFont val="Arial Narrow"/>
        <family val="2"/>
      </rPr>
      <t xml:space="preserve">
PNN Churumbelos</t>
    </r>
    <r>
      <rPr>
        <sz val="10"/>
        <rFont val="Arial Narrow"/>
        <family val="2"/>
      </rPr>
      <t xml:space="preserve">: 31/03/2022
</t>
    </r>
    <r>
      <rPr>
        <b/>
        <sz val="10"/>
        <rFont val="Arial Narrow"/>
        <family val="2"/>
      </rPr>
      <t>PNN Alto Fragua</t>
    </r>
    <r>
      <rPr>
        <sz val="10"/>
        <rFont val="Arial Narrow"/>
        <family val="2"/>
      </rPr>
      <t xml:space="preserve">: 31/03/2022
</t>
    </r>
    <r>
      <rPr>
        <b/>
        <sz val="10"/>
        <rFont val="Arial Narrow"/>
        <family val="2"/>
      </rPr>
      <t>PNN Amacyacu</t>
    </r>
    <r>
      <rPr>
        <sz val="10"/>
        <rFont val="Arial Narrow"/>
        <family val="2"/>
      </rPr>
      <t xml:space="preserve">: 31/03/2022
</t>
    </r>
    <r>
      <rPr>
        <b/>
        <sz val="10"/>
        <rFont val="Arial Narrow"/>
        <family val="2"/>
      </rPr>
      <t>PNN  Cahuinarí</t>
    </r>
    <r>
      <rPr>
        <sz val="10"/>
        <rFont val="Arial Narrow"/>
        <family val="2"/>
      </rPr>
      <t xml:space="preserve">: 31/03/2022
</t>
    </r>
    <r>
      <rPr>
        <b/>
        <sz val="10"/>
        <rFont val="Arial Narrow"/>
        <family val="2"/>
      </rPr>
      <t>RNN Nukak</t>
    </r>
    <r>
      <rPr>
        <sz val="10"/>
        <rFont val="Arial Narrow"/>
        <family val="2"/>
      </rPr>
      <t xml:space="preserve">: 31/03/2022
</t>
    </r>
    <r>
      <rPr>
        <b/>
        <sz val="10"/>
        <rFont val="Arial Narrow"/>
        <family val="2"/>
      </rPr>
      <t>SPM Orito</t>
    </r>
    <r>
      <rPr>
        <sz val="10"/>
        <rFont val="Arial Narrow"/>
        <family val="2"/>
      </rPr>
      <t xml:space="preserve">: 31/03/2022
</t>
    </r>
    <r>
      <rPr>
        <b/>
        <sz val="10"/>
        <rFont val="Arial Narrow"/>
        <family val="2"/>
      </rPr>
      <t>PNN Río Puré</t>
    </r>
    <r>
      <rPr>
        <sz val="10"/>
        <rFont val="Arial Narrow"/>
        <family val="2"/>
      </rPr>
      <t xml:space="preserve">: 31/03/2022
</t>
    </r>
    <r>
      <rPr>
        <b/>
        <sz val="10"/>
        <rFont val="Arial Narrow"/>
        <family val="2"/>
      </rPr>
      <t>PNN Yaigojé Apaporis</t>
    </r>
    <r>
      <rPr>
        <sz val="10"/>
        <rFont val="Arial Narrow"/>
        <family val="2"/>
      </rPr>
      <t xml:space="preserve">: 31/03/2022
</t>
    </r>
    <r>
      <rPr>
        <b/>
        <sz val="10"/>
        <rFont val="Arial Narrow"/>
        <family val="2"/>
      </rPr>
      <t>PNN Chiribiquete</t>
    </r>
    <r>
      <rPr>
        <sz val="10"/>
        <rFont val="Arial Narrow"/>
        <family val="2"/>
      </rPr>
      <t xml:space="preserve">: 31/03/2022
</t>
    </r>
    <r>
      <rPr>
        <b/>
        <sz val="10"/>
        <rFont val="Arial Narrow"/>
        <family val="2"/>
      </rPr>
      <t>RNN Puinawai</t>
    </r>
    <r>
      <rPr>
        <sz val="10"/>
        <rFont val="Arial Narrow"/>
        <family val="2"/>
      </rPr>
      <t xml:space="preserve">: 31/03/2022
</t>
    </r>
    <r>
      <rPr>
        <b/>
        <sz val="10"/>
        <rFont val="Arial Narrow"/>
        <family val="2"/>
      </rPr>
      <t>PNN La Paya</t>
    </r>
    <r>
      <rPr>
        <sz val="10"/>
        <rFont val="Arial Narrow"/>
        <family val="2"/>
      </rPr>
      <t>: 31/03/2022</t>
    </r>
  </si>
  <si>
    <r>
      <t xml:space="preserve">DTAO: </t>
    </r>
    <r>
      <rPr>
        <sz val="10"/>
        <rFont val="Arial Narrow"/>
        <family val="2"/>
      </rPr>
      <t>08/04/2022</t>
    </r>
    <r>
      <rPr>
        <b/>
        <sz val="10"/>
        <rFont val="Arial Narrow"/>
        <family val="2"/>
      </rPr>
      <t xml:space="preserve">
PNN Cueva De Los Guacharos: 08/04/2022
PNN Complejo volcánico Doña Juana: 08/04/2022
PNN Las Hermosas: 08/04/2022
PNN Las Orquideas: 08/04/2022
PNN Los Nevados: 08/04/2022
PNN Nevado Del Huila: </t>
    </r>
    <r>
      <rPr>
        <sz val="10"/>
        <rFont val="Arial Narrow"/>
        <family val="2"/>
      </rPr>
      <t>08/04/2022</t>
    </r>
    <r>
      <rPr>
        <b/>
        <sz val="10"/>
        <rFont val="Arial Narrow"/>
        <family val="2"/>
      </rPr>
      <t xml:space="preserve">
PNN Purace: </t>
    </r>
    <r>
      <rPr>
        <sz val="10"/>
        <rFont val="Arial Narrow"/>
        <family val="2"/>
      </rPr>
      <t>08/04/2022</t>
    </r>
    <r>
      <rPr>
        <b/>
        <sz val="10"/>
        <rFont val="Arial Narrow"/>
        <family val="2"/>
      </rPr>
      <t xml:space="preserve">
PNN Selva De Florencia: </t>
    </r>
    <r>
      <rPr>
        <sz val="10"/>
        <rFont val="Arial Narrow"/>
        <family val="2"/>
      </rPr>
      <t>08/04/2022</t>
    </r>
    <r>
      <rPr>
        <b/>
        <sz val="10"/>
        <rFont val="Arial Narrow"/>
        <family val="2"/>
      </rPr>
      <t xml:space="preserve">
PNN Tatama: </t>
    </r>
    <r>
      <rPr>
        <sz val="10"/>
        <rFont val="Arial Narrow"/>
        <family val="2"/>
      </rPr>
      <t xml:space="preserve">08/04/2022
</t>
    </r>
    <r>
      <rPr>
        <b/>
        <sz val="10"/>
        <rFont val="Arial Narrow"/>
        <family val="2"/>
      </rPr>
      <t xml:space="preserve">SFF Galeras: </t>
    </r>
    <r>
      <rPr>
        <sz val="10"/>
        <rFont val="Arial Narrow"/>
        <family val="2"/>
      </rPr>
      <t>08/04/2022</t>
    </r>
    <r>
      <rPr>
        <b/>
        <sz val="10"/>
        <rFont val="Arial Narrow"/>
        <family val="2"/>
      </rPr>
      <t xml:space="preserve">
SFF Isla De La Corota:</t>
    </r>
    <r>
      <rPr>
        <sz val="10"/>
        <rFont val="Arial Narrow"/>
        <family val="2"/>
      </rPr>
      <t xml:space="preserve"> 08/04/2022</t>
    </r>
    <r>
      <rPr>
        <b/>
        <sz val="10"/>
        <rFont val="Arial Narrow"/>
        <family val="2"/>
      </rPr>
      <t xml:space="preserve">
SFF Otun Quimbaya: </t>
    </r>
    <r>
      <rPr>
        <sz val="10"/>
        <rFont val="Arial Narrow"/>
        <family val="2"/>
      </rPr>
      <t>08/04/2022</t>
    </r>
  </si>
  <si>
    <r>
      <rPr>
        <b/>
        <sz val="12"/>
        <rFont val="Arial Narrow"/>
        <family val="2"/>
      </rPr>
      <t xml:space="preserve">DTAO: </t>
    </r>
    <r>
      <rPr>
        <sz val="12"/>
        <rFont val="Arial Narrow"/>
        <family val="2"/>
      </rPr>
      <t xml:space="preserve">Durante periodo no se abrieron nuevos procesos sancionatorios, y se han realizado los siguientes impulsos procesales 
•  Notificación por aviso Auto 006 de 17 de diciembre de 2021
•  Notificación por aviso Auto 006 del 17 de diciembre de 2021
•  Notificación por aviso resolución 202160000002335 del 30 de diciembre de 2021
•  RESOLUCION 20226000000435 DEL 04 DE MARZO DE 2022 DTAO JUR 14.2.003 DE 2013- SFF GALERAS
 y los Autos Número 002, 003, 004 y 005  del SFF Galeras “Por La Cual Se Da Por Terminado Y Se Archiva Proceso Sancionatorio Ambiental Por Cumplimiento De Sanciones Impuestas.
</t>
    </r>
    <r>
      <rPr>
        <b/>
        <sz val="12"/>
        <rFont val="Arial Narrow"/>
        <family val="2"/>
      </rPr>
      <t xml:space="preserve">Evidencias: </t>
    </r>
    <r>
      <rPr>
        <sz val="12"/>
        <rFont val="Arial Narrow"/>
        <family val="2"/>
      </rPr>
      <t xml:space="preserve">
1. Notificación por aviso Auto 006 de 17 de diciembre de 2021
2. Notificación por aviso Auto 006 del 17 de diciembre de 2021
3.Notificación por aviso resolución 202160000002335 del 30 de diciembre de 2021
4. RESOLUCION 20226000000435 DEL 04 DE MARZO DE 2022 DTAO JUR 14.2.003 DE 2013- SFF GALERAS
5.Gaceta febrero 2022
6.Gaceta marzo 2022
7. AUTO 002 DE ARCHIVO PROCESO DTAO.GJU.14.2.014 de 2012- SFF GALERAS
8. AUTO 003 DE ARCHIVO PROCESO DTAO.GJU.14.2.016 de 2012 - SFF GALERAS
9. AUTO 004 DE ARCHIVO PROCESO DTAO JUR 16.4.008  de 2018 – SFF GALERAS
10. AUTO 005 DE ARCHIVO PROCESO DTAO JUR 16.4.001 de 2017- SFF GALERAS
</t>
    </r>
    <r>
      <rPr>
        <b/>
        <sz val="12"/>
        <rFont val="Arial Narrow"/>
        <family val="2"/>
      </rPr>
      <t xml:space="preserve">AREAS PROTEGIDAS DTAO: </t>
    </r>
    <r>
      <rPr>
        <sz val="12"/>
        <rFont val="Arial Narrow"/>
        <family val="2"/>
      </rPr>
      <t xml:space="preserve">No se dio apertura de procesos sancionatorios nuevos en las AP de la DTAO.
</t>
    </r>
    <r>
      <rPr>
        <b/>
        <sz val="12"/>
        <rFont val="Arial Narrow"/>
        <family val="2"/>
      </rPr>
      <t>Evidencias:</t>
    </r>
    <r>
      <rPr>
        <sz val="12"/>
        <rFont val="Arial Narrow"/>
        <family val="2"/>
      </rPr>
      <t xml:space="preserve"> Correo  - Procesos sancionatorios PNN Tatamá, Correo  - Procesos Sancionatorios Doña Juana, Correo - Procesos sancionatorios  Guacharos, Correo - estado de sancionatorios en el PNN Las Hermosas, Correo_procesos_sancionatorios_PNNO_2022, Correo - Reporte mapa de riesgos Sancionatorio PNN Nev, Correo - No reporte sancionatorios  PNN NHU, Correo  - Procesos sancionatorios PN Purace, Riesgo_231_correo_No_sancionatorio_PNNSFL, correo DTAO_Conductas sancionatorias_Galeras, Copia de Correo - Procesos sancionatorios SFF Isla de la Corota y Anexo 1. Reporte Sancionatorios SFFOQ.</t>
    </r>
  </si>
  <si>
    <r>
      <rPr>
        <b/>
        <sz val="10"/>
        <rFont val="Arial Narrow"/>
        <family val="2"/>
      </rPr>
      <t xml:space="preserve">DTCA: </t>
    </r>
    <r>
      <rPr>
        <sz val="10"/>
        <rFont val="Arial Narrow"/>
        <family val="2"/>
      </rPr>
      <t>5/04/2022</t>
    </r>
    <r>
      <rPr>
        <b/>
        <sz val="10"/>
        <rFont val="Arial Narrow"/>
        <family val="2"/>
      </rPr>
      <t xml:space="preserve">
PNN Paramillo</t>
    </r>
    <r>
      <rPr>
        <sz val="10"/>
        <rFont val="Arial Narrow"/>
        <family val="2"/>
      </rPr>
      <t xml:space="preserve"> 5/04/2022
</t>
    </r>
    <r>
      <rPr>
        <b/>
        <sz val="10"/>
        <rFont val="Arial Narrow"/>
        <family val="2"/>
      </rPr>
      <t>PNN Tayrona 5</t>
    </r>
    <r>
      <rPr>
        <sz val="10"/>
        <rFont val="Arial Narrow"/>
        <family val="2"/>
      </rPr>
      <t xml:space="preserve">/04/2022
</t>
    </r>
    <r>
      <rPr>
        <b/>
        <sz val="10"/>
        <rFont val="Arial Narrow"/>
        <family val="2"/>
      </rPr>
      <t>PNN CGSM</t>
    </r>
    <r>
      <rPr>
        <sz val="10"/>
        <rFont val="Arial Narrow"/>
        <family val="2"/>
      </rPr>
      <t xml:space="preserve"> 5/04/2022
</t>
    </r>
    <r>
      <rPr>
        <b/>
        <sz val="10"/>
        <rFont val="Arial Narrow"/>
        <family val="2"/>
      </rPr>
      <t>EL CORCHAL</t>
    </r>
    <r>
      <rPr>
        <sz val="10"/>
        <rFont val="Arial Narrow"/>
        <family val="2"/>
      </rPr>
      <t xml:space="preserve"> 5/04/2022
</t>
    </r>
    <r>
      <rPr>
        <b/>
        <sz val="10"/>
        <rFont val="Arial Narrow"/>
        <family val="2"/>
      </rPr>
      <t>PROVIDENCIA</t>
    </r>
    <r>
      <rPr>
        <sz val="10"/>
        <rFont val="Arial Narrow"/>
        <family val="2"/>
      </rPr>
      <t xml:space="preserve"> 5/04/2022
</t>
    </r>
    <r>
      <rPr>
        <b/>
        <sz val="10"/>
        <rFont val="Arial Narrow"/>
        <family val="2"/>
      </rPr>
      <t>CRSB 5</t>
    </r>
    <r>
      <rPr>
        <sz val="10"/>
        <rFont val="Arial Narrow"/>
        <family val="2"/>
      </rPr>
      <t xml:space="preserve">/04/2022
</t>
    </r>
    <r>
      <rPr>
        <b/>
        <sz val="10"/>
        <rFont val="Arial Narrow"/>
        <family val="2"/>
      </rPr>
      <t>CORALES DE PROFUNDIDAD</t>
    </r>
    <r>
      <rPr>
        <sz val="10"/>
        <rFont val="Arial Narrow"/>
        <family val="2"/>
      </rPr>
      <t xml:space="preserve"> 5/04/2022
</t>
    </r>
    <r>
      <rPr>
        <b/>
        <sz val="10"/>
        <rFont val="Arial Narrow"/>
        <family val="2"/>
      </rPr>
      <t>VIPIS 5</t>
    </r>
    <r>
      <rPr>
        <sz val="10"/>
        <rFont val="Arial Narrow"/>
        <family val="2"/>
      </rPr>
      <t xml:space="preserve">/04/2022
</t>
    </r>
    <r>
      <rPr>
        <b/>
        <sz val="10"/>
        <rFont val="Arial Narrow"/>
        <family val="2"/>
      </rPr>
      <t>LOC COLORADOS 5</t>
    </r>
    <r>
      <rPr>
        <sz val="10"/>
        <rFont val="Arial Narrow"/>
        <family val="2"/>
      </rPr>
      <t xml:space="preserve">/04/2022
</t>
    </r>
    <r>
      <rPr>
        <b/>
        <sz val="10"/>
        <rFont val="Arial Narrow"/>
        <family val="2"/>
      </rPr>
      <t>MACUIRA 5</t>
    </r>
    <r>
      <rPr>
        <sz val="10"/>
        <rFont val="Arial Narrow"/>
        <family val="2"/>
      </rPr>
      <t xml:space="preserve">/04/2022
</t>
    </r>
    <r>
      <rPr>
        <b/>
        <sz val="10"/>
        <rFont val="Arial Narrow"/>
        <family val="2"/>
      </rPr>
      <t xml:space="preserve">LOS FLAMENCOS </t>
    </r>
    <r>
      <rPr>
        <sz val="10"/>
        <rFont val="Arial Narrow"/>
        <family val="2"/>
      </rPr>
      <t xml:space="preserve">5/04/2022
</t>
    </r>
    <r>
      <rPr>
        <b/>
        <sz val="10"/>
        <rFont val="Arial Narrow"/>
        <family val="2"/>
      </rPr>
      <t xml:space="preserve">SNSM </t>
    </r>
    <r>
      <rPr>
        <sz val="10"/>
        <rFont val="Arial Narrow"/>
        <family val="2"/>
      </rPr>
      <t xml:space="preserve">5/04/2022
</t>
    </r>
    <r>
      <rPr>
        <b/>
        <sz val="10"/>
        <rFont val="Arial Narrow"/>
        <family val="2"/>
      </rPr>
      <t xml:space="preserve">ACANDÍ </t>
    </r>
    <r>
      <rPr>
        <sz val="10"/>
        <rFont val="Arial Narrow"/>
        <family val="2"/>
      </rPr>
      <t xml:space="preserve">5/04/2022
</t>
    </r>
    <r>
      <rPr>
        <b/>
        <sz val="10"/>
        <rFont val="Arial Narrow"/>
        <family val="2"/>
      </rPr>
      <t>PORTETE</t>
    </r>
    <r>
      <rPr>
        <sz val="10"/>
        <rFont val="Arial Narrow"/>
        <family val="2"/>
      </rPr>
      <t xml:space="preserve"> 5/04/2022</t>
    </r>
  </si>
  <si>
    <r>
      <rPr>
        <b/>
        <sz val="11"/>
        <rFont val="Arial Narrow"/>
        <family val="2"/>
      </rPr>
      <t>DTAN:</t>
    </r>
    <r>
      <rPr>
        <sz val="11"/>
        <rFont val="Arial Narrow"/>
        <family val="2"/>
      </rPr>
      <t xml:space="preserve"> La direccion territorial en el primer cuatrimestre de 2022 realizo impulso procesal a  4  procesos sancionatorios y asi mismo fueron publicados en la gaceta ambiental .  Se adjuntan los memorandos mediante el cual  se llevo cabo el impulso procesal. </t>
    </r>
    <r>
      <rPr>
        <b/>
        <sz val="11"/>
        <rFont val="Arial Narrow"/>
        <family val="2"/>
      </rPr>
      <t>ANEXOS</t>
    </r>
    <r>
      <rPr>
        <sz val="11"/>
        <rFont val="Arial Narrow"/>
        <family val="2"/>
      </rPr>
      <t xml:space="preserve">: 1. 20225520000017 de fecha 9/03/2022, - 20225520000027 de fecha: 9/03/2022.- 20225520001813 de fecha: 18/03/2022,- 20225520001823 de fecha:22/03/2022
</t>
    </r>
    <r>
      <rPr>
        <b/>
        <sz val="11"/>
        <rFont val="Arial Narrow"/>
        <family val="2"/>
      </rPr>
      <t xml:space="preserve">PNN PISBA: </t>
    </r>
    <r>
      <rPr>
        <sz val="11"/>
        <rFont val="Arial Narrow"/>
        <family val="2"/>
      </rPr>
      <t xml:space="preserve">Se adjunta correo electronico dodne el AP informa  que dentro del ambito de su competencia en el primer cuatrimestre de 2022 no se han iniciado procesos sancionaotrios en  su juridisción. </t>
    </r>
    <r>
      <rPr>
        <b/>
        <sz val="11"/>
        <rFont val="Arial Narrow"/>
        <family val="2"/>
      </rPr>
      <t xml:space="preserve">Anexo: </t>
    </r>
    <r>
      <rPr>
        <sz val="11"/>
        <rFont val="Arial Narrow"/>
        <family val="2"/>
      </rPr>
      <t xml:space="preserve">PNN Pisba Correo electronico procesos sancionatorios. 
</t>
    </r>
    <r>
      <rPr>
        <b/>
        <sz val="11"/>
        <rFont val="Arial Narrow"/>
        <family val="2"/>
      </rPr>
      <t xml:space="preserve">Catatumbo: </t>
    </r>
    <r>
      <rPr>
        <sz val="11"/>
        <rFont val="Arial Narrow"/>
        <family val="2"/>
      </rPr>
      <t xml:space="preserve">Se adjunta correo electronico dodne el AP informa  que dentro del ambito de su competencia en el primer cuatrimestre de 2022 no se han iniciado procesos sancionaotrios en  su juridisción. </t>
    </r>
    <r>
      <rPr>
        <b/>
        <sz val="11"/>
        <rFont val="Arial Narrow"/>
        <family val="2"/>
      </rPr>
      <t>Anexo:</t>
    </r>
    <r>
      <rPr>
        <sz val="11"/>
        <rFont val="Arial Narrow"/>
        <family val="2"/>
      </rPr>
      <t xml:space="preserve"> PNN Catatumbo Correo electronico procesos sancionatorios.</t>
    </r>
    <r>
      <rPr>
        <b/>
        <sz val="11"/>
        <rFont val="Arial Narrow"/>
        <family val="2"/>
      </rPr>
      <t xml:space="preserve"> 
Guanenta:</t>
    </r>
    <r>
      <rPr>
        <sz val="11"/>
        <rFont val="Arial Narrow"/>
        <family val="2"/>
      </rPr>
      <t>Se adjunta correo electronico dodne el AP informa  que dentro del ambito de su competencia en el primer cuatrimestre de 2022 no se han iniciado procesos sancionaotrios en  su juridisción.</t>
    </r>
    <r>
      <rPr>
        <b/>
        <sz val="11"/>
        <rFont val="Arial Narrow"/>
        <family val="2"/>
      </rPr>
      <t>Anexo</t>
    </r>
    <r>
      <rPr>
        <sz val="11"/>
        <rFont val="Arial Narrow"/>
        <family val="2"/>
      </rPr>
      <t xml:space="preserve">:Reporte procesos Sancionatorios SFF Guanentá.  
</t>
    </r>
    <r>
      <rPr>
        <b/>
        <sz val="11"/>
        <rFont val="Arial Narrow"/>
        <family val="2"/>
      </rPr>
      <t>SFF IGUAQUE</t>
    </r>
    <r>
      <rPr>
        <sz val="11"/>
        <rFont val="Arial Narrow"/>
        <family val="2"/>
      </rPr>
      <t xml:space="preserve">:  Se adjunta informe  trimestral de los  procesos sancionatorios vigentes con los impulsos procesales efectuaos en año 2022. </t>
    </r>
    <r>
      <rPr>
        <b/>
        <sz val="11"/>
        <rFont val="Arial Narrow"/>
        <family val="2"/>
      </rPr>
      <t>Anexos</t>
    </r>
    <r>
      <rPr>
        <sz val="11"/>
        <rFont val="Arial Narrow"/>
        <family val="2"/>
      </rPr>
      <t xml:space="preserve">: Informe trimestral sancionatorios . - 
</t>
    </r>
    <r>
      <rPr>
        <b/>
        <sz val="11"/>
        <rFont val="Arial Narrow"/>
        <family val="2"/>
      </rPr>
      <t>COCUY</t>
    </r>
    <r>
      <rPr>
        <sz val="11"/>
        <rFont val="Arial Narrow"/>
        <family val="2"/>
      </rPr>
      <t xml:space="preserve"> : Se adjunta correo electronico dodne el AP informa  que dentro del ambito de su competencia en el primer cuatrimestre de 2022 no se han iniciado procesos sancionaotrios en  su juridisción .</t>
    </r>
    <r>
      <rPr>
        <b/>
        <sz val="11"/>
        <rFont val="Arial Narrow"/>
        <family val="2"/>
      </rPr>
      <t xml:space="preserve"> Anexo:</t>
    </r>
    <r>
      <rPr>
        <sz val="11"/>
        <rFont val="Arial Narrow"/>
        <family val="2"/>
      </rPr>
      <t xml:space="preserve">REPORTE ACTUACIONES SANCIONATORIOS.-  
</t>
    </r>
    <r>
      <rPr>
        <b/>
        <sz val="11"/>
        <rFont val="Arial Narrow"/>
        <family val="2"/>
      </rPr>
      <t>ESTORAQUES:</t>
    </r>
    <r>
      <rPr>
        <sz val="11"/>
        <rFont val="Arial Narrow"/>
        <family val="2"/>
      </rPr>
      <t xml:space="preserve"> Se adjunta informe donde se relacionan las actuaciones sancionaotrias en el primer cuatrimestre de 2022   </t>
    </r>
    <r>
      <rPr>
        <b/>
        <sz val="11"/>
        <rFont val="Arial Narrow"/>
        <family val="2"/>
      </rPr>
      <t>Anexo:</t>
    </r>
    <r>
      <rPr>
        <sz val="11"/>
        <rFont val="Arial Narrow"/>
        <family val="2"/>
      </rPr>
      <t xml:space="preserve">INFORME ACTUACIONES SANCIONATORIAS ANU LOS ESTORAQUES – I TRIMESTRE 2022. -  
</t>
    </r>
    <r>
      <rPr>
        <b/>
        <sz val="11"/>
        <rFont val="Arial Narrow"/>
        <family val="2"/>
      </rPr>
      <t>YARIGUIES</t>
    </r>
    <r>
      <rPr>
        <sz val="11"/>
        <rFont val="Arial Narrow"/>
        <family val="2"/>
      </rPr>
      <t xml:space="preserve">:Se adjunta correo electronico dodne el AP informa  que dentro del ambito de su competencia en el primer cuatrimestre de 2022 no se han iniciado procesos sancionaotrios en  su juridisción . </t>
    </r>
    <r>
      <rPr>
        <b/>
        <sz val="11"/>
        <rFont val="Arial Narrow"/>
        <family val="2"/>
      </rPr>
      <t>Anexo</t>
    </r>
    <r>
      <rPr>
        <sz val="11"/>
        <rFont val="Arial Narrow"/>
        <family val="2"/>
      </rPr>
      <t xml:space="preserve">: REPORTE ACTUACIONES SANCIONATORIOS.- </t>
    </r>
    <r>
      <rPr>
        <b/>
        <sz val="11"/>
        <rFont val="Arial Narrow"/>
        <family val="2"/>
      </rPr>
      <t>TAMA</t>
    </r>
    <r>
      <rPr>
        <sz val="11"/>
        <rFont val="Arial Narrow"/>
        <family val="2"/>
      </rPr>
      <t>: Se adjunta correo electronico dodne el AP informa  que dentro del ambito de su competencia en el primer cuatrimestre de 2022 no se han iniciado procesos sancionaotrios en  su juridisción-</t>
    </r>
    <r>
      <rPr>
        <b/>
        <sz val="11"/>
        <rFont val="Arial Narrow"/>
        <family val="2"/>
      </rPr>
      <t>Anexo:</t>
    </r>
    <r>
      <rPr>
        <sz val="11"/>
        <rFont val="Arial Narrow"/>
        <family val="2"/>
      </rPr>
      <t xml:space="preserve"> REPORTE ACTUACIONES SANCIONATORIOS</t>
    </r>
  </si>
  <si>
    <r>
      <rPr>
        <b/>
        <sz val="11"/>
        <rFont val="Arial Narrow"/>
        <family val="2"/>
      </rPr>
      <t>PNN CORDILLERA DE LOS PICACHOS</t>
    </r>
    <r>
      <rPr>
        <sz val="11"/>
        <rFont val="Arial Narrow"/>
        <family val="2"/>
      </rPr>
      <t xml:space="preserve">: Desde el área protegida se envía correo electrónico a la DTOR solicitando apoyo en el suministro de imágenes para soportar y avanzar en nuevo proceso sancionatorio por eventos de quema y tala al interior del Parque. Evidencia: Correo a la DTOR - Sig solicitando apoyo para iniciar proceso sancionatorio. 
</t>
    </r>
    <r>
      <rPr>
        <b/>
        <sz val="11"/>
        <rFont val="Arial Narrow"/>
        <family val="2"/>
      </rPr>
      <t>PNN SUMAPAZ</t>
    </r>
    <r>
      <rPr>
        <sz val="11"/>
        <rFont val="Arial Narrow"/>
        <family val="2"/>
      </rPr>
      <t xml:space="preserve">: Se remite correo electrónico a la DTOR informando que durante el período en el Área Protegida no se presentaron conductas que ameriten la correspondiente actuación sancionatoria
Evidencia: Correo_reportesancion_2022
</t>
    </r>
    <r>
      <rPr>
        <b/>
        <sz val="11"/>
        <rFont val="Arial Narrow"/>
        <family val="2"/>
      </rPr>
      <t>PNN CHINGAZA</t>
    </r>
    <r>
      <rPr>
        <sz val="11"/>
        <rFont val="Arial Narrow"/>
        <family val="2"/>
      </rPr>
      <t xml:space="preserve">: Se realizó proceso Ejecutivo por Cobro Administrativo Coactivo No. 16-005 impulsado por Oficina Asesora Jurídica, Nivel Central. Evidencia: 2.1.2 Notificacion_libardo_almanza
</t>
    </r>
    <r>
      <rPr>
        <b/>
        <sz val="11"/>
        <rFont val="Arial Narrow"/>
        <family val="2"/>
      </rPr>
      <t>PNN TINIGUA</t>
    </r>
    <r>
      <rPr>
        <sz val="11"/>
        <rFont val="Arial Narrow"/>
        <family val="2"/>
      </rPr>
      <t xml:space="preserve">: Durante el periodo de reporte se adelantó seguimiento a 363,3 hectáreas deforestadas entre abril y diciembre del año 2021 al interior del Parque Nacional Natural Tinigua mediante la interpretación de imágenes satelitales 231.1 Informe_Tec_Inicial. Evidencia: Psa_Tup_Incendios_03-09 Ene
</t>
    </r>
    <r>
      <rPr>
        <b/>
        <sz val="11"/>
        <rFont val="Arial Narrow"/>
        <family val="2"/>
      </rPr>
      <t>DNIMI CINARUCO</t>
    </r>
    <r>
      <rPr>
        <sz val="11"/>
        <rFont val="Arial Narrow"/>
        <family val="2"/>
      </rPr>
      <t xml:space="preserve">: A la fecha no se han realizado actuaciones sancionatorias para el DNMI Cinaruco. Se está en espera de lineamientos para abordar este tema en áreas donde es permitido el uso. No se remiten evidencias.
</t>
    </r>
    <r>
      <rPr>
        <b/>
        <sz val="11"/>
        <rFont val="Arial Narrow"/>
        <family val="2"/>
      </rPr>
      <t>PNN EL TUPARRO</t>
    </r>
    <r>
      <rPr>
        <sz val="11"/>
        <rFont val="Arial Narrow"/>
        <family val="2"/>
      </rPr>
      <t>: Durante la vigencia 2022, el PNN El Tuparro no ha dado apertura de procesos sancionatorios ambientales, acordes a la Ley 1333; sin embargo, el equipo técnico del AP y la DTOR, avanzan en la construcción del informe para el inicio del proceso sancionatorio ambiental contra indeterminados por los incendios de cobertura vegetal presentados.</t>
    </r>
  </si>
  <si>
    <r>
      <rPr>
        <b/>
        <sz val="11"/>
        <rFont val="Arial Narrow"/>
        <family val="2"/>
      </rPr>
      <t xml:space="preserve">DTPA: </t>
    </r>
    <r>
      <rPr>
        <sz val="11"/>
        <rFont val="Arial Narrow"/>
        <family val="2"/>
      </rPr>
      <t>1/04/2022
PNN FARALLONES DE CALI 1/04/2022
PNN GORGONA 1/04/2022
SFF ISLA MALPELO 1/04/2022
PNN KATIOS 1/04/2022
PNN MUNCHIQUE 1/04/2022
PNN SANQUIANGA 1/04/2022
PNN URAMBA BAHIA MALAGA 1/04/2022
PNN UTRIA 1/04/2022</t>
    </r>
  </si>
  <si>
    <r>
      <rPr>
        <b/>
        <sz val="11"/>
        <rFont val="Arial Narrow"/>
        <family val="2"/>
      </rPr>
      <t xml:space="preserve">DTPA: </t>
    </r>
    <r>
      <rPr>
        <sz val="11"/>
        <rFont val="Arial Narrow"/>
        <family val="2"/>
      </rPr>
      <t xml:space="preserve">La decisión de impulso respectivo a procesos sancionatorios está liderado en la territorial por el área de jurídica, por lo tanto el reporte se realiza desde el consolidado de la DT. En donde, a Con corte a 31 de marzo de 2022 se han proyectado los actos administrativos, presentes en la carpeta adjunta. Evidencia:-Carpeta sancionatorios con impulso procesal primer trimestre 2022.
</t>
    </r>
    <r>
      <rPr>
        <b/>
        <sz val="11"/>
        <rFont val="Arial Narrow"/>
        <family val="2"/>
      </rPr>
      <t>PNN Farallones de Cal</t>
    </r>
    <r>
      <rPr>
        <sz val="11"/>
        <rFont val="Arial Narrow"/>
        <family val="2"/>
      </rPr>
      <t xml:space="preserve">i: remitió al Director Territorial las medidas preventivas impuestas al interior del PNN Farallones de Cali., en cumplimiento de lo establecido en la Resolución No 476 de 2012. (Anexos: Memorando 2022766000334 3 de fecha 09 de Febrero de 2022., y Memorando 20227660005673 Marzo 30 de 2022)
</t>
    </r>
    <r>
      <rPr>
        <b/>
        <sz val="11"/>
        <rFont val="Arial Narrow"/>
        <family val="2"/>
      </rPr>
      <t>PNN KATIOS</t>
    </r>
    <r>
      <rPr>
        <sz val="11"/>
        <rFont val="Arial Narrow"/>
        <family val="2"/>
      </rPr>
      <t xml:space="preserve">: Se cuenta con proceso sancionatorio de fecha marzo 20 de 2022, contra indeterminados en el sector Cacarica por tala selectiva de especies identificada como bálsamo y choiba. (Informe de campo para proceso sancionatorio. Contra indeterminado.)
</t>
    </r>
    <r>
      <rPr>
        <b/>
        <sz val="11"/>
        <rFont val="Arial Narrow"/>
        <family val="2"/>
      </rPr>
      <t>PNN UTRIA</t>
    </r>
    <r>
      <rPr>
        <sz val="11"/>
        <rFont val="Arial Narrow"/>
        <family val="2"/>
      </rPr>
      <t xml:space="preserve">: Se ha enviado en el mes de febrero los documentos relacionando las acciones de decomisos de artes no permitidos en el parque para continuar el trámite de proceso sancionatorio (Memorando remisorio de los informes de decomisos realizados en el área)
Para las demás áreas protegidas, </t>
    </r>
    <r>
      <rPr>
        <b/>
        <sz val="11"/>
        <rFont val="Arial Narrow"/>
        <family val="2"/>
      </rPr>
      <t>PNN Gorgona, PNN Munchique, PNN sanquianga, PNN Uramba y el SFF Malpelo,</t>
    </r>
    <r>
      <rPr>
        <sz val="11"/>
        <rFont val="Arial Narrow"/>
        <family val="2"/>
      </rPr>
      <t xml:space="preserve"> en lo transcurrido del año no se han identificado acciones que requieran el inicio de un proceso sancionatorio.</t>
    </r>
  </si>
  <si>
    <r>
      <rPr>
        <b/>
        <sz val="10"/>
        <rFont val="Arial Narrow"/>
        <family val="2"/>
      </rPr>
      <t xml:space="preserve">GTEA: </t>
    </r>
    <r>
      <rPr>
        <sz val="10"/>
        <rFont val="Arial Narrow"/>
        <family val="2"/>
      </rPr>
      <t xml:space="preserve">31/03/2022
</t>
    </r>
    <r>
      <rPr>
        <b/>
        <sz val="10"/>
        <rFont val="Arial Narrow"/>
        <family val="2"/>
      </rPr>
      <t>DTAM</t>
    </r>
    <r>
      <rPr>
        <sz val="10"/>
        <rFont val="Arial Narrow"/>
        <family val="2"/>
      </rPr>
      <t>: 31/03/2022</t>
    </r>
    <r>
      <rPr>
        <b/>
        <sz val="10"/>
        <rFont val="Arial Narrow"/>
        <family val="2"/>
      </rPr>
      <t xml:space="preserve">
PNN Churumbelos</t>
    </r>
    <r>
      <rPr>
        <sz val="10"/>
        <rFont val="Arial Narrow"/>
        <family val="2"/>
      </rPr>
      <t xml:space="preserve">: 31/03/2022
</t>
    </r>
    <r>
      <rPr>
        <b/>
        <sz val="10"/>
        <rFont val="Arial Narrow"/>
        <family val="2"/>
      </rPr>
      <t>PNN Alto Fragua</t>
    </r>
    <r>
      <rPr>
        <sz val="10"/>
        <rFont val="Arial Narrow"/>
        <family val="2"/>
      </rPr>
      <t xml:space="preserve">: 31/03/2022
</t>
    </r>
    <r>
      <rPr>
        <b/>
        <sz val="10"/>
        <rFont val="Arial Narrow"/>
        <family val="2"/>
      </rPr>
      <t>PNN Amacyacu</t>
    </r>
    <r>
      <rPr>
        <sz val="10"/>
        <rFont val="Arial Narrow"/>
        <family val="2"/>
      </rPr>
      <t xml:space="preserve">: 31/03/2022
</t>
    </r>
    <r>
      <rPr>
        <b/>
        <sz val="10"/>
        <rFont val="Arial Narrow"/>
        <family val="2"/>
      </rPr>
      <t>PNN  Cahuinarí</t>
    </r>
    <r>
      <rPr>
        <sz val="10"/>
        <rFont val="Arial Narrow"/>
        <family val="2"/>
      </rPr>
      <t xml:space="preserve">: 31/03/2022
</t>
    </r>
    <r>
      <rPr>
        <b/>
        <sz val="10"/>
        <rFont val="Arial Narrow"/>
        <family val="2"/>
      </rPr>
      <t>RNN Nukak</t>
    </r>
    <r>
      <rPr>
        <sz val="10"/>
        <rFont val="Arial Narrow"/>
        <family val="2"/>
      </rPr>
      <t xml:space="preserve">: 31/03/2022
</t>
    </r>
    <r>
      <rPr>
        <b/>
        <sz val="10"/>
        <rFont val="Arial Narrow"/>
        <family val="2"/>
      </rPr>
      <t>SPM Orito</t>
    </r>
    <r>
      <rPr>
        <sz val="10"/>
        <rFont val="Arial Narrow"/>
        <family val="2"/>
      </rPr>
      <t xml:space="preserve">: 31/03/2022
</t>
    </r>
    <r>
      <rPr>
        <b/>
        <sz val="10"/>
        <rFont val="Arial Narrow"/>
        <family val="2"/>
      </rPr>
      <t>PNN Río Puré</t>
    </r>
    <r>
      <rPr>
        <sz val="10"/>
        <rFont val="Arial Narrow"/>
        <family val="2"/>
      </rPr>
      <t xml:space="preserve">: 31/03/2022
</t>
    </r>
    <r>
      <rPr>
        <b/>
        <sz val="10"/>
        <rFont val="Arial Narrow"/>
        <family val="2"/>
      </rPr>
      <t>PNN Yaigojé Apaporis</t>
    </r>
    <r>
      <rPr>
        <sz val="10"/>
        <rFont val="Arial Narrow"/>
        <family val="2"/>
      </rPr>
      <t xml:space="preserve">: 31/03/2022
</t>
    </r>
    <r>
      <rPr>
        <b/>
        <sz val="10"/>
        <rFont val="Arial Narrow"/>
        <family val="2"/>
      </rPr>
      <t>PNN Chiribiquete</t>
    </r>
    <r>
      <rPr>
        <sz val="10"/>
        <rFont val="Arial Narrow"/>
        <family val="2"/>
      </rPr>
      <t xml:space="preserve">: 31/03/2022
</t>
    </r>
    <r>
      <rPr>
        <b/>
        <sz val="10"/>
        <rFont val="Arial Narrow"/>
        <family val="2"/>
      </rPr>
      <t>RNN Puinawai</t>
    </r>
    <r>
      <rPr>
        <sz val="10"/>
        <rFont val="Arial Narrow"/>
        <family val="2"/>
      </rPr>
      <t xml:space="preserve">: 31/03/2022
</t>
    </r>
    <r>
      <rPr>
        <b/>
        <sz val="10"/>
        <rFont val="Arial Narrow"/>
        <family val="2"/>
      </rPr>
      <t>PNN La Paya</t>
    </r>
    <r>
      <rPr>
        <sz val="10"/>
        <rFont val="Arial Narrow"/>
        <family val="2"/>
      </rPr>
      <t>: 31/03/2022</t>
    </r>
  </si>
  <si>
    <r>
      <rPr>
        <b/>
        <sz val="12"/>
        <rFont val="Arial Narrow"/>
        <family val="2"/>
      </rPr>
      <t>DTAO y AP (PNN Cueva De Los Guacharos, PNN Complejo volcánico Doña Juana, PNN Las Hermosas, PNN Las Orquideas, PNN Los Nevados, PNN Nevado Del Huila, PNN Purace, PNN Selva De Florencia. PNN Tatama, SFF Galeras, SFF Isla De La Corota y SFF Otun Quimbaya):</t>
    </r>
    <r>
      <rPr>
        <sz val="12"/>
        <rFont val="Arial Narrow"/>
        <family val="2"/>
      </rPr>
      <t xml:space="preserve"> La DTAO realiza seguimiento trimestral a los indicadores relacionados con el procedimiento sancionatorio, con el objetivo de identificar el movimiento de los procedimientos. 
Evidencia DTAO: PAA-2022 FORMATO DE SEGUIMIENTO DTAO I TRIM</t>
    </r>
  </si>
  <si>
    <r>
      <rPr>
        <b/>
        <sz val="11"/>
        <rFont val="Arial Narrow"/>
        <family val="2"/>
      </rPr>
      <t>DTAN y AREAS PROTEGIDAS DE LA DTAN - PNN CATATUMBO BARI, PNN COCUY,AUN ESTORAQUES, SFF GUANENTA ALTO RIO FONCE, SFF IGUAQUE, PNN PISBA, PNN SERRANIA YARIGUIES y PNN TAMA: :</t>
    </r>
    <r>
      <rPr>
        <sz val="11"/>
        <rFont val="Arial Narrow"/>
        <family val="2"/>
      </rPr>
      <t xml:space="preserve"> Se relacionan informe a las metas PAA primer trimestre 2022 y las alertas dadas desde por el apoyo a los procesos administrativos sancionatorios ambientales través del cual se informó respecto del estado a la fecha de los procesos sancionatorios priorizados por la Dirección Territorial Andes Nororientales,  se relaciona enlace metas PAA  2022. correos electrónicos, reportes mensuales sancionatorios. Evidencia enlace DTAN metas PAA 2022 : https://drive.google.com/drive/folders/1qEoqPnIUWt5wLLio-1qb9tOBPMNkZMUS?usp=sharing  ANEXOS: 1. Reporte PAA -  7 de marzo,-  2. Reporte PAA - I Trimestre 2022 SANCIONATORIOS PANTALLAZO  EVIDENCIAS PAA 1 TRIMESTRE .</t>
    </r>
  </si>
  <si>
    <r>
      <t xml:space="preserve">Los procesos Sancionatorios son diligenciados desde la DT, por lo tanto el reporte se realizó al seguimiento trimestral el reporte de los avances realizados en el Plan de Accion Anual para la vigencia 2022
Evidencias: Reporte PAA Enero-Marzo 2022
</t>
    </r>
    <r>
      <rPr>
        <b/>
        <sz val="11"/>
        <rFont val="Arial Narrow"/>
        <family val="2"/>
      </rPr>
      <t>PNN Farallones de Cali</t>
    </r>
    <r>
      <rPr>
        <sz val="11"/>
        <rFont val="Arial Narrow"/>
        <family val="2"/>
      </rPr>
      <t xml:space="preserve">: remitio al Director Territorial las medidas preventivas impuestas al interior del PNN Farallones de Cali., en cumplimiento de lo establecido en la Resolución No 476 de 2012. (Anexos: Memorando 2022766000334 3 de fecha 09 de Febrero de 2022., y Memorando 20227660005673 Marzo 30 de 2022)
</t>
    </r>
    <r>
      <rPr>
        <b/>
        <sz val="11"/>
        <rFont val="Arial Narrow"/>
        <family val="2"/>
      </rPr>
      <t>PNN KATIOS:</t>
    </r>
    <r>
      <rPr>
        <sz val="11"/>
        <rFont val="Arial Narrow"/>
        <family val="2"/>
      </rPr>
      <t xml:space="preserve"> Se cuenta con proceso sancionatorio de fecha marzo 20 de 2022, contra indeterminados en el sector Cacarica por tala selectiva de especies identificada como bálsamo y choiba. (Informe de campo para proceso sancionatorio. Contra indeterminado.)
</t>
    </r>
    <r>
      <rPr>
        <b/>
        <sz val="11"/>
        <rFont val="Arial Narrow"/>
        <family val="2"/>
      </rPr>
      <t>PNN UTRIA:</t>
    </r>
    <r>
      <rPr>
        <sz val="11"/>
        <rFont val="Arial Narrow"/>
        <family val="2"/>
      </rPr>
      <t xml:space="preserve"> Se ha enviado en el mes de febrero los documentos relacionando las acciones de decomisos de artes no permitidos en el parque para continuar el tramite de proceso sancionaotio (Memorando remisorio de los informes de decomisos realizados en el area)
Para las demás áreas protegidas,</t>
    </r>
    <r>
      <rPr>
        <b/>
        <sz val="11"/>
        <rFont val="Arial Narrow"/>
        <family val="2"/>
      </rPr>
      <t xml:space="preserve"> PNN Gorgona, PNN Munchique, PNN sanquianga, PNN Uramba y el SFF Malpelo,</t>
    </r>
    <r>
      <rPr>
        <sz val="11"/>
        <rFont val="Arial Narrow"/>
        <family val="2"/>
      </rPr>
      <t xml:space="preserve">  en lo transcurrido del año no se han identificado acciones que requieran el inicio de un proceso sancionatorio.</t>
    </r>
  </si>
  <si>
    <r>
      <rPr>
        <b/>
        <sz val="10"/>
        <rFont val="Arial Narrow"/>
        <family val="2"/>
      </rPr>
      <t xml:space="preserve">GTEA: </t>
    </r>
    <r>
      <rPr>
        <sz val="10"/>
        <rFont val="Arial Narrow"/>
        <family val="2"/>
      </rPr>
      <t>20/04/2022</t>
    </r>
  </si>
  <si>
    <r>
      <rPr>
        <b/>
        <sz val="10"/>
        <rFont val="Arial Narrow"/>
        <family val="2"/>
      </rPr>
      <t xml:space="preserve">GTEA: </t>
    </r>
    <r>
      <rPr>
        <sz val="10"/>
        <rFont val="Arial Narrow"/>
        <family val="2"/>
      </rPr>
      <t xml:space="preserve"> El personal del proceso Autoridad Ambiental dispone de lineamientos estandarizados, documentados y Oficializados por el proceso de Gestión del Talento Humano para la Entidad relacionados con conflicto de intereses en el Sistema de Gestión Integrado. 
</t>
    </r>
    <r>
      <rPr>
        <b/>
        <sz val="10"/>
        <rFont val="Arial Narrow"/>
        <family val="2"/>
      </rPr>
      <t xml:space="preserve">Anexo 1. </t>
    </r>
    <r>
      <rPr>
        <sz val="10"/>
        <rFont val="Arial Narrow"/>
        <family val="2"/>
      </rPr>
      <t>Procedimiento Conflicto de Intereses</t>
    </r>
  </si>
  <si>
    <r>
      <rPr>
        <b/>
        <sz val="10"/>
        <rFont val="Arial Narrow"/>
        <family val="2"/>
      </rPr>
      <t>PNN Churumbelos</t>
    </r>
    <r>
      <rPr>
        <sz val="10"/>
        <rFont val="Arial Narrow"/>
        <family val="2"/>
      </rPr>
      <t xml:space="preserve">: 31/03/2022
</t>
    </r>
    <r>
      <rPr>
        <b/>
        <sz val="10"/>
        <rFont val="Arial Narrow"/>
        <family val="2"/>
      </rPr>
      <t>PNN Alto Fragua</t>
    </r>
    <r>
      <rPr>
        <sz val="10"/>
        <rFont val="Arial Narrow"/>
        <family val="2"/>
      </rPr>
      <t xml:space="preserve">: 31/03/2022
</t>
    </r>
    <r>
      <rPr>
        <b/>
        <sz val="10"/>
        <rFont val="Arial Narrow"/>
        <family val="2"/>
      </rPr>
      <t>PNN Amacyacu</t>
    </r>
    <r>
      <rPr>
        <sz val="10"/>
        <rFont val="Arial Narrow"/>
        <family val="2"/>
      </rPr>
      <t xml:space="preserve">: 31/03/2022
</t>
    </r>
    <r>
      <rPr>
        <b/>
        <sz val="10"/>
        <rFont val="Arial Narrow"/>
        <family val="2"/>
      </rPr>
      <t>PNN  Cahuinarí</t>
    </r>
    <r>
      <rPr>
        <sz val="10"/>
        <rFont val="Arial Narrow"/>
        <family val="2"/>
      </rPr>
      <t xml:space="preserve">: 31/03/2022
</t>
    </r>
    <r>
      <rPr>
        <b/>
        <sz val="10"/>
        <rFont val="Arial Narrow"/>
        <family val="2"/>
      </rPr>
      <t>RNN Nukak</t>
    </r>
    <r>
      <rPr>
        <sz val="10"/>
        <rFont val="Arial Narrow"/>
        <family val="2"/>
      </rPr>
      <t xml:space="preserve">: 31/03/2022
</t>
    </r>
    <r>
      <rPr>
        <b/>
        <sz val="10"/>
        <rFont val="Arial Narrow"/>
        <family val="2"/>
      </rPr>
      <t>SPM Orito</t>
    </r>
    <r>
      <rPr>
        <sz val="10"/>
        <rFont val="Arial Narrow"/>
        <family val="2"/>
      </rPr>
      <t xml:space="preserve">: 31/03/2022
</t>
    </r>
    <r>
      <rPr>
        <b/>
        <sz val="10"/>
        <rFont val="Arial Narrow"/>
        <family val="2"/>
      </rPr>
      <t>PNN Río Puré</t>
    </r>
    <r>
      <rPr>
        <sz val="10"/>
        <rFont val="Arial Narrow"/>
        <family val="2"/>
      </rPr>
      <t xml:space="preserve">: 31/03/2022
</t>
    </r>
    <r>
      <rPr>
        <b/>
        <sz val="10"/>
        <rFont val="Arial Narrow"/>
        <family val="2"/>
      </rPr>
      <t>PNN Yaigojé Apaporis</t>
    </r>
    <r>
      <rPr>
        <sz val="10"/>
        <rFont val="Arial Narrow"/>
        <family val="2"/>
      </rPr>
      <t xml:space="preserve">: 31/03/2022
</t>
    </r>
    <r>
      <rPr>
        <b/>
        <sz val="10"/>
        <rFont val="Arial Narrow"/>
        <family val="2"/>
      </rPr>
      <t>PNN Chiribiquete</t>
    </r>
    <r>
      <rPr>
        <sz val="10"/>
        <rFont val="Arial Narrow"/>
        <family val="2"/>
      </rPr>
      <t xml:space="preserve">: 31/03/2022
</t>
    </r>
    <r>
      <rPr>
        <b/>
        <sz val="10"/>
        <rFont val="Arial Narrow"/>
        <family val="2"/>
      </rPr>
      <t>RNN Puinawai</t>
    </r>
    <r>
      <rPr>
        <sz val="10"/>
        <rFont val="Arial Narrow"/>
        <family val="2"/>
      </rPr>
      <t xml:space="preserve">: 31/03/2022
</t>
    </r>
    <r>
      <rPr>
        <b/>
        <sz val="10"/>
        <rFont val="Arial Narrow"/>
        <family val="2"/>
      </rPr>
      <t>PNN La Paya</t>
    </r>
    <r>
      <rPr>
        <sz val="10"/>
        <rFont val="Arial Narrow"/>
        <family val="2"/>
      </rPr>
      <t>: 31/03/2022</t>
    </r>
  </si>
  <si>
    <r>
      <t xml:space="preserve">PNN Cueva De Los Guacharos: 06/04/2022
PNN Complejo volcánico Doña Juana: 06/04/2022
PNN Las Hermosas: 06/04/2022
PNN Las Orquideas: 06/04/2022
PNN Los Nevados: 06/04/2022
PNN Nevado Del Huila: </t>
    </r>
    <r>
      <rPr>
        <sz val="10"/>
        <rFont val="Arial Narrow"/>
        <family val="2"/>
      </rPr>
      <t>06/04/2022</t>
    </r>
    <r>
      <rPr>
        <b/>
        <sz val="10"/>
        <rFont val="Arial Narrow"/>
        <family val="2"/>
      </rPr>
      <t xml:space="preserve">
PNN Purace: </t>
    </r>
    <r>
      <rPr>
        <sz val="10"/>
        <rFont val="Arial Narrow"/>
        <family val="2"/>
      </rPr>
      <t>06/04/2022</t>
    </r>
    <r>
      <rPr>
        <b/>
        <sz val="10"/>
        <rFont val="Arial Narrow"/>
        <family val="2"/>
      </rPr>
      <t xml:space="preserve">
PNN Selva De Florencia: </t>
    </r>
    <r>
      <rPr>
        <sz val="10"/>
        <rFont val="Arial Narrow"/>
        <family val="2"/>
      </rPr>
      <t>06/04/2022</t>
    </r>
    <r>
      <rPr>
        <b/>
        <sz val="10"/>
        <rFont val="Arial Narrow"/>
        <family val="2"/>
      </rPr>
      <t xml:space="preserve">
PNN Tatama: </t>
    </r>
    <r>
      <rPr>
        <sz val="10"/>
        <rFont val="Arial Narrow"/>
        <family val="2"/>
      </rPr>
      <t xml:space="preserve">06/04/2022
</t>
    </r>
    <r>
      <rPr>
        <b/>
        <sz val="10"/>
        <rFont val="Arial Narrow"/>
        <family val="2"/>
      </rPr>
      <t xml:space="preserve">SFF Galeras: </t>
    </r>
    <r>
      <rPr>
        <sz val="10"/>
        <rFont val="Arial Narrow"/>
        <family val="2"/>
      </rPr>
      <t>06/04/2022</t>
    </r>
    <r>
      <rPr>
        <b/>
        <sz val="10"/>
        <rFont val="Arial Narrow"/>
        <family val="2"/>
      </rPr>
      <t xml:space="preserve">
SFF Isla De La Corota:</t>
    </r>
    <r>
      <rPr>
        <sz val="10"/>
        <rFont val="Arial Narrow"/>
        <family val="2"/>
      </rPr>
      <t xml:space="preserve"> 06/04/2022</t>
    </r>
    <r>
      <rPr>
        <b/>
        <sz val="10"/>
        <rFont val="Arial Narrow"/>
        <family val="2"/>
      </rPr>
      <t xml:space="preserve">
SFF Otun Quimbaya: </t>
    </r>
    <r>
      <rPr>
        <sz val="10"/>
        <rFont val="Arial Narrow"/>
        <family val="2"/>
      </rPr>
      <t>06/04/2022</t>
    </r>
  </si>
  <si>
    <r>
      <rPr>
        <b/>
        <sz val="11"/>
        <rFont val="Arial Narrow"/>
        <family val="2"/>
      </rPr>
      <t>PNN Cueva De Los Guacharos, PNN Complejo volcánico Doña Juana, PNN Las Hermosas, PNN Las Orquídeas, PNN Los Nevados, PNN Nevado Del Huila, PNN Puracé, PNN Selva De Florencia, PNN Tatamá, SFF Galeras, SFF Isla De La Corota y SFF Otún Quimbaya</t>
    </r>
    <r>
      <rPr>
        <sz val="11"/>
        <rFont val="Arial Narrow"/>
        <family val="2"/>
      </rPr>
      <t xml:space="preserve">: Como medio de control existente se reporta el informe generado de la plataforma SICOSMART de cada área protegida, en el cual se evidencia las presiones antrópicas registradas en los recorridos ejecutados por el área durante el trimestre I de 2022.
</t>
    </r>
    <r>
      <rPr>
        <b/>
        <sz val="11"/>
        <rFont val="Arial Narrow"/>
        <family val="2"/>
      </rPr>
      <t>Evidencia</t>
    </r>
    <r>
      <rPr>
        <sz val="11"/>
        <rFont val="Arial Narrow"/>
        <family val="2"/>
      </rPr>
      <t>: Carpeta por área protegida con: - Informe SICOSMART trimestre I 
PNN Tatamá : Informe Sico Smart_I Trim 2022
PNN Complejo volcánico Doña Juana: Mapa_Presiones_pCVDJC_2022_10
PNN Cueva De Los Guacharos: Informe PVC I Trimestre- Guacharos- 2022 con Informe Sico Smart_I Trim 2022
PNN Las Hermosas: Correo HER
PNN Las Orquídeas: Informe Sico Smart_I Trim 2022
PNN Los Nevados: Informe Sico Smart_I Trim 2022
PNN Nevado Del Huila: Informe Sico Smart_I Trim 2022
PNN Puracé: Informe Sico Smart_I Trim 2022
PNN Selva De Florencia: pSFL_2022-Trimestre1_InformeSeguimientoPVyC_SICOSMART
SFF Galeras: Informe Sico Smart_I Trim 2022
SFF Isla De La Corota: Informe Sico Smart_I Trim 2022
SFF Otún Quimbaya: Informe_PVC_Trimestre_1 Otun Quimbaya con Informe Sico Smart_I Trim 2022</t>
    </r>
  </si>
  <si>
    <r>
      <rPr>
        <b/>
        <sz val="10"/>
        <rFont val="Arial Narrow"/>
        <family val="2"/>
      </rPr>
      <t>PNN Paramillo</t>
    </r>
    <r>
      <rPr>
        <sz val="10"/>
        <rFont val="Arial Narrow"/>
        <family val="2"/>
      </rPr>
      <t xml:space="preserve"> 1/04/2022
</t>
    </r>
    <r>
      <rPr>
        <b/>
        <sz val="10"/>
        <rFont val="Arial Narrow"/>
        <family val="2"/>
      </rPr>
      <t>PNN Tayrona 1</t>
    </r>
    <r>
      <rPr>
        <sz val="10"/>
        <rFont val="Arial Narrow"/>
        <family val="2"/>
      </rPr>
      <t xml:space="preserve">/04/2022
</t>
    </r>
    <r>
      <rPr>
        <b/>
        <sz val="10"/>
        <rFont val="Arial Narrow"/>
        <family val="2"/>
      </rPr>
      <t>PNN CGSM</t>
    </r>
    <r>
      <rPr>
        <sz val="10"/>
        <rFont val="Arial Narrow"/>
        <family val="2"/>
      </rPr>
      <t xml:space="preserve"> 1/04/2022
</t>
    </r>
    <r>
      <rPr>
        <b/>
        <sz val="10"/>
        <rFont val="Arial Narrow"/>
        <family val="2"/>
      </rPr>
      <t>EL CORCHAL</t>
    </r>
    <r>
      <rPr>
        <sz val="10"/>
        <rFont val="Arial Narrow"/>
        <family val="2"/>
      </rPr>
      <t xml:space="preserve"> 1/04/2022
</t>
    </r>
    <r>
      <rPr>
        <b/>
        <sz val="10"/>
        <rFont val="Arial Narrow"/>
        <family val="2"/>
      </rPr>
      <t>PROVIDENCIA</t>
    </r>
    <r>
      <rPr>
        <sz val="10"/>
        <rFont val="Arial Narrow"/>
        <family val="2"/>
      </rPr>
      <t xml:space="preserve"> 1/04/2022
</t>
    </r>
    <r>
      <rPr>
        <b/>
        <sz val="10"/>
        <rFont val="Arial Narrow"/>
        <family val="2"/>
      </rPr>
      <t>CRSB 1</t>
    </r>
    <r>
      <rPr>
        <sz val="10"/>
        <rFont val="Arial Narrow"/>
        <family val="2"/>
      </rPr>
      <t xml:space="preserve">/04/2022
</t>
    </r>
    <r>
      <rPr>
        <b/>
        <sz val="10"/>
        <rFont val="Arial Narrow"/>
        <family val="2"/>
      </rPr>
      <t>CORALES DE PROFUNDIDAD</t>
    </r>
    <r>
      <rPr>
        <sz val="10"/>
        <rFont val="Arial Narrow"/>
        <family val="2"/>
      </rPr>
      <t xml:space="preserve"> 1/04/2022
</t>
    </r>
    <r>
      <rPr>
        <b/>
        <sz val="10"/>
        <rFont val="Arial Narrow"/>
        <family val="2"/>
      </rPr>
      <t>VIPIS 1</t>
    </r>
    <r>
      <rPr>
        <sz val="10"/>
        <rFont val="Arial Narrow"/>
        <family val="2"/>
      </rPr>
      <t xml:space="preserve">/04/2022
</t>
    </r>
    <r>
      <rPr>
        <b/>
        <sz val="10"/>
        <rFont val="Arial Narrow"/>
        <family val="2"/>
      </rPr>
      <t>LOC COLORADOS 1</t>
    </r>
    <r>
      <rPr>
        <sz val="10"/>
        <rFont val="Arial Narrow"/>
        <family val="2"/>
      </rPr>
      <t xml:space="preserve">/04/2022
</t>
    </r>
    <r>
      <rPr>
        <b/>
        <sz val="10"/>
        <rFont val="Arial Narrow"/>
        <family val="2"/>
      </rPr>
      <t>MACUIRA 1</t>
    </r>
    <r>
      <rPr>
        <sz val="10"/>
        <rFont val="Arial Narrow"/>
        <family val="2"/>
      </rPr>
      <t xml:space="preserve">/04/2022
</t>
    </r>
    <r>
      <rPr>
        <b/>
        <sz val="10"/>
        <rFont val="Arial Narrow"/>
        <family val="2"/>
      </rPr>
      <t>LOS FLAMENCOS 1</t>
    </r>
    <r>
      <rPr>
        <sz val="10"/>
        <rFont val="Arial Narrow"/>
        <family val="2"/>
      </rPr>
      <t xml:space="preserve">/04/2022
</t>
    </r>
    <r>
      <rPr>
        <b/>
        <sz val="10"/>
        <rFont val="Arial Narrow"/>
        <family val="2"/>
      </rPr>
      <t>SNSM 1</t>
    </r>
    <r>
      <rPr>
        <sz val="10"/>
        <rFont val="Arial Narrow"/>
        <family val="2"/>
      </rPr>
      <t xml:space="preserve">/04/2022
</t>
    </r>
    <r>
      <rPr>
        <b/>
        <sz val="10"/>
        <rFont val="Arial Narrow"/>
        <family val="2"/>
      </rPr>
      <t xml:space="preserve">ACANDÍ </t>
    </r>
    <r>
      <rPr>
        <sz val="10"/>
        <rFont val="Arial Narrow"/>
        <family val="2"/>
      </rPr>
      <t xml:space="preserve">1/04/2022
</t>
    </r>
    <r>
      <rPr>
        <b/>
        <sz val="10"/>
        <rFont val="Arial Narrow"/>
        <family val="2"/>
      </rPr>
      <t>PORTETE</t>
    </r>
    <r>
      <rPr>
        <sz val="10"/>
        <rFont val="Arial Narrow"/>
        <family val="2"/>
      </rPr>
      <t xml:space="preserve"> 1/04/2022</t>
    </r>
  </si>
  <si>
    <r>
      <t xml:space="preserve">PARAMILLO. En el trimestre I del año 2022 se realizaron tres recorridos donde se recolectó información de PVC, donde se reportó presiones por tala selectiva, deforestación, extracción de fauna silvestre y remociones en masa, estas infracciones fueron incorporados a la herramienta Sico Smart, generando el respectivo informe trimestral. También se tienen resultados del seguimiento a la deforestación mediante el análisis de imágenes Planet Scope en 19 ventanas del AP priorizadas, se incorporaron resultados del análisis de focos de calor y se ingresaron otras infracciones ambientales o presiones que no tienen asignadas coordenadas, pero que fueron observadas en campo. </t>
    </r>
    <r>
      <rPr>
        <b/>
        <sz val="11"/>
        <rFont val="Arial Narrow"/>
        <family val="2"/>
      </rPr>
      <t>Se anexa informe  Paramillo Sico Smart.  
TAYRONA.</t>
    </r>
    <r>
      <rPr>
        <sz val="11"/>
        <rFont val="Arial Narrow"/>
        <family val="2"/>
      </rPr>
      <t xml:space="preserve"> En el primer trimestre del año 2022, más los meses de Noviembre y Diciembre de 2021, en el marco del ejercicio de Autoridad ambiental se realizaron 356 recorridos en los sectores de Administración, Arrecifes, Bahía Concha, Cedro, Cinto, Gayraca, Granate, Neguanje, Palangana, Pueblito, Zaino, generando con ello la identificación de las presiones de 475 presiones antropicas, entre ellas vertimiento y abandono de residuos, agricultura, caceria, deforestación entresaca, especies exoticas, excavaciones, extracción de flora, fuego, ganaderia, infraestructura, pesca ilegal, tala selectiva, transito marino no autorizado.  Se anexa</t>
    </r>
    <r>
      <rPr>
        <b/>
        <sz val="11"/>
        <rFont val="Arial Narrow"/>
        <family val="2"/>
      </rPr>
      <t xml:space="preserve"> Informe SMART 1er trimestre 2022</t>
    </r>
    <r>
      <rPr>
        <sz val="11"/>
        <rFont val="Arial Narrow"/>
        <family val="2"/>
      </rPr>
      <t xml:space="preserve">
</t>
    </r>
    <r>
      <rPr>
        <b/>
        <sz val="11"/>
        <rFont val="Arial Narrow"/>
        <family val="2"/>
      </rPr>
      <t>SFF</t>
    </r>
    <r>
      <rPr>
        <sz val="11"/>
        <rFont val="Arial Narrow"/>
        <family val="2"/>
      </rPr>
      <t xml:space="preserve"> </t>
    </r>
    <r>
      <rPr>
        <b/>
        <sz val="11"/>
        <rFont val="Arial Narrow"/>
        <family val="2"/>
      </rPr>
      <t>CGSM</t>
    </r>
    <r>
      <rPr>
        <sz val="11"/>
        <rFont val="Arial Narrow"/>
        <family val="2"/>
      </rPr>
      <t xml:space="preserve"> Para el primer trimestre  del año el AP realizo 53 recorridos ( 42 terretres y 11 acuaticos), realizando los respectivos track y almacenando en la herramienta de SICOSMART.</t>
    </r>
    <r>
      <rPr>
        <b/>
        <sz val="11"/>
        <rFont val="Arial Narrow"/>
        <family val="2"/>
      </rPr>
      <t xml:space="preserve"> Informe SICOSMART CGSM 1ER TRIMESTRE.docx</t>
    </r>
    <r>
      <rPr>
        <sz val="11"/>
        <rFont val="Arial Narrow"/>
        <family val="2"/>
      </rPr>
      <t xml:space="preserve">
</t>
    </r>
    <r>
      <rPr>
        <b/>
        <sz val="11"/>
        <rFont val="Arial Narrow"/>
        <family val="2"/>
      </rPr>
      <t>SFF EL CORCHAL</t>
    </r>
    <r>
      <rPr>
        <sz val="11"/>
        <rFont val="Arial Narrow"/>
        <family val="2"/>
      </rPr>
      <t xml:space="preserve"> En cuanto a las acciones de PVC ejecutadas en lo corrido del presente año, se  realizaron 20 recorridos de Control y Vigilancia en los sectores de Manglar, Corcho, Chauna y Cenagoso. A su vez se realizó el ejercicio de visualización de imágenes de los sectores del área protegida utilizando la herramienta Planet Scope, lo que nos permite sacar algunas conclusiones tales como:Para la ciénaga de Pablo y Tronconera, se observaron altos niveles de inundabilidad entre los meses de diciembre 2021 y enero 2022, esto debido al taponamiento en el sector conocido como Boca de Luisa, salida del caño Correa al mar, como producto de la acumulación de grandes cantidades de maleza arrastrada por el caño y que se acumuló en este punto; y para mediados de febrero y marzo comienzan a descender los niveles de inundabilidad, permitiendo así el avance de la cuña salina. Por lo que se recomienda realizar sobrevuelos de Drone.La ciénaga Bajitos tiene una composición vegetal, a sus alrededores, totalmente verde, este cuerpo es dominado por la presencia de mangle rojo; por su parte, la ciénaga Morelos a sus alrededores también tiene una tonalidad verde, su composición vegetal también es dominada por mangle rojo y, además, distintas gramíneas y vegetación ripiaría propia de agua dulce como lo es el Helecho matatigre, la Enea y la taruya. Por lo que se observa que la cobertura vegetal está en mejores condiciones que en otros sectores del Santuario, pero se recomienda implementar medidas de manejo, como lo es la restauración de los flujos hídricos de Caño Burro, Portobelo y Caño Rico y de igual forma continuar con el monitoreo y el establecimiento de parcelas permanentes. </t>
    </r>
    <r>
      <rPr>
        <b/>
        <sz val="11"/>
        <rFont val="Arial Narrow"/>
        <family val="2"/>
      </rPr>
      <t xml:space="preserve">Evidencia Informe_PVC_-SFFCMH_Primer_Trimestre_2022
</t>
    </r>
    <r>
      <rPr>
        <sz val="11"/>
        <rFont val="Arial Narrow"/>
        <family val="2"/>
      </rPr>
      <t xml:space="preserve"> </t>
    </r>
    <r>
      <rPr>
        <b/>
        <sz val="11"/>
        <rFont val="Arial Narrow"/>
        <family val="2"/>
      </rPr>
      <t xml:space="preserve">PNN OLD PROVIDENCE </t>
    </r>
    <r>
      <rPr>
        <sz val="11"/>
        <rFont val="Arial Narrow"/>
        <family val="2"/>
      </rPr>
      <t xml:space="preserve">Durante el primer trimestre el AP realizó la programación y ejecucion de patrullajes realizando los tracks respectivos y los waypoint cuando se presenta una presión para que queden dentro de la herramienta SICOSMART. Se programaron 17 patrullajes desde el 01 de febrero hasta el 24 de marzo.  Se presento el informe trimestral de PVC </t>
    </r>
    <r>
      <rPr>
        <b/>
        <sz val="11"/>
        <rFont val="Arial Narrow"/>
        <family val="2"/>
      </rPr>
      <t>(informe PVC_V2_2022_T1)</t>
    </r>
    <r>
      <rPr>
        <sz val="11"/>
        <rFont val="Arial Narrow"/>
        <family val="2"/>
      </rPr>
      <t xml:space="preserve">, donde se incluyen los anexos establecidos. De igual manera, se remitió el backup de los recorridos a la DTCA para el cálculo de visibilidad, encontrando una visibilidad del 100% del área en presion </t>
    </r>
    <r>
      <rPr>
        <b/>
        <sz val="11"/>
        <rFont val="Arial Narrow"/>
        <family val="2"/>
      </rPr>
      <t>(mapa visibilidad primer trimestre)
 VIPIS</t>
    </r>
    <r>
      <rPr>
        <sz val="11"/>
        <rFont val="Arial Narrow"/>
        <family val="2"/>
      </rPr>
      <t xml:space="preserve"> Para el primer trimestre del año 2022, el Área Protegida avanza en la realización de 42 recorridos de Prevención, Vigilancia y Control; ejecutados entre el período 1 de enero al 18 de marzo en sectores y rutas establecidas al interior del Área Protegida: En el sector occidental se realizaron en total 14 recorridos de los cuales 11 fueron interinstitucionales con el apoyo de la Policía de Carabineros en las rutas número 1, 2, 3 y 4 orientados a la prevención de presiones (Incendios forestales), monitoreo del VOC almeja Polymesoda arctata en la ciénaga el torno y actividades de educación ambiental. En el sector carretera se realizaron en total 28 recorridos utilizando la ruta 9 orientados a Prevención, Vigilancia y Control, seguimientos de las obras enrocado en el kilómetro 18 y 20 por la presión erosión costera, monitoreo de presiones (Fauna atropellada) y para el monitoreo de variables ambientales en los sitios de siembra y rehabilitación de caños en el puerto caimán correspondiente al proyecto DLS-UNIÓN EUROPEA-ASOC CAIMÁN.</t>
    </r>
    <r>
      <rPr>
        <b/>
        <sz val="11"/>
        <rFont val="Arial Narrow"/>
        <family val="2"/>
      </rPr>
      <t xml:space="preserve"> Evidencias: Informe SICO SMART
PNN CRSB</t>
    </r>
    <r>
      <rPr>
        <sz val="11"/>
        <rFont val="Arial Narrow"/>
        <family val="2"/>
      </rPr>
      <t xml:space="preserve"> Durante el primer trimestre de 2022 (enero y febrero), se han realizado en total 55 recorridos en el área protegida; 32 recorridos marinos y 23 recorridos terrestres de acuerdo con los datos sistematizados en SICOSMART, así mismo, se logró determinar que para ese periodo el 58% de los recorridos realizados fueron marinos, mientras, el 42 % corresponde a los recorridos terrestres. Evidencia:</t>
    </r>
    <r>
      <rPr>
        <b/>
        <sz val="11"/>
        <rFont val="Arial Narrow"/>
        <family val="2"/>
      </rPr>
      <t xml:space="preserve"> Reporte SICO SMART</t>
    </r>
    <r>
      <rPr>
        <sz val="11"/>
        <rFont val="Arial Narrow"/>
        <family val="2"/>
      </rPr>
      <t xml:space="preserve">
</t>
    </r>
    <r>
      <rPr>
        <b/>
        <sz val="11"/>
        <rFont val="Arial Narrow"/>
        <family val="2"/>
      </rPr>
      <t xml:space="preserve"> CORALES DE PROFUNDIDAD</t>
    </r>
    <r>
      <rPr>
        <sz val="11"/>
        <rFont val="Arial Narrow"/>
        <family val="2"/>
      </rPr>
      <t xml:space="preserve"> Para el primer trimestre del 2022, se realizaron cinco recorridos de PVC, en el marco de acompañamiento a salidas de campo marino oceánico con proyectos de investigacion, con la Universidad Industrial de Santander – UIS y la Universidad de Los Andes, los cuales cuenta con sus respectivos avales de investigación. Se realizo el seguimiento y monitoreo remoto a traves del uso de la versión gratuita de la plaforma satelital Marine Traffic. Por lo anterior a pesar que el área protegida normalmente no programa salidas de recorridos de PVC durante el primer trimestre, para esta vigencia y en el marco de los proyectos anteriormente señalados se realizaron 5 recorridos de campo al interior del área protegida, así como el avistamiento de especies de fauna principalmente, con la plataforma satelital versión gratuita Marine Traffic,  se registró la presión de tránsito marítimo. La mayoría de los recorridos se desarrollaron por el sector noreste del área protegida.</t>
    </r>
    <r>
      <rPr>
        <b/>
        <sz val="11"/>
        <rFont val="Arial Narrow"/>
        <family val="2"/>
      </rPr>
      <t xml:space="preserve"> Anexo2_Primer_Infor_Trim_SICOSMART_PNN_CPR_31_03_2022</t>
    </r>
    <r>
      <rPr>
        <sz val="11"/>
        <rFont val="Arial Narrow"/>
        <family val="2"/>
      </rPr>
      <t xml:space="preserve">. Limitaciones: Vacíos en normatividad marítima para abordar procesos sancionatorios ambientales (Mar Territorial, Zona Contigua y Zona Económica Exclusiva). La ratificación por parte de Colombia de la “Convención de las Naciones Unidas Sobre El Derecho Al Mar”, en la cual menciona: “El Derecho de Paso Inocente de los Buques”, y esta es una presión identificada para el área protegida.   La falta de disponibilidad presupuestal del Recuso 20 FONAM, para la contratación de la renovación de la licencia de la plataforma satelital Marine Traffic, para el monitoreo del tránsito marítimo, al interior del área protegida. Restricción de acceso al área protegida por la presencia del fenómeno climático de “Mar de Leva”, que se presenta en el Caribe Colombiano, durante los meses de diciembre, enero, febrero y marzo de cada año.   
</t>
    </r>
    <r>
      <rPr>
        <b/>
        <sz val="11"/>
        <rFont val="Arial Narrow"/>
        <family val="2"/>
      </rPr>
      <t>SFF Los Colorados:</t>
    </r>
    <r>
      <rPr>
        <sz val="11"/>
        <rFont val="Arial Narrow"/>
        <family val="2"/>
      </rPr>
      <t xml:space="preserve"> Para el periodo de reporte se realizaron en total 99 recorridos por las 5 rutas establecidas en el protocolo de PVC del área protegida: Cacaos - Carretera – Vivero, Yayal, Polo - Bajo El Cerezo, Cañada La Chana – Rondón, Bajo Grande, los cuales fueron sistematizados en la herramienta SICOSMART , a partir de lo cual, se generó el correspondiente informe trimestral con los respectivos avances en torno a las observaciones realizadas, esfuerzo realizado y afectaciones ambientales identificadas</t>
    </r>
    <r>
      <rPr>
        <b/>
        <sz val="11"/>
        <rFont val="Arial Narrow"/>
        <family val="2"/>
      </rPr>
      <t xml:space="preserve"> (Anexo 1. Informe Sicosmart-I Trimestre 2022).</t>
    </r>
    <r>
      <rPr>
        <sz val="11"/>
        <rFont val="Arial Narrow"/>
        <family val="2"/>
      </rPr>
      <t xml:space="preserve"> De igual manera, se remitió el backup de los recorridos a la DTCA para el cálculo de visibilidad </t>
    </r>
    <r>
      <rPr>
        <b/>
        <sz val="11"/>
        <rFont val="Arial Narrow"/>
        <family val="2"/>
      </rPr>
      <t>(Anexo 2. correo de remisión de backup de SICOSMATR a la DTCA</t>
    </r>
    <r>
      <rPr>
        <sz val="11"/>
        <rFont val="Arial Narrow"/>
        <family val="2"/>
      </rPr>
      <t>), alcanzando un área bajo presión visibilizada de 283,8 ha, que correspondió al 95.28 %</t>
    </r>
    <r>
      <rPr>
        <b/>
        <sz val="11"/>
        <rFont val="Arial Narrow"/>
        <family val="2"/>
      </rPr>
      <t xml:space="preserve"> (Anexo 3. Mapa_visibilidad_Colorados_I Trimestre_2022). </t>
    </r>
    <r>
      <rPr>
        <sz val="11"/>
        <rFont val="Arial Narrow"/>
        <family val="2"/>
      </rPr>
      <t>Para el presente periodo, se priorizo la presión inadecuada disposición de residuos solidos inorgánicos, por lo cual se incluyo en el programa de educación ambiental para trabajarlo con las demás instituciones responsables</t>
    </r>
    <r>
      <rPr>
        <b/>
        <sz val="11"/>
        <rFont val="Arial Narrow"/>
        <family val="2"/>
      </rPr>
      <t xml:space="preserve"> (Anexo 4. Plan de trabajo de EA) </t>
    </r>
    <r>
      <rPr>
        <sz val="11"/>
        <rFont val="Arial Narrow"/>
        <family val="2"/>
      </rPr>
      <t>y se elaboro un documento técnico que contiene la problemática, la identificación y georreferenciación de puntos críticos (Puntos calientes)</t>
    </r>
    <r>
      <rPr>
        <b/>
        <sz val="11"/>
        <rFont val="Arial Narrow"/>
        <family val="2"/>
      </rPr>
      <t xml:space="preserve"> (Anexo 5. Documento técnico-presión residuos solidos inorgánicos</t>
    </r>
    <r>
      <rPr>
        <sz val="11"/>
        <rFont val="Arial Narrow"/>
        <family val="2"/>
      </rPr>
      <t xml:space="preserve">).  Por ser una problemática de competencia directa de la alcaldía y la empresa de aseo se coordinara y articulara el trabajo sobre dicha presión y se hará seguimiento de los puntos calientes en el segundo cuatrimestre.
</t>
    </r>
    <r>
      <rPr>
        <b/>
        <sz val="11"/>
        <rFont val="Arial Narrow"/>
        <family val="2"/>
      </rPr>
      <t xml:space="preserve"> MACUIRA</t>
    </r>
    <r>
      <rPr>
        <sz val="11"/>
        <rFont val="Arial Narrow"/>
        <family val="2"/>
      </rPr>
      <t>. Durante el primer trimestre se registraron 41 recorridos de PVC desarrollado en los 4 sectores de manejo del Parque (Anuwapa’a, Kajashiwo’u, Tawaira y Siapana), básicamente durante estos patrullajes se observaron presiones asociadas con la presencia de ganadería (caprina, bovina y ovina), signos de estrés hídrico en la cobertura vegetal y disminución de los niveles de agua de las fuentes hídricas ocasionada por la intensificación de la temporada de sequía en la región. También se continúa con recorridos de seguimiento de acuerdos de conservación en el territorio Yunsapü, sector de manejo Tawaira. Durante estos recorridos de inspección en campo se verifica la posible ocurrencia de actividades de tala selectiva con fines de comercialización, por parte de algunas personas aledañas al territorio, cabe destacar que no se han hallado indicios que demuestren tales conductas.Evidencia</t>
    </r>
    <r>
      <rPr>
        <b/>
        <sz val="11"/>
        <rFont val="Arial Narrow"/>
        <family val="2"/>
      </rPr>
      <t xml:space="preserve"> INFORME_SICO_SMART 
SFF FLAMENGOS</t>
    </r>
    <r>
      <rPr>
        <sz val="11"/>
        <rFont val="Arial Narrow"/>
        <family val="2"/>
      </rPr>
      <t xml:space="preserve"> Para el primer trimestre de la vigencia 2022, se presenta el informe trimestral de PVC, y el informe Sico Smart del primer trimestre 2022, en el cual se describen las acciones de vigilancia que se desarrollan en el AP. Se levantaron todos los informes generados a partir de las herramientas y lineamientos de la entidad. Se realizaron 32 recorridos de Prevención, Vigilancia y Control; ejecutados entre el período de 15 de diciembre al 25 de marzo de 2022 en los sectores y rutas establecidas al interior del Santuario, descritos en el formato de ejecución de recorridos y en la programación trimestral de recorridos de PVC. En conjunto con la DTCA y NC se realiza la revisión y análisis de la información del aplicativo Sico Smart, dando como resultado el mapa de visibilidad y el porcentaje del AP bajo presión.</t>
    </r>
    <r>
      <rPr>
        <b/>
        <sz val="11"/>
        <rFont val="Arial Narrow"/>
        <family val="2"/>
      </rPr>
      <t xml:space="preserve"> Anexo 2. Informe Sico Smart I trimestre 2022 SFFF
 SFFF  El PNN SNSM</t>
    </r>
    <r>
      <rPr>
        <sz val="11"/>
        <rFont val="Arial Narrow"/>
        <family val="2"/>
      </rPr>
      <t xml:space="preserve"> realiza los patrullajes según lo dispuesto en la programación trimestral de recorridos y en el seguimiento a la ejecución trimestral de los recorridos, también, de conformidad con el protocolo de PVC. Todos los patrullajes son registrados en el SICO SMART y a partir de este insumo, la DTCA genera el análisis de visibilidad del AP.Para este el primer trimestre 2022, de acuerdo con los patrullajes reportados, el área protegida alcanzó una visibilidad de 1663.5 hectáreas de las áreas en presión, que corresponden al 3,82% de las hectáreas en presión.Se adjuntan los siguientes soportes: </t>
    </r>
    <r>
      <rPr>
        <b/>
        <sz val="11"/>
        <rFont val="Arial Narrow"/>
        <family val="2"/>
      </rPr>
      <t>1. Soporte de entrega a DTCA de Patrullajes correspondientes al I trimestre de PVC 2022; 2. Programación trimestral de recorridos de PVC-I trimestre 2022; 3. Ejecución trimestral de recorridos de PVC - I trimestre 2022; y 4. ANALISIS_VISIBILIDAD_SIERRA_I TRIM 2022. 
SF Acandí</t>
    </r>
    <r>
      <rPr>
        <sz val="11"/>
        <rFont val="Arial Narrow"/>
        <family val="2"/>
      </rPr>
      <t xml:space="preserve"> Durante el cuatrimestre, el equipo técnico del área protegida no realizó recorridos de PVC marinos y terrestres, debido a que no cuenta con el personal técnico y operario para el manejo de la embarcación y de las motocicletas para realizar el ejercicio de Autoridad Ambiental, situación que se ha informado de manera oficial a la Dirección Territorial mediante correos electrónicos y memorando N° 20226780000403 de 2022., </t>
    </r>
    <r>
      <rPr>
        <b/>
        <sz val="11"/>
        <rFont val="Arial Narrow"/>
        <family val="2"/>
      </rPr>
      <t>aamb_fo_30_- Informe PVC I Trimestre 2022 - SF APP (1)</t>
    </r>
    <r>
      <rPr>
        <sz val="11"/>
        <rFont val="Arial Narrow"/>
        <family val="2"/>
      </rPr>
      <t xml:space="preserve">
 </t>
    </r>
    <r>
      <rPr>
        <b/>
        <sz val="11"/>
        <rFont val="Arial Narrow"/>
        <family val="2"/>
      </rPr>
      <t>BAHIA PORTETE</t>
    </r>
    <r>
      <rPr>
        <sz val="11"/>
        <rFont val="Arial Narrow"/>
        <family val="2"/>
      </rPr>
      <t xml:space="preserve"> Durante los meses de enero, febrero y marzo se realizaron 6 recorridos de PVC en los sectores de Portete, Yariwanichi, Youlepa e Ian. Aunque se realizaron estos recorridos,  teniendo en cuenta las dificultades que presenta el área protegida PNN Bahía Portete Kaurrele, respecto de su capacidad instalada de talento humano, este trimestre no se cuenta con información relacionada a recorridos de PVC, ya que, no es posible subirlos a la Plataforma SICOSMART, debido a que no cuentan con el personal requerido para adelantar la actividad.</t>
    </r>
    <r>
      <rPr>
        <b/>
        <sz val="11"/>
        <rFont val="Arial Narrow"/>
        <family val="2"/>
      </rPr>
      <t>Anexo1. Informe de implementacion del  protocolo de PVC.</t>
    </r>
  </si>
  <si>
    <r>
      <rPr>
        <b/>
        <sz val="11"/>
        <rFont val="Arial Narrow"/>
        <family val="2"/>
      </rPr>
      <t>PNN CATATUMBO BARI, PNN COCUY, ANU ESTORAQUES, SFF GUANENTA ALTO RIO FONCE, SFF IGUAQUE, PNN PISBA, PNN SERRANIA YARIGUIES y PNN TAMA</t>
    </r>
    <r>
      <rPr>
        <sz val="11"/>
        <rFont val="Arial Narrow"/>
        <family val="2"/>
      </rPr>
      <t>: Para el primer trimestre 2022 en las AP de la DTAN el grupo SIG genero el informe de SICOSMART de cada área, acorde a los recorridos y observaciones que ellos subieron al software Sicosmart. Evidencias: Informe SicosSMART por cada área protegida de la DTAN. 
PNN CATATUMBO BARI: Cat_I 
PNN COCUY: Coc_I
ANU ESTORAQUES: ANUE_I
SFF GUANENTA ALTO RIO FONCE: Gua_I
SFF IGUAQUE: Igu_I
PNN PISBA: Pis_I
PNN SERRANIA YARIGUIES: Seya_I
PNN TAMA: Tam_I</t>
    </r>
  </si>
  <si>
    <r>
      <rPr>
        <b/>
        <sz val="11"/>
        <rFont val="Arial Narrow"/>
        <family val="2"/>
      </rPr>
      <t>PNN CORDILLERA DE LOS PICACHOS</t>
    </r>
    <r>
      <rPr>
        <sz val="11"/>
        <rFont val="Arial Narrow"/>
        <family val="2"/>
      </rPr>
      <t xml:space="preserve">: Durante el cuatrimestre, en la implementación del protocolo de PVC se desarrollaron actividades en tres componentes Prevención, Control y Vigilancia, en relación a este último componente, se reporta la ejecución de 12 recorridos según programación. En los recorridos realizados se identifica una presión de tipo natural por deslizamiento al interior del Parque y se hace verificación de una presión informada en el mapa de estado - presión 2021 elaborado por el GSIR del Nivel Central la cual correspondía un humedal natural en buen estado de conservación.
Evidencia: Anexo 1. Correo_remisorio_informe_trim_PVC; 
Anexo 2. Informe_PVC_trimestral, 
Anexo 3. formato_ejecucion_reco_I_trim_2022, 
Anexo 4. Inf_SICO_SMART_I_trim2022, 
Anexo 5. prog_trim_rec_PVC_I_Trim2022, 
Anexo 6. Visibilidad_pPIC_01_2022.
</t>
    </r>
    <r>
      <rPr>
        <b/>
        <sz val="11"/>
        <rFont val="Arial Narrow"/>
        <family val="2"/>
      </rPr>
      <t>PNN SUMAPAZ</t>
    </r>
    <r>
      <rPr>
        <sz val="11"/>
        <rFont val="Arial Narrow"/>
        <family val="2"/>
      </rPr>
      <t xml:space="preserve">: En el reporte del primer informe de PVC, se identificaron las presiones presentadas durante los diferentes recorridos programados, los cuales fueron cargados debidamente a la plataforma SICO SMART, generando así el mapa de visibilidad. Evidencias: Anexo_Informe_recorridos_TrimestreI, Anexo_Informe_SICO_SMART_V410_000010, Anexo_mapa_visibilidad-SumT1, 1. Informe_Sum_PVC_Trimestre1, Anexo_Programación Trimestre I y Anexo_Seguimiento trimestre I.
</t>
    </r>
    <r>
      <rPr>
        <b/>
        <sz val="11"/>
        <rFont val="Arial Narrow"/>
        <family val="2"/>
      </rPr>
      <t>PNN CHINGAZA</t>
    </r>
    <r>
      <rPr>
        <sz val="11"/>
        <rFont val="Arial Narrow"/>
        <family val="2"/>
      </rPr>
      <t xml:space="preserve">: Se identificaron y registraron presiones en los recorridos de PVC realizados en el periodo, información sistematizada en el aplicativo Sicosmart que se puede evidenciar en el informe. 
2.3.1 Informe Trimestral PVC., 2.3.2 Anexos_Inf_pvc_trim_I_2022, 2.3.3 PantallazoCorreoEnviadoDTOR.
</t>
    </r>
    <r>
      <rPr>
        <b/>
        <sz val="11"/>
        <rFont val="Arial Narrow"/>
        <family val="2"/>
      </rPr>
      <t>PNN TINIGUA</t>
    </r>
    <r>
      <rPr>
        <sz val="11"/>
        <rFont val="Arial Narrow"/>
        <family val="2"/>
      </rPr>
      <t xml:space="preserve">: Durante la vigencia, se realizó u recorrido de PVC aéreo mediante sensores remotos y se generó un mapa de Visibilidad con el cual se valida un área 15881.527 ha en jornadas de vigilancia, lo que equivale al 25.31 % de las zonas presionadas en el PNN TINIGUA
234.1_Inf_PVC_Trim_I_2022
234.2_Inf_SicoSmar_Trim_I
234.3_Mapa_Vis_Trim_I
234.5_Patrullaje_Tirm_I
</t>
    </r>
    <r>
      <rPr>
        <b/>
        <sz val="11"/>
        <rFont val="Arial Narrow"/>
        <family val="2"/>
      </rPr>
      <t>PNN EL TUPARRO:</t>
    </r>
    <r>
      <rPr>
        <sz val="11"/>
        <rFont val="Arial Narrow"/>
        <family val="2"/>
      </rPr>
      <t xml:space="preserve"> De acuerdo a la situación actual de riesgo público del AP, durante este periodo se han realizado recorridos, únicamente una vez por semana al interior del área protegida, teniendo en cuenta la programación trimestral de recorridos de PVC. Así mismo, se ha participado en capacitaciones de SICO SMART, generación de informes SMART y fortalecimiento del equipo de trabajo en temas como manejo de GPS, plan de contingencia para desastres naturales y riesgo público. Evidencia: 6. Inf_PVC_ITri</t>
    </r>
  </si>
  <si>
    <r>
      <rPr>
        <b/>
        <sz val="11"/>
        <rFont val="Arial Narrow"/>
        <family val="2"/>
      </rPr>
      <t>PNN FARALLONES DE CALI, PNN GORGONA, SFF ISLA MALPELO, PNN KATIOS, PNN MUNCHIQUE, PNN SANQUIANGA, PNN URAMBA BAHIA MALAGA y PNN UTRIA:</t>
    </r>
    <r>
      <rPr>
        <sz val="11"/>
        <rFont val="Arial Narrow"/>
        <family val="2"/>
      </rPr>
      <t xml:space="preserve"> Se cumplió a cabalidad con el cronograma propuesto para el primer trimestre del año 2022, todas las áreas protegidas realizaron el informe de PVC. Para constancia de ello, se remite a la evidencia de verificación. Sin embargo, en las áreas donde no se reportaron recorridos de PVC y que están debidamente sustentadas, sus informes incluyeron actividades de prevención.:
Evidencia: 
-PNN Farallones  se realizaron los recorrido programados considerando el protocolo PVC vigente (informes PVC)
-PNN Gorgona se realizaron los recorrido programados considerando el protocolo PVC vigente ( (informes PVC)
-PNN Katios se realizaron los recorrido programados considerando el protocolo PVC vigente ( (informes PVC)
-PNN Utria se realizaron los recorrido programados considerando el protocolo PVC vigente ( (informes PVC)
-PNN Munchique se realizaron los recorrido programados considerando el protocolo PVC vigente ( (informe PVC)
-PNN Sanquianga se realizaron los recorrido programados considerando el protocolo PVC vigente ( (informe PVC)
-PNN Uramba Bahía Málaga se realizaron los recorrido programados considerando el protocolo PVC vigente ((informe PVC)
-SFF Isla Malpelo se realizaron los recorrido programados considerando el protocolo PVC vigente ((Informe PVC)</t>
    </r>
  </si>
  <si>
    <r>
      <rPr>
        <b/>
        <sz val="11"/>
        <rFont val="Arial Narrow"/>
        <family val="2"/>
      </rPr>
      <t>GGH</t>
    </r>
    <r>
      <rPr>
        <sz val="11"/>
        <rFont val="Arial Narrow"/>
        <family val="2"/>
      </rPr>
      <t xml:space="preserve">  20/04/2022</t>
    </r>
  </si>
  <si>
    <r>
      <rPr>
        <b/>
        <sz val="11"/>
        <rFont val="Arial Narrow"/>
        <family val="2"/>
      </rPr>
      <t xml:space="preserve">GGH </t>
    </r>
    <r>
      <rPr>
        <sz val="11"/>
        <rFont val="Arial Narrow"/>
        <family val="2"/>
      </rPr>
      <t>Se realizó socialización del procedimiento de conflicto de interés al interior del GGH recordando la importancia del mismo mediante correo electrónico, adicionalmente se programó una reunión virtual con el equipo para el próximo viernes 27 de mayo de 2022 con el objetivo de fortalecer los lineamientos del procedimiento. Ver evidencia anexo 3.</t>
    </r>
  </si>
  <si>
    <r>
      <rPr>
        <b/>
        <sz val="11"/>
        <rFont val="Arial Narrow"/>
        <family val="2"/>
      </rPr>
      <t>GGH</t>
    </r>
    <r>
      <rPr>
        <sz val="11"/>
        <rFont val="Arial Narrow"/>
        <family val="2"/>
      </rPr>
      <t xml:space="preserve"> 33%</t>
    </r>
  </si>
  <si>
    <r>
      <rPr>
        <b/>
        <sz val="11"/>
        <rFont val="Arial Narrow"/>
        <family val="2"/>
      </rPr>
      <t>GCM</t>
    </r>
    <r>
      <rPr>
        <sz val="11"/>
        <rFont val="Arial Narrow"/>
        <family val="2"/>
      </rPr>
      <t xml:space="preserve"> 22/04/2022</t>
    </r>
  </si>
  <si>
    <r>
      <rPr>
        <b/>
        <sz val="11"/>
        <rFont val="Arial Narrow"/>
        <family val="2"/>
      </rPr>
      <t>GCM</t>
    </r>
    <r>
      <rPr>
        <sz val="11"/>
        <rFont val="Arial Narrow"/>
        <family val="2"/>
      </rPr>
      <t xml:space="preserve"> 1. En el marco de la campaña sobre la certificación de contenidos actualizados en página web e intranet, que se tiene programado realizar durante la vigencia 2022, para este periodo se realizó el diseño de una pieza informativa recordando la expedición de la certificación de actualización de contenidos.
Anexo 1 Pieza Informativa Certificacion PW e Intranet
Como acciones complementarias a este control se realizaron las siguientes acciones de la campaña desde el GCM:
-Se realizó el envío de la pieza diseñada a través del correo interno a los servidores de PNN.
Anexo 2 Socializacion Pieza Cerficacion PW e intranet correo interno
 -Se socializó  a través del correo interno el día 19 de abril el memorando 20221020005463 a todas las unidades de decisión solicitando actualizar los delegados de cargar los contenidos en página web e intranet para próximas capacitaciones
Anexo 3 Memorando 20221020005463 Solicitando delegado cargue de información web e intranet
Anexo 4 Correo Interno socializacion Memorando 20221020225463
Link de evidencias: https://drive.google.com/drive/folders/1T7soTzl7uE4VZOGssczV5bCJeL5HgcF2
</t>
    </r>
  </si>
  <si>
    <r>
      <rPr>
        <b/>
        <sz val="11"/>
        <rFont val="Arial Narrow"/>
        <family val="2"/>
      </rPr>
      <t>GCM</t>
    </r>
    <r>
      <rPr>
        <sz val="11"/>
        <rFont val="Arial Narrow"/>
        <family val="2"/>
      </rPr>
      <t xml:space="preserve"> 17%</t>
    </r>
  </si>
  <si>
    <r>
      <rPr>
        <b/>
        <sz val="11"/>
        <rFont val="Arial Narrow"/>
        <family val="2"/>
      </rPr>
      <t>GCM</t>
    </r>
    <r>
      <rPr>
        <sz val="11"/>
        <rFont val="Arial Narrow"/>
        <family val="2"/>
      </rPr>
      <t xml:space="preserve"> En el marco de la campaña sobre atención al usuario y código de integridad, que se tiene programada realizar durante la vigencia 2022, para este periodo se realizó el diseño de una pieza  Anexo 1 Pieza Informativa Código de Integridad
Como acciones complementarias a este control se realizaron las siguientes acciones de la campaña desde el GCM:
-Se realizó el envío de la pieza diseñada a través del correo interno socializando información a los servidores de PNN el día 7 de abril.
Anexo 2 Correo socializacion Pieza Campaña Código de Integridad
link evidencia:
https://drive.google.com/drive/folders/1EY07AdZ8AhqPSO3cjAT8XKngIdYu1nWx</t>
    </r>
  </si>
  <si>
    <r>
      <rPr>
        <b/>
        <sz val="11"/>
        <rFont val="Arial Narrow"/>
        <family val="2"/>
      </rPr>
      <t xml:space="preserve">GCM </t>
    </r>
    <r>
      <rPr>
        <sz val="11"/>
        <rFont val="Arial Narrow"/>
        <family val="2"/>
      </rPr>
      <t xml:space="preserve"> 22/04/2022</t>
    </r>
  </si>
  <si>
    <r>
      <rPr>
        <b/>
        <sz val="11"/>
        <rFont val="Arial Narrow"/>
        <family val="2"/>
      </rPr>
      <t>GCM</t>
    </r>
    <r>
      <rPr>
        <sz val="11"/>
        <rFont val="Arial Narrow"/>
        <family val="2"/>
      </rPr>
      <t xml:space="preserve"> se realizó socialización al Grupo de Comunicaciones sobre la importancia del procedimiento “Conflicto de intereses con el cual cuenta la entidad, su ruta de ubicación en la Intranet.  Ver Anexos
Anexo 1 Listado de Asistencia Socialización Procedimiento Conflicto Intereses 18 abril 
Anexo 2 Correo Interno socializando Pieza Conflicto Intereses.
 Como acciones complementarias a este control se realizaron las siguientes actividades:
-Se realizó el diseño de una pieza informativa sobre Conflicto de Intereses
Anexo 3  Pieza Diseñada Conflicto Intereses</t>
    </r>
  </si>
  <si>
    <r>
      <rPr>
        <b/>
        <sz val="11"/>
        <rFont val="Arial Narrow"/>
        <family val="2"/>
      </rPr>
      <t>GCM</t>
    </r>
    <r>
      <rPr>
        <sz val="11"/>
        <rFont val="Arial Narrow"/>
        <family val="2"/>
      </rPr>
      <t xml:space="preserve">  33,33%</t>
    </r>
  </si>
  <si>
    <r>
      <rPr>
        <b/>
        <sz val="11"/>
        <rFont val="Arial Narrow"/>
        <family val="2"/>
      </rPr>
      <t xml:space="preserve">GTEA: </t>
    </r>
    <r>
      <rPr>
        <sz val="11"/>
        <rFont val="Arial Narrow"/>
        <family val="2"/>
      </rPr>
      <t>Se evidencia el reporte de ORFEO del Lider temático de RNSC de GTEA con 690 transacciones documentadas relacionadas con RNSC. Se evidencia reporte de correos electrónicos con solicitud de radicación para 368 solicitudes relacionadas con RNSC. Anexos. Correos electrónicos y Reporte ORFEO RNSC.</t>
    </r>
  </si>
  <si>
    <r>
      <rPr>
        <b/>
        <sz val="11"/>
        <rFont val="Arial Narrow"/>
        <family val="2"/>
      </rPr>
      <t xml:space="preserve">GTEA: </t>
    </r>
    <r>
      <rPr>
        <sz val="11"/>
        <rFont val="Arial Narrow"/>
        <family val="2"/>
      </rPr>
      <t>33,33%</t>
    </r>
  </si>
  <si>
    <r>
      <rPr>
        <b/>
        <sz val="11"/>
        <rFont val="Arial Narrow"/>
        <family val="2"/>
      </rPr>
      <t xml:space="preserve">GGIS: </t>
    </r>
    <r>
      <rPr>
        <sz val="11"/>
        <rFont val="Arial Narrow"/>
        <family val="2"/>
      </rPr>
      <t>Se tiene planteado para el mes de mayo la realizacion de  la jornada de socialización del procedimiento de conflicto de intereses, en este cuatrimestre no se reporta avance, ni se anexan evidencias.</t>
    </r>
  </si>
  <si>
    <r>
      <rPr>
        <b/>
        <sz val="11"/>
        <rFont val="Arial Narrow"/>
        <family val="2"/>
      </rPr>
      <t xml:space="preserve">GGIS: </t>
    </r>
    <r>
      <rPr>
        <sz val="11"/>
        <rFont val="Arial Narrow"/>
        <family val="2"/>
      </rPr>
      <t>0%</t>
    </r>
  </si>
  <si>
    <r>
      <rPr>
        <b/>
        <sz val="11"/>
        <rFont val="Arial Narrow"/>
        <family val="2"/>
      </rPr>
      <t xml:space="preserve">GCI: </t>
    </r>
    <r>
      <rPr>
        <sz val="11"/>
        <rFont val="Arial Narrow"/>
        <family val="2"/>
      </rPr>
      <t>En el primer cuatrimestre de 2022, la Coordinadora del Grupo de Control Interno ha realizado la revisiones, verificaciones, solicitudes de ajustes y determinado publicaciones y remisiones como parte del control de los documentos que genera el Grupo de Control Interno y su salida
Anexo No.13 Correo - Fwd_ Presentaciones Auditoría Interna Procesos de Apoyo Leticia - para Vo.Bo
Anexo No.14 Correo - Re_ Informe Ejecutivo Auditoría Misional Leticia - Para Vo.Bo
Anexo No.15 Correo - REMISIÓN PLANTILLA CONTROL EKOGUI SEGUNDO SEMESTRE 2021 PNNC
Anexo No.16 Correo - Re_ Documentos auditoria NTC PE 1000
Anexo No.17 Correo - Informe Final PQRS Ago-Nov 2021
Anexo No.18 Correo - Informe Final Derechos de Autor
Anexo No.19 Correo - Reporte MADS SIRECI Gestión Contractual FONAM a 31-03-2022
Anexo No.20 Correo - Normograma Actualizado
Anexo No.21 Correo - Re_ Solicitud PMP-G 31-03-2022
Anexo No.22 Correo - Presentación y Lista de Asistencia
Anexo No.23 Correo - Inf.Finales Misional RíoPuré- Amacayacu-Yaigoje-Cahuinari</t>
    </r>
  </si>
  <si>
    <r>
      <rPr>
        <b/>
        <sz val="11"/>
        <rFont val="Arial Narrow"/>
        <family val="2"/>
      </rPr>
      <t xml:space="preserve">GCI: </t>
    </r>
    <r>
      <rPr>
        <sz val="11"/>
        <rFont val="Arial Narrow"/>
        <family val="2"/>
      </rPr>
      <t>33.33%</t>
    </r>
  </si>
  <si>
    <r>
      <rPr>
        <b/>
        <sz val="10"/>
        <rFont val="Arial Narrow"/>
        <family val="2"/>
      </rPr>
      <t xml:space="preserve">GIC: </t>
    </r>
    <r>
      <rPr>
        <sz val="10"/>
        <rFont val="Arial Narrow"/>
        <family val="2"/>
      </rPr>
      <t>No se presentan avances en el primer cuatrimestre de la vigencia 2022</t>
    </r>
  </si>
  <si>
    <r>
      <rPr>
        <b/>
        <sz val="11"/>
        <rFont val="Arial Narrow"/>
        <family val="2"/>
      </rPr>
      <t xml:space="preserve">GCI: </t>
    </r>
    <r>
      <rPr>
        <sz val="11"/>
        <rFont val="Arial Narrow"/>
        <family val="2"/>
      </rPr>
      <t>0%</t>
    </r>
  </si>
  <si>
    <r>
      <rPr>
        <b/>
        <sz val="11"/>
        <rFont val="Arial Narrow"/>
        <family val="2"/>
      </rPr>
      <t xml:space="preserve">OCDI. </t>
    </r>
    <r>
      <rPr>
        <sz val="11"/>
        <rFont val="Arial Narrow"/>
        <family val="2"/>
      </rPr>
      <t xml:space="preserve"> 19/04/2022</t>
    </r>
  </si>
  <si>
    <r>
      <rPr>
        <b/>
        <sz val="11"/>
        <rFont val="Arial Narrow"/>
        <family val="2"/>
      </rPr>
      <t xml:space="preserve">OCDI </t>
    </r>
    <r>
      <rPr>
        <sz val="11"/>
        <rFont val="Arial Narrow"/>
        <family val="2"/>
      </rPr>
      <t>Se evaluaron los siguientes procesos disciplinarios, con la respectiva decisión que e derecho correspondió: Expedientes 889-2019, 919-2021, 835-2019, 811-2019, 758-2018,759-2018, 884-2019, 909-2021, 858-2020, 930-2022, 884-2020, 955-2022, 698-2016, 739-2017, 858-2020, 956-2022, 861-2020, 908-2021, 897-2020, 904-2021, 870-2020, 916-2021, 758-2018, 904-2021, 908-2021, 916-2021, 935-2021, 926-2021, 927-2021, 795-2019, 870-2020, 901-2021, 843-2019, 800-2019 Y 820-2019
Ver anexo "Matriz base de datos de los Actos Administrativos evaluados Enero a 18 de abril 2022"</t>
    </r>
  </si>
  <si>
    <r>
      <rPr>
        <b/>
        <sz val="11"/>
        <rFont val="Arial Narrow"/>
        <family val="2"/>
      </rPr>
      <t>OCDI</t>
    </r>
    <r>
      <rPr>
        <sz val="11"/>
        <rFont val="Arial Narrow"/>
        <family val="2"/>
      </rPr>
      <t>.  16,66%</t>
    </r>
  </si>
  <si>
    <r>
      <rPr>
        <b/>
        <sz val="11"/>
        <rFont val="Arial Narrow"/>
        <family val="2"/>
      </rPr>
      <t xml:space="preserve">OCDI. </t>
    </r>
    <r>
      <rPr>
        <sz val="11"/>
        <rFont val="Arial Narrow"/>
        <family val="2"/>
      </rPr>
      <t>La OCID adelantó entre Enero al 19 de Abril de 2022, la siguientes socialización sobre conflicto de intereses: 
1. 22 de Febrero de 2022: Que hacer para no concurrir en conflicto de intereses
2. 30 de Marzo de 2022: ¿Qué debo hacer ante una situación de conflicto de intereses? 
3. 22 de abril de 2022:  reunión de SOCIALIZACIÓN PROCEDIMIENTO CONFLICTO DE INTERESES con la participación de los integrantes de la Oficina de Control Disciplinario Interno. 
Ver Anexo. "Piezas de Comunicación interna y listado de asistencia 22 abril 2022"</t>
    </r>
  </si>
  <si>
    <r>
      <rPr>
        <b/>
        <sz val="11"/>
        <rFont val="Arial Narrow"/>
        <family val="2"/>
      </rPr>
      <t>SSNA:</t>
    </r>
    <r>
      <rPr>
        <sz val="11"/>
        <rFont val="Arial Narrow"/>
        <family val="2"/>
      </rPr>
      <t xml:space="preserve"> Para la realización de los informes de estructuración técnica y financiera del contrato interadministrativo con SH Tequendama para la operación de servicios ecoturísticos en el PNN Tayrona y del convenio de asociación con una ESAL de reconocida idoneidad para la operación de servicios ecoturísticos en el SFF Otún Quimbaya, se realizarón varios encuentros de trabajo en equipo y reuniones e intercambio de las diferentes versiones de los archivos de acuerdo a los aportes y comentarios de las partes interesadas.                                                       
Anexo 1 ACTA 1 COMITE DE SEGUIMIENTO FIRMADA  
Anexo 2 Acta reunión equipo financiero SSNA                      
Anexo 3 Correo - Fwd_ EP Proceso Otún Quimbaya             
Anexo 4 Correo Fwd_ Estudios Previos, Anexos y Ficha TEQUENDAMA</t>
    </r>
  </si>
  <si>
    <r>
      <rPr>
        <b/>
        <sz val="11"/>
        <rFont val="Arial Narrow"/>
        <family val="2"/>
      </rPr>
      <t xml:space="preserve">SSNA: </t>
    </r>
    <r>
      <rPr>
        <sz val="11"/>
        <rFont val="Arial Narrow"/>
        <family val="2"/>
      </rPr>
      <t>33,33%</t>
    </r>
  </si>
  <si>
    <r>
      <rPr>
        <b/>
        <sz val="11"/>
        <rFont val="Arial Narrow"/>
        <family val="2"/>
      </rPr>
      <t>SSNA:</t>
    </r>
    <r>
      <rPr>
        <sz val="11"/>
        <rFont val="Arial Narrow"/>
        <family val="2"/>
      </rPr>
      <t xml:space="preserve"> Como fortalecimiento a la labor del personal se realizó una inducción al interior de la Subdirección, incluyendo la socialización del tema referente a Conflicto de Intereses, presentando el procedimiento y haciendo enfasis en las diferentes formas en que se puede presentar dicha situación al interior de la dependencia, se conto con la participacion de todos los integrantes del equipo, tanto personal antiguo como nuevo en la Entidad y se compartieron memorias de la jornada. Anexo 1 Presentación Inducción SSNA (se puede verificar los temas tratados) / Anexo 2 Asistencia Inducción SSNA. / Anexo 3 Correo de PNNC - Memorias Inducción SSNA</t>
    </r>
  </si>
  <si>
    <r>
      <rPr>
        <b/>
        <sz val="11"/>
        <rFont val="Arial Narrow"/>
        <family val="2"/>
      </rPr>
      <t xml:space="preserve">GAU: </t>
    </r>
    <r>
      <rPr>
        <sz val="11"/>
        <rFont val="Arial Narrow"/>
        <family val="2"/>
      </rPr>
      <t xml:space="preserve">Por medio de correos electrónicos se socializó con flash informativos a nivel nacional, los aspectos relacionados con la atención de las PQRSD, y la extensión de los términos transitorios de respuesta del Decreto 491 de 2020.  Se realizó sensibilización sobre tipologia y términos a las personas encargdas de hacer seguimiento a PQRSD en las territoriales. </t>
    </r>
    <r>
      <rPr>
        <b/>
        <sz val="11"/>
        <rFont val="Arial Narrow"/>
        <family val="2"/>
      </rPr>
      <t>Evidencia: ANEXO 1.Correo Términos de respuesta , ANEXO 2.Correo Términos de respuesta, ANEXO 3.Presentacion-PQRSD-DT y ANEXO 4. Asistencia Sensibilización PQRSD</t>
    </r>
  </si>
  <si>
    <r>
      <rPr>
        <b/>
        <sz val="11"/>
        <rFont val="Arial Narrow"/>
        <family val="2"/>
      </rPr>
      <t xml:space="preserve">GAU: </t>
    </r>
    <r>
      <rPr>
        <sz val="11"/>
        <rFont val="Arial Narrow"/>
        <family val="2"/>
      </rPr>
      <t xml:space="preserve">De manera permanente se realiza seguimiento a través del aplicativo de Orfeo a las peticiones próximas a vencerse. Se enviaron correos electrónicos de alertas PQRS, con el fin de que se de respuesta oportuna a las solicitudes. </t>
    </r>
    <r>
      <rPr>
        <b/>
        <sz val="11"/>
        <rFont val="Arial Narrow"/>
        <family val="2"/>
      </rPr>
      <t>ANEXO 5. 25 Correos de seguimiento (Carpeta)
DTCA</t>
    </r>
    <r>
      <rPr>
        <sz val="11"/>
        <rFont val="Arial Narrow"/>
        <family val="2"/>
      </rPr>
      <t xml:space="preserve">: La DTCA genera alertas a través del correo electrónico, para la respuesta oportuna a las solicitudes. En el trimestre se realizaron 4 alertas. Evidencias: (Correo de SEGUIMIENTO PQRS 25022022); (Correo seguimiento PQRS RADICADA 20226710000212 04032022); (Correo seguimiento PQRS RADICADAS 14032022); (Seguimiento PQRS 18032022)
</t>
    </r>
    <r>
      <rPr>
        <b/>
        <sz val="11"/>
        <rFont val="Arial Narrow"/>
        <family val="2"/>
      </rPr>
      <t>DTPA</t>
    </r>
    <r>
      <rPr>
        <sz val="11"/>
        <rFont val="Arial Narrow"/>
        <family val="2"/>
      </rPr>
      <t xml:space="preserve">:Se han remitido 4 alertas por correo electronico, informando las solicitudes pendientes por respuesta y las fechas a vencer. Evidencia: -Correo de Parques Nacionales Naturales de Colombia - ALERTA PQRS EN TRAMITE, -Correo de Parques Nacionales Naturales de Colombia - ALERTA PQRS PRÓXIMAS A VENCER TERMINOS, -Correo de Parques Nacionales Naturales de Colombia - RADICADO PQRS PENDIENTE DE TRÁMITE DTPA 2022 y -Correo de Parques Nacionales Naturales de Colombia - RADICADOS PQRS 2022 CON TRÁMITE PENDIENTE PNN FARALLONES
</t>
    </r>
    <r>
      <rPr>
        <b/>
        <sz val="11"/>
        <rFont val="Arial Narrow"/>
        <family val="2"/>
      </rPr>
      <t xml:space="preserve">DTAO:  </t>
    </r>
    <r>
      <rPr>
        <sz val="11"/>
        <rFont val="Arial Narrow"/>
        <family val="2"/>
      </rPr>
      <t xml:space="preserve">No se han generado  alertas de cumplimiento, ya que se ha cumplido los tiempos de respuesta de las PQRS. Sin embargo se emitió alerta para realizar ajuste de radicar respuesta dada a peticionario para que se refleje en el reporte de pqrs que generá ORFEO. Evidencias: 1. Correo  - Alerta radicado PQRS - Orfeo 20226260000242
</t>
    </r>
    <r>
      <rPr>
        <b/>
        <sz val="11"/>
        <rFont val="Arial Narrow"/>
        <family val="2"/>
      </rPr>
      <t xml:space="preserve">DTAM: </t>
    </r>
    <r>
      <rPr>
        <sz val="11"/>
        <rFont val="Arial Narrow"/>
        <family val="2"/>
      </rPr>
      <t xml:space="preserve">En este periodo y de acuerdo a la acción de control, se generan correos de alerta para que las respuestas sean oportunas a las solicitudes de usuarios, grupos de valor.Anexo 1 alerta respuesta RADICADO 20225160001152 y Anexo 2 Alertas Seguimiento respuestas PQRS Febrero 2022
</t>
    </r>
    <r>
      <rPr>
        <b/>
        <sz val="11"/>
        <rFont val="Arial Narrow"/>
        <family val="2"/>
      </rPr>
      <t>DTOR:</t>
    </r>
    <r>
      <rPr>
        <sz val="11"/>
        <rFont val="Arial Narrow"/>
        <family val="2"/>
      </rPr>
      <t xml:space="preserve"> Durante el periodo de reporte se generaron 13 alertas tempranas por medio de correo electronico, con el fin de garantizar la respuesta oportuna. Anexo 2.1. Alerta Rad_N° 20224600000812, Anexo 2.2. Alerta Rad_N° 20214600120312, Anexo 2.3. Alerta Rad_N°20227060000582, Anexo 2.4. Alerta Rad_N°20227060000552, Anexo 2.5. Alerta Rad_N°20224600013372, Anexo 2.6. Alerta Rad_N°20224600016002, Anexo 2.7. Alerta Rad_N° 20227030000841, Anexo 2.8. Alerta Rad_N°20224600022762, Anexo 2.9. Alerta Rad_N°20227060000992, Anexo 2.10. Alerta Rad_N° 20227060001122, Anexo 2.11. Alerta Rad_N°20227060001182, Anexo 2.12. Alerta Rad_N°20227060001172
Anexo 2.13. Alerta Rad_N°20227060001162
</t>
    </r>
    <r>
      <rPr>
        <b/>
        <sz val="11"/>
        <rFont val="Arial Narrow"/>
        <family val="2"/>
      </rPr>
      <t xml:space="preserve">DTAN: </t>
    </r>
    <r>
      <rPr>
        <sz val="11"/>
        <rFont val="Arial Narrow"/>
        <family val="2"/>
      </rPr>
      <t xml:space="preserve">Se remitieron alertas por correo electrónico para tener en cuenta los términos transitorios para dar respuesta a las PQR. Se efectúa control sobre la respuestas a los derechos de petición que se radican en las AP. Se adjuntan 4 alertas gneradas </t>
    </r>
    <r>
      <rPr>
        <b/>
        <sz val="11"/>
        <rFont val="Arial Narrow"/>
        <family val="2"/>
      </rPr>
      <t>para</t>
    </r>
    <r>
      <rPr>
        <sz val="11"/>
        <rFont val="Arial Narrow"/>
        <family val="2"/>
      </rPr>
      <t xml:space="preserve"> dar </t>
    </r>
    <r>
      <rPr>
        <b/>
        <sz val="11"/>
        <rFont val="Arial Narrow"/>
        <family val="2"/>
      </rPr>
      <t>respuestas</t>
    </r>
    <r>
      <rPr>
        <sz val="11"/>
        <rFont val="Arial Narrow"/>
        <family val="2"/>
      </rPr>
      <t xml:space="preserve"> oportunas a la PQRS. Anexos: 1. Correo  - Respuesta PQR Orfeo 20225680024882.- 2. correo - Respuesta Derecho de petición QUEJA 20215680009973.- 3. CORREO ELECTRÓNICO FEBRERO PQR.- 4. CORREO ELECTRÓNICO Respuesta PQR Cocuy.</t>
    </r>
  </si>
  <si>
    <r>
      <rPr>
        <b/>
        <sz val="11"/>
        <rFont val="Arial Narrow"/>
        <family val="2"/>
      </rPr>
      <t xml:space="preserve">GAU: </t>
    </r>
    <r>
      <rPr>
        <sz val="11"/>
        <rFont val="Arial Narrow"/>
        <family val="2"/>
      </rPr>
      <t xml:space="preserve">13.33%
</t>
    </r>
    <r>
      <rPr>
        <b/>
        <sz val="11"/>
        <rFont val="Arial Narrow"/>
        <family val="2"/>
      </rPr>
      <t xml:space="preserve">DTCA: </t>
    </r>
    <r>
      <rPr>
        <sz val="11"/>
        <rFont val="Arial Narrow"/>
        <family val="2"/>
      </rPr>
      <t xml:space="preserve">13,33%
</t>
    </r>
    <r>
      <rPr>
        <b/>
        <sz val="11"/>
        <rFont val="Arial Narrow"/>
        <family val="2"/>
      </rPr>
      <t>DTPA</t>
    </r>
    <r>
      <rPr>
        <sz val="11"/>
        <rFont val="Arial Narrow"/>
        <family val="2"/>
      </rPr>
      <t xml:space="preserve">: 13.33%
</t>
    </r>
    <r>
      <rPr>
        <b/>
        <sz val="11"/>
        <rFont val="Arial Narrow"/>
        <family val="2"/>
      </rPr>
      <t xml:space="preserve">DTAO: </t>
    </r>
    <r>
      <rPr>
        <sz val="11"/>
        <rFont val="Arial Narrow"/>
        <family val="2"/>
      </rPr>
      <t xml:space="preserve">13.33%
</t>
    </r>
    <r>
      <rPr>
        <b/>
        <sz val="11"/>
        <rFont val="Arial Narrow"/>
        <family val="2"/>
      </rPr>
      <t>DTAM</t>
    </r>
    <r>
      <rPr>
        <sz val="11"/>
        <rFont val="Arial Narrow"/>
        <family val="2"/>
      </rPr>
      <t xml:space="preserve">: 13.33%
</t>
    </r>
    <r>
      <rPr>
        <b/>
        <sz val="11"/>
        <rFont val="Arial Narrow"/>
        <family val="2"/>
      </rPr>
      <t xml:space="preserve">DTOR: </t>
    </r>
    <r>
      <rPr>
        <sz val="11"/>
        <rFont val="Arial Narrow"/>
        <family val="2"/>
      </rPr>
      <t xml:space="preserve">13.33%
</t>
    </r>
    <r>
      <rPr>
        <b/>
        <sz val="11"/>
        <rFont val="Arial Narrow"/>
        <family val="2"/>
      </rPr>
      <t>DTAN:</t>
    </r>
    <r>
      <rPr>
        <sz val="11"/>
        <rFont val="Arial Narrow"/>
        <family val="2"/>
      </rPr>
      <t xml:space="preserve"> 13.33%</t>
    </r>
  </si>
  <si>
    <r>
      <rPr>
        <b/>
        <sz val="11"/>
        <rFont val="Arial Narrow"/>
        <family val="2"/>
      </rPr>
      <t xml:space="preserve">DTCA: </t>
    </r>
    <r>
      <rPr>
        <sz val="11"/>
        <rFont val="Arial Narrow"/>
        <family val="2"/>
      </rPr>
      <t xml:space="preserve">La DTCA ha notificado mediante correo electrónico información  de las PQRS al GAU correspondiente al mes enero - febrero y marzo de 2022. Evidencia: (Reporte PQRS Gestionadas mes de Enero); (Reporte PQRS gestionadas mes de Febrero); (Reporte PQRS Gestionadas mes de Marzo Reporte PAA).
</t>
    </r>
    <r>
      <rPr>
        <b/>
        <sz val="11"/>
        <rFont val="Arial Narrow"/>
        <family val="2"/>
      </rPr>
      <t>DTPA</t>
    </r>
    <r>
      <rPr>
        <sz val="11"/>
        <rFont val="Arial Narrow"/>
        <family val="2"/>
      </rPr>
      <t>: Se comunicó al GAU, vía memorandos la información solicitada Evidencia: 120227580000033 MEMORANDO ENERO, 120227580000543 MEMORANDO FEBRERO y 120227580000623 MEMORANDO MARZO.</t>
    </r>
    <r>
      <rPr>
        <b/>
        <sz val="11"/>
        <rFont val="Arial Narrow"/>
        <family val="2"/>
      </rPr>
      <t xml:space="preserve">
</t>
    </r>
    <r>
      <rPr>
        <sz val="11"/>
        <rFont val="Arial Narrow"/>
        <family val="2"/>
      </rPr>
      <t xml:space="preserve">
</t>
    </r>
    <r>
      <rPr>
        <b/>
        <sz val="11"/>
        <rFont val="Arial Narrow"/>
        <family val="2"/>
      </rPr>
      <t xml:space="preserve">DTAO: </t>
    </r>
    <r>
      <rPr>
        <sz val="11"/>
        <rFont val="Arial Narrow"/>
        <family val="2"/>
      </rPr>
      <t xml:space="preserve">Se realizaron los reportes de PQRS correspondientes a las meses de enero , febrero y marzo 2022. Evidencias:1. Correo  - Informe PQRS Enero 2022, 2. Correo  - INFORME DE PQRS ENERO Y FEBRERO 2022 ( AJUSTADO)  y 3. Correo  - INFORME DE PQRS MARZO 2022
</t>
    </r>
    <r>
      <rPr>
        <b/>
        <sz val="11"/>
        <rFont val="Arial Narrow"/>
        <family val="2"/>
      </rPr>
      <t>DTAM:</t>
    </r>
    <r>
      <rPr>
        <sz val="11"/>
        <rFont val="Arial Narrow"/>
        <family val="2"/>
      </rPr>
      <t xml:space="preserve"> Se comunic</t>
    </r>
    <r>
      <rPr>
        <b/>
        <sz val="11"/>
        <rFont val="Arial Narrow"/>
        <family val="2"/>
      </rPr>
      <t>ó</t>
    </r>
    <r>
      <rPr>
        <sz val="11"/>
        <rFont val="Arial Narrow"/>
        <family val="2"/>
      </rPr>
      <t xml:space="preserve"> mediante correo electrónico al Grupo de Servicio al Ciudadano las solicitudes recibidas  en  este periodo, cuantas, las contestadas o gestionadas. Anexo 3 Envio reporte PQRs DTAM mes Enero febrero 2022 y Anexo 4 Envio reporte PQRs DTAM mes  Marzo
</t>
    </r>
    <r>
      <rPr>
        <b/>
        <sz val="11"/>
        <rFont val="Arial Narrow"/>
        <family val="2"/>
      </rPr>
      <t xml:space="preserve">DTOR: </t>
    </r>
    <r>
      <rPr>
        <sz val="11"/>
        <rFont val="Arial Narrow"/>
        <family val="2"/>
      </rPr>
      <t xml:space="preserve">Se realizó notificación al Grupo de Atención al Usuario mediante correo electrónico la informacion respecto a las PQRSD de los meses enero, febrero y marzo de 2022. Anexo 3.1 Informe mensual_PQRS_Enero2022, Anexo 3.2 Informe mensual_PQRS_Febrero2022 y Anexo 3.3 Informe mensual_PQRS_Marzo2022
</t>
    </r>
    <r>
      <rPr>
        <b/>
        <sz val="11"/>
        <rFont val="Arial Narrow"/>
        <family val="2"/>
      </rPr>
      <t>DTAN:</t>
    </r>
    <r>
      <rPr>
        <sz val="11"/>
        <rFont val="Arial Narrow"/>
        <family val="2"/>
      </rPr>
      <t xml:space="preserve"> Se remite evidencia de los correos electrónicos enviados a nivel central, frente a los meses de Enero, Febrero y Marzo.ANEXOS: 1.  REPORTE PQR MES DE ENERO DE 2022 NIVEL CENTRAL.- 2. REPORTE PQR MES DE FEBRERO DE 2022 NIVEL CENTRAL.- 3. Reporte PQR Marzo y trimestre DTAN.</t>
    </r>
  </si>
  <si>
    <r>
      <rPr>
        <b/>
        <sz val="11"/>
        <rFont val="Arial Narrow"/>
        <family val="2"/>
      </rPr>
      <t xml:space="preserve">DTCA: </t>
    </r>
    <r>
      <rPr>
        <sz val="11"/>
        <rFont val="Arial Narrow"/>
        <family val="2"/>
      </rPr>
      <t xml:space="preserve">13,33%
</t>
    </r>
    <r>
      <rPr>
        <b/>
        <sz val="11"/>
        <rFont val="Arial Narrow"/>
        <family val="2"/>
      </rPr>
      <t>DTPA</t>
    </r>
    <r>
      <rPr>
        <sz val="11"/>
        <rFont val="Arial Narrow"/>
        <family val="2"/>
      </rPr>
      <t xml:space="preserve">: 13.33%
</t>
    </r>
    <r>
      <rPr>
        <b/>
        <sz val="11"/>
        <rFont val="Arial Narrow"/>
        <family val="2"/>
      </rPr>
      <t>DTAO:</t>
    </r>
    <r>
      <rPr>
        <sz val="11"/>
        <rFont val="Arial Narrow"/>
        <family val="2"/>
      </rPr>
      <t xml:space="preserve"> 13.33%
</t>
    </r>
    <r>
      <rPr>
        <b/>
        <sz val="11"/>
        <rFont val="Arial Narrow"/>
        <family val="2"/>
      </rPr>
      <t>DTAM:</t>
    </r>
    <r>
      <rPr>
        <sz val="11"/>
        <rFont val="Arial Narrow"/>
        <family val="2"/>
      </rPr>
      <t xml:space="preserve"> 13.33%
</t>
    </r>
    <r>
      <rPr>
        <b/>
        <sz val="11"/>
        <rFont val="Arial Narrow"/>
        <family val="2"/>
      </rPr>
      <t xml:space="preserve">DTOR: </t>
    </r>
    <r>
      <rPr>
        <sz val="11"/>
        <rFont val="Arial Narrow"/>
        <family val="2"/>
      </rPr>
      <t xml:space="preserve">13.33%
</t>
    </r>
    <r>
      <rPr>
        <b/>
        <sz val="11"/>
        <rFont val="Arial Narrow"/>
        <family val="2"/>
      </rPr>
      <t xml:space="preserve">DTAN: </t>
    </r>
    <r>
      <rPr>
        <sz val="11"/>
        <rFont val="Arial Narrow"/>
        <family val="2"/>
      </rPr>
      <t>13.33%</t>
    </r>
  </si>
  <si>
    <r>
      <rPr>
        <b/>
        <sz val="11"/>
        <rFont val="Arial Narrow"/>
        <family val="2"/>
      </rPr>
      <t xml:space="preserve">GAU: </t>
    </r>
    <r>
      <rPr>
        <sz val="11"/>
        <rFont val="Arial Narrow"/>
        <family val="2"/>
      </rPr>
      <t>1/04/2022</t>
    </r>
  </si>
  <si>
    <r>
      <rPr>
        <b/>
        <sz val="11"/>
        <rFont val="Arial Narrow"/>
        <family val="2"/>
      </rPr>
      <t xml:space="preserve">GAU: </t>
    </r>
    <r>
      <rPr>
        <sz val="11"/>
        <rFont val="Arial Narrow"/>
        <family val="2"/>
      </rPr>
      <t xml:space="preserve">Se realizó la socialización del procedimiento de conflicto de intereses al personal del GAU.
</t>
    </r>
    <r>
      <rPr>
        <b/>
        <sz val="11"/>
        <rFont val="Arial Narrow"/>
        <family val="2"/>
      </rPr>
      <t xml:space="preserve">
ANEXO 1. asistencia-Conflicto de intereses</t>
    </r>
  </si>
  <si>
    <r>
      <rPr>
        <b/>
        <sz val="11"/>
        <rFont val="Arial Narrow"/>
        <family val="2"/>
      </rPr>
      <t xml:space="preserve">GAU: </t>
    </r>
    <r>
      <rPr>
        <sz val="11"/>
        <rFont val="Arial Narrow"/>
        <family val="2"/>
      </rPr>
      <t>50%</t>
    </r>
  </si>
  <si>
    <r>
      <rPr>
        <b/>
        <sz val="10"/>
        <rFont val="Arial Narrow"/>
        <family val="2"/>
      </rPr>
      <t>GPC: S</t>
    </r>
    <r>
      <rPr>
        <sz val="10"/>
        <rFont val="Arial Narrow"/>
        <family val="2"/>
      </rPr>
      <t xml:space="preserve">e realizaron dos trasladados uno definitivo y otro temporal, los cuales se controlan a través de los formatos para su seguimiento y actualización en los inventarios. </t>
    </r>
    <r>
      <rPr>
        <b/>
        <sz val="10"/>
        <rFont val="Arial Narrow"/>
        <family val="2"/>
      </rPr>
      <t>Anexo 1. Traslado GPS-56640 y Anexo 2. Traslado GPS-56861
DTCA:</t>
    </r>
    <r>
      <rPr>
        <sz val="10"/>
        <rFont val="Arial Narrow"/>
        <family val="2"/>
      </rPr>
      <t xml:space="preserve"> En el primer trimestre de la vigencia 2022, se reporta formato de prestamo de bienes correspondiente a las Aps PNN Tayrona y PNN Paramillo, debidamente diligenciado y con las firmas respectivas.  </t>
    </r>
    <r>
      <rPr>
        <b/>
        <sz val="10"/>
        <rFont val="Arial Narrow"/>
        <family val="2"/>
      </rPr>
      <t xml:space="preserve">Evidencia,: (FORMATO DE PRESTAMO BIENES PNN PARAMILLO);  (FORMATO DE PRESTAMO BIENES PNN TAYRONA.)
DTOR: </t>
    </r>
    <r>
      <rPr>
        <sz val="10"/>
        <rFont val="Arial Narrow"/>
        <family val="2"/>
      </rPr>
      <t>Durante el periodo de reporte se diligenciaron los Formatos de traslado, prestamos de bienes mes Febrero y Marzo</t>
    </r>
    <r>
      <rPr>
        <b/>
        <sz val="10"/>
        <rFont val="Arial Narrow"/>
        <family val="2"/>
      </rPr>
      <t xml:space="preserve"> (Anexos: 4.1)
DTAO: </t>
    </r>
    <r>
      <rPr>
        <sz val="10"/>
        <rFont val="Arial Narrow"/>
        <family val="2"/>
      </rPr>
      <t>Se efectuan los registros correspondientes, de acuerdo a las solicitudes efectuadas en cada area</t>
    </r>
    <r>
      <rPr>
        <b/>
        <sz val="10"/>
        <rFont val="Arial Narrow"/>
        <family val="2"/>
      </rPr>
      <t xml:space="preserve">. Evidencias: 01_TrasladoRosaOrtisAFannyEsperanzaCorota 
02_TrasladoHectorVelasquezACarlosCortesGuacharos
DTAM: </t>
    </r>
    <r>
      <rPr>
        <sz val="10"/>
        <rFont val="Arial Narrow"/>
        <family val="2"/>
      </rPr>
      <t>Para este  periodo se registraron  traslados dados en el  Parque Chiribiquete en los meses de febrero y marzo, los cuales quedaron registrados y cargados en el sistema neon</t>
    </r>
    <r>
      <rPr>
        <b/>
        <sz val="10"/>
        <rFont val="Arial Narrow"/>
        <family val="2"/>
      </rPr>
      <t xml:space="preserve">.  Anexo 1 traslados primer cuatrimestre
DTPA: </t>
    </r>
    <r>
      <rPr>
        <sz val="10"/>
        <rFont val="Arial Narrow"/>
        <family val="2"/>
      </rPr>
      <t xml:space="preserve">Para el periodo del primer trimestre se han presentado novedades en los tiempos de cierres debido a ajustes en los procesos direccionados por NC-GPC, en este sentido se adjunta la información relacionada a los activos ingresados por las fuentes NACION y FONAM: Para el primer trimestre se ingresan 6 ACTIVOS, 4 de los cuales ingresan por fuente FONAM y 2 por fuente NACION, adjunto soportes de entradas e inclusión, quedo atento a cualquier inquietud
</t>
    </r>
    <r>
      <rPr>
        <b/>
        <sz val="10"/>
        <rFont val="Arial Narrow"/>
        <family val="2"/>
      </rPr>
      <t>DTAN:</t>
    </r>
    <r>
      <rPr>
        <sz val="10"/>
        <rFont val="Arial Narrow"/>
        <family val="2"/>
      </rPr>
      <t xml:space="preserve"> Se adjuntan las entradas a almacen correspondientes al primer cuatriemestre de 2022. En el mes de enero no hubo traslados y prestamos de bienes. Se adjunta carpeta correspondientes al mes de febrero de 2022 ( 10  traslados) .  Carpeta del mes de marzo de 2022 ( 5  traslados). durtante el mes de abril de 2022  a la fecha del reporte al mapa de riesgos no se han reportado traslado y prestamos de bienes. ANEXOS: 1. CARPETA FEBRERO.- 2. CARPETA MARZO.</t>
    </r>
  </si>
  <si>
    <r>
      <rPr>
        <b/>
        <sz val="11"/>
        <rFont val="Arial Narrow"/>
        <family val="2"/>
      </rPr>
      <t xml:space="preserve">GPC: </t>
    </r>
    <r>
      <rPr>
        <sz val="11"/>
        <rFont val="Arial Narrow"/>
        <family val="2"/>
      </rPr>
      <t xml:space="preserve">17%
</t>
    </r>
    <r>
      <rPr>
        <b/>
        <sz val="11"/>
        <rFont val="Arial Narrow"/>
        <family val="2"/>
      </rPr>
      <t xml:space="preserve">DTCA: </t>
    </r>
    <r>
      <rPr>
        <sz val="11"/>
        <rFont val="Arial Narrow"/>
        <family val="2"/>
      </rPr>
      <t xml:space="preserve">17%
</t>
    </r>
    <r>
      <rPr>
        <b/>
        <sz val="11"/>
        <rFont val="Arial Narrow"/>
        <family val="2"/>
      </rPr>
      <t>DTOR:</t>
    </r>
    <r>
      <rPr>
        <sz val="11"/>
        <rFont val="Arial Narrow"/>
        <family val="2"/>
      </rPr>
      <t xml:space="preserve"> 17%
</t>
    </r>
    <r>
      <rPr>
        <b/>
        <sz val="11"/>
        <rFont val="Arial Narrow"/>
        <family val="2"/>
      </rPr>
      <t xml:space="preserve">DTAO: </t>
    </r>
    <r>
      <rPr>
        <sz val="11"/>
        <rFont val="Arial Narrow"/>
        <family val="2"/>
      </rPr>
      <t xml:space="preserve">17%
</t>
    </r>
    <r>
      <rPr>
        <b/>
        <sz val="11"/>
        <rFont val="Arial Narrow"/>
        <family val="2"/>
      </rPr>
      <t xml:space="preserve">DTAM: </t>
    </r>
    <r>
      <rPr>
        <sz val="11"/>
        <rFont val="Arial Narrow"/>
        <family val="2"/>
      </rPr>
      <t xml:space="preserve">17%
</t>
    </r>
    <r>
      <rPr>
        <b/>
        <sz val="11"/>
        <rFont val="Arial Narrow"/>
        <family val="2"/>
      </rPr>
      <t>DTPA:</t>
    </r>
    <r>
      <rPr>
        <sz val="11"/>
        <rFont val="Arial Narrow"/>
        <family val="2"/>
      </rPr>
      <t xml:space="preserve"> 17%
</t>
    </r>
    <r>
      <rPr>
        <b/>
        <sz val="11"/>
        <rFont val="Arial Narrow"/>
        <family val="2"/>
      </rPr>
      <t>DTAN</t>
    </r>
    <r>
      <rPr>
        <sz val="11"/>
        <rFont val="Arial Narrow"/>
        <family val="2"/>
      </rPr>
      <t>: 17%</t>
    </r>
  </si>
  <si>
    <r>
      <rPr>
        <b/>
        <sz val="11"/>
        <rFont val="Arial Narrow"/>
        <family val="2"/>
      </rPr>
      <t xml:space="preserve">GTIC: </t>
    </r>
    <r>
      <rPr>
        <sz val="11"/>
        <rFont val="Arial Narrow"/>
        <family val="2"/>
      </rPr>
      <t xml:space="preserve"> Para el reporte de seguimiento se contó con el esquema de respaldo sobre la información alojada en la entidad de las aplicaciones web el cual permite mitigar los riesgos de seguridad a través de la aplicación de protección de aplicaciones web en la nube. </t>
    </r>
    <r>
      <rPr>
        <b/>
        <sz val="11"/>
        <rFont val="Arial Narrow"/>
        <family val="2"/>
      </rPr>
      <t xml:space="preserve">Ver anexo </t>
    </r>
    <r>
      <rPr>
        <sz val="11"/>
        <rFont val="Arial Narrow"/>
        <family val="2"/>
      </rPr>
      <t>(Anexo 1. Reporte Actividad WAF.docx)</t>
    </r>
  </si>
  <si>
    <r>
      <rPr>
        <b/>
        <sz val="11"/>
        <rFont val="Arial Narrow"/>
        <family val="2"/>
      </rPr>
      <t xml:space="preserve">GTIC: </t>
    </r>
    <r>
      <rPr>
        <sz val="11"/>
        <rFont val="Arial Narrow"/>
        <family val="2"/>
      </rPr>
      <t xml:space="preserve"> 33%</t>
    </r>
  </si>
  <si>
    <r>
      <rPr>
        <b/>
        <sz val="11"/>
        <rFont val="Arial Narrow"/>
        <family val="2"/>
      </rPr>
      <t>GTIC:</t>
    </r>
    <r>
      <rPr>
        <sz val="11"/>
        <rFont val="Arial Narrow"/>
        <family val="2"/>
      </rPr>
      <t xml:space="preserve"> Se realizó la presentación de Conflicto de intereses a traves de Infografia</t>
    </r>
    <r>
      <rPr>
        <b/>
        <sz val="11"/>
        <rFont val="Arial Narrow"/>
        <family val="2"/>
      </rPr>
      <t xml:space="preserve"> </t>
    </r>
    <r>
      <rPr>
        <sz val="11"/>
        <rFont val="Arial Narrow"/>
        <family val="2"/>
      </rPr>
      <t>por correo electronico</t>
    </r>
    <r>
      <rPr>
        <b/>
        <sz val="11"/>
        <rFont val="Arial Narrow"/>
        <family val="2"/>
      </rPr>
      <t xml:space="preserve"> </t>
    </r>
    <r>
      <rPr>
        <sz val="11"/>
        <rFont val="Arial Narrow"/>
        <family val="2"/>
      </rPr>
      <t xml:space="preserve">y la encuesta de percepción de conocimientos 
</t>
    </r>
    <r>
      <rPr>
        <b/>
        <sz val="11"/>
        <rFont val="Arial Narrow"/>
        <family val="2"/>
      </rPr>
      <t xml:space="preserve">Ver anexo: </t>
    </r>
    <r>
      <rPr>
        <sz val="11"/>
        <rFont val="Arial Narrow"/>
        <family val="2"/>
      </rPr>
      <t>(Anexo 1. Infografía procedimiento conflicto de interes.pdf; Anexo 2. Encuesta conflicto intereses (respuestas), Anexo 3. Socializacion procedimiento conflicto intereses  23022022).</t>
    </r>
  </si>
  <si>
    <r>
      <rPr>
        <b/>
        <sz val="11"/>
        <rFont val="Arial Narrow"/>
        <family val="2"/>
      </rPr>
      <t>GTIC:</t>
    </r>
    <r>
      <rPr>
        <sz val="11"/>
        <rFont val="Arial Narrow"/>
        <family val="2"/>
      </rPr>
      <t xml:space="preserve"> 33%</t>
    </r>
  </si>
  <si>
    <r>
      <rPr>
        <b/>
        <sz val="11"/>
        <rFont val="Arial Narrow"/>
        <family val="2"/>
      </rPr>
      <t>OAJ</t>
    </r>
    <r>
      <rPr>
        <sz val="11"/>
        <rFont val="Arial Narrow"/>
        <family val="2"/>
      </rPr>
      <t>:4/04/2022</t>
    </r>
  </si>
  <si>
    <r>
      <rPr>
        <b/>
        <sz val="11"/>
        <rFont val="Arial Narrow"/>
        <family val="2"/>
      </rPr>
      <t>OAJ</t>
    </r>
    <r>
      <rPr>
        <sz val="11"/>
        <rFont val="Arial Narrow"/>
        <family val="2"/>
      </rPr>
      <t xml:space="preserve"> en el seguimiento a las acciones judiciales, generó la Matriz de seguimiento correspondiente (evidencia en 4 archivos: gj_fo_04_matriz-de-control-y-seguimiento_v_1, Proceso_1493860 EXTRAJUDICIAL, ReporteDiario-20220331131408, SEGUIMIENTO EKOGUI MARZO 2022)</t>
    </r>
  </si>
  <si>
    <r>
      <rPr>
        <b/>
        <sz val="11"/>
        <rFont val="Arial Narrow"/>
        <family val="2"/>
      </rPr>
      <t>OAJ</t>
    </r>
    <r>
      <rPr>
        <sz val="11"/>
        <rFont val="Arial Narrow"/>
        <family val="2"/>
      </rPr>
      <t xml:space="preserve"> 33%</t>
    </r>
  </si>
  <si>
    <r>
      <t>La</t>
    </r>
    <r>
      <rPr>
        <b/>
        <sz val="11"/>
        <rFont val="Arial Narrow"/>
        <family val="2"/>
      </rPr>
      <t xml:space="preserve"> OAJ</t>
    </r>
    <r>
      <rPr>
        <sz val="11"/>
        <rFont val="Arial Narrow"/>
        <family val="2"/>
      </rPr>
      <t xml:space="preserve"> realizó la socialización del procedimiento Conflicto de Intereses, con el equipo de trabajo, a través de correo electrónico (evidencia en 1 archivo Correo - Procedimiento Conflicto de Intereses)</t>
    </r>
  </si>
  <si>
    <r>
      <rPr>
        <b/>
        <sz val="11"/>
        <rFont val="Arial Narrow"/>
        <family val="2"/>
      </rPr>
      <t xml:space="preserve">OAJ </t>
    </r>
    <r>
      <rPr>
        <sz val="11"/>
        <rFont val="Arial Narrow"/>
        <family val="2"/>
      </rPr>
      <t>33%</t>
    </r>
  </si>
  <si>
    <r>
      <rPr>
        <b/>
        <sz val="11"/>
        <rFont val="Arial Narrow"/>
        <family val="2"/>
      </rPr>
      <t xml:space="preserve">OAP: </t>
    </r>
    <r>
      <rPr>
        <sz val="11"/>
        <rFont val="Arial Narrow"/>
        <family val="2"/>
      </rPr>
      <t>13/04/2022</t>
    </r>
  </si>
  <si>
    <r>
      <rPr>
        <b/>
        <sz val="11"/>
        <rFont val="Arial Narrow"/>
        <family val="2"/>
      </rPr>
      <t xml:space="preserve">OAP: </t>
    </r>
    <r>
      <rPr>
        <sz val="11"/>
        <rFont val="Arial Narrow"/>
        <family val="2"/>
      </rPr>
      <t xml:space="preserve">Conforme al Cronograma establecido para la Actualizacion y Seguimiento del PAA-2022, la evaluacion de la pertinencia de las solicitudes de actualización de magnitudes físicas de los indicadores, es una actividad definida en junio, septiembre y noviembre. Razon por la cual para el presente seguimiento, no se evidencia reporte y no se anexan soportes. </t>
    </r>
  </si>
  <si>
    <r>
      <rPr>
        <b/>
        <sz val="11"/>
        <rFont val="Arial Narrow"/>
        <family val="2"/>
      </rPr>
      <t xml:space="preserve">OAP: </t>
    </r>
    <r>
      <rPr>
        <sz val="11"/>
        <rFont val="Arial Narrow"/>
        <family val="2"/>
      </rPr>
      <t>0%</t>
    </r>
  </si>
  <si>
    <r>
      <rPr>
        <b/>
        <sz val="11"/>
        <rFont val="Arial Narrow"/>
        <family val="2"/>
      </rPr>
      <t xml:space="preserve">OAP: </t>
    </r>
    <r>
      <rPr>
        <sz val="11"/>
        <rFont val="Arial Narrow"/>
        <family val="2"/>
      </rPr>
      <t xml:space="preserve">De acuerdo a los lineamientos y criterios de evaluación se publico el avance trimestralmente del reporte de PAA, en la página web de la entidad con la finalidad de socializar a los grupos de interés la información, conforme el índice de transparencia. </t>
    </r>
    <r>
      <rPr>
        <b/>
        <sz val="11"/>
        <rFont val="Arial Narrow"/>
        <family val="2"/>
      </rPr>
      <t xml:space="preserve">Nota. </t>
    </r>
    <r>
      <rPr>
        <sz val="11"/>
        <rFont val="Arial Narrow"/>
        <family val="2"/>
      </rPr>
      <t xml:space="preserve">Se remite el cierre del PAA de la vigencia anterior (2021) por lo que se trabaja, verifica, valida y publica a inicio del primer trimestre (2022). 
</t>
    </r>
    <r>
      <rPr>
        <b/>
        <sz val="11"/>
        <rFont val="Arial Narrow"/>
        <family val="2"/>
      </rPr>
      <t xml:space="preserve">Anexo 3. </t>
    </r>
    <r>
      <rPr>
        <sz val="11"/>
        <rFont val="Arial Narrow"/>
        <family val="2"/>
      </rPr>
      <t xml:space="preserve">
1. BALANCE PAA-4° TRIM 2021 26.ENE.2022
Nota: El Balance del Cierre del PAA-2021, puede ser consultado en el siguiente link: https://www.parquesnacionales.gov.co/portal/wp-content/uploads/2022/01/balance-de-metas-paa_-iv_trimestre_2021_.pdf</t>
    </r>
  </si>
  <si>
    <r>
      <rPr>
        <b/>
        <sz val="11"/>
        <rFont val="Arial Narrow"/>
        <family val="2"/>
      </rPr>
      <t xml:space="preserve">OAP: </t>
    </r>
    <r>
      <rPr>
        <sz val="11"/>
        <rFont val="Arial Narrow"/>
        <family val="2"/>
      </rPr>
      <t>17%</t>
    </r>
  </si>
  <si>
    <r>
      <rPr>
        <b/>
        <sz val="11"/>
        <rFont val="Arial Narrow"/>
        <family val="2"/>
      </rPr>
      <t>OAP:</t>
    </r>
    <r>
      <rPr>
        <sz val="11"/>
        <rFont val="Arial Narrow"/>
        <family val="2"/>
      </rPr>
      <t xml:space="preserve"> La OAP realizó una jornada de socialización del procedimiento de conflicto de intereses vigente código GTH_PR_ 30 mediante la remisión por correo elecrtrónico a todos los integrantes del proceso y se generó un formulario con 5 preguntas con el objetivo de generar mayor apropiación del conocimiento divulgado mediante la socialización.
</t>
    </r>
    <r>
      <rPr>
        <b/>
        <sz val="11"/>
        <rFont val="Arial Narrow"/>
        <family val="2"/>
      </rPr>
      <t>Anexo 1.</t>
    </r>
    <r>
      <rPr>
        <sz val="11"/>
        <rFont val="Arial Narrow"/>
        <family val="2"/>
      </rPr>
      <t xml:space="preserve"> Correo - Fwd_ Solicitud Conflicto de Intereses.pdf
</t>
    </r>
    <r>
      <rPr>
        <b/>
        <sz val="11"/>
        <rFont val="Arial Narrow"/>
        <family val="2"/>
      </rPr>
      <t>Anexo 2.</t>
    </r>
    <r>
      <rPr>
        <sz val="11"/>
        <rFont val="Arial Narrow"/>
        <family val="2"/>
      </rPr>
      <t xml:space="preserve"> Formulario rtas Conflicto de Intereses.xlsx
Anexo 3. Lista-de-asistencia-Socializacion procedimiento.
Anexo 4. PRINT DE PANTALLA FORMULARIO CONFLICTO DE INTERESES.docx</t>
    </r>
  </si>
  <si>
    <r>
      <rPr>
        <b/>
        <sz val="11"/>
        <rFont val="Arial Narrow"/>
        <family val="2"/>
      </rPr>
      <t>OAP:</t>
    </r>
    <r>
      <rPr>
        <sz val="11"/>
        <rFont val="Arial Narrow"/>
        <family val="2"/>
      </rPr>
      <t xml:space="preserve"> 33,33%</t>
    </r>
  </si>
  <si>
    <r>
      <rPr>
        <b/>
        <sz val="11"/>
        <rFont val="Arial Narrow"/>
        <family val="2"/>
      </rPr>
      <t>OAP:</t>
    </r>
    <r>
      <rPr>
        <sz val="11"/>
        <rFont val="Arial Narrow"/>
        <family val="2"/>
      </rPr>
      <t xml:space="preserve"> 21/04/2022</t>
    </r>
  </si>
  <si>
    <r>
      <rPr>
        <b/>
        <sz val="11"/>
        <rFont val="Arial Narrow"/>
        <family val="2"/>
      </rPr>
      <t xml:space="preserve">OAP: </t>
    </r>
    <r>
      <rPr>
        <sz val="11"/>
        <rFont val="Arial Narrow"/>
        <family val="2"/>
      </rPr>
      <t>Se realizan 3 comunicaciones de orientación en forma de reuniones en donde se imparten las orientaciones necesarias para que las Direcciones territoriales generen las acciones correspondientes en materia de reporte y gestión de proyectos de cooperación internacional al interior de la entidad. Anexos:  04/03 Reunión con las Direcciones Territoriales, 18/02 Reunión de orientación con la DTOR, 24/02 Reunión de Orientación con la DTAN</t>
    </r>
  </si>
  <si>
    <r>
      <rPr>
        <b/>
        <sz val="11"/>
        <rFont val="Arial Narrow"/>
        <family val="2"/>
      </rPr>
      <t xml:space="preserve">OAP: </t>
    </r>
    <r>
      <rPr>
        <sz val="11"/>
        <rFont val="Arial Narrow"/>
        <family val="2"/>
      </rPr>
      <t>33,33%</t>
    </r>
  </si>
  <si>
    <r>
      <rPr>
        <b/>
        <sz val="11"/>
        <rFont val="Arial Narrow"/>
        <family val="2"/>
      </rPr>
      <t xml:space="preserve">GPM: </t>
    </r>
    <r>
      <rPr>
        <sz val="11"/>
        <rFont val="Arial Narrow"/>
        <family val="2"/>
      </rPr>
      <t>10/04/2022</t>
    </r>
  </si>
  <si>
    <r>
      <rPr>
        <b/>
        <sz val="11"/>
        <rFont val="Arial Narrow"/>
        <family val="2"/>
      </rPr>
      <t xml:space="preserve">GPM: </t>
    </r>
    <r>
      <rPr>
        <sz val="11"/>
        <rFont val="Arial Narrow"/>
        <family val="2"/>
      </rPr>
      <t>Teniendo en cuenta que el seguimiento es semestral, para este primer cuatrimestre, no hemos realizado el requerimiento mediante correo electrónico del informe final y demás compromisos establecidos,. En ese sentido, para el riesgo en cuestión iniciaremos la revisión de los compromisos pendientes referentes a los avales de investigación en mayo, y haremos el requerimiento via correo electronico entre junio y julio 2022.
No se anexan evidencias.</t>
    </r>
  </si>
  <si>
    <r>
      <rPr>
        <b/>
        <sz val="11"/>
        <rFont val="Arial Narrow"/>
        <family val="2"/>
      </rPr>
      <t xml:space="preserve">GPM: </t>
    </r>
    <r>
      <rPr>
        <sz val="11"/>
        <rFont val="Arial Narrow"/>
        <family val="2"/>
      </rPr>
      <t>0%</t>
    </r>
  </si>
  <si>
    <r>
      <rPr>
        <b/>
        <sz val="11"/>
        <rFont val="Arial Narrow"/>
        <family val="2"/>
      </rPr>
      <t xml:space="preserve">SGM: </t>
    </r>
    <r>
      <rPr>
        <sz val="11"/>
        <rFont val="Arial Narrow"/>
        <family val="2"/>
      </rPr>
      <t>19/04/2022</t>
    </r>
  </si>
  <si>
    <r>
      <rPr>
        <b/>
        <sz val="11"/>
        <rFont val="Arial Narrow"/>
        <family val="2"/>
      </rPr>
      <t xml:space="preserve">SGM: </t>
    </r>
    <r>
      <rPr>
        <sz val="11"/>
        <rFont val="Arial Narrow"/>
        <family val="2"/>
      </rPr>
      <t xml:space="preserve">Para este primer cuatrimestre, se hizo la socialización del procedimiento de conflicto de intereses al GPM - SGM, en una de las sesiones programadas todos los días lunes del GPM para exponer diferentes temáticas. Los recordatorios se harán en los próximos cuatrimestres.  .
</t>
    </r>
    <r>
      <rPr>
        <b/>
        <sz val="11"/>
        <rFont val="Arial Narrow"/>
        <family val="2"/>
      </rPr>
      <t>Evidencia:</t>
    </r>
    <r>
      <rPr>
        <sz val="11"/>
        <rFont val="Arial Narrow"/>
        <family val="2"/>
      </rPr>
      <t xml:space="preserve"> 18.04.2022_SesionGPM_ConflictoIntereses_GPV.</t>
    </r>
  </si>
  <si>
    <r>
      <rPr>
        <b/>
        <sz val="11"/>
        <rFont val="Arial Narrow"/>
        <family val="2"/>
      </rPr>
      <t xml:space="preserve">SGM: </t>
    </r>
    <r>
      <rPr>
        <sz val="11"/>
        <rFont val="Arial Narrow"/>
        <family val="2"/>
      </rPr>
      <t>33,33%</t>
    </r>
  </si>
  <si>
    <r>
      <rPr>
        <b/>
        <sz val="11"/>
        <rFont val="Arial Narrow"/>
        <family val="2"/>
      </rPr>
      <t xml:space="preserve">SGM: </t>
    </r>
    <r>
      <rPr>
        <sz val="11"/>
        <rFont val="Arial Narrow"/>
        <family val="2"/>
      </rPr>
      <t xml:space="preserve">Para este primer cuatrimestre, se hizo la socialización del procedimiento de conflicto de intereses al GPM - SGM, en las sesiones programadas todos los días lunes del GPM para exponer diferentes temáticas.     Los recordatorios se harán en los próximos cuatrimestres.
</t>
    </r>
    <r>
      <rPr>
        <b/>
        <sz val="11"/>
        <rFont val="Arial Narrow"/>
        <family val="2"/>
      </rPr>
      <t>Evidencia:</t>
    </r>
    <r>
      <rPr>
        <sz val="11"/>
        <rFont val="Arial Narrow"/>
        <family val="2"/>
      </rPr>
      <t xml:space="preserve"> 18.04.2022_SesionGPM_ConflictoIntereses_GPV.                      </t>
    </r>
  </si>
  <si>
    <r>
      <rPr>
        <b/>
        <sz val="11"/>
        <rFont val="Arial Narrow"/>
        <family val="2"/>
      </rPr>
      <t xml:space="preserve">GTEA: </t>
    </r>
    <r>
      <rPr>
        <sz val="11"/>
        <rFont val="Arial Narrow"/>
        <family val="2"/>
      </rPr>
      <t xml:space="preserve">Se reportan 2839 transacciones derivadas de trámites ambientales y procesos sancionatorios en el periodo. La mayor parte se relacionan con el registro de RNSC. Evidencia: orfeoReport-2022-04-22 (Reporte de Orfeo de GTEA) y carpeta correos electrónicos.
</t>
    </r>
    <r>
      <rPr>
        <b/>
        <sz val="11"/>
        <rFont val="Arial Narrow"/>
        <family val="2"/>
      </rPr>
      <t>DTCA</t>
    </r>
    <r>
      <rPr>
        <sz val="11"/>
        <rFont val="Arial Narrow"/>
        <family val="2"/>
      </rPr>
      <t>: Se realizan las acciones correspondientes para la mitigación del riesgo desde el Área protegida y de la DTCA. Evidencia: 1) EVIDENCIA SOLICITUD DE TRAMITE PEÑON DE LAS HADAS-ACTO ADMINSITRATIVO FIRMADO-CORREO ELECTRONICO CON VISTO BUENO 2)) EVIDENCIA SOLICITUD DE TRAMITE TEHCTO ROJO-ACTO ADMINSITRATIVO FIRMADO-CORREO ELECTRONICO CON VISTO BUENO 3)) EVIDENCIA SOLICITUD DE TRAMITE PREDIO MARIA DEL MAR-ACTO ADMINSITRATIVO FIRMADO-CORREO ELECTRONICO CON VISTO BUENO.4 ) EVIDENCIA SOLICITUD DE TRAMITE SOCIEDAD LAGUNA ENCANTADA-ACTO ADMINSITRATIVO FIRMADO-CORREO ELECTRONICO CON VISTO BUENO 5)) EVIDENCIA SOLICITUD DE TRAMITE ISLA GLORIA-ACTO ADMINSITRATIVO FIRMADO-CORREO ELECTRONICO CON VISTO BUENO 6) EVIDENCIA SOLICITUD DE TRAMITE ISLA ARENA-ACTO ADMINSITRATIVO FIRMADO-CORREO ELECTRONICO CON VISTO BUENO 7) REPORTE DEL ORFEO DEL DIRECTOR FILTRADO - PROCESOS SANCIONATORIOS.</t>
    </r>
  </si>
  <si>
    <r>
      <rPr>
        <b/>
        <sz val="11"/>
        <rFont val="Arial Narrow"/>
        <family val="2"/>
      </rPr>
      <t>GTEA:</t>
    </r>
    <r>
      <rPr>
        <sz val="11"/>
        <rFont val="Arial Narrow"/>
        <family val="2"/>
      </rPr>
      <t xml:space="preserve"> 33,33%
</t>
    </r>
    <r>
      <rPr>
        <b/>
        <sz val="11"/>
        <rFont val="Arial Narrow"/>
        <family val="2"/>
      </rPr>
      <t>DTCA</t>
    </r>
    <r>
      <rPr>
        <sz val="11"/>
        <rFont val="Arial Narrow"/>
        <family val="2"/>
      </rPr>
      <t>: 33,33%</t>
    </r>
  </si>
  <si>
    <r>
      <rPr>
        <b/>
        <sz val="11"/>
        <rFont val="Arial Narrow"/>
        <family val="2"/>
      </rPr>
      <t>GTEA:</t>
    </r>
    <r>
      <rPr>
        <sz val="11"/>
        <rFont val="Arial Narrow"/>
        <family val="2"/>
      </rPr>
      <t xml:space="preserve"> Se inicia la planificación de capacitaciones en el marco de trámites ambientales y procesos sancionatorios. Se busca realizar esta actividad en el mes de Junio. No se anexan evidencias.
</t>
    </r>
    <r>
      <rPr>
        <b/>
        <sz val="11"/>
        <rFont val="Arial Narrow"/>
        <family val="2"/>
      </rPr>
      <t>DTCA:</t>
    </r>
    <r>
      <rPr>
        <sz val="11"/>
        <rFont val="Arial Narrow"/>
        <family val="2"/>
      </rPr>
      <t xml:space="preserve"> EL Director de la territorial Caribe en apoyo con su equipo de trabajo, realizará sensibilizacion  de norma para trámites  para asi evitar los retrasos en los procesos en el transcurso de losTrámites Ambientales. Para el primer cuatrimestre no está programada la actividad. Las fechas de sensibilización sera: Mayo 24 de 2022, hora 2:30pm / Octubre 29 de 2022 HOra 2:30pm. Anexamos programacion de capacitaciones, Invitación sensibilización R230; Invitación 2 sensibilizacion oficina apoyo juridico.</t>
    </r>
  </si>
  <si>
    <r>
      <rPr>
        <b/>
        <sz val="11"/>
        <rFont val="Arial Narrow"/>
        <family val="2"/>
      </rPr>
      <t xml:space="preserve">GTEA: </t>
    </r>
    <r>
      <rPr>
        <sz val="11"/>
        <rFont val="Arial Narrow"/>
        <family val="2"/>
      </rPr>
      <t xml:space="preserve">0%
</t>
    </r>
    <r>
      <rPr>
        <b/>
        <sz val="11"/>
        <rFont val="Arial Narrow"/>
        <family val="2"/>
      </rPr>
      <t>DTCA:</t>
    </r>
    <r>
      <rPr>
        <sz val="11"/>
        <rFont val="Arial Narrow"/>
        <family val="2"/>
      </rPr>
      <t xml:space="preserve"> 0%</t>
    </r>
  </si>
  <si>
    <r>
      <rPr>
        <b/>
        <sz val="10"/>
        <rFont val="Arial Narrow"/>
        <family val="2"/>
      </rPr>
      <t>PNN Churumbelos</t>
    </r>
    <r>
      <rPr>
        <sz val="10"/>
        <rFont val="Arial Narrow"/>
        <family val="2"/>
      </rPr>
      <t xml:space="preserve">: 01/04/2022
</t>
    </r>
    <r>
      <rPr>
        <b/>
        <sz val="10"/>
        <rFont val="Arial Narrow"/>
        <family val="2"/>
      </rPr>
      <t>PNN Alto Fragua</t>
    </r>
    <r>
      <rPr>
        <sz val="10"/>
        <rFont val="Arial Narrow"/>
        <family val="2"/>
      </rPr>
      <t xml:space="preserve">: 01/04/2022
</t>
    </r>
    <r>
      <rPr>
        <b/>
        <sz val="10"/>
        <rFont val="Arial Narrow"/>
        <family val="2"/>
      </rPr>
      <t>PNN Amacyacu</t>
    </r>
    <r>
      <rPr>
        <sz val="10"/>
        <rFont val="Arial Narrow"/>
        <family val="2"/>
      </rPr>
      <t xml:space="preserve">: 01/04/2022
</t>
    </r>
    <r>
      <rPr>
        <b/>
        <sz val="10"/>
        <rFont val="Arial Narrow"/>
        <family val="2"/>
      </rPr>
      <t>PNN  Cahuinarí</t>
    </r>
    <r>
      <rPr>
        <sz val="10"/>
        <rFont val="Arial Narrow"/>
        <family val="2"/>
      </rPr>
      <t xml:space="preserve">: 01/04/2022
</t>
    </r>
    <r>
      <rPr>
        <b/>
        <sz val="10"/>
        <rFont val="Arial Narrow"/>
        <family val="2"/>
      </rPr>
      <t>RNN Nukak</t>
    </r>
    <r>
      <rPr>
        <sz val="10"/>
        <rFont val="Arial Narrow"/>
        <family val="2"/>
      </rPr>
      <t xml:space="preserve">: 01/04/2022
</t>
    </r>
    <r>
      <rPr>
        <b/>
        <sz val="10"/>
        <rFont val="Arial Narrow"/>
        <family val="2"/>
      </rPr>
      <t>SPM Orito</t>
    </r>
    <r>
      <rPr>
        <sz val="10"/>
        <rFont val="Arial Narrow"/>
        <family val="2"/>
      </rPr>
      <t xml:space="preserve">: 01/04/2022
</t>
    </r>
    <r>
      <rPr>
        <b/>
        <sz val="10"/>
        <rFont val="Arial Narrow"/>
        <family val="2"/>
      </rPr>
      <t>PNN Río Puré</t>
    </r>
    <r>
      <rPr>
        <sz val="10"/>
        <rFont val="Arial Narrow"/>
        <family val="2"/>
      </rPr>
      <t xml:space="preserve">: 01/04/2022
</t>
    </r>
    <r>
      <rPr>
        <b/>
        <sz val="10"/>
        <rFont val="Arial Narrow"/>
        <family val="2"/>
      </rPr>
      <t>PNN Yaigojé Apaporis</t>
    </r>
    <r>
      <rPr>
        <sz val="10"/>
        <rFont val="Arial Narrow"/>
        <family val="2"/>
      </rPr>
      <t xml:space="preserve">: 1/04/2022
</t>
    </r>
    <r>
      <rPr>
        <b/>
        <sz val="10"/>
        <rFont val="Arial Narrow"/>
        <family val="2"/>
      </rPr>
      <t>PNN Chiribiquete</t>
    </r>
    <r>
      <rPr>
        <sz val="10"/>
        <rFont val="Arial Narrow"/>
        <family val="2"/>
      </rPr>
      <t xml:space="preserve">: 01/04/2022
</t>
    </r>
    <r>
      <rPr>
        <b/>
        <sz val="10"/>
        <rFont val="Arial Narrow"/>
        <family val="2"/>
      </rPr>
      <t>RNN Puinawai</t>
    </r>
    <r>
      <rPr>
        <sz val="10"/>
        <rFont val="Arial Narrow"/>
        <family val="2"/>
      </rPr>
      <t xml:space="preserve">: 01/04/2022
</t>
    </r>
    <r>
      <rPr>
        <b/>
        <sz val="10"/>
        <rFont val="Arial Narrow"/>
        <family val="2"/>
      </rPr>
      <t>PNN La Paya</t>
    </r>
    <r>
      <rPr>
        <sz val="10"/>
        <rFont val="Arial Narrow"/>
        <family val="2"/>
      </rPr>
      <t>: 01/04/2022</t>
    </r>
  </si>
  <si>
    <r>
      <rPr>
        <b/>
        <sz val="11"/>
        <rFont val="Arial Narrow"/>
        <family val="2"/>
      </rPr>
      <t>PNN Churumbelos</t>
    </r>
    <r>
      <rPr>
        <sz val="11"/>
        <rFont val="Arial Narrow"/>
        <family val="2"/>
      </rPr>
      <t xml:space="preserve">: Mediante correo electrónico de marzo 28 de 2022 se informa a DTAM que no hay situaciones a reportar para este riesgo (Evidencia: a.1. correo DTAM de 28 III 2022)
</t>
    </r>
    <r>
      <rPr>
        <b/>
        <sz val="11"/>
        <rFont val="Arial Narrow"/>
        <family val="2"/>
      </rPr>
      <t>PNN Alto Fragua</t>
    </r>
    <r>
      <rPr>
        <sz val="11"/>
        <rFont val="Arial Narrow"/>
        <family val="2"/>
      </rPr>
      <t xml:space="preserve">: Mediante correo electrónico del 31/03/2022 se notifica al área jurídica de la DTAM se informa que durante el primer trimestre 2022 no se impusieron medidas preventivas en el marco del procedimiento de sancionatorios. (Anexo 1 Correo imposición medidas).
</t>
    </r>
    <r>
      <rPr>
        <b/>
        <sz val="11"/>
        <rFont val="Arial Narrow"/>
        <family val="2"/>
      </rPr>
      <t>PNN Cahuinarí</t>
    </r>
    <r>
      <rPr>
        <sz val="11"/>
        <rFont val="Arial Narrow"/>
        <family val="2"/>
      </rPr>
      <t xml:space="preserve">: En este periodo no hubo situaciones a reportar para que llevaran a cabo medidas sancionatorias. Anexo 1 correo Reporte sancionatorios primer trimestre PNN CAH.
</t>
    </r>
    <r>
      <rPr>
        <b/>
        <sz val="11"/>
        <rFont val="Arial Narrow"/>
        <family val="2"/>
      </rPr>
      <t>RNN Nukak</t>
    </r>
    <r>
      <rPr>
        <sz val="11"/>
        <rFont val="Arial Narrow"/>
        <family val="2"/>
      </rPr>
      <t xml:space="preserve">: Durante este primer cuatrimestre no se presentaron situaciones que ameriten aplicación del a Resolución 476 que dentro de las competencias tiene las AP. Anexo 1 Correo- Sansionatorios 1Er Cuatrimestre RNN Nukak.pdf
</t>
    </r>
    <r>
      <rPr>
        <b/>
        <sz val="11"/>
        <rFont val="Arial Narrow"/>
        <family val="2"/>
      </rPr>
      <t>PNN Amacayacu</t>
    </r>
    <r>
      <rPr>
        <sz val="11"/>
        <rFont val="Arial Narrow"/>
        <family val="2"/>
      </rPr>
      <t xml:space="preserve">: Durante este periodo no se presentaron conductas que ameritaran apertura de sancionatorios. Anexo 1 correo informando situaciones sancionatorias
</t>
    </r>
    <r>
      <rPr>
        <b/>
        <sz val="11"/>
        <rFont val="Arial Narrow"/>
        <family val="2"/>
      </rPr>
      <t>SPM Orito</t>
    </r>
    <r>
      <rPr>
        <sz val="11"/>
        <rFont val="Arial Narrow"/>
        <family val="2"/>
      </rPr>
      <t xml:space="preserve">: Se remite correo electrónico el 04-04-2022  manifestando que en este primer cuatrimestre no se presentaron presiones en el SF PMOIA. (Anexo 1: Correo de PNNC - REPORTE CONTROL - 1MER TRIMESTRE PVC - SF PMOIA enviado a la DTAM)
</t>
    </r>
    <r>
      <rPr>
        <b/>
        <sz val="11"/>
        <rFont val="Arial Narrow"/>
        <family val="2"/>
      </rPr>
      <t>PNN Río Puré</t>
    </r>
    <r>
      <rPr>
        <sz val="11"/>
        <rFont val="Arial Narrow"/>
        <family val="2"/>
      </rPr>
      <t xml:space="preserve">: Mediante informe técnico inicial para procedimiento sancionatorio ambiental radicado con número 20225130000036 del 23 de marzo de los corrientes (ANEXO 1), así como con el memorando 20225130003923 (ANEXO 2), el jefe del AP ha coordinado actuaciones con la DTAM en los términos de resolución de competencia 476 de 2012. ANEXO 3. REPORTE ORFEO 20225130003923
</t>
    </r>
    <r>
      <rPr>
        <b/>
        <sz val="11"/>
        <rFont val="Arial Narrow"/>
        <family val="2"/>
      </rPr>
      <t>PNN Yaigojé</t>
    </r>
    <r>
      <rPr>
        <sz val="11"/>
        <rFont val="Arial Narrow"/>
        <family val="2"/>
      </rPr>
      <t xml:space="preserve">: El área protegida mediante correo electrónico del 04/04/2022 se notifica al área jurídica de la DTAM que apoya el proceso de Autoridad Ambiental, que durante el primer trimestre 2022 no hubo conductas o acciones relacionadas con la imposición de medidas  sancionatorias. Anexo 1 Correo notificación acciones medidas sancionatorias
</t>
    </r>
    <r>
      <rPr>
        <b/>
        <sz val="11"/>
        <rFont val="Arial Narrow"/>
        <family val="2"/>
      </rPr>
      <t>PNN Chiribiquete</t>
    </r>
    <r>
      <rPr>
        <sz val="11"/>
        <rFont val="Arial Narrow"/>
        <family val="2"/>
      </rPr>
      <t xml:space="preserve">: El 28 de febrero se remite  mediante correo electrónico a la  DTAM y a nivel central el proyecto de medida preventiva con numero 002 ¨por medio de la cual se ordena la ejecución y seguimiento de las medidas preventivas de suspensión de obra, proyecto o actividad y decomiso y aprensión preventiva contra indeterminados y se adoptan otras determinaciones.¨  Anexo 1. Medida preventiva 28 feb 22. Anexo 2 correo Proyecto de medida preventiva-Auto 28 feb. 
</t>
    </r>
    <r>
      <rPr>
        <b/>
        <sz val="11"/>
        <rFont val="Arial Narrow"/>
        <family val="2"/>
      </rPr>
      <t>RNN Puinawai</t>
    </r>
    <r>
      <rPr>
        <sz val="11"/>
        <rFont val="Arial Narrow"/>
        <family val="2"/>
      </rPr>
      <t xml:space="preserve">: a RNN Puinawai cuenta con monitoreo (multitemporal 2017 y 2019) a conucos y presiones, al interior y en adyacencia del AP, a partir del análisis de sensores remotos.  El resultado del monitoreo a presiones fue presentado al equipo técnico de la DTAM (Jurídica, SIG, PCYC, EEM, GC y profesional 18) el 02-II-2022.  Adicionalmente se realizó sobrevuelo a la Reserva el 22 de febrero, en el marco del relacionamiento con al FCDS (Financiador); Se entrego a la DTAM informe preliminar de las situaciones encontradas mediante correo electrónico del 23/02/2022.
Anexo 1. Informe preliminar sobrevuelo Puré-Puinawai 23-II-2022 - Anexo2. Correo - Informe preliminar
</t>
    </r>
    <r>
      <rPr>
        <b/>
        <sz val="11"/>
        <rFont val="Arial Narrow"/>
        <family val="2"/>
      </rPr>
      <t xml:space="preserve">PNN La Paya: </t>
    </r>
    <r>
      <rPr>
        <sz val="11"/>
        <rFont val="Arial Narrow"/>
        <family val="2"/>
      </rPr>
      <t>No se Presentaron en este cuatrimestre situaciones  para el desarrollo de imposición de procesos sancionatorios. Anexo 1 Reporte correo informado Procesos Sancionatorios</t>
    </r>
  </si>
  <si>
    <r>
      <rPr>
        <b/>
        <sz val="11"/>
        <rFont val="Arial Narrow"/>
        <family val="2"/>
      </rPr>
      <t>PNN Churumbelos</t>
    </r>
    <r>
      <rPr>
        <sz val="11"/>
        <rFont val="Arial Narrow"/>
        <family val="2"/>
      </rPr>
      <t xml:space="preserve">: 11,1%
</t>
    </r>
    <r>
      <rPr>
        <b/>
        <sz val="11"/>
        <rFont val="Arial Narrow"/>
        <family val="2"/>
      </rPr>
      <t>PNN Alto Fragua</t>
    </r>
    <r>
      <rPr>
        <sz val="11"/>
        <rFont val="Arial Narrow"/>
        <family val="2"/>
      </rPr>
      <t xml:space="preserve">: 11,1%
</t>
    </r>
    <r>
      <rPr>
        <b/>
        <sz val="11"/>
        <rFont val="Arial Narrow"/>
        <family val="2"/>
      </rPr>
      <t>PNN Cahuinarí</t>
    </r>
    <r>
      <rPr>
        <sz val="11"/>
        <rFont val="Arial Narrow"/>
        <family val="2"/>
      </rPr>
      <t xml:space="preserve">: 11,1%
</t>
    </r>
    <r>
      <rPr>
        <b/>
        <sz val="11"/>
        <rFont val="Arial Narrow"/>
        <family val="2"/>
      </rPr>
      <t>RNN Nukak:</t>
    </r>
    <r>
      <rPr>
        <sz val="11"/>
        <rFont val="Arial Narrow"/>
        <family val="2"/>
      </rPr>
      <t xml:space="preserve"> 11,1%
</t>
    </r>
    <r>
      <rPr>
        <b/>
        <sz val="11"/>
        <rFont val="Arial Narrow"/>
        <family val="2"/>
      </rPr>
      <t>PNN Amacayacu</t>
    </r>
    <r>
      <rPr>
        <sz val="11"/>
        <rFont val="Arial Narrow"/>
        <family val="2"/>
      </rPr>
      <t xml:space="preserve">: 11,1%
</t>
    </r>
    <r>
      <rPr>
        <b/>
        <sz val="11"/>
        <rFont val="Arial Narrow"/>
        <family val="2"/>
      </rPr>
      <t>SPM  Orito</t>
    </r>
    <r>
      <rPr>
        <sz val="11"/>
        <rFont val="Arial Narrow"/>
        <family val="2"/>
      </rPr>
      <t xml:space="preserve">: 11,1%
</t>
    </r>
    <r>
      <rPr>
        <b/>
        <sz val="11"/>
        <rFont val="Arial Narrow"/>
        <family val="2"/>
      </rPr>
      <t>PNN Río Puré</t>
    </r>
    <r>
      <rPr>
        <sz val="11"/>
        <rFont val="Arial Narrow"/>
        <family val="2"/>
      </rPr>
      <t xml:space="preserve">: 11,1%
</t>
    </r>
    <r>
      <rPr>
        <b/>
        <sz val="11"/>
        <rFont val="Arial Narrow"/>
        <family val="2"/>
      </rPr>
      <t>PNN Yaigojé</t>
    </r>
    <r>
      <rPr>
        <sz val="11"/>
        <rFont val="Arial Narrow"/>
        <family val="2"/>
      </rPr>
      <t xml:space="preserve">: 11,1%
</t>
    </r>
    <r>
      <rPr>
        <b/>
        <sz val="11"/>
        <rFont val="Arial Narrow"/>
        <family val="2"/>
      </rPr>
      <t>PNN Chiribiquete</t>
    </r>
    <r>
      <rPr>
        <sz val="11"/>
        <rFont val="Arial Narrow"/>
        <family val="2"/>
      </rPr>
      <t xml:space="preserve">: 11,1%
</t>
    </r>
    <r>
      <rPr>
        <b/>
        <sz val="11"/>
        <rFont val="Arial Narrow"/>
        <family val="2"/>
      </rPr>
      <t xml:space="preserve">RNN Puinawai: </t>
    </r>
    <r>
      <rPr>
        <sz val="11"/>
        <rFont val="Arial Narrow"/>
        <family val="2"/>
      </rPr>
      <t xml:space="preserve">11,1%
</t>
    </r>
    <r>
      <rPr>
        <b/>
        <sz val="11"/>
        <rFont val="Arial Narrow"/>
        <family val="2"/>
      </rPr>
      <t>PNN La Paya:</t>
    </r>
    <r>
      <rPr>
        <sz val="11"/>
        <rFont val="Arial Narrow"/>
        <family val="2"/>
      </rPr>
      <t xml:space="preserve"> 11,1%</t>
    </r>
  </si>
  <si>
    <r>
      <rPr>
        <b/>
        <sz val="11"/>
        <rFont val="Arial Narrow"/>
        <family val="2"/>
      </rPr>
      <t xml:space="preserve">DTAM: </t>
    </r>
    <r>
      <rPr>
        <sz val="11"/>
        <rFont val="Arial Narrow"/>
        <family val="2"/>
      </rPr>
      <t>1/04/2022</t>
    </r>
  </si>
  <si>
    <r>
      <rPr>
        <b/>
        <sz val="11"/>
        <rFont val="Arial Narrow"/>
        <family val="2"/>
      </rPr>
      <t>DTAM</t>
    </r>
    <r>
      <rPr>
        <sz val="11"/>
        <rFont val="Arial Narrow"/>
        <family val="2"/>
      </rPr>
      <t>: En este periodo en el marco del desarrollo de la ley 1333 de 2009, se respondieron solicitudes a la fiscalia, se adelantaron notificaciones y comunicaciones de actos administrativos y se remitio informacion a otras dependencias de la entidad con relacion a procesos adelantados en la DTAM. 
Anexo 1 Reporte de transacciones de ORFEO</t>
    </r>
  </si>
  <si>
    <r>
      <rPr>
        <b/>
        <sz val="11"/>
        <rFont val="Arial Narrow"/>
        <family val="2"/>
      </rPr>
      <t>DTAM</t>
    </r>
    <r>
      <rPr>
        <sz val="11"/>
        <rFont val="Arial Narrow"/>
        <family val="2"/>
      </rPr>
      <t>: 11,1%</t>
    </r>
  </si>
  <si>
    <r>
      <rPr>
        <b/>
        <sz val="11"/>
        <rFont val="Arial Narrow"/>
        <family val="2"/>
      </rPr>
      <t xml:space="preserve">GTEA: </t>
    </r>
    <r>
      <rPr>
        <sz val="11"/>
        <rFont val="Arial Narrow"/>
        <family val="2"/>
      </rPr>
      <t>Se reportan 47 transacciones relacionadas con procesos sancionatorios que se mueven desde el nivel central o en las que se apoya a las direcciones territoriales. Evidencia: Sancionatorios Reporte Orfeo.</t>
    </r>
  </si>
  <si>
    <r>
      <rPr>
        <b/>
        <sz val="11"/>
        <rFont val="Arial Narrow"/>
        <family val="2"/>
      </rPr>
      <t>GTEA:</t>
    </r>
    <r>
      <rPr>
        <sz val="11"/>
        <rFont val="Arial Narrow"/>
        <family val="2"/>
      </rPr>
      <t xml:space="preserve"> 11%</t>
    </r>
  </si>
  <si>
    <r>
      <t xml:space="preserve">PNN Cueva De Los Guacharos: 01/04/2022
PNN Complejo volcánico Doña Juana: 01/04/2022
PNN Las Hermosas: 01/04/2022
PNN Las Orquideas: 01/04/2022
PNN Los Nevados: 01/04/2022
PNN Nevado Del Huila: </t>
    </r>
    <r>
      <rPr>
        <sz val="10"/>
        <rFont val="Arial Narrow"/>
        <family val="2"/>
      </rPr>
      <t>01/04/2022</t>
    </r>
    <r>
      <rPr>
        <b/>
        <sz val="10"/>
        <rFont val="Arial Narrow"/>
        <family val="2"/>
      </rPr>
      <t xml:space="preserve">
PNN Purace: </t>
    </r>
    <r>
      <rPr>
        <sz val="10"/>
        <rFont val="Arial Narrow"/>
        <family val="2"/>
      </rPr>
      <t>01/04/2022</t>
    </r>
    <r>
      <rPr>
        <b/>
        <sz val="10"/>
        <rFont val="Arial Narrow"/>
        <family val="2"/>
      </rPr>
      <t xml:space="preserve">
PNN Selva De Florencia: </t>
    </r>
    <r>
      <rPr>
        <sz val="10"/>
        <rFont val="Arial Narrow"/>
        <family val="2"/>
      </rPr>
      <t>01/04/2022</t>
    </r>
    <r>
      <rPr>
        <b/>
        <sz val="10"/>
        <rFont val="Arial Narrow"/>
        <family val="2"/>
      </rPr>
      <t xml:space="preserve">
PNN Tatama: </t>
    </r>
    <r>
      <rPr>
        <sz val="10"/>
        <rFont val="Arial Narrow"/>
        <family val="2"/>
      </rPr>
      <t xml:space="preserve">01/04/2022
</t>
    </r>
    <r>
      <rPr>
        <b/>
        <sz val="10"/>
        <rFont val="Arial Narrow"/>
        <family val="2"/>
      </rPr>
      <t xml:space="preserve">SFF Galeras: </t>
    </r>
    <r>
      <rPr>
        <sz val="10"/>
        <rFont val="Arial Narrow"/>
        <family val="2"/>
      </rPr>
      <t>01/04/2022</t>
    </r>
    <r>
      <rPr>
        <b/>
        <sz val="10"/>
        <rFont val="Arial Narrow"/>
        <family val="2"/>
      </rPr>
      <t xml:space="preserve">
SFF Isla De La Corota:</t>
    </r>
    <r>
      <rPr>
        <sz val="10"/>
        <rFont val="Arial Narrow"/>
        <family val="2"/>
      </rPr>
      <t xml:space="preserve"> 01/04/2022</t>
    </r>
    <r>
      <rPr>
        <b/>
        <sz val="10"/>
        <rFont val="Arial Narrow"/>
        <family val="2"/>
      </rPr>
      <t xml:space="preserve">
SFF Otun Quimbaya: </t>
    </r>
    <r>
      <rPr>
        <sz val="10"/>
        <rFont val="Arial Narrow"/>
        <family val="2"/>
      </rPr>
      <t>01/04/2022</t>
    </r>
  </si>
  <si>
    <r>
      <rPr>
        <b/>
        <sz val="11"/>
        <rFont val="Arial Narrow"/>
        <family val="2"/>
      </rPr>
      <t xml:space="preserve">PNN CVDoña JuanaC: </t>
    </r>
    <r>
      <rPr>
        <sz val="11"/>
        <rFont val="Arial Narrow"/>
        <family val="2"/>
      </rPr>
      <t xml:space="preserve">No se han presentado conductas Sancionatorias Evidencias: Correo  - Procesos Sancionatorios Doña Juana
</t>
    </r>
    <r>
      <rPr>
        <b/>
        <sz val="11"/>
        <rFont val="Arial Narrow"/>
        <family val="2"/>
      </rPr>
      <t>PNN Cueva de los Guácharos</t>
    </r>
    <r>
      <rPr>
        <sz val="11"/>
        <rFont val="Arial Narrow"/>
        <family val="2"/>
      </rPr>
      <t xml:space="preserve">: Remite correo a la DTAO de no acción sancionatoria, por no presentar situaciones de presiones de origen antrópico. Evidencias: Correo - Procesos sancionatorios Guacharos 
</t>
    </r>
    <r>
      <rPr>
        <b/>
        <sz val="11"/>
        <rFont val="Arial Narrow"/>
        <family val="2"/>
      </rPr>
      <t>PNN Las Hermosas</t>
    </r>
    <r>
      <rPr>
        <sz val="11"/>
        <rFont val="Arial Narrow"/>
        <family val="2"/>
      </rPr>
      <t xml:space="preserve">: Al momento del reporte del Mapa de Riesgo (28/03/2022) el Parque Nacional Natural Las Hermosas Gloria Valencia de Castaño NO cuenta con procesos sancionatorios por ejercicio de la autoridad ambiental abiertos o vigentes.  Evidencia: Correo - estado de sancionatorios en el PNN Las Hermosas
</t>
    </r>
    <r>
      <rPr>
        <b/>
        <sz val="11"/>
        <rFont val="Arial Narrow"/>
        <family val="2"/>
      </rPr>
      <t xml:space="preserve">PNN Las Orquideas: </t>
    </r>
    <r>
      <rPr>
        <sz val="11"/>
        <rFont val="Arial Narrow"/>
        <family val="2"/>
      </rPr>
      <t xml:space="preserve">Para este primer cuatrimestre no se iniciaron acciones sancionatorias al interior del AP
Evidencias: Correo_procesos_sancionatorios_PNN Las Orquideas: _2022
</t>
    </r>
    <r>
      <rPr>
        <b/>
        <sz val="11"/>
        <rFont val="Arial Narrow"/>
        <family val="2"/>
      </rPr>
      <t>PNN Los Nevados</t>
    </r>
    <r>
      <rPr>
        <sz val="11"/>
        <rFont val="Arial Narrow"/>
        <family val="2"/>
      </rPr>
      <t xml:space="preserve">: El PNN Los Nevados, durante el I trimestre de 2022 no se ha remitido a la DTAO la documentación para dar impulso a las actuaciones sancionatorias. Evidencia: Correo - Reporte mapa de riesgos Sancionatorio PNN Nev
</t>
    </r>
    <r>
      <rPr>
        <b/>
        <sz val="11"/>
        <rFont val="Arial Narrow"/>
        <family val="2"/>
      </rPr>
      <t>PNN Nevado del Huila</t>
    </r>
    <r>
      <rPr>
        <sz val="11"/>
        <rFont val="Arial Narrow"/>
        <family val="2"/>
      </rPr>
      <t xml:space="preserve">: Durante el periodo de reporte, en el Parque Nacional Natural Nevado del Huila no se iniciaron acciones sancionatorias. Evidencias: Correo -No reporte sancionatorios PNN NHU
</t>
    </r>
    <r>
      <rPr>
        <b/>
        <sz val="11"/>
        <rFont val="Arial Narrow"/>
        <family val="2"/>
      </rPr>
      <t>PNN Puracé</t>
    </r>
    <r>
      <rPr>
        <sz val="11"/>
        <rFont val="Arial Narrow"/>
        <family val="2"/>
      </rPr>
      <t xml:space="preserve">: No se registraron acciones sancionatorias ambientales en este periodo de reporte; para ello se remitió correo dando conocimiento a la DTAO. Evidencias: Correo  - Procesos sancionatorios PNN Purace
</t>
    </r>
    <r>
      <rPr>
        <b/>
        <sz val="11"/>
        <rFont val="Arial Narrow"/>
        <family val="2"/>
      </rPr>
      <t>PNN Selva de Florencia</t>
    </r>
    <r>
      <rPr>
        <sz val="11"/>
        <rFont val="Arial Narrow"/>
        <family val="2"/>
      </rPr>
      <t xml:space="preserve">: No se registraron acciones sancionatorias ambientales en este periodo de reporte; se reporta a la DTAO por correo. Evidencias: Riesgo_231_correo_No_sancionatorio_PNNSFL
</t>
    </r>
    <r>
      <rPr>
        <b/>
        <sz val="11"/>
        <rFont val="Arial Narrow"/>
        <family val="2"/>
      </rPr>
      <t xml:space="preserve">PNN Tatamá: </t>
    </r>
    <r>
      <rPr>
        <sz val="11"/>
        <rFont val="Arial Narrow"/>
        <family val="2"/>
      </rPr>
      <t xml:space="preserve">Durante el primer trimestre del año (01-01-2022 a 31-03-2022) el Parque Nacional Natural Tatamá no ha iniciado ningún proceso sancionatorio ya que no ha sido necesaria dicha actuación administrativa.
Evidencia:  Correo - Procesos sancionatorios PNN Tatamá
</t>
    </r>
    <r>
      <rPr>
        <b/>
        <sz val="11"/>
        <rFont val="Arial Narrow"/>
        <family val="2"/>
      </rPr>
      <t>SFF Galeras</t>
    </r>
    <r>
      <rPr>
        <sz val="11"/>
        <rFont val="Arial Narrow"/>
        <family val="2"/>
      </rPr>
      <t xml:space="preserve">: Para el periodo comprendido de enero a marzo de 2022, no se evidenciaron dentro de los recorridos de PVC realizados por el personal del área protegida, conductas sancionatorias que reportar para la apertura de nuevos procesos sancionatorios de carácter ambiental en el marco de la Ley 1333 de 2009. 
Evidencia: correo DTAO_Conductas sancionatorias_Galeras.
</t>
    </r>
    <r>
      <rPr>
        <b/>
        <sz val="11"/>
        <rFont val="Arial Narrow"/>
        <family val="2"/>
      </rPr>
      <t>Santuario de Flora Isla de la Corota</t>
    </r>
    <r>
      <rPr>
        <sz val="11"/>
        <rFont val="Arial Narrow"/>
        <family val="2"/>
      </rPr>
      <t xml:space="preserve">: En el AP no se han presentado conductas sancionatorias desde el 1 de enero de 2022 hasta la fecha. Se realizó el envío correspondiente por correo electrónico a la DTAO. 
Evidencia: Correo - Procesos sancionatorios SFF Isla de la Corota
</t>
    </r>
    <r>
      <rPr>
        <b/>
        <sz val="11"/>
        <rFont val="Arial Narrow"/>
        <family val="2"/>
      </rPr>
      <t>SFF Otún Quimbaya</t>
    </r>
    <r>
      <rPr>
        <sz val="11"/>
        <rFont val="Arial Narrow"/>
        <family val="2"/>
      </rPr>
      <t>: Durante el primer cuatrimestre del año 2022 no se presentaron dentro del SFFOQ acciones sancionatorias a reportar. Evidencias:  Anexo 1. Reporte Sancionatorios SFFOQ</t>
    </r>
  </si>
  <si>
    <r>
      <rPr>
        <b/>
        <sz val="11"/>
        <rFont val="Arial Narrow"/>
        <family val="2"/>
      </rPr>
      <t>DTAO:</t>
    </r>
    <r>
      <rPr>
        <sz val="11"/>
        <rFont val="Arial Narrow"/>
        <family val="2"/>
      </rPr>
      <t xml:space="preserve"> 01/04/2022</t>
    </r>
  </si>
  <si>
    <r>
      <rPr>
        <b/>
        <sz val="11"/>
        <rFont val="Arial Narrow"/>
        <family val="2"/>
      </rPr>
      <t xml:space="preserve">DTAO: </t>
    </r>
    <r>
      <rPr>
        <sz val="11"/>
        <rFont val="Arial Narrow"/>
        <family val="2"/>
      </rPr>
      <t xml:space="preserve">Durante  periodo se  han realizado los siguientes impulsos procesales 
•  Notificación por aviso Auto 006 de 17 de diciembre de 2021
•  Notificación por aviso Auto 006 del 17 de diciembre de 2021
•  Notificación por aviso resolución 202160000002335 del 30 de diciembre de 2021
•  RESOLUCION 20226000000435 DEL 04 DE MARZO DE 2022 DTAO JUR 14.2.003 DE 2013- SFF GALERAS
 y los Autos Número 002, 003, 004 y 005  del SFF Galeras “Por La Cual Se Da Por Terminado Y Se Archiva Proceso Sancionatorio Ambiental Por Cumplimiento De Sanciones Impuestas
</t>
    </r>
    <r>
      <rPr>
        <b/>
        <sz val="11"/>
        <rFont val="Arial Narrow"/>
        <family val="2"/>
      </rPr>
      <t>Evidencias:</t>
    </r>
    <r>
      <rPr>
        <sz val="11"/>
        <rFont val="Arial Narrow"/>
        <family val="2"/>
      </rPr>
      <t xml:space="preserve"> 
1. Notificación por aviso Auto 006 de 17 de diciembre de 2021
2. Notificación por aviso Auto 006 del 17 de diciembre de 2021
3.Notificación por aviso resolución 202160000002335 del 30 de diciembre de 2021
4. RESOLUCION 20226000000435 DEL 04 DE MARZO DE 2022 DTAO JUR 14.2.003 DE 2013- SFF GALERAS
5.Gaceta febrero 2022
6.Gaceta marzo 2022
7. AUTO 002 DE ARCHIVO PROCESO DTAO.GJU.14.2.014 de 2012- SFF GALERAS
8. AUTO 003 DE ARCHIVO PROCESO DTAO.GJU.14.2.016 de 2012 - SFF GALERAS
9. AUTO 004 DE ARCHIVO PROCESO DTAO JUR 16.4.008  de 2018 – SFF GALERAS
10. AUTO 005 DE ARCHIVO PROCESO DTAO JUR 16.4.001 de 2017- SFF GALERAS
</t>
    </r>
  </si>
  <si>
    <r>
      <rPr>
        <b/>
        <sz val="12"/>
        <rFont val="Arial Narrow"/>
        <family val="2"/>
      </rPr>
      <t xml:space="preserve">DTAO: </t>
    </r>
    <r>
      <rPr>
        <sz val="12"/>
        <rFont val="Arial Narrow"/>
        <family val="2"/>
      </rPr>
      <t>11,11%</t>
    </r>
  </si>
  <si>
    <r>
      <rPr>
        <b/>
        <sz val="10"/>
        <rFont val="Arial Narrow"/>
        <family val="2"/>
      </rPr>
      <t>PNN Paramillo</t>
    </r>
    <r>
      <rPr>
        <sz val="10"/>
        <rFont val="Arial Narrow"/>
        <family val="2"/>
      </rPr>
      <t xml:space="preserve"> 8/04/2022
</t>
    </r>
    <r>
      <rPr>
        <b/>
        <sz val="10"/>
        <rFont val="Arial Narrow"/>
        <family val="2"/>
      </rPr>
      <t>PNN Tayrona 8</t>
    </r>
    <r>
      <rPr>
        <sz val="10"/>
        <rFont val="Arial Narrow"/>
        <family val="2"/>
      </rPr>
      <t xml:space="preserve">/04/2022
</t>
    </r>
    <r>
      <rPr>
        <b/>
        <sz val="10"/>
        <rFont val="Arial Narrow"/>
        <family val="2"/>
      </rPr>
      <t>PNN CGSM</t>
    </r>
    <r>
      <rPr>
        <sz val="10"/>
        <rFont val="Arial Narrow"/>
        <family val="2"/>
      </rPr>
      <t xml:space="preserve"> 8/04/2022
</t>
    </r>
    <r>
      <rPr>
        <b/>
        <sz val="10"/>
        <rFont val="Arial Narrow"/>
        <family val="2"/>
      </rPr>
      <t>EL CORCHAL</t>
    </r>
    <r>
      <rPr>
        <sz val="10"/>
        <rFont val="Arial Narrow"/>
        <family val="2"/>
      </rPr>
      <t xml:space="preserve"> 8/04/2022
</t>
    </r>
    <r>
      <rPr>
        <b/>
        <sz val="10"/>
        <rFont val="Arial Narrow"/>
        <family val="2"/>
      </rPr>
      <t>PROVIDENCIA</t>
    </r>
    <r>
      <rPr>
        <sz val="10"/>
        <rFont val="Arial Narrow"/>
        <family val="2"/>
      </rPr>
      <t xml:space="preserve"> 8/04/2022
</t>
    </r>
    <r>
      <rPr>
        <b/>
        <sz val="10"/>
        <rFont val="Arial Narrow"/>
        <family val="2"/>
      </rPr>
      <t>CRSB 8</t>
    </r>
    <r>
      <rPr>
        <sz val="10"/>
        <rFont val="Arial Narrow"/>
        <family val="2"/>
      </rPr>
      <t xml:space="preserve">/04/2022
</t>
    </r>
    <r>
      <rPr>
        <b/>
        <sz val="10"/>
        <rFont val="Arial Narrow"/>
        <family val="2"/>
      </rPr>
      <t>CORALES DE PROFUNDIDAD</t>
    </r>
    <r>
      <rPr>
        <sz val="10"/>
        <rFont val="Arial Narrow"/>
        <family val="2"/>
      </rPr>
      <t xml:space="preserve"> 8/04/2022
</t>
    </r>
    <r>
      <rPr>
        <b/>
        <sz val="10"/>
        <rFont val="Arial Narrow"/>
        <family val="2"/>
      </rPr>
      <t>VIPIS 8</t>
    </r>
    <r>
      <rPr>
        <sz val="10"/>
        <rFont val="Arial Narrow"/>
        <family val="2"/>
      </rPr>
      <t xml:space="preserve">/04/2022
</t>
    </r>
    <r>
      <rPr>
        <b/>
        <sz val="10"/>
        <rFont val="Arial Narrow"/>
        <family val="2"/>
      </rPr>
      <t>LOC COLORADOS 8</t>
    </r>
    <r>
      <rPr>
        <sz val="10"/>
        <rFont val="Arial Narrow"/>
        <family val="2"/>
      </rPr>
      <t xml:space="preserve">/04/2022
</t>
    </r>
    <r>
      <rPr>
        <b/>
        <sz val="10"/>
        <rFont val="Arial Narrow"/>
        <family val="2"/>
      </rPr>
      <t>MACUIRA 8</t>
    </r>
    <r>
      <rPr>
        <sz val="10"/>
        <rFont val="Arial Narrow"/>
        <family val="2"/>
      </rPr>
      <t xml:space="preserve">/04/2022
</t>
    </r>
    <r>
      <rPr>
        <b/>
        <sz val="10"/>
        <rFont val="Arial Narrow"/>
        <family val="2"/>
      </rPr>
      <t>LOS FLAMENCOS 8</t>
    </r>
    <r>
      <rPr>
        <sz val="10"/>
        <rFont val="Arial Narrow"/>
        <family val="2"/>
      </rPr>
      <t xml:space="preserve">/04/2022
</t>
    </r>
    <r>
      <rPr>
        <b/>
        <sz val="10"/>
        <rFont val="Arial Narrow"/>
        <family val="2"/>
      </rPr>
      <t xml:space="preserve">SNSM </t>
    </r>
    <r>
      <rPr>
        <sz val="10"/>
        <rFont val="Arial Narrow"/>
        <family val="2"/>
      </rPr>
      <t xml:space="preserve">8/04/2022
</t>
    </r>
    <r>
      <rPr>
        <b/>
        <sz val="10"/>
        <rFont val="Arial Narrow"/>
        <family val="2"/>
      </rPr>
      <t xml:space="preserve">ACANDÍ </t>
    </r>
    <r>
      <rPr>
        <sz val="10"/>
        <rFont val="Arial Narrow"/>
        <family val="2"/>
      </rPr>
      <t xml:space="preserve">8/04/2022
</t>
    </r>
    <r>
      <rPr>
        <b/>
        <sz val="10"/>
        <rFont val="Arial Narrow"/>
        <family val="2"/>
      </rPr>
      <t>PORTETE</t>
    </r>
    <r>
      <rPr>
        <sz val="10"/>
        <rFont val="Arial Narrow"/>
        <family val="2"/>
      </rPr>
      <t xml:space="preserve"> 8/04/2022</t>
    </r>
  </si>
  <si>
    <r>
      <t xml:space="preserve">
 PNN PARAMILLO En el PNN Paramillo no se elaboran decisiones de impulso en procesos sancionatorios, por tanto, no se tiene evidencia para aportar, dado las razones expuestas en la descripción del monitoreo del control existente. Sin embargo se aporta el informe trimestral de PVC donde quedó plasmada la situación en relación a procesos sancionatorios y la comunicación a la Oficina Jurídica de la DTCA de dicha situación.</t>
    </r>
    <r>
      <rPr>
        <b/>
        <sz val="11"/>
        <rFont val="Arial Narrow"/>
        <family val="2"/>
      </rPr>
      <t xml:space="preserve"> Evidencia: (2022_03_31 Informe PVC PNN Paramillo Trimestre I.)  (2022_04_04 Procesos sancionatorios en el PNN Paramillo)Avance 11% 
TAYRONA</t>
    </r>
    <r>
      <rPr>
        <sz val="11"/>
        <rFont val="Arial Narrow"/>
        <family val="2"/>
      </rPr>
      <t xml:space="preserve">. Hasta la fecha en la vigencia 2022, no ha habido conductas que ameritan un proceso sancionatorio. </t>
    </r>
    <r>
      <rPr>
        <b/>
        <sz val="11"/>
        <rFont val="Arial Narrow"/>
        <family val="2"/>
      </rPr>
      <t>Evidencia (Correo - Reporte no Apertura de procesos sancionatorios)</t>
    </r>
    <r>
      <rPr>
        <sz val="11"/>
        <rFont val="Arial Narrow"/>
        <family val="2"/>
      </rPr>
      <t>.</t>
    </r>
    <r>
      <rPr>
        <b/>
        <sz val="11"/>
        <rFont val="Arial Narrow"/>
        <family val="2"/>
      </rPr>
      <t>Avance 11% 
PNN CGSM</t>
    </r>
    <r>
      <rPr>
        <sz val="11"/>
        <rFont val="Arial Narrow"/>
        <family val="2"/>
      </rPr>
      <t>: Para este periodo no se presentaron actividades ilegales dentro del Área Protegida para impulsar un proceso sancionatorio,Evidencia:</t>
    </r>
    <r>
      <rPr>
        <b/>
        <sz val="11"/>
        <rFont val="Arial Narrow"/>
        <family val="2"/>
      </rPr>
      <t xml:space="preserve"> Correo NO APERTURA PROCESOS SANCIONATORIOS CUATRIMESTRE 1 DE 2020. Avance 11%
El CORCHAL MH</t>
    </r>
    <r>
      <rPr>
        <sz val="11"/>
        <rFont val="Arial Narrow"/>
        <family val="2"/>
      </rPr>
      <t xml:space="preserve"> Dadas las condiciones y presencia de actores armados en el contexto del Corchal MH, no se aplican procesos sancionatorios, por seguridad del personal del Área Protegida. </t>
    </r>
    <r>
      <rPr>
        <b/>
        <sz val="11"/>
        <rFont val="Arial Narrow"/>
        <family val="2"/>
      </rPr>
      <t xml:space="preserve"> Evidencia (Reporte trimestre no sacionatorios)</t>
    </r>
    <r>
      <rPr>
        <sz val="11"/>
        <rFont val="Arial Narrow"/>
        <family val="2"/>
      </rPr>
      <t>.</t>
    </r>
    <r>
      <rPr>
        <b/>
        <sz val="11"/>
        <rFont val="Arial Narrow"/>
        <family val="2"/>
      </rPr>
      <t>Avance 11%
PNNOPMBL:</t>
    </r>
    <r>
      <rPr>
        <sz val="11"/>
        <rFont val="Arial Narrow"/>
        <family val="2"/>
      </rPr>
      <t xml:space="preserve"> Durante el periodo de este informe no se han presentado actividades ilegales que ameriten abrir un proceso sancionatorio, Se envio email a la DT Caribe informando la no apertura de sancionatorios durante el primer trimestre. </t>
    </r>
    <r>
      <rPr>
        <b/>
        <sz val="11"/>
        <rFont val="Arial Narrow"/>
        <family val="2"/>
      </rPr>
      <t>Evidencia: Correosancionatorios. Avance 11% 
VIPIS</t>
    </r>
    <r>
      <rPr>
        <sz val="11"/>
        <rFont val="Arial Narrow"/>
        <family val="2"/>
      </rPr>
      <t xml:space="preserve"> Para este periodo no se presentaron actividades ilegales dentro del Area Protegida para impulsar un proceso sancionatorio. </t>
    </r>
    <r>
      <rPr>
        <b/>
        <sz val="11"/>
        <rFont val="Arial Narrow"/>
        <family val="2"/>
      </rPr>
      <t>Evidencia:</t>
    </r>
    <r>
      <rPr>
        <sz val="11"/>
        <rFont val="Arial Narrow"/>
        <family val="2"/>
      </rPr>
      <t xml:space="preserve"> </t>
    </r>
    <r>
      <rPr>
        <b/>
        <sz val="11"/>
        <rFont val="Arial Narrow"/>
        <family val="2"/>
      </rPr>
      <t>Correo vipis cero infracciones 1er trimestre 2022</t>
    </r>
    <r>
      <rPr>
        <sz val="11"/>
        <rFont val="Arial Narrow"/>
        <family val="2"/>
      </rPr>
      <t xml:space="preserve">. </t>
    </r>
    <r>
      <rPr>
        <b/>
        <sz val="11"/>
        <rFont val="Arial Narrow"/>
        <family val="2"/>
      </rPr>
      <t>Avance 11%.
CRSB</t>
    </r>
    <r>
      <rPr>
        <sz val="11"/>
        <rFont val="Arial Narrow"/>
        <family val="2"/>
      </rPr>
      <t>.</t>
    </r>
    <r>
      <rPr>
        <b/>
        <sz val="11"/>
        <rFont val="Arial Narrow"/>
        <family val="2"/>
      </rPr>
      <t xml:space="preserve"> </t>
    </r>
    <r>
      <rPr>
        <sz val="11"/>
        <rFont val="Arial Narrow"/>
        <family val="2"/>
      </rPr>
      <t xml:space="preserve">A la fecha el AP ha legalizado 7 medidas preventivas, sin embargo, estas aún no han sido remitidas a la DTCA toda vez que se requieren conceptos e informes que no se han logrado culminar, debido al represamiento de procesos que se tiene desde la vigencia 2020, donde inicialmente no se pudo avanzar en muchas visitas de campo en las cuales se recopila insumos para dichos informes, y agudizando la situación la falencia del funcionario profesional grado 8 (profesional de apoyo) por tanto se espera continuar avanzando a la mayor celeridad y contar con los mencionados conceptos para el tercer trimestre a fin de ir subsanando la situación y contando con el apoyo del funcionario faltante. </t>
    </r>
    <r>
      <rPr>
        <b/>
        <sz val="11"/>
        <rFont val="Arial Narrow"/>
        <family val="2"/>
      </rPr>
      <t xml:space="preserve">Anexo1. consolidado medidas preventivas 2022 Anexo2. oficios de comunicación medidas preventivas </t>
    </r>
    <r>
      <rPr>
        <sz val="11"/>
        <rFont val="Arial Narrow"/>
        <family val="2"/>
      </rPr>
      <t>Nota. aunque son 7 comunicaciones, solo se anexan 4 oficios debido a que los 3 restantes se interponen ante indeterminados .</t>
    </r>
    <r>
      <rPr>
        <b/>
        <sz val="11"/>
        <rFont val="Arial Narrow"/>
        <family val="2"/>
      </rPr>
      <t xml:space="preserve"> Avance 11%. 
CORALES DE PROFUNDIDAD. </t>
    </r>
    <r>
      <rPr>
        <sz val="11"/>
        <rFont val="Arial Narrow"/>
        <family val="2"/>
      </rPr>
      <t xml:space="preserve">El día 01 de abril del 2022, se envió correo electrónico a los abogados de la DTCA, mencionando que durante el primer trimestre del año 2022, no se ha presentado ningún tipo de infracción ambiental, para iniciar procesos sancionatorios en el PNN Corales de Profundidad.  </t>
    </r>
    <r>
      <rPr>
        <b/>
        <sz val="11"/>
        <rFont val="Arial Narrow"/>
        <family val="2"/>
      </rPr>
      <t>Anexo_1_Email_Reporte_no_infracciones_ambientales_trimestre_I_PNN CPR_01_04_2022.Avance 11%
SFF Los Colorados:</t>
    </r>
    <r>
      <rPr>
        <sz val="11"/>
        <rFont val="Arial Narrow"/>
        <family val="2"/>
      </rPr>
      <t xml:space="preserve"> Durante el primer cuatrimestre no se han impuesto medida preventivas que ameriten actuaciones sancionatorias, ante lo cual, el día 29 de marzo se remitió correo de comunicación a jurídica de la DTCA, informándolo</t>
    </r>
    <r>
      <rPr>
        <b/>
        <sz val="11"/>
        <rFont val="Arial Narrow"/>
        <family val="2"/>
      </rPr>
      <t xml:space="preserve"> (Anexo1. Comunicación dirigida a jurídica DTCA 29-03-22).Avance 11%
 PNN de Macuira</t>
    </r>
    <r>
      <rPr>
        <sz val="11"/>
        <rFont val="Arial Narrow"/>
        <family val="2"/>
      </rPr>
      <t xml:space="preserve">:  Durante el periodo de este informe no se han presentado actividades ilegales al interior del AP realizados por alijunas o miembros de las comunidades wayuu, que ameriten abrir un proceso sancionatorio. Evidencia </t>
    </r>
    <r>
      <rPr>
        <b/>
        <sz val="11"/>
        <rFont val="Arial Narrow"/>
        <family val="2"/>
      </rPr>
      <t>Correo Macuira Cero infracciones I trimestre_PNN de Macuira.2022.Avance 11%. 
SFF Los Flamencos:</t>
    </r>
    <r>
      <rPr>
        <sz val="11"/>
        <rFont val="Arial Narrow"/>
        <family val="2"/>
      </rPr>
      <t xml:space="preserve"> El día 22 de marzo de 2022, el AP realizó la solicitud a la DTCA por correo electrónico para el apoyo en la revisión del Auto 001 del 18 de marzo de 2022. Desde la DTCA se da respuesta a la solicitud el dia 29 de marzo. </t>
    </r>
    <r>
      <rPr>
        <b/>
        <sz val="11"/>
        <rFont val="Arial Narrow"/>
        <family val="2"/>
      </rPr>
      <t xml:space="preserve"> Pantallazo respuesta DTCA ( AUTO 001 DE 18 DE MARZO DE 2022) - equipotecnico.flamengos; Pantallazo solicitud revision AUTO 001 DE 18 MARZO DE 2022. Avance 11%
SNSM </t>
    </r>
    <r>
      <rPr>
        <sz val="11"/>
        <rFont val="Arial Narrow"/>
        <family val="2"/>
      </rPr>
      <t>A partir de información publicada en redes sociales los días 21 y 22 de enero de 2022, acerca de un ascenso no autorizado de visitantes hacia la zona del nevado y páramo del PNN SNSM, se inició actuación administrativo y teniendo en cuenta que el hallazgo no fue en flagrancia, se procedió a remitir a la DTCA lo siguiente: Informe de novedad, informe de campo e informe técnico inicial No. 20226710000036, todo a través del memorando No. 20226710000046 del 2 de marzo de 2022, para el correspondiente inicio del proceso.Se aportan como evidencias:</t>
    </r>
    <r>
      <rPr>
        <b/>
        <sz val="11"/>
        <rFont val="Arial Narrow"/>
        <family val="2"/>
      </rPr>
      <t xml:space="preserve">  1. Memorando 20226710000046 e Informe de novedad; 2. INFORME DE CAMPO INGRESO A NEVADOS; y 3. INFORME TÉCNICO No. 2022671000036. Avance 11%.
ACANDÍ</t>
    </r>
    <r>
      <rPr>
        <sz val="11"/>
        <rFont val="Arial Narrow"/>
        <family val="2"/>
      </rPr>
      <t>. Teniendo en cuenta las condiciones del municipio de Acandí por presencia de grupos armados, durante el cuatrimestre no se aplicó ningún proceso sancionatorio, por salvaguardar la integridad física de los integrantes del Santuario. Evidencia:</t>
    </r>
    <r>
      <rPr>
        <b/>
        <sz val="11"/>
        <rFont val="Arial Narrow"/>
        <family val="2"/>
      </rPr>
      <t xml:space="preserve"> Correo Acandí cero infracciones 1er trimestre 2022. Avance 11% </t>
    </r>
    <r>
      <rPr>
        <sz val="11"/>
        <rFont val="Arial Narrow"/>
        <family val="2"/>
      </rPr>
      <t xml:space="preserve">  
</t>
    </r>
    <r>
      <rPr>
        <b/>
        <sz val="11"/>
        <rFont val="Arial Narrow"/>
        <family val="2"/>
      </rPr>
      <t>BAHIA PORTETE.</t>
    </r>
    <r>
      <rPr>
        <sz val="11"/>
        <rFont val="Arial Narrow"/>
        <family val="2"/>
      </rPr>
      <t xml:space="preserve"> Teniendo en cuenta las condiciones del municipio de Acandí por presencia de grupos armados, durante el cuatrimestre no se aplicó ningún proceso sancionatorio, por salvaguardar la integridad física de los integrantes del Santuario Evidencia:</t>
    </r>
    <r>
      <rPr>
        <b/>
        <sz val="11"/>
        <rFont val="Arial Narrow"/>
        <family val="2"/>
      </rPr>
      <t xml:space="preserve"> Correo Reporte No sancionatorios PNN Bahía Portete Kaurrele Avance 11%.</t>
    </r>
  </si>
  <si>
    <r>
      <rPr>
        <b/>
        <sz val="11"/>
        <rFont val="Arial Narrow"/>
        <family val="2"/>
      </rPr>
      <t>DTCA</t>
    </r>
    <r>
      <rPr>
        <sz val="11"/>
        <rFont val="Arial Narrow"/>
        <family val="2"/>
      </rPr>
      <t>: 08/04/2022</t>
    </r>
  </si>
  <si>
    <r>
      <rPr>
        <b/>
        <sz val="11"/>
        <rFont val="Arial Narrow"/>
        <family val="2"/>
      </rPr>
      <t xml:space="preserve">DTCA: </t>
    </r>
    <r>
      <rPr>
        <sz val="11"/>
        <rFont val="Arial Narrow"/>
        <family val="2"/>
      </rPr>
      <t>La dirección Territorial r Asignar según corresponda al servidor público responsable del impulso del proceso sancionatorio mediante el Gestor Documental ORFEO  Evidencia: REPORTE DE ORFEO DEL DIRECTOR FILTRADO- PROCESOS SANCIONATORIOS.</t>
    </r>
  </si>
  <si>
    <r>
      <t xml:space="preserve">DTCA: </t>
    </r>
    <r>
      <rPr>
        <sz val="11"/>
        <rFont val="Arial Narrow"/>
        <family val="2"/>
      </rPr>
      <t>11%</t>
    </r>
  </si>
  <si>
    <r>
      <rPr>
        <b/>
        <sz val="11"/>
        <rFont val="Arial Narrow"/>
        <family val="2"/>
      </rPr>
      <t>PNN PISBA</t>
    </r>
    <r>
      <rPr>
        <sz val="11"/>
        <rFont val="Arial Narrow"/>
        <family val="2"/>
      </rPr>
      <t xml:space="preserve">: El AP informa mediante coreo electroncio que al pirmer cuatrimeste de 2022 no se ha presentado conductas sancionatorias . </t>
    </r>
    <r>
      <rPr>
        <b/>
        <sz val="11"/>
        <rFont val="Arial Narrow"/>
        <family val="2"/>
      </rPr>
      <t>Anexo</t>
    </r>
    <r>
      <rPr>
        <sz val="11"/>
        <rFont val="Arial Narrow"/>
        <family val="2"/>
      </rPr>
      <t xml:space="preserve">: PNN Pisba Correo electronico procesos sancionatorios.  ( AVANCE 11.11 %) </t>
    </r>
    <r>
      <rPr>
        <b/>
        <sz val="11"/>
        <rFont val="Arial Narrow"/>
        <family val="2"/>
      </rPr>
      <t>PNN CATATUMBO</t>
    </r>
    <r>
      <rPr>
        <sz val="11"/>
        <rFont val="Arial Narrow"/>
        <family val="2"/>
      </rPr>
      <t xml:space="preserve">:  El jefe del AP informa  que para el primer cuatriemstre de 2022 no se han presentado apertura de procesos sancionatorios. </t>
    </r>
    <r>
      <rPr>
        <b/>
        <sz val="11"/>
        <rFont val="Arial Narrow"/>
        <family val="2"/>
      </rPr>
      <t>Anexo: C</t>
    </r>
    <r>
      <rPr>
        <sz val="11"/>
        <rFont val="Arial Narrow"/>
        <family val="2"/>
      </rPr>
      <t>atatumbo - Procesos sancionatorios  ( AVANCE 11.11 %) .-</t>
    </r>
    <r>
      <rPr>
        <b/>
        <sz val="11"/>
        <rFont val="Arial Narrow"/>
        <family val="2"/>
      </rPr>
      <t xml:space="preserve"> GUANENTA: </t>
    </r>
    <r>
      <rPr>
        <sz val="11"/>
        <rFont val="Arial Narrow"/>
        <family val="2"/>
      </rPr>
      <t xml:space="preserve">El AP informa  a traves de correo electronico que el primer cuatriemstre de 2022 no ha iniciado procesos sancionaotrios. </t>
    </r>
    <r>
      <rPr>
        <b/>
        <sz val="11"/>
        <rFont val="Arial Narrow"/>
        <family val="2"/>
      </rPr>
      <t xml:space="preserve">Anexo: </t>
    </r>
    <r>
      <rPr>
        <sz val="11"/>
        <rFont val="Arial Narrow"/>
        <family val="2"/>
      </rPr>
      <t xml:space="preserve">Reporte procesos Sancionatorios SFF Guanentá.  ( AVANCE: 11.11 %) . - </t>
    </r>
    <r>
      <rPr>
        <b/>
        <sz val="11"/>
        <rFont val="Arial Narrow"/>
        <family val="2"/>
      </rPr>
      <t>SFF IGUAQUE</t>
    </r>
    <r>
      <rPr>
        <sz val="11"/>
        <rFont val="Arial Narrow"/>
        <family val="2"/>
      </rPr>
      <t xml:space="preserve">:  Se adjunta informe  triemestral de los  procesos sancionatorios vigentes con los impulsos procesales efectuaos en año 2022. </t>
    </r>
    <r>
      <rPr>
        <b/>
        <sz val="11"/>
        <rFont val="Arial Narrow"/>
        <family val="2"/>
      </rPr>
      <t>Anexos</t>
    </r>
    <r>
      <rPr>
        <sz val="11"/>
        <rFont val="Arial Narrow"/>
        <family val="2"/>
      </rPr>
      <t xml:space="preserve">: Informe triemstral sancionatorios  ( AVANCE: 11.11 %) - </t>
    </r>
    <r>
      <rPr>
        <b/>
        <sz val="11"/>
        <rFont val="Arial Narrow"/>
        <family val="2"/>
      </rPr>
      <t>COCUY</t>
    </r>
    <r>
      <rPr>
        <sz val="11"/>
        <rFont val="Arial Narrow"/>
        <family val="2"/>
      </rPr>
      <t xml:space="preserve"> : El AP informa  a traves de correo electronico que el primer cuatriemstre de 2022 no ha iniciado procesos sancionaotrios. </t>
    </r>
    <r>
      <rPr>
        <b/>
        <sz val="11"/>
        <rFont val="Arial Narrow"/>
        <family val="2"/>
      </rPr>
      <t>Anexo</t>
    </r>
    <r>
      <rPr>
        <sz val="11"/>
        <rFont val="Arial Narrow"/>
        <family val="2"/>
      </rPr>
      <t>: RREPORTE ACTUACIONES SANCIONATORIOS PNN COCUY - I TRIMESTRE 2022.  ( AVANCE: 11.11 %) .</t>
    </r>
    <r>
      <rPr>
        <b/>
        <sz val="11"/>
        <rFont val="Arial Narrow"/>
        <family val="2"/>
      </rPr>
      <t xml:space="preserve"> ESTORAQUES: </t>
    </r>
    <r>
      <rPr>
        <sz val="11"/>
        <rFont val="Arial Narrow"/>
        <family val="2"/>
      </rPr>
      <t xml:space="preserve">Se adjunta informe donde se relacionan las actuaciones sancionaotrias en el primer cuatrimestre de 2022  </t>
    </r>
    <r>
      <rPr>
        <b/>
        <sz val="11"/>
        <rFont val="Arial Narrow"/>
        <family val="2"/>
      </rPr>
      <t xml:space="preserve"> Anexo:</t>
    </r>
    <r>
      <rPr>
        <sz val="11"/>
        <rFont val="Arial Narrow"/>
        <family val="2"/>
      </rPr>
      <t xml:space="preserve">INFORME ACTUACIONES SANCIONATORIAS ANU LOS ESTORAQUES – I TRIMESTRE 2022.  ( AVANCE: 11.11%) . </t>
    </r>
    <r>
      <rPr>
        <b/>
        <sz val="11"/>
        <rFont val="Arial Narrow"/>
        <family val="2"/>
      </rPr>
      <t>YARIGUIES:</t>
    </r>
    <r>
      <rPr>
        <sz val="11"/>
        <rFont val="Arial Narrow"/>
        <family val="2"/>
      </rPr>
      <t xml:space="preserve"> El AP informa  a traves de correo electronico que el primer cuatriemstre de 2022 no ha iniciado procesos sancionaotrios. </t>
    </r>
    <r>
      <rPr>
        <b/>
        <sz val="11"/>
        <rFont val="Arial Narrow"/>
        <family val="2"/>
      </rPr>
      <t>Anexo</t>
    </r>
    <r>
      <rPr>
        <sz val="11"/>
        <rFont val="Arial Narrow"/>
        <family val="2"/>
      </rPr>
      <t xml:space="preserve">:REPORTE ACTUACIONES SANCIONATORIOS - I TRIMESTRE 2022_.  ( AVANCE: 11.11 %). </t>
    </r>
    <r>
      <rPr>
        <b/>
        <sz val="11"/>
        <rFont val="Arial Narrow"/>
        <family val="2"/>
      </rPr>
      <t>TAMA</t>
    </r>
    <r>
      <rPr>
        <sz val="11"/>
        <rFont val="Arial Narrow"/>
        <family val="2"/>
      </rPr>
      <t xml:space="preserve">: El AP informa  a traves de correo electronico que el primer cuatriemstre de 2022 no ha iniciado procesos sancionaotrios. </t>
    </r>
    <r>
      <rPr>
        <b/>
        <sz val="11"/>
        <rFont val="Arial Narrow"/>
        <family val="2"/>
      </rPr>
      <t>Anexo</t>
    </r>
    <r>
      <rPr>
        <sz val="11"/>
        <rFont val="Arial Narrow"/>
        <family val="2"/>
      </rPr>
      <t>: REPORTE ACTUACIONES SANCIONATORIOS - I TRIMESTRE 2022_  ( AVANCE: 11.11 %) .</t>
    </r>
  </si>
  <si>
    <r>
      <rPr>
        <b/>
        <sz val="11"/>
        <rFont val="Arial Narrow"/>
        <family val="2"/>
      </rPr>
      <t xml:space="preserve">DTAN: </t>
    </r>
    <r>
      <rPr>
        <sz val="11"/>
        <rFont val="Arial Narrow"/>
        <family val="2"/>
      </rPr>
      <t>6/04/2022</t>
    </r>
  </si>
  <si>
    <r>
      <rPr>
        <b/>
        <sz val="11"/>
        <rFont val="Arial Narrow"/>
        <family val="2"/>
      </rPr>
      <t xml:space="preserve">DTAN: </t>
    </r>
    <r>
      <rPr>
        <sz val="11"/>
        <rFont val="Arial Narrow"/>
        <family val="2"/>
      </rPr>
      <t xml:space="preserve">seinforma numerosde memorando Orfeo donde constan los distintos impulsos procesales proferidos por la DTAN durante el periodo de informe.  En ese orden, los impulsos procesales </t>
    </r>
    <r>
      <rPr>
        <u/>
        <sz val="11"/>
        <rFont val="Arial Narrow"/>
        <family val="2"/>
      </rPr>
      <t xml:space="preserve">proferidos y publicados en la gaceta ambiental </t>
    </r>
    <r>
      <rPr>
        <sz val="11"/>
        <rFont val="Arial Narrow"/>
        <family val="2"/>
      </rPr>
      <t>son:20225520000017 de fecha 9/03/2022, - 20225520000027 de fecha: 9/03/2022.- 20225520001813 de fecha: 18/03/2022,- 20225520001823 de fecha:22/03/2022.</t>
    </r>
    <r>
      <rPr>
        <b/>
        <sz val="11"/>
        <rFont val="Arial Narrow"/>
        <family val="2"/>
      </rPr>
      <t xml:space="preserve"> ANEXOS:1. </t>
    </r>
    <r>
      <rPr>
        <sz val="11"/>
        <rFont val="Arial Narrow"/>
        <family val="2"/>
      </rPr>
      <t xml:space="preserve">RELACIÓN DE MEMORANDOS IMPULSOS PROCESALES.- </t>
    </r>
    <r>
      <rPr>
        <b/>
        <sz val="11"/>
        <rFont val="Arial Narrow"/>
        <family val="2"/>
      </rPr>
      <t>2.</t>
    </r>
    <r>
      <rPr>
        <sz val="11"/>
        <rFont val="Arial Narrow"/>
        <family val="2"/>
      </rPr>
      <t xml:space="preserve"> Reporte Gaceta Ambiental.( Avance 11.11%) </t>
    </r>
    <r>
      <rPr>
        <b/>
        <sz val="11"/>
        <rFont val="Arial Narrow"/>
        <family val="2"/>
      </rPr>
      <t>PNN PISBA</t>
    </r>
    <r>
      <rPr>
        <sz val="11"/>
        <rFont val="Arial Narrow"/>
        <family val="2"/>
      </rPr>
      <t>: El AP informa mediante coreo electroncio que al pirmer cuatrimeste de 2022 no se ha presentado conductas sancionatorias . Anexo:</t>
    </r>
    <r>
      <rPr>
        <b/>
        <sz val="11"/>
        <rFont val="Arial Narrow"/>
        <family val="2"/>
      </rPr>
      <t xml:space="preserve"> </t>
    </r>
    <r>
      <rPr>
        <sz val="11"/>
        <rFont val="Arial Narrow"/>
        <family val="2"/>
      </rPr>
      <t xml:space="preserve">PNN Pisba Correo electronico procesos sancionatorios.  ( AV ANCE 11.11%) </t>
    </r>
    <r>
      <rPr>
        <b/>
        <sz val="11"/>
        <rFont val="Arial Narrow"/>
        <family val="2"/>
      </rPr>
      <t>PNN CATATUMBO</t>
    </r>
    <r>
      <rPr>
        <sz val="11"/>
        <rFont val="Arial Narrow"/>
        <family val="2"/>
      </rPr>
      <t xml:space="preserve">:  El jefe del AP informa  que para el primer cuatriemstre de 2022 no se han presentado apertura de procesos sancionatorios. Anexo: Catatumbo - Procesos sancionatorios  ( AVANCE 11.11 %) .- </t>
    </r>
    <r>
      <rPr>
        <b/>
        <sz val="11"/>
        <rFont val="Arial Narrow"/>
        <family val="2"/>
      </rPr>
      <t>GUANENTA</t>
    </r>
    <r>
      <rPr>
        <sz val="11"/>
        <rFont val="Arial Narrow"/>
        <family val="2"/>
      </rPr>
      <t xml:space="preserve">: El AP informa  a traves de correo electronico que el primer cuatriemstre de 2022 no ha iniciado procesos sancionaotrios. Anexo: Reporte procesos Sancionatorios SFF Guanentá.  ( AVANCE: 11.11 %)  </t>
    </r>
    <r>
      <rPr>
        <b/>
        <sz val="11"/>
        <rFont val="Arial Narrow"/>
        <family val="2"/>
      </rPr>
      <t>SFF IGUAQUE</t>
    </r>
    <r>
      <rPr>
        <sz val="11"/>
        <rFont val="Arial Narrow"/>
        <family val="2"/>
      </rPr>
      <t xml:space="preserve">:  Se adjunta informe  trimestral de los  procesos sancionatorios vigentes con los impulsos procesales efectuaos en año 2022. </t>
    </r>
    <r>
      <rPr>
        <b/>
        <sz val="11"/>
        <rFont val="Arial Narrow"/>
        <family val="2"/>
      </rPr>
      <t>Anexos:</t>
    </r>
    <r>
      <rPr>
        <sz val="11"/>
        <rFont val="Arial Narrow"/>
        <family val="2"/>
      </rPr>
      <t xml:space="preserve"> Informe trimestral sancionatorios. ( AVANCE 11.11 %) - </t>
    </r>
    <r>
      <rPr>
        <b/>
        <sz val="11"/>
        <rFont val="Arial Narrow"/>
        <family val="2"/>
      </rPr>
      <t>COCUY</t>
    </r>
    <r>
      <rPr>
        <sz val="11"/>
        <rFont val="Arial Narrow"/>
        <family val="2"/>
      </rPr>
      <t xml:space="preserve"> : El AP informa  a traves de correo electronico que el primer cuatriemstre de 2022 no ha iniciado procesos sancionaotrios . ( AVANCE: 11.11 %).- </t>
    </r>
    <r>
      <rPr>
        <b/>
        <sz val="11"/>
        <rFont val="Arial Narrow"/>
        <family val="2"/>
      </rPr>
      <t>ESTORAQUES</t>
    </r>
    <r>
      <rPr>
        <sz val="11"/>
        <rFont val="Arial Narrow"/>
        <family val="2"/>
      </rPr>
      <t>: Se adjunta informe donde se relacionan las actuaciones sancionaotrias en el primer cuatrimestre de 2022   Anexo:INFORME ACTUACIONES SANCIONATORIAS ANU LOS ESTORAQUES – I TRIMESTRE 2022. ( AVANCE 11.11%) .</t>
    </r>
    <r>
      <rPr>
        <b/>
        <sz val="11"/>
        <rFont val="Arial Narrow"/>
        <family val="2"/>
      </rPr>
      <t>YARIGUIES:</t>
    </r>
    <r>
      <rPr>
        <sz val="11"/>
        <rFont val="Arial Narrow"/>
        <family val="2"/>
      </rPr>
      <t>El AP informa  a traves de correo electronico que el primer cuatriemstre de 2022 no ha iniciado procesos sancionaotrios . ( AVANCE: 11.11</t>
    </r>
    <r>
      <rPr>
        <b/>
        <sz val="11"/>
        <rFont val="Arial Narrow"/>
        <family val="2"/>
      </rPr>
      <t xml:space="preserve"> %) </t>
    </r>
    <r>
      <rPr>
        <sz val="11"/>
        <rFont val="Arial Narrow"/>
        <family val="2"/>
      </rPr>
      <t xml:space="preserve"> .</t>
    </r>
    <r>
      <rPr>
        <b/>
        <sz val="11"/>
        <rFont val="Arial Narrow"/>
        <family val="2"/>
      </rPr>
      <t xml:space="preserve"> TAMA: </t>
    </r>
    <r>
      <rPr>
        <sz val="11"/>
        <rFont val="Arial Narrow"/>
        <family val="2"/>
      </rPr>
      <t>El AP informa  a traves de correo electronico que el primer cuatriemstre de 2022 no ha iniciado procesos sancionaotrios . ( AVANCE: 11.11 %)</t>
    </r>
  </si>
  <si>
    <r>
      <rPr>
        <b/>
        <sz val="11"/>
        <rFont val="Arial Narrow"/>
        <family val="2"/>
      </rPr>
      <t xml:space="preserve">DTAN: </t>
    </r>
    <r>
      <rPr>
        <sz val="11"/>
        <rFont val="Arial Narrow"/>
        <family val="2"/>
      </rPr>
      <t>11,11%</t>
    </r>
  </si>
  <si>
    <r>
      <rPr>
        <b/>
        <sz val="11"/>
        <rFont val="Arial Narrow"/>
        <family val="2"/>
      </rPr>
      <t>PNN CORDILLERA DE LOS PICACHOS:</t>
    </r>
    <r>
      <rPr>
        <sz val="11"/>
        <rFont val="Arial Narrow"/>
        <family val="2"/>
      </rPr>
      <t xml:space="preserve"> Desde el área protegida se envía correo electrónico a la DTOR solicitando apoyo en el suministro de imágenes para soportar y avanzar en nuevo proceso sancionatorio por eventos de quema y tala al interior del Parque.
Evidencia: Correo electronico solicitud apoyo a la DTOR.
</t>
    </r>
    <r>
      <rPr>
        <b/>
        <sz val="11"/>
        <rFont val="Arial Narrow"/>
        <family val="2"/>
      </rPr>
      <t>PNN SUMAPAZ</t>
    </r>
    <r>
      <rPr>
        <sz val="11"/>
        <rFont val="Arial Narrow"/>
        <family val="2"/>
      </rPr>
      <t xml:space="preserve">: Para este periodo (Enero - Marzo 2022), no hubo aperturas de sancionatorios en el PNN Sumapaz, se avanza en un espacio con la DTOR para el seguimiento de los sancionatorios existentes, donde se nos informó el pago de multa por parte del Ejercito Nacional. Evidencia: Correo_reportesancion_2022.
</t>
    </r>
    <r>
      <rPr>
        <b/>
        <sz val="11"/>
        <rFont val="Arial Narrow"/>
        <family val="2"/>
      </rPr>
      <t>PNN CHINGAZA</t>
    </r>
    <r>
      <rPr>
        <sz val="11"/>
        <rFont val="Arial Narrow"/>
        <family val="2"/>
      </rPr>
      <t xml:space="preserve">: Mediante Memorando No. 20227160001663 del 5 de marzo de 2022 se remitió a la DTOR la notificación de la Resolución 20211300005283 de 2021 realizada por el AP al señor Libardo Almanza Almanza, en el marco del Proceso Ejecutivo por Cobro Administrativo Coactivo No. 16-005. Evidencia: 2.1.2 Notificacion_libardo_almanza
</t>
    </r>
    <r>
      <rPr>
        <b/>
        <sz val="11"/>
        <rFont val="Arial Narrow"/>
        <family val="2"/>
      </rPr>
      <t>PNN TINIGUA</t>
    </r>
    <r>
      <rPr>
        <sz val="11"/>
        <rFont val="Arial Narrow"/>
        <family val="2"/>
      </rPr>
      <t xml:space="preserve">: Durante el periodo de reporte se adelantó seguimiento a 363,3 hectáreas deforestadas entre abril y diciembre del año 2021 al interior del Parque Nacional Natural Tinigua mediante la interpretación de imágenes satelitales , evidencia: 231.1 Informe_Tec_Inicial.
</t>
    </r>
    <r>
      <rPr>
        <b/>
        <sz val="11"/>
        <rFont val="Arial Narrow"/>
        <family val="2"/>
      </rPr>
      <t>PNN SIERRA DE LA MACARENA</t>
    </r>
    <r>
      <rPr>
        <sz val="11"/>
        <rFont val="Arial Narrow"/>
        <family val="2"/>
      </rPr>
      <t xml:space="preserve">: Para este reporte se presenta soporte de los correos enviados a la dependencia de PCV- DTOR, como parte de los avances de actuaciones para los informes técnicos (Anexo 1 Correo_PVC-Dtor_Inform_Proc Sanc_Pnsmac PDF) .
</t>
    </r>
    <r>
      <rPr>
        <b/>
        <sz val="11"/>
        <rFont val="Arial Narrow"/>
        <family val="2"/>
      </rPr>
      <t>DNMI CINARUCO</t>
    </r>
    <r>
      <rPr>
        <sz val="11"/>
        <rFont val="Arial Narrow"/>
        <family val="2"/>
      </rPr>
      <t xml:space="preserve">: A la fecha no se han realizado actuaciones sancionatorias para el DNMI Cinaruco. Se está en espera de lineamientos para abordar este tema en áreas donde es permitido el uso. No se anexan evidencia.
</t>
    </r>
    <r>
      <rPr>
        <b/>
        <sz val="11"/>
        <rFont val="Arial Narrow"/>
        <family val="2"/>
      </rPr>
      <t>PNN EL TUPARRO</t>
    </r>
    <r>
      <rPr>
        <sz val="11"/>
        <rFont val="Arial Narrow"/>
        <family val="2"/>
      </rPr>
      <t>: Durante la vigencia 2022, el PNN El Tuparro no ha se dado apertura de procesos sancionatorios ambientales, acordes a la Ley 1333; sin embargo, el equipo técnico del AP y la DTOR, avanzan en la construcción del informe para el inicio del proceso sancionatorio ambiental contra indeterminados por los incendios de cobertura vegetal presentados. No se anexa evidencias</t>
    </r>
  </si>
  <si>
    <r>
      <rPr>
        <b/>
        <sz val="11"/>
        <rFont val="Arial Narrow"/>
        <family val="2"/>
      </rPr>
      <t xml:space="preserve">DTOR: </t>
    </r>
    <r>
      <rPr>
        <sz val="11"/>
        <rFont val="Arial Narrow"/>
        <family val="2"/>
      </rPr>
      <t>4/04/2022</t>
    </r>
  </si>
  <si>
    <r>
      <rPr>
        <b/>
        <sz val="11"/>
        <rFont val="Arial Narrow"/>
        <family val="2"/>
      </rPr>
      <t xml:space="preserve">GTEA: </t>
    </r>
    <r>
      <rPr>
        <sz val="11"/>
        <rFont val="Arial Narrow"/>
        <family val="2"/>
      </rPr>
      <t>Se inicia la planificación de las jornadas de capacitación a las direcciones territoriales. Evidencia: Correo de los profesionales temáticos.</t>
    </r>
    <r>
      <rPr>
        <b/>
        <sz val="11"/>
        <rFont val="Arial Narrow"/>
        <family val="2"/>
      </rPr>
      <t xml:space="preserve">
PNN Churumbelos</t>
    </r>
    <r>
      <rPr>
        <sz val="11"/>
        <rFont val="Arial Narrow"/>
        <family val="2"/>
      </rPr>
      <t xml:space="preserve">: Se asigna  Funcionario quien participa en capacitación   IMPOSICIÓN DE MEDIDAS PREVENTIVAS DE CONFORMIDAD CON EL DECRETO 3572 DE 2011 de marzo 25 de 2022 (a.1 lista de asistencia de capacitacion de marzo 25 de 2022). 
</t>
    </r>
    <r>
      <rPr>
        <b/>
        <sz val="11"/>
        <rFont val="Arial Narrow"/>
        <family val="2"/>
      </rPr>
      <t>PNN Alto Fragua:</t>
    </r>
    <r>
      <rPr>
        <sz val="11"/>
        <rFont val="Arial Narrow"/>
        <family val="2"/>
      </rPr>
      <t xml:space="preserve"> El 25/03/22 el equipo del PNN AFIW recibió capacitación sobre imposición demedias preventivas de coformidad con el Decreto 3572 de2011, orientada desde la DTAM. (Anexo 1 Asistencia Medidas y Anexo 2 Presentacion Medidas). Previamente la Jefe de área  solicitó apoyo a área jurídica de la DTAM para la orientación del taller (Anexo_3_Correo solicitud_Capacitación).
</t>
    </r>
    <r>
      <rPr>
        <b/>
        <sz val="11"/>
        <rFont val="Arial Narrow"/>
        <family val="2"/>
      </rPr>
      <t>DTAM</t>
    </r>
    <r>
      <rPr>
        <sz val="11"/>
        <rFont val="Arial Narrow"/>
        <family val="2"/>
      </rPr>
      <t xml:space="preserve">: Con ocasión al fortalecimiento del proceso sancionatorio ambiental se realizó capacitación en la imposición de medidas preventivas, deconfomidad con el decreto 3572 de 2011, Ley 1333 de 2009 y la resolución 0476 de 2012. Anexo 1 asistencia capacitación en la imposición de medidas preventivas DTAM.
</t>
    </r>
    <r>
      <rPr>
        <b/>
        <sz val="11"/>
        <rFont val="Arial Narrow"/>
        <family val="2"/>
      </rPr>
      <t>PNN Cahuinarí</t>
    </r>
    <r>
      <rPr>
        <sz val="11"/>
        <rFont val="Arial Narrow"/>
        <family val="2"/>
      </rPr>
      <t xml:space="preserve">: La jefatura del área protegida participo en el taller “Medidas preventivas” impartido por el jurídico de Prevención Vigilancia y Control de la DTAM, Juan Carlos Munar el día 25 de marzo del 2022 en el marco de la Ley 1333 de 2009
Anexo 1 Presentación-medidas-preventivas-dtam - Anexo 2 Listado-asistencia-taller-medidas-preventivas-dtam.
</t>
    </r>
    <r>
      <rPr>
        <b/>
        <sz val="11"/>
        <rFont val="Arial Narrow"/>
        <family val="2"/>
      </rPr>
      <t>PNN Nukak:</t>
    </r>
    <r>
      <rPr>
        <sz val="11"/>
        <rFont val="Arial Narrow"/>
        <family val="2"/>
      </rPr>
      <t xml:space="preserve">  la Reserva participa en la capacitación dada por la DTcon relación a     Anexo asistencia capacitación en la imposición de medidas preventivas 25 marzo  sobre imposición demedias preventivas de coformidad con el Decreto 3572 de2011. Anexo asistencia capacitación en la imposición de medidas preventivas 25 marzo.
</t>
    </r>
    <r>
      <rPr>
        <b/>
        <sz val="11"/>
        <rFont val="Arial Narrow"/>
        <family val="2"/>
      </rPr>
      <t>PNN Amacayacu</t>
    </r>
    <r>
      <rPr>
        <sz val="11"/>
        <rFont val="Arial Narrow"/>
        <family val="2"/>
      </rPr>
      <t xml:space="preserve">: se participa en la capacitación dada por la DT sobre imposición demedias preventivas de coformidad con el Decreto 3572 de2011.  Anexo asistencia capacitación en la imposición de medidas preventivas 25 marzo.
</t>
    </r>
    <r>
      <rPr>
        <b/>
        <sz val="11"/>
        <rFont val="Arial Narrow"/>
        <family val="2"/>
      </rPr>
      <t>SPM Orito</t>
    </r>
    <r>
      <rPr>
        <sz val="11"/>
        <rFont val="Arial Narrow"/>
        <family val="2"/>
      </rPr>
      <t xml:space="preserve">: esde el SF PMOIA se participa en la capacitación “IMPOSICIÓN DE MEDIDAS PREVENTIVAS DE CONFORMIDAD CON EL DECRETO 3572 DE 2011 de marzo 25 de 2022” (Anexo 1_Capacitación en la imposición de medidas preventivas_Dec_3572 de 2011)
</t>
    </r>
    <r>
      <rPr>
        <b/>
        <sz val="11"/>
        <rFont val="Arial Narrow"/>
        <family val="2"/>
      </rPr>
      <t>PNN Río Puré</t>
    </r>
    <r>
      <rPr>
        <sz val="11"/>
        <rFont val="Arial Narrow"/>
        <family val="2"/>
      </rPr>
      <t xml:space="preserve">: El 25/03/22 el jefe del AP y la profesional de apoyo del recibimos capacitación sobre imposición demedias preventivas de coformidad con el Decreto 3572 de2011, orientada desde la DTAM. (ANEXO 3. Lista de asistencia).
</t>
    </r>
    <r>
      <rPr>
        <b/>
        <sz val="11"/>
        <rFont val="Arial Narrow"/>
        <family val="2"/>
      </rPr>
      <t>PNN Yaigojé</t>
    </r>
    <r>
      <rPr>
        <sz val="11"/>
        <rFont val="Arial Narrow"/>
        <family val="2"/>
      </rPr>
      <t xml:space="preserve">: La  DT  llevó a cabo  capacitación  sobre IMPOSICIÓN DE MEDIDAS PREVENTIVAS DE CONFORMIDAD CON EL DECRETO 3572 DE 2011 de marzo 25 de 2022, no se pudo asistir a esta actividad por un sinnúmero de actividades en el área protegida. Se programa para el segundo cuatrimestre la articulación con la DTAM para asistir a la capacitación que se va a programar DT - APs.
</t>
    </r>
    <r>
      <rPr>
        <b/>
        <sz val="11"/>
        <rFont val="Arial Narrow"/>
        <family val="2"/>
      </rPr>
      <t>PNN Chiribiquete</t>
    </r>
    <r>
      <rPr>
        <sz val="11"/>
        <rFont val="Arial Narrow"/>
        <family val="2"/>
      </rPr>
      <t xml:space="preserve">: Se participa encapacitación de  imposición de medidas preventivas de conformidad con el Decreto 3572 de 2011. Anexo 1 asistencia AM_cap_ imp_medidas preventivas_DTAM_25032022
</t>
    </r>
    <r>
      <rPr>
        <b/>
        <sz val="11"/>
        <rFont val="Arial Narrow"/>
        <family val="2"/>
      </rPr>
      <t>RNN Puinawai:</t>
    </r>
    <r>
      <rPr>
        <sz val="11"/>
        <rFont val="Arial Narrow"/>
        <family val="2"/>
      </rPr>
      <t xml:space="preserve"> Se participa en la reunión de sensibilización programada por la DTAM – Grupo Jurídico, relacionado a medidas preventivas en el marco de la ley 1333 de 2009. 
Anexo 3. Listado de asistencia capacitación en la imposición de medidas preventivas. Anexo 4. Presentacion DTAM.
</t>
    </r>
    <r>
      <rPr>
        <b/>
        <sz val="11"/>
        <rFont val="Arial Narrow"/>
        <family val="2"/>
      </rPr>
      <t>PNN La Paya</t>
    </r>
    <r>
      <rPr>
        <sz val="11"/>
        <rFont val="Arial Narrow"/>
        <family val="2"/>
      </rPr>
      <t xml:space="preserve">: el 25 de marzo de 2022 el equipo del PNN La Paya. recibio capacitacion sobre imposición demedias preventivas . Anexo_1_Ayuda Memoria Capacitacion).
</t>
    </r>
    <r>
      <rPr>
        <b/>
        <sz val="11"/>
        <rFont val="Arial Narrow"/>
        <family val="2"/>
      </rPr>
      <t xml:space="preserve">DTAO: </t>
    </r>
    <r>
      <rPr>
        <sz val="11"/>
        <rFont val="Arial Narrow"/>
        <family val="2"/>
      </rPr>
      <t xml:space="preserve">Las capacitaciones  para las AP serán coordinadas por la DTAO con cada uno de los jefes de AP y se  encuentran programadas para el segundo trimestre de la vigencia 2022,
Evidencias: Correo  - PROGRAMACION DE CAPACITACIONES PROCESOS SANCIONATORIOS
</t>
    </r>
    <r>
      <rPr>
        <b/>
        <sz val="11"/>
        <rFont val="Arial Narrow"/>
        <family val="2"/>
      </rPr>
      <t>DTAN:</t>
    </r>
    <r>
      <rPr>
        <sz val="11"/>
        <rFont val="Arial Narrow"/>
        <family val="2"/>
      </rPr>
      <t xml:space="preserve"> DTAN: Se anexan actas de reunión donde se ha llevado a cabo proceso de senbilización al equipo de trabajo de la  Dirección Territorial Andes Nororientales .  Se relacionan  lista de asistencia  donde se trató el tema  Ley 1333 de 2009  y así mismo Correo electrónico del 22 de marzo de 2022 a través del cual se observa la retroalimentación a los participantes de la sensibilización del mismos día. ANEXOS: 1. Sensibilización Ley 1333 de 2009. 21.02.2022.-  2. Sensibilización Ley 1333 de 2009. 22.03.2022.- 3. Retroalimentación - Sensibilización Ley 1333 de 2009. 22.03.2022.- 4. SYA Acta de reunión 01 de abril-
</t>
    </r>
    <r>
      <rPr>
        <b/>
        <sz val="11"/>
        <rFont val="Arial Narrow"/>
        <family val="2"/>
      </rPr>
      <t>DTOR:</t>
    </r>
    <r>
      <rPr>
        <sz val="11"/>
        <rFont val="Arial Narrow"/>
        <family val="2"/>
      </rPr>
      <t xml:space="preserve"> El área jurídica de la DTOR llevó a cabo una reunión virtual el día 01-03-2022 con el abogado del Grupo de Trámites y Evaluación Ambiental de NC sobre sensibilización Ley 1333 de 2009 (Procedimiento sancionatorio ambiental). Anexo: sensi_GTEA_DTOR_0103222. Además, el área jurídica de la DTOR realizó jornada de sensibilización el día miércoles 23 - 03 - 2022, contando con la asistencia virtual de veinte (20) participantes, según consta en el listado de asistencia que hace parte integral de acta de reunión registrada. La capacitación se enfoca en materia del procedimiento sancionatorio administrativo de carácter ambiental que ejerce la autoridad ambiental PNNC, DTOR y sus AP a través de la función sancionatoria regulada en la Ley 1333 de 2009. Anexo: Acta_sensib_AP, Lista_sensib_AP y sensi_GTEA_DTOR_0103222
</t>
    </r>
    <r>
      <rPr>
        <b/>
        <sz val="11"/>
        <rFont val="Arial Narrow"/>
        <family val="2"/>
      </rPr>
      <t xml:space="preserve">DTPA: </t>
    </r>
    <r>
      <rPr>
        <sz val="11"/>
        <rFont val="Arial Narrow"/>
        <family val="2"/>
      </rPr>
      <t xml:space="preserve">la dirección territorial a realizado una sensibilización uno al grupo del PNN farallones con respecto a la identificación de acciones del proceso sancionatorio ambiental (Evidencias:-Lista de asistencia PNN Farallones,  -Presentación Power Point).
</t>
    </r>
    <r>
      <rPr>
        <b/>
        <sz val="11"/>
        <rFont val="Arial Narrow"/>
        <family val="2"/>
      </rPr>
      <t>DTCA</t>
    </r>
    <r>
      <rPr>
        <sz val="11"/>
        <rFont val="Arial Narrow"/>
        <family val="2"/>
      </rPr>
      <t>: Para el primer cuatrimestre del año 2022, no se programó actividades de sensibilización. A esta fecha se establecieron la cantidad de sensibilizaciones y fechas para los próximos cuatrimestres, quedando así: Mayo 17 y 19 de 2022. Hora 09:00am /  Agosto 23 y 25 de 2022. Hora 09:00am. Se publicarán las fechas y divulgarán a todo el equipo de trabajo. Evidencia : Programación de Capacitaciones</t>
    </r>
  </si>
  <si>
    <r>
      <rPr>
        <b/>
        <sz val="12"/>
        <rFont val="Arial Narrow"/>
        <family val="2"/>
      </rPr>
      <t xml:space="preserve">PNN Cueva De Los Guacharos, PNN Complejo volcánico Doña Juana, PNN Las Hermosas, PNN Las Orquideas, PNN Los Nevados, PNN Nevado Del Huila, PNN Purace, PNN Selva De Florencia. PNN Tatama, SFF Galeras, SFF Isla De La Corota y SFF Otun Quimbaya: </t>
    </r>
    <r>
      <rPr>
        <sz val="12"/>
        <rFont val="Arial Narrow"/>
        <family val="2"/>
      </rPr>
      <t xml:space="preserve">Las capacitaciones  para las AP serán coordinadas por la DTAO con cada uno de los jefes de AP y se  encuentran programadas para el segundo trimestre de la vigencia 2022,
Evidencias: Correo  - PROGRAMACION DE CAPACITACIONES PROCESOS SANCIONATORIOS
</t>
    </r>
  </si>
  <si>
    <r>
      <t xml:space="preserve">PNN Cueva De Los Guacharos: 0%
PNN Complejo volcánico Doña Juana: 0%
PNN Las Hermosas: 0%
PNN Las Orquideas: 0%
PNN Los Nevados: 0%
PNN Nevado Del Huila: </t>
    </r>
    <r>
      <rPr>
        <sz val="10"/>
        <rFont val="Arial Narrow"/>
        <family val="2"/>
      </rPr>
      <t>0%</t>
    </r>
    <r>
      <rPr>
        <b/>
        <sz val="10"/>
        <rFont val="Arial Narrow"/>
        <family val="2"/>
      </rPr>
      <t xml:space="preserve">
PNN Purace: </t>
    </r>
    <r>
      <rPr>
        <sz val="10"/>
        <rFont val="Arial Narrow"/>
        <family val="2"/>
      </rPr>
      <t>0%</t>
    </r>
    <r>
      <rPr>
        <b/>
        <sz val="10"/>
        <rFont val="Arial Narrow"/>
        <family val="2"/>
      </rPr>
      <t xml:space="preserve">
PNN Selva De Florencia: </t>
    </r>
    <r>
      <rPr>
        <sz val="10"/>
        <rFont val="Arial Narrow"/>
        <family val="2"/>
      </rPr>
      <t>0%</t>
    </r>
    <r>
      <rPr>
        <b/>
        <sz val="10"/>
        <rFont val="Arial Narrow"/>
        <family val="2"/>
      </rPr>
      <t xml:space="preserve">
PNN Tatama: </t>
    </r>
    <r>
      <rPr>
        <sz val="10"/>
        <rFont val="Arial Narrow"/>
        <family val="2"/>
      </rPr>
      <t xml:space="preserve">0%
</t>
    </r>
    <r>
      <rPr>
        <b/>
        <sz val="10"/>
        <rFont val="Arial Narrow"/>
        <family val="2"/>
      </rPr>
      <t xml:space="preserve">SFF Galeras: </t>
    </r>
    <r>
      <rPr>
        <sz val="10"/>
        <rFont val="Arial Narrow"/>
        <family val="2"/>
      </rPr>
      <t>0%</t>
    </r>
    <r>
      <rPr>
        <b/>
        <sz val="10"/>
        <rFont val="Arial Narrow"/>
        <family val="2"/>
      </rPr>
      <t xml:space="preserve">
SFF Isla De La Corota:</t>
    </r>
    <r>
      <rPr>
        <sz val="10"/>
        <rFont val="Arial Narrow"/>
        <family val="2"/>
      </rPr>
      <t xml:space="preserve"> 0%</t>
    </r>
    <r>
      <rPr>
        <b/>
        <sz val="10"/>
        <rFont val="Arial Narrow"/>
        <family val="2"/>
      </rPr>
      <t xml:space="preserve">
SFF Otun Quimbaya: </t>
    </r>
    <r>
      <rPr>
        <sz val="10"/>
        <rFont val="Arial Narrow"/>
        <family val="2"/>
      </rPr>
      <t>0%</t>
    </r>
  </si>
  <si>
    <r>
      <rPr>
        <b/>
        <sz val="10"/>
        <rFont val="Arial Narrow"/>
        <family val="2"/>
      </rPr>
      <t>PNN Paramillo</t>
    </r>
    <r>
      <rPr>
        <sz val="10"/>
        <rFont val="Arial Narrow"/>
        <family val="2"/>
      </rPr>
      <t xml:space="preserve"> 1/04/2022
</t>
    </r>
    <r>
      <rPr>
        <b/>
        <sz val="10"/>
        <rFont val="Arial Narrow"/>
        <family val="2"/>
      </rPr>
      <t>PNN Tayrona 1</t>
    </r>
    <r>
      <rPr>
        <sz val="10"/>
        <rFont val="Arial Narrow"/>
        <family val="2"/>
      </rPr>
      <t xml:space="preserve">/04/2022
</t>
    </r>
    <r>
      <rPr>
        <b/>
        <sz val="10"/>
        <rFont val="Arial Narrow"/>
        <family val="2"/>
      </rPr>
      <t>PNN CGSM</t>
    </r>
    <r>
      <rPr>
        <sz val="10"/>
        <rFont val="Arial Narrow"/>
        <family val="2"/>
      </rPr>
      <t xml:space="preserve"> 1/04/2022
</t>
    </r>
    <r>
      <rPr>
        <b/>
        <sz val="10"/>
        <rFont val="Arial Narrow"/>
        <family val="2"/>
      </rPr>
      <t>EL CORCHAL</t>
    </r>
    <r>
      <rPr>
        <sz val="10"/>
        <rFont val="Arial Narrow"/>
        <family val="2"/>
      </rPr>
      <t xml:space="preserve"> 1/04/2022
</t>
    </r>
    <r>
      <rPr>
        <b/>
        <sz val="10"/>
        <rFont val="Arial Narrow"/>
        <family val="2"/>
      </rPr>
      <t>PROVIDENCIA</t>
    </r>
    <r>
      <rPr>
        <sz val="10"/>
        <rFont val="Arial Narrow"/>
        <family val="2"/>
      </rPr>
      <t xml:space="preserve"> 1/04/2022
</t>
    </r>
    <r>
      <rPr>
        <b/>
        <sz val="10"/>
        <rFont val="Arial Narrow"/>
        <family val="2"/>
      </rPr>
      <t>CRSB 1</t>
    </r>
    <r>
      <rPr>
        <sz val="10"/>
        <rFont val="Arial Narrow"/>
        <family val="2"/>
      </rPr>
      <t xml:space="preserve">/04/2022
</t>
    </r>
    <r>
      <rPr>
        <b/>
        <sz val="10"/>
        <rFont val="Arial Narrow"/>
        <family val="2"/>
      </rPr>
      <t>CORALES DE PROFUNDIDAD</t>
    </r>
    <r>
      <rPr>
        <sz val="10"/>
        <rFont val="Arial Narrow"/>
        <family val="2"/>
      </rPr>
      <t xml:space="preserve"> 1/04/2022
</t>
    </r>
    <r>
      <rPr>
        <b/>
        <sz val="10"/>
        <rFont val="Arial Narrow"/>
        <family val="2"/>
      </rPr>
      <t>VIPIS 1</t>
    </r>
    <r>
      <rPr>
        <sz val="10"/>
        <rFont val="Arial Narrow"/>
        <family val="2"/>
      </rPr>
      <t xml:space="preserve">/04/2022
</t>
    </r>
    <r>
      <rPr>
        <b/>
        <sz val="10"/>
        <rFont val="Arial Narrow"/>
        <family val="2"/>
      </rPr>
      <t>LOC COLORADOS 1</t>
    </r>
    <r>
      <rPr>
        <sz val="10"/>
        <rFont val="Arial Narrow"/>
        <family val="2"/>
      </rPr>
      <t xml:space="preserve">/04/2022
</t>
    </r>
    <r>
      <rPr>
        <b/>
        <sz val="10"/>
        <rFont val="Arial Narrow"/>
        <family val="2"/>
      </rPr>
      <t>MACUIRA 1</t>
    </r>
    <r>
      <rPr>
        <sz val="10"/>
        <rFont val="Arial Narrow"/>
        <family val="2"/>
      </rPr>
      <t xml:space="preserve">/04/2022
</t>
    </r>
    <r>
      <rPr>
        <b/>
        <sz val="10"/>
        <rFont val="Arial Narrow"/>
        <family val="2"/>
      </rPr>
      <t>LOS FLAMENCOS 1</t>
    </r>
    <r>
      <rPr>
        <sz val="10"/>
        <rFont val="Arial Narrow"/>
        <family val="2"/>
      </rPr>
      <t xml:space="preserve">/04/2022
</t>
    </r>
    <r>
      <rPr>
        <b/>
        <sz val="10"/>
        <rFont val="Arial Narrow"/>
        <family val="2"/>
      </rPr>
      <t xml:space="preserve">SNSM </t>
    </r>
    <r>
      <rPr>
        <sz val="10"/>
        <rFont val="Arial Narrow"/>
        <family val="2"/>
      </rPr>
      <t xml:space="preserve">1/04/2022
</t>
    </r>
    <r>
      <rPr>
        <b/>
        <sz val="10"/>
        <rFont val="Arial Narrow"/>
        <family val="2"/>
      </rPr>
      <t>ACANDÍ 1</t>
    </r>
    <r>
      <rPr>
        <sz val="10"/>
        <rFont val="Arial Narrow"/>
        <family val="2"/>
      </rPr>
      <t xml:space="preserve">/04/2022
</t>
    </r>
    <r>
      <rPr>
        <b/>
        <sz val="10"/>
        <rFont val="Arial Narrow"/>
        <family val="2"/>
      </rPr>
      <t>PORTETE</t>
    </r>
    <r>
      <rPr>
        <sz val="10"/>
        <rFont val="Arial Narrow"/>
        <family val="2"/>
      </rPr>
      <t xml:space="preserve"> 1/04/2022</t>
    </r>
  </si>
  <si>
    <r>
      <t xml:space="preserve">AREAS PROTEGIDAS DE LA DTAN - PNN CATATUMBO BARI, PNN COCUY,AUN ESTORAQUES, SFF GUANENTA ALTO RIO FONCE, SFF IGUAQUE, PNN PISBA, PNN SERRANIA YARIGUIES y PNN TAMA: </t>
    </r>
    <r>
      <rPr>
        <sz val="11"/>
        <rFont val="Arial Narrow"/>
        <family val="2"/>
      </rPr>
      <t xml:space="preserve">Se anexa acta de reunión donde se ha llevado a cabo proceso de sensibilización por el profesional de procesos sancionatorios de la DTAN Dr. Carlos Atuesta, al equipo de trabajo de la Dirección Territorial Andes Nororientales.  Se relacionan lista de asistencia donde se trató el tema Ley 1333 de 2009 .Nota:  No se coloca avance de Catatumbo quien no aparece en listga de asistencia. ANEXO:  Sensibilización Ley 1333 de 2009. COCUY: (Avance 33.33%) . ESTORAQUES: (Avance 33.33%). IGUAQUE: (Avance 33.33%). YARIGUIES: (Avance 33.33%) . TAMA: (Avance 33.33%) .PISBA: (Avance 33.33%) CATATUMBO:(Avance 0%) GUANENTA: (Avance 33.33%) </t>
    </r>
  </si>
  <si>
    <r>
      <t xml:space="preserve">PNN CATATUMBO BARI: 33,33%
</t>
    </r>
    <r>
      <rPr>
        <b/>
        <sz val="11"/>
        <rFont val="Arial Narrow"/>
        <family val="2"/>
      </rPr>
      <t>PNN COCUY: 33,33%</t>
    </r>
    <r>
      <rPr>
        <sz val="11"/>
        <rFont val="Arial Narrow"/>
        <family val="2"/>
      </rPr>
      <t xml:space="preserve">
AUN ESTORAQUES: 33,33%
SFF GUANENTA ALTO RIO FONCE: 33,33%
</t>
    </r>
    <r>
      <rPr>
        <b/>
        <sz val="11"/>
        <rFont val="Arial Narrow"/>
        <family val="2"/>
      </rPr>
      <t>SFF IGUAQUE: 33,33%</t>
    </r>
    <r>
      <rPr>
        <sz val="11"/>
        <rFont val="Arial Narrow"/>
        <family val="2"/>
      </rPr>
      <t xml:space="preserve">
PNN PISBA 33,33%
</t>
    </r>
    <r>
      <rPr>
        <b/>
        <sz val="11"/>
        <rFont val="Arial Narrow"/>
        <family val="2"/>
      </rPr>
      <t>PNN SERRANIA YARIGUIES: 33,33%
PNN TAMA: 33.33%</t>
    </r>
  </si>
  <si>
    <r>
      <rPr>
        <b/>
        <sz val="11"/>
        <rFont val="Arial Narrow"/>
        <family val="2"/>
      </rPr>
      <t>PNN Munchique</t>
    </r>
    <r>
      <rPr>
        <sz val="11"/>
        <rFont val="Arial Narrow"/>
        <family val="2"/>
      </rPr>
      <t xml:space="preserve">: Se plantea la gestión para la capacitación en el tema de procesos sancionatorios ambientales, con la oficina jurídica de la DTPA, para ser realizada en el segundo trimestre de 2022
</t>
    </r>
    <r>
      <rPr>
        <b/>
        <sz val="11"/>
        <rFont val="Arial Narrow"/>
        <family val="2"/>
      </rPr>
      <t>PNN Gorgona</t>
    </r>
    <r>
      <rPr>
        <sz val="11"/>
        <rFont val="Arial Narrow"/>
        <family val="2"/>
      </rPr>
      <t xml:space="preserve">: Socialización con el grupo de PVC sobre tramites sancionatorios e inducción en el ejercicio de la autoridad ambiental (Evidencia: Reunion Induccion Sancionatorios Ley 1333)
</t>
    </r>
    <r>
      <rPr>
        <b/>
        <sz val="11"/>
        <rFont val="Arial Narrow"/>
        <family val="2"/>
      </rPr>
      <t>PNN Farallones de Cali</t>
    </r>
    <r>
      <rPr>
        <sz val="11"/>
        <rFont val="Arial Narrow"/>
        <family val="2"/>
      </rPr>
      <t xml:space="preserve">: Se realizó una capacitación y organización de los expedientes por los diferentes sectores de la cuenca- Cali Se realizó capacitación en Cuenca Pance sobre el ejercicio de la autoridad ambiental. (Evidencias: Acta de capacitacion cuenta pance, Acta de reunion - Quebrahonda -21 y Capacitación GP PNNFARALLONES 08022022 (4).)
</t>
    </r>
    <r>
      <rPr>
        <b/>
        <sz val="11"/>
        <rFont val="Arial Narrow"/>
        <family val="2"/>
      </rPr>
      <t>SFF Malpelo</t>
    </r>
    <r>
      <rPr>
        <sz val="11"/>
        <rFont val="Arial Narrow"/>
        <family val="2"/>
      </rPr>
      <t xml:space="preserve">: no se ha realizado socialización en el tema de procesos sancionatorios.
</t>
    </r>
    <r>
      <rPr>
        <b/>
        <sz val="11"/>
        <rFont val="Arial Narrow"/>
        <family val="2"/>
      </rPr>
      <t>PNN Uramba</t>
    </r>
    <r>
      <rPr>
        <sz val="11"/>
        <rFont val="Arial Narrow"/>
        <family val="2"/>
      </rPr>
      <t xml:space="preserve">: no se ha realizado socialización en el tema de procesos sancionatorios.
</t>
    </r>
    <r>
      <rPr>
        <b/>
        <sz val="11"/>
        <rFont val="Arial Narrow"/>
        <family val="2"/>
      </rPr>
      <t>PNN Sanquianga</t>
    </r>
    <r>
      <rPr>
        <sz val="11"/>
        <rFont val="Arial Narrow"/>
        <family val="2"/>
      </rPr>
      <t xml:space="preserve">:  Pendiente de Coordinar con la DTPA temas específicos de corte jurídico para la sensibilización al equipo del área
</t>
    </r>
    <r>
      <rPr>
        <b/>
        <sz val="11"/>
        <rFont val="Arial Narrow"/>
        <family val="2"/>
      </rPr>
      <t>PNN Katios</t>
    </r>
    <r>
      <rPr>
        <sz val="11"/>
        <rFont val="Arial Narrow"/>
        <family val="2"/>
      </rPr>
      <t xml:space="preserve">: Se realizó capacitación al equipo del PNN Los Katíos el 17 de marzo de 2022, en metodologías para la implementación del ejercicio de Autoridad Ambiental y el manejo del aplicativo de la herramienta Smart Mobile. Uso de plataforma avanzada digital para reporte de los recorridos de PVC en campo (Memorias del evento y listado de asistencia)
</t>
    </r>
    <r>
      <rPr>
        <b/>
        <sz val="11"/>
        <rFont val="Arial Narrow"/>
        <family val="2"/>
      </rPr>
      <t>PNN Utria</t>
    </r>
    <r>
      <rPr>
        <sz val="11"/>
        <rFont val="Arial Narrow"/>
        <family val="2"/>
      </rPr>
      <t>: no se ha realizado socialización en el tema de procesos sancionatorios.</t>
    </r>
  </si>
  <si>
    <r>
      <rPr>
        <b/>
        <sz val="11"/>
        <rFont val="Arial Narrow"/>
        <family val="2"/>
      </rPr>
      <t>PNN Munchique:</t>
    </r>
    <r>
      <rPr>
        <sz val="11"/>
        <rFont val="Arial Narrow"/>
        <family val="2"/>
      </rPr>
      <t xml:space="preserve"> 0%
</t>
    </r>
    <r>
      <rPr>
        <b/>
        <sz val="11"/>
        <rFont val="Arial Narrow"/>
        <family val="2"/>
      </rPr>
      <t xml:space="preserve">PNN Gorgona: </t>
    </r>
    <r>
      <rPr>
        <sz val="11"/>
        <rFont val="Arial Narrow"/>
        <family val="2"/>
      </rPr>
      <t xml:space="preserve">100%
</t>
    </r>
    <r>
      <rPr>
        <b/>
        <sz val="11"/>
        <rFont val="Arial Narrow"/>
        <family val="2"/>
      </rPr>
      <t xml:space="preserve">SSF Isla Malpelo: </t>
    </r>
    <r>
      <rPr>
        <sz val="11"/>
        <rFont val="Arial Narrow"/>
        <family val="2"/>
      </rPr>
      <t xml:space="preserve">0%
</t>
    </r>
    <r>
      <rPr>
        <b/>
        <sz val="11"/>
        <rFont val="Arial Narrow"/>
        <family val="2"/>
      </rPr>
      <t>PNN Farallones de Cali:</t>
    </r>
    <r>
      <rPr>
        <sz val="11"/>
        <rFont val="Arial Narrow"/>
        <family val="2"/>
      </rPr>
      <t xml:space="preserve"> 100%
</t>
    </r>
    <r>
      <rPr>
        <b/>
        <sz val="11"/>
        <rFont val="Arial Narrow"/>
        <family val="2"/>
      </rPr>
      <t>PNN Sanquianga:</t>
    </r>
    <r>
      <rPr>
        <sz val="11"/>
        <rFont val="Arial Narrow"/>
        <family val="2"/>
      </rPr>
      <t>0%</t>
    </r>
    <r>
      <rPr>
        <b/>
        <sz val="11"/>
        <rFont val="Arial Narrow"/>
        <family val="2"/>
      </rPr>
      <t xml:space="preserve">
PNN Utria: </t>
    </r>
    <r>
      <rPr>
        <sz val="11"/>
        <rFont val="Arial Narrow"/>
        <family val="2"/>
      </rPr>
      <t>0%</t>
    </r>
    <r>
      <rPr>
        <b/>
        <sz val="11"/>
        <rFont val="Arial Narrow"/>
        <family val="2"/>
      </rPr>
      <t xml:space="preserve">
PNN Katios:</t>
    </r>
    <r>
      <rPr>
        <sz val="11"/>
        <rFont val="Arial Narrow"/>
        <family val="2"/>
      </rPr>
      <t>100%</t>
    </r>
    <r>
      <rPr>
        <b/>
        <sz val="11"/>
        <rFont val="Arial Narrow"/>
        <family val="2"/>
      </rPr>
      <t xml:space="preserve">
PNN Uramba:</t>
    </r>
    <r>
      <rPr>
        <sz val="11"/>
        <rFont val="Arial Narrow"/>
        <family val="2"/>
      </rPr>
      <t xml:space="preserve"> 0%</t>
    </r>
  </si>
  <si>
    <r>
      <rPr>
        <b/>
        <sz val="11"/>
        <rFont val="Arial Narrow"/>
        <family val="2"/>
      </rPr>
      <t>GTEA:</t>
    </r>
    <r>
      <rPr>
        <sz val="11"/>
        <rFont val="Arial Narrow"/>
        <family val="2"/>
      </rPr>
      <t xml:space="preserve"> La actividad se tiene programada para ejecutar en el segundo y tercer cuatrimestre de la vigencia. No se anexan evidencias. </t>
    </r>
  </si>
  <si>
    <r>
      <rPr>
        <b/>
        <sz val="11"/>
        <rFont val="Arial Narrow"/>
        <family val="2"/>
      </rPr>
      <t xml:space="preserve">GTEA: </t>
    </r>
    <r>
      <rPr>
        <sz val="11"/>
        <rFont val="Arial Narrow"/>
        <family val="2"/>
      </rPr>
      <t>0%</t>
    </r>
  </si>
  <si>
    <r>
      <rPr>
        <b/>
        <sz val="11"/>
        <rFont val="Arial Narrow"/>
        <family val="2"/>
      </rPr>
      <t>PNN Churumbelos</t>
    </r>
    <r>
      <rPr>
        <sz val="11"/>
        <rFont val="Arial Narrow"/>
        <family val="2"/>
      </rPr>
      <t xml:space="preserve">: 01/03/2022
</t>
    </r>
    <r>
      <rPr>
        <b/>
        <sz val="11"/>
        <rFont val="Arial Narrow"/>
        <family val="2"/>
      </rPr>
      <t>PNN Alto Fragua</t>
    </r>
    <r>
      <rPr>
        <sz val="11"/>
        <rFont val="Arial Narrow"/>
        <family val="2"/>
      </rPr>
      <t xml:space="preserve">: 01/03/2022
</t>
    </r>
    <r>
      <rPr>
        <b/>
        <sz val="11"/>
        <rFont val="Arial Narrow"/>
        <family val="2"/>
      </rPr>
      <t>PNN Amacyacu</t>
    </r>
    <r>
      <rPr>
        <sz val="11"/>
        <rFont val="Arial Narrow"/>
        <family val="2"/>
      </rPr>
      <t xml:space="preserve">: 01/03/2022
</t>
    </r>
    <r>
      <rPr>
        <b/>
        <sz val="11"/>
        <rFont val="Arial Narrow"/>
        <family val="2"/>
      </rPr>
      <t>PNN  Cahuinarí</t>
    </r>
    <r>
      <rPr>
        <sz val="11"/>
        <rFont val="Arial Narrow"/>
        <family val="2"/>
      </rPr>
      <t xml:space="preserve">: 01/03/2022
</t>
    </r>
    <r>
      <rPr>
        <b/>
        <sz val="11"/>
        <rFont val="Arial Narrow"/>
        <family val="2"/>
      </rPr>
      <t>RNN Nukak</t>
    </r>
    <r>
      <rPr>
        <sz val="11"/>
        <rFont val="Arial Narrow"/>
        <family val="2"/>
      </rPr>
      <t xml:space="preserve">: 01/03/2022
</t>
    </r>
    <r>
      <rPr>
        <b/>
        <sz val="11"/>
        <rFont val="Arial Narrow"/>
        <family val="2"/>
      </rPr>
      <t>SPM Orito</t>
    </r>
    <r>
      <rPr>
        <sz val="11"/>
        <rFont val="Arial Narrow"/>
        <family val="2"/>
      </rPr>
      <t xml:space="preserve">: 01/03/2022
</t>
    </r>
    <r>
      <rPr>
        <b/>
        <sz val="11"/>
        <rFont val="Arial Narrow"/>
        <family val="2"/>
      </rPr>
      <t>PNN Río Puré</t>
    </r>
    <r>
      <rPr>
        <sz val="11"/>
        <rFont val="Arial Narrow"/>
        <family val="2"/>
      </rPr>
      <t xml:space="preserve">: 01/03/2022
</t>
    </r>
    <r>
      <rPr>
        <b/>
        <sz val="11"/>
        <rFont val="Arial Narrow"/>
        <family val="2"/>
      </rPr>
      <t>PNN Yaigojé Apaporis</t>
    </r>
    <r>
      <rPr>
        <sz val="11"/>
        <rFont val="Arial Narrow"/>
        <family val="2"/>
      </rPr>
      <t xml:space="preserve">: 01/03/2022
</t>
    </r>
    <r>
      <rPr>
        <b/>
        <sz val="11"/>
        <rFont val="Arial Narrow"/>
        <family val="2"/>
      </rPr>
      <t>PNN Chiribiquete</t>
    </r>
    <r>
      <rPr>
        <sz val="11"/>
        <rFont val="Arial Narrow"/>
        <family val="2"/>
      </rPr>
      <t xml:space="preserve">: 01/03/2022
</t>
    </r>
    <r>
      <rPr>
        <b/>
        <sz val="11"/>
        <rFont val="Arial Narrow"/>
        <family val="2"/>
      </rPr>
      <t>RNN Puinawai</t>
    </r>
    <r>
      <rPr>
        <sz val="11"/>
        <rFont val="Arial Narrow"/>
        <family val="2"/>
      </rPr>
      <t xml:space="preserve">: 01/03/2022
</t>
    </r>
    <r>
      <rPr>
        <b/>
        <sz val="11"/>
        <rFont val="Arial Narrow"/>
        <family val="2"/>
      </rPr>
      <t>PNN La Paya</t>
    </r>
    <r>
      <rPr>
        <sz val="11"/>
        <rFont val="Arial Narrow"/>
        <family val="2"/>
      </rPr>
      <t>: 01/03/2022</t>
    </r>
  </si>
  <si>
    <r>
      <rPr>
        <b/>
        <sz val="11"/>
        <rFont val="Arial Narrow"/>
        <family val="2"/>
      </rPr>
      <t xml:space="preserve">PNN Churumbelos; </t>
    </r>
    <r>
      <rPr>
        <sz val="11"/>
        <rFont val="Arial Narrow"/>
        <family val="2"/>
      </rPr>
      <t xml:space="preserve">Con memorando 20225180003913 de marzo 22 de 2022 se envía a DTAM informe de PVC _I de 2022 (a.1. memorando 20225180003913 de marzo 22 de 2022 a.2 Informe PVC i trimestre de 2022) Informe sicosmart de primer trimestre de 2022 (a.3. Informe sicosmart de primer trimestre de 2022)
</t>
    </r>
    <r>
      <rPr>
        <b/>
        <sz val="11"/>
        <rFont val="Arial Narrow"/>
        <family val="2"/>
      </rPr>
      <t>PNN Alto Fragua</t>
    </r>
    <r>
      <rPr>
        <sz val="11"/>
        <rFont val="Arial Narrow"/>
        <family val="2"/>
      </rPr>
      <t xml:space="preserve">: El PNN AFIW generó informe PVC correspondiente al primer trimestre 2022 (Anexo 1 Inf PVC), el cual se remitió por correo al líder temático de la DTAM el 29/03/22 (Anexo 2 Correo Inf PVC).
</t>
    </r>
    <r>
      <rPr>
        <b/>
        <sz val="11"/>
        <rFont val="Arial Narrow"/>
        <family val="2"/>
      </rPr>
      <t>PNN Cahuinarí</t>
    </r>
    <r>
      <rPr>
        <sz val="11"/>
        <rFont val="Arial Narrow"/>
        <family val="2"/>
      </rPr>
      <t xml:space="preserve">: Acorde a la acción de control, se generó informe PVC Primer trimestre 2022.
Anexo 1 Informe-gestión-pvc-1-trimestre-2022
</t>
    </r>
    <r>
      <rPr>
        <b/>
        <sz val="11"/>
        <rFont val="Arial Narrow"/>
        <family val="2"/>
      </rPr>
      <t>RNN Nukak</t>
    </r>
    <r>
      <rPr>
        <sz val="11"/>
        <rFont val="Arial Narrow"/>
        <family val="2"/>
      </rPr>
      <t xml:space="preserve">: Durante el primer trimestre de 2022 en la línea de PVC, avanzó en el proceso de identificación de nuevos abiertos presentes en la reserva y la verificación de presiones, por consiguiente, se realizó la recopilación de imágenes satelitales tomadas de la plataforma Planet Scope., posterior a esto se procede a realizar el procesamiento de dichas imágenes y la elaboración de shapefile el cual recopila la información digitalizada referente a nuevos abiertos 2022 para el primer trimestre en los meses Diciembre del 2021 enero y febrero del 2022;
Anexo 1. Informe PVC 1er_TRIM_2022,Anexo Anexo 2. formato_38_PVC_000005_000047, Anexo 3. formato_38_PVC_000005_000048
Anexo 4. formato_38_PVC_000005_000049
</t>
    </r>
    <r>
      <rPr>
        <b/>
        <sz val="11"/>
        <rFont val="Arial Narrow"/>
        <family val="2"/>
      </rPr>
      <t>PNN Amacayacu</t>
    </r>
    <r>
      <rPr>
        <sz val="11"/>
        <rFont val="Arial Narrow"/>
        <family val="2"/>
      </rPr>
      <t xml:space="preserve">: se genera el informe de PVYC del trimestre. ANEXO 1_Informe trim 1 2022-Implementacion protocolo PVC PNNAMA. Es pertinente informar que el ejercicio se hace aún sin contrato de combustible ni de sobrevuelos. Y el analisis de cobertura que se hace es a través de sensores remotos.
</t>
    </r>
    <r>
      <rPr>
        <b/>
        <sz val="11"/>
        <rFont val="Arial Narrow"/>
        <family val="2"/>
      </rPr>
      <t>SPM Orito</t>
    </r>
    <r>
      <rPr>
        <sz val="11"/>
        <rFont val="Arial Narrow"/>
        <family val="2"/>
      </rPr>
      <t xml:space="preserve">: Para aplicar este control el 23 de marzo de 2022 por medio de correo electrónico se remitió a la DTAM, el Informe PVC del primer Trimestre de 2022 (Anexo1_03_23_2022_Correo de PNNC_Informe PVC Primer Trimestre, Anexo 2_ Informe de Gestión PVyC_1mer Trim_, en el cual está inmerso el informe Sico Smart del primer trimestre de 2022)
</t>
    </r>
    <r>
      <rPr>
        <b/>
        <sz val="11"/>
        <rFont val="Arial Narrow"/>
        <family val="2"/>
      </rPr>
      <t>PNN Río Puré</t>
    </r>
    <r>
      <rPr>
        <sz val="11"/>
        <rFont val="Arial Narrow"/>
        <family val="2"/>
      </rPr>
      <t xml:space="preserve">: se generó informe PVC correspondiente al primer trimestre 2022. ANEXO 4. INFORME I TRIMI PVC PNNRPU 03 ABR 2022.
</t>
    </r>
    <r>
      <rPr>
        <b/>
        <sz val="11"/>
        <rFont val="Arial Narrow"/>
        <family val="2"/>
      </rPr>
      <t>PNN Yaigojé</t>
    </r>
    <r>
      <rPr>
        <sz val="11"/>
        <rFont val="Arial Narrow"/>
        <family val="2"/>
      </rPr>
      <t xml:space="preserve">: El área protegida realizo para este trimestre informe Sico Smart con sus respectivos anexos e informe de PVC con sus anexos acorde con el procedimiento dando cumplimiento. Anexo 1 informe Sico Smart 1 trimestre, Anexo 2 informe PVC 1 trimestre.
</t>
    </r>
    <r>
      <rPr>
        <b/>
        <sz val="11"/>
        <rFont val="Arial Narrow"/>
        <family val="2"/>
      </rPr>
      <t>PNN Chiribiquete</t>
    </r>
    <r>
      <rPr>
        <sz val="11"/>
        <rFont val="Arial Narrow"/>
        <family val="2"/>
      </rPr>
      <t xml:space="preserve">: Se programó la ejecución de 5 recorridos de Prevención Vigilancia y Control, con el fin de identificar presiones que se tienen sobre el área protegida, dichos recorridos se realizaron en 2 Sobrevuelos, partiendo desde San José del Guaviare por el arco de deforestación, y la identificación de minería ilegal por el rio Apaporis, límite del AP, 1 recorrido de PVC en el marco de la identificación de transformaciones antropogénicas al interior y fuera del AP con sensores remotos (Sentinel-Panet Scop).  Anexo 1. Inf_PVC_Primer_trimestre_2022.
</t>
    </r>
    <r>
      <rPr>
        <b/>
        <sz val="11"/>
        <rFont val="Arial Narrow"/>
        <family val="2"/>
      </rPr>
      <t xml:space="preserve">RNN Puinawai: </t>
    </r>
    <r>
      <rPr>
        <sz val="11"/>
        <rFont val="Arial Narrow"/>
        <family val="2"/>
      </rPr>
      <t xml:space="preserve">La RNN Puinawai no cuenta con personal para avanzar en el documento. Por sugerencia de la SGM-GTEA para avanzar en el indicador se debe coordinar entre el AP y la DTAM la forma de avanzar. 
Anexo 5. Correo - Fwd_ RIESGOS DE GESTIÓN 22 Y 24 Y RIESGO DE CORRUPCIÓN 234 RNN PUINAWAI.
</t>
    </r>
    <r>
      <rPr>
        <b/>
        <sz val="11"/>
        <rFont val="Arial Narrow"/>
        <family val="2"/>
      </rPr>
      <t xml:space="preserve">PNN La Paya: </t>
    </r>
    <r>
      <rPr>
        <sz val="11"/>
        <rFont val="Arial Narrow"/>
        <family val="2"/>
      </rPr>
      <t>para la aplicación del control, Se genera el informe PVyC correspondiente al primer trimestre 2022 (Anexo 1 Inf PVC) , el cual se fue cargado junto con las evidencias del PAA.</t>
    </r>
  </si>
  <si>
    <r>
      <rPr>
        <b/>
        <sz val="11"/>
        <rFont val="Arial Narrow"/>
        <family val="2"/>
      </rPr>
      <t>PNN  Churumbelos;</t>
    </r>
    <r>
      <rPr>
        <sz val="11"/>
        <rFont val="Arial Narrow"/>
        <family val="2"/>
      </rPr>
      <t xml:space="preserve">33,3%
</t>
    </r>
    <r>
      <rPr>
        <b/>
        <sz val="11"/>
        <rFont val="Arial Narrow"/>
        <family val="2"/>
      </rPr>
      <t>PNN Alto Fragua</t>
    </r>
    <r>
      <rPr>
        <sz val="11"/>
        <rFont val="Arial Narrow"/>
        <family val="2"/>
      </rPr>
      <t xml:space="preserve">: 33,3%
</t>
    </r>
    <r>
      <rPr>
        <b/>
        <sz val="11"/>
        <rFont val="Arial Narrow"/>
        <family val="2"/>
      </rPr>
      <t>PNN Cahuinarí:</t>
    </r>
    <r>
      <rPr>
        <sz val="11"/>
        <rFont val="Arial Narrow"/>
        <family val="2"/>
      </rPr>
      <t xml:space="preserve"> 33,3%
</t>
    </r>
    <r>
      <rPr>
        <b/>
        <sz val="11"/>
        <rFont val="Arial Narrow"/>
        <family val="2"/>
      </rPr>
      <t>RNN Nukak</t>
    </r>
    <r>
      <rPr>
        <sz val="11"/>
        <rFont val="Arial Narrow"/>
        <family val="2"/>
      </rPr>
      <t xml:space="preserve">: 33,3%
</t>
    </r>
    <r>
      <rPr>
        <b/>
        <sz val="11"/>
        <rFont val="Arial Narrow"/>
        <family val="2"/>
      </rPr>
      <t>PNN Amacayacu</t>
    </r>
    <r>
      <rPr>
        <sz val="11"/>
        <rFont val="Arial Narrow"/>
        <family val="2"/>
      </rPr>
      <t xml:space="preserve">: 33,3%
</t>
    </r>
    <r>
      <rPr>
        <b/>
        <sz val="11"/>
        <rFont val="Arial Narrow"/>
        <family val="2"/>
      </rPr>
      <t>SPM  Orito</t>
    </r>
    <r>
      <rPr>
        <sz val="11"/>
        <rFont val="Arial Narrow"/>
        <family val="2"/>
      </rPr>
      <t xml:space="preserve">: 33,3%
</t>
    </r>
    <r>
      <rPr>
        <b/>
        <sz val="11"/>
        <rFont val="Arial Narrow"/>
        <family val="2"/>
      </rPr>
      <t>PNN Río Puré</t>
    </r>
    <r>
      <rPr>
        <sz val="11"/>
        <rFont val="Arial Narrow"/>
        <family val="2"/>
      </rPr>
      <t xml:space="preserve">: 33,3%
</t>
    </r>
    <r>
      <rPr>
        <b/>
        <sz val="11"/>
        <rFont val="Arial Narrow"/>
        <family val="2"/>
      </rPr>
      <t>PNN Yaigojé</t>
    </r>
    <r>
      <rPr>
        <sz val="11"/>
        <rFont val="Arial Narrow"/>
        <family val="2"/>
      </rPr>
      <t xml:space="preserve">: 33,3%
</t>
    </r>
    <r>
      <rPr>
        <b/>
        <sz val="11"/>
        <rFont val="Arial Narrow"/>
        <family val="2"/>
      </rPr>
      <t>PNN Chiribiquete</t>
    </r>
    <r>
      <rPr>
        <sz val="11"/>
        <rFont val="Arial Narrow"/>
        <family val="2"/>
      </rPr>
      <t xml:space="preserve">: 33,3%
</t>
    </r>
    <r>
      <rPr>
        <b/>
        <sz val="11"/>
        <rFont val="Arial Narrow"/>
        <family val="2"/>
      </rPr>
      <t>RNN Puinawai</t>
    </r>
    <r>
      <rPr>
        <sz val="11"/>
        <rFont val="Arial Narrow"/>
        <family val="2"/>
      </rPr>
      <t xml:space="preserve">: 0%
</t>
    </r>
    <r>
      <rPr>
        <b/>
        <sz val="11"/>
        <rFont val="Arial Narrow"/>
        <family val="2"/>
      </rPr>
      <t>PNN La Paya</t>
    </r>
    <r>
      <rPr>
        <sz val="11"/>
        <rFont val="Arial Narrow"/>
        <family val="2"/>
      </rPr>
      <t>: 33,3%</t>
    </r>
  </si>
  <si>
    <r>
      <rPr>
        <b/>
        <sz val="10"/>
        <rFont val="Arial Narrow"/>
        <family val="2"/>
      </rPr>
      <t xml:space="preserve">1. PNN Complejo volcánico Doña Juana Cascabel: </t>
    </r>
    <r>
      <rPr>
        <sz val="10"/>
        <rFont val="Arial Narrow"/>
        <family val="2"/>
      </rPr>
      <t xml:space="preserve">El AP realizó el informe de seguimiento trimestral de implementación de acciones del protocolo de PVC correspondientes al 1 trimestre del 2022 revisados por la territorial. Se adjunta informe - Informe PVC I trimestre- Doña Juana – 2022- carpeta con Anexos-correo  doña Juana  rem inf PVC a la DTAO
</t>
    </r>
    <r>
      <rPr>
        <b/>
        <sz val="10"/>
        <rFont val="Arial Narrow"/>
        <family val="2"/>
      </rPr>
      <t>2. PNN Cueva de Los Guacharos</t>
    </r>
    <r>
      <rPr>
        <sz val="10"/>
        <rFont val="Arial Narrow"/>
        <family val="2"/>
      </rPr>
      <t xml:space="preserve">: El AP realizó el informe de seguimiento trimestral de implementación de acciones del protocolo de PVC correspondientes al 1 trimestre del 2022 revisados por la territorial. Se adjunta informe - Informe PVC I Trimestre- Guacharos- 2022 con anexos-Comunicado Guacharos de remisión del informe de PVC con anexos a la DTAO.
</t>
    </r>
    <r>
      <rPr>
        <b/>
        <sz val="10"/>
        <rFont val="Arial Narrow"/>
        <family val="2"/>
      </rPr>
      <t xml:space="preserve">3. PNN Las Hermosas Gloria Valencia de Castaño: </t>
    </r>
    <r>
      <rPr>
        <sz val="10"/>
        <rFont val="Arial Narrow"/>
        <family val="2"/>
      </rPr>
      <t xml:space="preserve">El AP realizó el informe de seguimiento trimestral de implementación de acciones del protocolo de PVC correspondientes al 1 trimestre del 2022 revisados por la territorial. Se adjunta informe - Informe trimestral de PVC con anexos-Comunicado Las Hermosas de remisión del informe de PVC con anexos a la DTAO.
</t>
    </r>
    <r>
      <rPr>
        <b/>
        <sz val="10"/>
        <rFont val="Arial Narrow"/>
        <family val="2"/>
      </rPr>
      <t>4. PNN Orquídeas</t>
    </r>
    <r>
      <rPr>
        <sz val="10"/>
        <rFont val="Arial Narrow"/>
        <family val="2"/>
      </rPr>
      <t xml:space="preserve">: El AP realizó el informe de seguimiento trimestral de implementación de acciones del protocolo de PVC correspondientes al 1 trimestre del 2022 revisados por la territorial. Se adjunta informe - Informe trimestral de PVC con anexos -Comunicado Las Orquídeas de remisión del informe de PVC con anexos a la DTAO.
</t>
    </r>
    <r>
      <rPr>
        <b/>
        <sz val="10"/>
        <rFont val="Arial Narrow"/>
        <family val="2"/>
      </rPr>
      <t xml:space="preserve">5. PNN Nevados: </t>
    </r>
    <r>
      <rPr>
        <sz val="10"/>
        <rFont val="Arial Narrow"/>
        <family val="2"/>
      </rPr>
      <t xml:space="preserve">El AP realizó el informe de seguimiento trimestral de implementación de acciones del protocolo de PVC correspondientes al 1 trimestre del 2022 revisados por la territorial. Se adjunta informe El AP realizó el informe de seguimiento trimestral de implementación de acciones del protocolo de PVC correspondientes al 1 trimestre del 2022 revisados por la territorial. Se adjunta informe - Informe trimestral de PVC con anexos-Comunicado Nevados de remisión del informe de PVC con anexos a la DTAO.
</t>
    </r>
    <r>
      <rPr>
        <b/>
        <sz val="10"/>
        <rFont val="Arial Narrow"/>
        <family val="2"/>
      </rPr>
      <t xml:space="preserve">6. PNN Nevado del Huila </t>
    </r>
    <r>
      <rPr>
        <sz val="10"/>
        <rFont val="Arial Narrow"/>
        <family val="2"/>
      </rPr>
      <t xml:space="preserve">El AP realizó el informe de seguimiento trimestral de implementación de acciones del protocolo de PVC correspondientes al 1 trimestre del 2022 revisados por la territorial. Se adjunta informe - Informe trimestral de PVC con anexos- Comunicado NHU de remisión del informe de PVC con anexos a la DTAO.
</t>
    </r>
    <r>
      <rPr>
        <b/>
        <sz val="10"/>
        <rFont val="Arial Narrow"/>
        <family val="2"/>
      </rPr>
      <t>7. PNN Puracé:</t>
    </r>
    <r>
      <rPr>
        <sz val="10"/>
        <rFont val="Arial Narrow"/>
        <family val="2"/>
      </rPr>
      <t xml:space="preserve"> El AP realizó el informe de seguimiento trimestral de implementación de acciones del protocolo de PVC correspondientes al 1 trimestre del 2022 revisados por la territorial. Se adjunta informe - Informe trimestral de PVC con anexos -Comunicado Puracé de remisión del informe de PVC
</t>
    </r>
    <r>
      <rPr>
        <b/>
        <sz val="10"/>
        <rFont val="Arial Narrow"/>
        <family val="2"/>
      </rPr>
      <t xml:space="preserve">8. PNN Selva de Florencia: </t>
    </r>
    <r>
      <rPr>
        <sz val="10"/>
        <rFont val="Arial Narrow"/>
        <family val="2"/>
      </rPr>
      <t xml:space="preserve">El AP realizó el informe de seguimiento trimestral de implementación de acciones del protocolo de PVC correspondientes al 1 trimestre del 2022 revisados por la territorial. Se adjunta informe - informe trimestral de PVC con anexos -Comunicado Selva de Florencia de remisión del informe de PVC con anexos a la DTAO
</t>
    </r>
    <r>
      <rPr>
        <b/>
        <sz val="10"/>
        <rFont val="Arial Narrow"/>
        <family val="2"/>
      </rPr>
      <t>9. PNN Tatamá</t>
    </r>
    <r>
      <rPr>
        <sz val="10"/>
        <rFont val="Arial Narrow"/>
        <family val="2"/>
      </rPr>
      <t xml:space="preserve">: El AP realizó el informe de seguimiento trimestral de implementación de acciones del protocolo de PVC correspondientes al 1 trimestre del 2022 revisados por la territorial. Se adjunta informe - Informe trimestral de PVC con anexos- Comunicado Tatamá de remisión del informe de PVC con anexos a la DTAO.
</t>
    </r>
    <r>
      <rPr>
        <b/>
        <sz val="10"/>
        <rFont val="Arial Narrow"/>
        <family val="2"/>
      </rPr>
      <t xml:space="preserve">10. SFF Galeras: </t>
    </r>
    <r>
      <rPr>
        <sz val="10"/>
        <rFont val="Arial Narrow"/>
        <family val="2"/>
      </rPr>
      <t xml:space="preserve">El AP realizó el informe de seguimiento trimestral de implementación de acciones del protocolo de PVC correspondientes al 1 trimestre del 2022 revisados por la territorial. Se adjunta informe - informe trimestral de PVC con anexos - Comunicado Galeras de remisión del informe de PVC con anexos a la DTAO.
</t>
    </r>
    <r>
      <rPr>
        <b/>
        <sz val="10"/>
        <rFont val="Arial Narrow"/>
        <family val="2"/>
      </rPr>
      <t xml:space="preserve">11. SF Isla de La Corota: </t>
    </r>
    <r>
      <rPr>
        <sz val="10"/>
        <rFont val="Arial Narrow"/>
        <family val="2"/>
      </rPr>
      <t xml:space="preserve">El AP realizó el informe de seguimiento trimestral de implementación de acciones del protocolo de PVC correspondientes al 1 trimestre del 2022 revisados por la territorial. Se adjunta informe - informe trimestral de PVC con anexos- Comunicado COR de remisión del informe de PVC con anexos a la DTAO.
</t>
    </r>
    <r>
      <rPr>
        <b/>
        <sz val="10"/>
        <rFont val="Arial Narrow"/>
        <family val="2"/>
      </rPr>
      <t xml:space="preserve">12. SFF Otún Quimbaya: </t>
    </r>
    <r>
      <rPr>
        <sz val="10"/>
        <rFont val="Arial Narrow"/>
        <family val="2"/>
      </rPr>
      <t>El AP realizó el informe de seguimiento trimestral de implementación de acciones del protocolo de PVC correspondientes al 1 trimestre del 2022 revisados por la territorial. Se adjunta informe - Informe PVC Trimestre I-Otun Quimbaya-2022 con anexos- Comunicado Otún Quimbaya de remisión del informe de PVC con anexos a la DTAO.</t>
    </r>
  </si>
  <si>
    <r>
      <rPr>
        <b/>
        <sz val="12"/>
        <rFont val="Arial Narrow"/>
        <family val="2"/>
      </rPr>
      <t>PARAMILLO.</t>
    </r>
    <r>
      <rPr>
        <sz val="12"/>
        <rFont val="Arial Narrow"/>
        <family val="2"/>
      </rPr>
      <t xml:space="preserve"> Se elaboró el informe trimestral de PVC donde quedaron reportadas todas las presiones registradas en los recorridos de campo, se anexa. </t>
    </r>
    <r>
      <rPr>
        <b/>
        <sz val="12"/>
        <rFont val="Arial Narrow"/>
        <family val="2"/>
      </rPr>
      <t>2022_03_31 Informe PVC PNN Paramillo Trimestre I; Anexos Informe PVC_PNN Paramillo_Trimestre I. Correo indicaciones envío de reportes para PAA. Avance 33.33%</t>
    </r>
    <r>
      <rPr>
        <sz val="12"/>
        <rFont val="Arial Narrow"/>
        <family val="2"/>
      </rPr>
      <t xml:space="preserve">
</t>
    </r>
    <r>
      <rPr>
        <b/>
        <sz val="12"/>
        <rFont val="Arial Narrow"/>
        <family val="2"/>
      </rPr>
      <t>TAYRONA</t>
    </r>
    <r>
      <rPr>
        <sz val="12"/>
        <rFont val="Arial Narrow"/>
        <family val="2"/>
      </rPr>
      <t xml:space="preserve">. Se elaboró el informe trimestral de PVC donde quedaron reportadas todas las presiones registradas en los recorridos de campo, se anexa </t>
    </r>
    <r>
      <rPr>
        <b/>
        <sz val="12"/>
        <rFont val="Arial Narrow"/>
        <family val="2"/>
      </rPr>
      <t>I_Informe_Trimestral_PVC_Tayrona_2022; Informe SMART 1er trimetre 2022_TAYRONA</t>
    </r>
    <r>
      <rPr>
        <sz val="12"/>
        <rFont val="Arial Narrow"/>
        <family val="2"/>
      </rPr>
      <t xml:space="preserve"> </t>
    </r>
    <r>
      <rPr>
        <b/>
        <sz val="12"/>
        <rFont val="Arial Narrow"/>
        <family val="2"/>
      </rPr>
      <t>Correo indicaciones envío de reportes para PAA. Avance 33.33%</t>
    </r>
    <r>
      <rPr>
        <sz val="12"/>
        <rFont val="Arial Narrow"/>
        <family val="2"/>
      </rPr>
      <t xml:space="preserve">
</t>
    </r>
    <r>
      <rPr>
        <b/>
        <sz val="12"/>
        <rFont val="Arial Narrow"/>
        <family val="2"/>
      </rPr>
      <t>SFF CGSM</t>
    </r>
    <r>
      <rPr>
        <sz val="12"/>
        <rFont val="Arial Narrow"/>
        <family val="2"/>
      </rPr>
      <t xml:space="preserve"> Se elaboró el informe trimestral de PVC donde quedaron reportadas todas las presiones registradas en los recorridos de campo, se anexa </t>
    </r>
    <r>
      <rPr>
        <b/>
        <sz val="12"/>
        <rFont val="Arial Narrow"/>
        <family val="2"/>
      </rPr>
      <t>Correo de Parques Nacionales Naturales de Colombia - Re_ Carpeta compartida contigo_ _I Reporte Trimestral-PVC PAA-2022_; I Informe Trimestral P.V.C. -- SFF-CGSM 2022; Correo de Parques Nacionales Naturales de Colombia - Re_ Carpeta compartida contigo_ _I Reporte Trimestral-PVC PAA-2022_ Avance 33.3%.</t>
    </r>
    <r>
      <rPr>
        <sz val="12"/>
        <rFont val="Arial Narrow"/>
        <family val="2"/>
      </rPr>
      <t xml:space="preserve"> 
</t>
    </r>
    <r>
      <rPr>
        <b/>
        <sz val="12"/>
        <rFont val="Arial Narrow"/>
        <family val="2"/>
      </rPr>
      <t>SFF EL CORCHAL</t>
    </r>
    <r>
      <rPr>
        <sz val="12"/>
        <rFont val="Arial Narrow"/>
        <family val="2"/>
      </rPr>
      <t xml:space="preserve"> El área protegida genera el respectivo Informe de PVC </t>
    </r>
    <r>
      <rPr>
        <b/>
        <sz val="12"/>
        <rFont val="Arial Narrow"/>
        <family val="2"/>
      </rPr>
      <t>(Informe_PVC-SFFCMH_Primer_Trimestre_2022)</t>
    </r>
    <r>
      <rPr>
        <sz val="12"/>
        <rFont val="Arial Narrow"/>
        <family val="2"/>
      </rPr>
      <t xml:space="preserve">, donde se detallan las acciones de Prevención, Control y Vigilancia aplicadas en el periodo comprendido entre Enero a Marzo de 2022. </t>
    </r>
    <r>
      <rPr>
        <b/>
        <sz val="12"/>
        <rFont val="Arial Narrow"/>
        <family val="2"/>
      </rPr>
      <t>Correo indicaciones envío de reportes para PAA. Avance 33.33%</t>
    </r>
    <r>
      <rPr>
        <sz val="12"/>
        <rFont val="Arial Narrow"/>
        <family val="2"/>
      </rPr>
      <t xml:space="preserve">
PNN OLD PROVIDENCE Se presento el informe trimestral de PVC </t>
    </r>
    <r>
      <rPr>
        <b/>
        <sz val="12"/>
        <rFont val="Arial Narrow"/>
        <family val="2"/>
      </rPr>
      <t>(informe PVC_V2_2022_T1), donde se incluyen los anexos establecidos. Formato AAB_FO-25. Programación trimestral de recorridos de PVC T1; Formato AAMB_FO_26. Ejecución trimestral de recorridos de PVC T1.  Correo indicaciones envío de reportes para PAA. Avance 33.33%
VIPIS</t>
    </r>
    <r>
      <rPr>
        <sz val="12"/>
        <rFont val="Arial Narrow"/>
        <family val="2"/>
      </rPr>
      <t xml:space="preserve"> El Area Protegida  presentó el informe trimestral de PVC,  con sus anexos y fueron remitidos a DTCA para su respectivo análisis y cálculo de visibilidad, donde nos dio un resultado para el trimestre de  un área bajo presión visibilizada y acumulada de 1003,28 ha, que corresponden al 43,70% del área administrada por PNN en presión cubierta por recorridos de Prevención, Vigilancia y Control.Evidencias: </t>
    </r>
    <r>
      <rPr>
        <b/>
        <sz val="12"/>
        <rFont val="Arial Narrow"/>
        <family val="2"/>
      </rPr>
      <t xml:space="preserve">Informe SICO SMART Informe de PVC_ VIPIS aamb_fo_26_-ejecucion-trimestral-de-recorridos-de-prevencion-vigilancia-y-control_v_1 aamb_fo_25_programacion-trimestral-de-recorridos-de-prevencion-vigilancia-y-control_v_1. Correo indicaciones envío de reportes para PAA. Avance 33.33%
</t>
    </r>
    <r>
      <rPr>
        <sz val="12"/>
        <rFont val="Arial Narrow"/>
        <family val="2"/>
      </rPr>
      <t xml:space="preserve"> </t>
    </r>
    <r>
      <rPr>
        <b/>
        <sz val="12"/>
        <rFont val="Arial Narrow"/>
        <family val="2"/>
      </rPr>
      <t>PNN CRSB</t>
    </r>
    <r>
      <rPr>
        <sz val="12"/>
        <rFont val="Arial Narrow"/>
        <family val="2"/>
      </rPr>
      <t xml:space="preserve"> El área protegida general el respectivo Informe de PVC , donde se detallan las acciones de Prevención, Control y Vigilancia aplicadas en el periodo comprendido entre Enero a Marzo de 2022. </t>
    </r>
    <r>
      <rPr>
        <b/>
        <sz val="12"/>
        <rFont val="Arial Narrow"/>
        <family val="2"/>
      </rPr>
      <t>Evidencia Informe PVC I Trimestre de 2022 crsb Reporte SICO SMART crsb.docxCorreo indicaciones envío de reportes para PAA. Avance 33.33%
 CORALES DE PROFUNDIDAD</t>
    </r>
    <r>
      <rPr>
        <sz val="12"/>
        <rFont val="Arial Narrow"/>
        <family val="2"/>
      </rPr>
      <t xml:space="preserve">  El área protegida reporta el informe trimestral de PVC y SICOSMART con sus respectivos anexos y soportes, donde da cuenta de los avances realizados, en términos de la estrategia de prevención, vigilancia y control.  Anexo 1</t>
    </r>
    <r>
      <rPr>
        <b/>
        <sz val="12"/>
        <rFont val="Arial Narrow"/>
        <family val="2"/>
      </rPr>
      <t xml:space="preserve">_Primer_Infor_Trim_PVC_PNN_CPR_31_03_2022. Anexo 2_Primer_Infor_Trim_SICOSMART_PNN_CPR_31_03_2022. Anexo 3_%_Visibili_Primer_Trim_PNN_CPR_01_04_2022.Anexo 4_Ejecu_Recorri_Primer_Trim_PNN_CPR_01_04_2022. Anexo 5_AAMB_Fo_25_Progra_Recor_Trim_I_PVC_PNN_CPR_2022. </t>
    </r>
    <r>
      <rPr>
        <sz val="12"/>
        <rFont val="Arial Narrow"/>
        <family val="2"/>
      </rPr>
      <t>Limitaciones: Vacíos en normatividad marítima para abordar procesos sancionatorios ambientales (Mar Territorial, Zona Contigua y Zona Económica Exclusiva). La ratificación por parte de Colombia de la “Convención de las Naciones Unidas Sobre El Derecho Al Mar”, en la cual menciona: “El Derecho de Paso Inocente de los Buques”, y esta es una presión identificada para el área protegida.   La falta de disponibilidad presupuestal del Recuso 20 FONAM, para la contratación de la renovación de la licencia de la plataforma satelital Marine Traffic, para el monitoreo del tránsito marítimo, al interior del área protegida. Restricción de acceso al área protegida por la presencia del fenómeno climático de “Mar de Leva”, que se presenta en el Caribe Colombiano, durante los meses de diciembre, enero, febrero y marzo de cada año. La falta del nombramiento de la planta de personal completa para el área protegida; la cual cuenta actualmente solo con tres personas (un jefe de área protegida, un profesional que se nombró el día 28 de enero de 2022, y una contratista auxiliar administrativo)</t>
    </r>
    <r>
      <rPr>
        <b/>
        <sz val="12"/>
        <rFont val="Arial Narrow"/>
        <family val="2"/>
      </rPr>
      <t>Correo indicaciones envío de reportes para PAA. Avance 33.33%</t>
    </r>
    <r>
      <rPr>
        <sz val="12"/>
        <rFont val="Arial Narrow"/>
        <family val="2"/>
      </rPr>
      <t xml:space="preserve">
</t>
    </r>
    <r>
      <rPr>
        <b/>
        <sz val="12"/>
        <rFont val="Arial Narrow"/>
        <family val="2"/>
      </rPr>
      <t>SFF Los Colorados:</t>
    </r>
    <r>
      <rPr>
        <sz val="12"/>
        <rFont val="Arial Narrow"/>
        <family val="2"/>
      </rPr>
      <t xml:space="preserve"> Para el periodo de reporte, se presentó el primer informe trimestral de la vigencia 2022</t>
    </r>
    <r>
      <rPr>
        <b/>
        <sz val="12"/>
        <rFont val="Arial Narrow"/>
        <family val="2"/>
      </rPr>
      <t xml:space="preserve"> (Anexo 1. Informe de PVC-I Trimestre 2022)</t>
    </r>
    <r>
      <rPr>
        <sz val="12"/>
        <rFont val="Arial Narrow"/>
        <family val="2"/>
      </rPr>
      <t>, en el cual, se describen las acciones de vigilancia, prevención y control implementada en el área protegida para el primer trimestre de reporte del PAA, al respecto, en total se realizaron 99 patrullajes</t>
    </r>
    <r>
      <rPr>
        <b/>
        <sz val="12"/>
        <rFont val="Arial Narrow"/>
        <family val="2"/>
      </rPr>
      <t xml:space="preserve"> (Anexo 2. Formato_ejecucion_recorridos_ I trimestre)</t>
    </r>
    <r>
      <rPr>
        <sz val="12"/>
        <rFont val="Arial Narrow"/>
        <family val="2"/>
      </rPr>
      <t xml:space="preserve">, de acuerdo a la programación </t>
    </r>
    <r>
      <rPr>
        <b/>
        <sz val="12"/>
        <rFont val="Arial Narrow"/>
        <family val="2"/>
      </rPr>
      <t>(Anexo 3. Programación-trimestral-de-recorridos PVC)</t>
    </r>
    <r>
      <rPr>
        <sz val="12"/>
        <rFont val="Arial Narrow"/>
        <family val="2"/>
      </rPr>
      <t xml:space="preserve"> que se establece mensualmente por las 5 rutas establecidas en el protocolo de PVC del área protegida: Cacaos - Carretera – Vivero, Yayal, Polo - Bajo El Cerezo, Cañada La Chana – Rondón, Bajo Grande. Los análisis relacionados con los recorridos de acuerdo a las observaciones realizadas, esfuerzo realizado y afectaciones ambientales identificadas se detallan en el informe que se genera por el aplicativo SMART </t>
    </r>
    <r>
      <rPr>
        <b/>
        <sz val="12"/>
        <rFont val="Arial Narrow"/>
        <family val="2"/>
      </rPr>
      <t>(Anexo 4. Informe Sicosmart-I Trimestre 2022).</t>
    </r>
    <r>
      <rPr>
        <sz val="12"/>
        <rFont val="Arial Narrow"/>
        <family val="2"/>
      </rPr>
      <t xml:space="preserve"> El informe de avances y sus respectivos soportes se remitieron a la DTCA, por correo electrónico del 29 de marzo </t>
    </r>
    <r>
      <rPr>
        <b/>
        <sz val="12"/>
        <rFont val="Arial Narrow"/>
        <family val="2"/>
      </rPr>
      <t>(Anexo 5. Correo de remisión Informe PVC-I Trimestre)</t>
    </r>
    <r>
      <rPr>
        <sz val="12"/>
        <rFont val="Arial Narrow"/>
        <family val="2"/>
      </rPr>
      <t>.</t>
    </r>
    <r>
      <rPr>
        <b/>
        <sz val="12"/>
        <rFont val="Arial Narrow"/>
        <family val="2"/>
      </rPr>
      <t>Avance 33.3%
MACUIRA.</t>
    </r>
    <r>
      <rPr>
        <sz val="12"/>
        <rFont val="Arial Narrow"/>
        <family val="2"/>
      </rPr>
      <t xml:space="preserve">  El AP reporta trimestralmente los informes de PVC donde se describen las presiones que se verificaron y observadas en campo. Esta información se plasma en el formato correspondiente al desarrollo de recorridos de PVC.</t>
    </r>
    <r>
      <rPr>
        <b/>
        <sz val="12"/>
        <rFont val="Arial Narrow"/>
        <family val="2"/>
      </rPr>
      <t xml:space="preserve"> Evidencia: 1. Informe PVC_Trimestre_I_2022. 2. INFORME_SICO_SMART Correo indicaciones envío de reportes para PAA. Avance 33.33%
FLAMENGOS</t>
    </r>
    <r>
      <rPr>
        <sz val="12"/>
        <rFont val="Arial Narrow"/>
        <family val="2"/>
      </rPr>
      <t xml:space="preserve">  Teniendo en cuenta los lineamientos de la entidad en relación al seguimiento de PVC, este se realiza de manera trimestral, con la entrega de los informes de PVC generados desde el AP donde se describen las presiones verificadas en los 6 sectores de manejo del AP. Los informes generados son:  Evidencia</t>
    </r>
    <r>
      <rPr>
        <b/>
        <sz val="12"/>
        <rFont val="Arial Narrow"/>
        <family val="2"/>
      </rPr>
      <t>: Anexo 1. Informe Trimestral PVC SFFF 2022 Anexo 2. Informe Sico Smart I trimestre 2022 SFFF.Anexo 3. Mapa de Visibilidad del AP. Correo indicaciones envío de reportes para PAA. Avance 33.33%
PNN SNSM</t>
    </r>
    <r>
      <rPr>
        <sz val="12"/>
        <rFont val="Arial Narrow"/>
        <family val="2"/>
      </rPr>
      <t xml:space="preserve"> El informe se seguimiento de PVC se presenta de manera trimestral, de conformidad a lo dispuesto en la temporalidad de la meta PAA del PNN SNSM. La magnitud de la meta del indicador PAA “Porcentaje de informes de seguimiento de prevención, vigilancia y control reportados por las áreas protegidas de PNN” para el 2022 es del 100%, que se cumple con la elaboración, entrega y validación de cuatro (4) informes de seguimiento que cumplan con el contenido técnico mínimo requerido en el formato o modelo de informe que socialice el profesional de PVC de la Dirección Territorial Caribe. En este orden, el primer informe de seguimiento trimestral que se entrega es el que corresponde al reporte de indicadores PAA de abril de 2022.  Se entregan las siguientes evidencias: 1.</t>
    </r>
    <r>
      <rPr>
        <b/>
        <sz val="12"/>
        <rFont val="Arial Narrow"/>
        <family val="2"/>
      </rPr>
      <t xml:space="preserve"> Informe de seguimiento de PVC_V3_2022 I Trimestre_PNN SNSM; y 2. Soporte de envío del Informe de PVC I trimestre a DTCA</t>
    </r>
    <r>
      <rPr>
        <sz val="12"/>
        <rFont val="Arial Narrow"/>
        <family val="2"/>
      </rPr>
      <t xml:space="preserve"> </t>
    </r>
    <r>
      <rPr>
        <b/>
        <sz val="12"/>
        <rFont val="Arial Narrow"/>
        <family val="2"/>
      </rPr>
      <t xml:space="preserve">Avance 33.3%. 
Acandí </t>
    </r>
    <r>
      <rPr>
        <sz val="12"/>
        <rFont val="Arial Narrow"/>
        <family val="2"/>
      </rPr>
      <t xml:space="preserve">Desde los tres niveles de la entidad, se adelantan las gestiones para la contratación de operarios y técnicos para poder desarrollar el ejercicio de Autoridad Ambiental en el área protegida. Sin embargo, desde la Prevención se realizaron acciones encaminadas a la sensibilización de la comunidad en general para hacer un uso racional de los recursos naturales. Evidencia </t>
    </r>
    <r>
      <rPr>
        <b/>
        <sz val="12"/>
        <rFont val="Arial Narrow"/>
        <family val="2"/>
      </rPr>
      <t>Anexo 1. aamb_fo_30_- Informe PVC I Trimestre 2022 - SF APP</t>
    </r>
    <r>
      <rPr>
        <sz val="12"/>
        <rFont val="Arial Narrow"/>
        <family val="2"/>
      </rPr>
      <t xml:space="preserve"> </t>
    </r>
    <r>
      <rPr>
        <b/>
        <sz val="12"/>
        <rFont val="Arial Narrow"/>
        <family val="2"/>
      </rPr>
      <t xml:space="preserve"> Correo indicaciones envío de reportes para PAA. Avance 33.33%
Portete</t>
    </r>
    <r>
      <rPr>
        <sz val="12"/>
        <rFont val="Arial Narrow"/>
        <family val="2"/>
      </rPr>
      <t xml:space="preserve">  Durante el primer  cuatrimestre se realizaron recorridos de PVC, dentro del área protegida, sin embargo no contamos con personal capacitado para el cargue de la información en la plataforma del SICO SMART. Evidenciamos</t>
    </r>
    <r>
      <rPr>
        <b/>
        <sz val="12"/>
        <rFont val="Arial Narrow"/>
        <family val="2"/>
      </rPr>
      <t xml:space="preserve"> Informe_I_Trimestre_2022_BPK Correo indicaciones envío de reportes para PAA. Avance 33.33%</t>
    </r>
  </si>
  <si>
    <r>
      <rPr>
        <b/>
        <sz val="11"/>
        <rFont val="Arial Narrow"/>
        <family val="2"/>
      </rPr>
      <t>PNN CATATUMBO BARI, PNN COCUY, ANU ESTORAQUES, SFF GUANENTA ALTO RIO FONCE, SFF IGUAQUE, PNN PISBA, PNN SERRANIA YARIGUIES y PNN TAMA</t>
    </r>
    <r>
      <rPr>
        <sz val="11"/>
        <rFont val="Arial Narrow"/>
        <family val="2"/>
      </rPr>
      <t xml:space="preserve">: Finalizado el primer trimestre 2022 cada área protegida generó su informe de PVC con sus debidos anexos, los cuales se almacenan en un drive administrado desde planeación de la DTAN y de la cual tiene acceso nivel central para su aprobación acorde a las fechas del calendario de planeación. ANEXOS: Informe de PVC con todos sus anexos para cada una de las AP de la Dirección Territorial Andes Nororientales. 
</t>
    </r>
    <r>
      <rPr>
        <b/>
        <sz val="11"/>
        <rFont val="Arial Narrow"/>
        <family val="2"/>
      </rPr>
      <t>PNN CATATUMBO BARI</t>
    </r>
    <r>
      <rPr>
        <sz val="11"/>
        <rFont val="Arial Narrow"/>
        <family val="2"/>
      </rPr>
      <t xml:space="preserve">: AAMB_FO_25_programacion_PVC_v_1-1, AAMB_FO_26_ejecucion_PVC_v_1-1, I_trimesre_Apre_Catatumbo, Informe I trimestre  2022 Cat_I e Informe PVC. Version 2._I TRIM
</t>
    </r>
    <r>
      <rPr>
        <b/>
        <sz val="11"/>
        <rFont val="Arial Narrow"/>
        <family val="2"/>
      </rPr>
      <t>PNN COCUY</t>
    </r>
    <r>
      <rPr>
        <sz val="11"/>
        <rFont val="Arial Narrow"/>
        <family val="2"/>
      </rPr>
      <t xml:space="preserve">: Coc_I, I_trimesre_Apre_Cocuy e Informe para PAA_trimestre_01_2022 def
</t>
    </r>
    <r>
      <rPr>
        <b/>
        <sz val="11"/>
        <rFont val="Arial Narrow"/>
        <family val="2"/>
      </rPr>
      <t>ANU ESTORAQUES</t>
    </r>
    <r>
      <rPr>
        <sz val="11"/>
        <rFont val="Arial Narrow"/>
        <family val="2"/>
      </rPr>
      <t xml:space="preserve">: 1._INF.TRIMESTRAL_PVC_ENE-FEB-MAR- 2022, 1.1-INF_I_TRIMESTRAL_SICO-SMART_PLANTILLA-0012, 1.2-INF_I_F-25_PROGRAMACIÓN_RECORRIDOS_ENE-FEB-MAR_2022, 1.3-INF_I_F-26_ANALISIS_RECORRIDOS_ENE-FEB-MAR_2022 y 1.4-MAPA DE VISIBILIDAD I_TRIMESTRAL
</t>
    </r>
    <r>
      <rPr>
        <b/>
        <sz val="11"/>
        <rFont val="Arial Narrow"/>
        <family val="2"/>
      </rPr>
      <t>SFF GUANENTA ALTO RIO FONCE</t>
    </r>
    <r>
      <rPr>
        <sz val="11"/>
        <rFont val="Arial Narrow"/>
        <family val="2"/>
      </rPr>
      <t xml:space="preserve">: Anexo I Programación trimestral de recorridos de PVC SFF-GARF Trimestre_I_2022, Anexo II Programación trimestral de recorridos de PVC SFF-GARF Trimestre_I_2022, Anexo III Reprote SICO GARF Trimestre_I_2022 y INFORME_PVC_GARF_TRIM_I_2022
</t>
    </r>
    <r>
      <rPr>
        <b/>
        <sz val="11"/>
        <rFont val="Arial Narrow"/>
        <family val="2"/>
      </rPr>
      <t>SFF IGUAQUE</t>
    </r>
    <r>
      <rPr>
        <sz val="11"/>
        <rFont val="Arial Narrow"/>
        <family val="2"/>
      </rPr>
      <t xml:space="preserve">: Igu_I, Informe I trimestre PVC (1) y I_trimesre_Apre_Iguaque
</t>
    </r>
    <r>
      <rPr>
        <b/>
        <sz val="11"/>
        <rFont val="Arial Narrow"/>
        <family val="2"/>
      </rPr>
      <t>PNN PISBA</t>
    </r>
    <r>
      <rPr>
        <sz val="11"/>
        <rFont val="Arial Narrow"/>
        <family val="2"/>
      </rPr>
      <t xml:space="preserve">: aamb_fo_25_programacion-trimestral-de-recorridos-de-prevencion-vigilancia-y-control_v_1 (PISBA4), aamb_fo_26_-ejecucion-trimestral-de-recorridos-de-prevencion-vigilancia-y-control_v_1 (4), AMSPNN_FO_92_Informe-I Trimestral2022 Acciones-de-PVC_Pisba y PVC_Pisba_I_trimestre
</t>
    </r>
    <r>
      <rPr>
        <b/>
        <sz val="11"/>
        <rFont val="Arial Narrow"/>
        <family val="2"/>
      </rPr>
      <t>PNN SERRANIA YARIGUIES</t>
    </r>
    <r>
      <rPr>
        <sz val="11"/>
        <rFont val="Arial Narrow"/>
        <family val="2"/>
      </rPr>
      <t xml:space="preserve">: Carpeta Anexos e Informe PVC.-  I TRIM_PNN SYA
</t>
    </r>
    <r>
      <rPr>
        <b/>
        <sz val="11"/>
        <rFont val="Arial Narrow"/>
        <family val="2"/>
      </rPr>
      <t>PNN TAMA</t>
    </r>
    <r>
      <rPr>
        <sz val="11"/>
        <rFont val="Arial Narrow"/>
        <family val="2"/>
      </rPr>
      <t>: Carpeta evidencias, 1.Reporte SICO SMART, AAB_FO_25_programacion-trimestral-de-recorridos-de-prevencion-vigilancia-y-control_PNN_Tama, Formato AAB_FO-26_Ejecución trimestral de recorridos de PVC, Informe I PVC. Version 2. PAA Porcentaje de informes de PVC_PNNTama2022</t>
    </r>
  </si>
  <si>
    <r>
      <rPr>
        <b/>
        <sz val="11"/>
        <rFont val="Arial Narrow"/>
        <family val="2"/>
      </rPr>
      <t>PNN CORDILLERA DE LOS PICACHOS</t>
    </r>
    <r>
      <rPr>
        <sz val="11"/>
        <rFont val="Arial Narrow"/>
        <family val="2"/>
      </rPr>
      <t xml:space="preserve">: Durante el cuatrimestre, en la implementación del protocolo de PVC se desarrollaron actividades en tres componentes Prevención, conmemoración del día del agua; un puesto de control; revisión de la ley 2111 del 29 julio de 2021; capacitación y sensibilización sobre el cumplimiento de los tiempos otorgados por la normatividad para Procesos Sancionatorios Ambientales; socialización en normatividad ambiental y manejo de fauna silvestre al ejército; avanzada y definición de ruta al Paramo; jornadas de predio a predio; activación del comité de control y vigilancia de los recursos naturales y finalmente 4 reuniones del CMGRD de San Vicente del Caguán. Control y Vigilancia, en relación al componente vigilancia, se reporta la ejecución de 12 recorridos según programación, de los cuales por deficiencia y dificultades en la información GPS se cargaron al Sico Smart 8 recorridos. de estos recorridos realizados se identifica una presión de tipo natural por deslizamiento al interior del parque y se hace verificación de una presión informada en el mapa de presiones 2021 para la cual se evidencia ser un humedal natural en buen estado de conservación y finalmente el componente control, se remitió al despacho de la alcaldía de Uribe Meta un oficio con la presencia activa de focos de calor al interior del parque en jurisdicción del Uribe y adicionalmente se envió oficio a la fiscalía general de la nación con información de las acciones y programas que se vienen adelantando por el parque con los poseedores de predios al interior del AP. Evidencias: Anexo 1. Informe_PVC_trimestral, Anexo 2. Inf_SICO_SMART_I_trim2022, Anexo 3. formato_ejecucion_reco_I_trim_2022,  Anexo 4. prog_trim_rec_PVC_I_Trim2022, Anexo 5. Visibilidad_pPIC_01_2022 
</t>
    </r>
    <r>
      <rPr>
        <b/>
        <sz val="11"/>
        <rFont val="Arial Narrow"/>
        <family val="2"/>
      </rPr>
      <t>PNN SUMAPAZ:</t>
    </r>
    <r>
      <rPr>
        <sz val="11"/>
        <rFont val="Arial Narrow"/>
        <family val="2"/>
      </rPr>
      <t xml:space="preserve"> Se realiza el respectivo informe para el primer trimestre el cual fue validado por la DTOR y NC, con sus respectivos anexos. La visibilidad para el primer trimestre 2022, sobre el área en presión que está cubierta con jornadas de vigilancia en el PNN Sumapaz es 1.016,19 ha, lo que equivale al 23.26 %.  Prevención: Se desarrollan acciones para mitigar presiones por turismo e incendios. Vigilancia: Recorridos en los puntos críticos, Chisacá (Bogotá) y Laguna Larga (Pasca). Gestionando el control a turismo no regulado, registrando 9.478 personas que transitan por las vías que conectan la localidad de Sumapaz y municipios vecinos, en influencia del PNN y quienes manifiestan interés de turismo. Control: Para este periodo no se reportan acciones sancionatorias: evidencias: 1. Informe_Sum_PVC_Trimestre1, Anexo_Informe_recorridos_TrimestreI, Anexo_Informe_SICO_SMART_V410_000010, Anexo_mapa_visibilidad-SumT1, Anexo_Programación Trimestre I, Anexo_Seguimiento trimestre I.
</t>
    </r>
    <r>
      <rPr>
        <b/>
        <sz val="11"/>
        <rFont val="Arial Narrow"/>
        <family val="2"/>
      </rPr>
      <t>PNN CHINGAZA</t>
    </r>
    <r>
      <rPr>
        <sz val="11"/>
        <rFont val="Arial Narrow"/>
        <family val="2"/>
      </rPr>
      <t xml:space="preserve">: Se presenta el Informe de PVC Trimestre I, con sus correspondientes anexos: Informe de Sico Smart, programación de recorridos, formato de recorridos ejecutados. Anexos: 2.3.1 Informe Trimestral PVC., 2.3.2 Anexos_Inf_pvc_trim_I_2022, 2.3.3 PantallazoCorreoEnviadoDTOR.
</t>
    </r>
    <r>
      <rPr>
        <b/>
        <sz val="11"/>
        <rFont val="Arial Narrow"/>
        <family val="2"/>
      </rPr>
      <t>PNN TINIGUA</t>
    </r>
    <r>
      <rPr>
        <sz val="11"/>
        <rFont val="Arial Narrow"/>
        <family val="2"/>
      </rPr>
      <t xml:space="preserve">: Durante la vigencia, se realizó u recorrido de PVC aéreo mediante sensores remotos y se generó un mapa de Visibilidad con el cual se valida un área 15881.527 ha en jornadas de vigilancia, lo que equivale al 25.31 % de las zonas presionadas en el PNN TINIGUA
234.1_Inf_PVC_Trim_I_2022, 234.2_Inf_SicoSmar_Trim_I, 234.3_Mapa_Vis_Trim_I y 234.5_Patrullaje_Tirm_I
</t>
    </r>
    <r>
      <rPr>
        <b/>
        <sz val="11"/>
        <rFont val="Arial Narrow"/>
        <family val="2"/>
      </rPr>
      <t>PNN SIERRA DE LA MACARENA</t>
    </r>
    <r>
      <rPr>
        <sz val="11"/>
        <rFont val="Arial Narrow"/>
        <family val="2"/>
      </rPr>
      <t xml:space="preserve">: Se presenta informe trimestral de PVC con sus respectivos soportes de SICO  SMART (Anexo 3 Informe Trrim PVC_1_Pmac_03_2022)
</t>
    </r>
    <r>
      <rPr>
        <b/>
        <sz val="11"/>
        <rFont val="Arial Narrow"/>
        <family val="2"/>
      </rPr>
      <t>PNN EL TUPARRO:</t>
    </r>
    <r>
      <rPr>
        <sz val="11"/>
        <rFont val="Arial Narrow"/>
        <family val="2"/>
      </rPr>
      <t xml:space="preserve"> De acuerdo a la situación actual de riesgo público del AP, durante este periodo se han realizado recorridos, únicamente una vez por semana al interior del área protegida, teniendo en cuenta la programación trimestral de recorridos de PVC. Así mismo, se ha participado en capacitaciones de SICO SMART, generación de informes SMART y fortalecimiento del equipo de trabajo en temas como manejo de GPS, plan de contingencia para desastres naturales y riesgo público. Evidencia:  6. Inf_PVC_ITri</t>
    </r>
  </si>
  <si>
    <r>
      <rPr>
        <b/>
        <sz val="11"/>
        <rFont val="Arial Narrow"/>
        <family val="2"/>
      </rPr>
      <t xml:space="preserve">PNN  PICACHOS: </t>
    </r>
    <r>
      <rPr>
        <sz val="11"/>
        <rFont val="Arial Narrow"/>
        <family val="2"/>
      </rPr>
      <t xml:space="preserve">33,33%
</t>
    </r>
    <r>
      <rPr>
        <b/>
        <sz val="11"/>
        <rFont val="Arial Narrow"/>
        <family val="2"/>
      </rPr>
      <t xml:space="preserve">PNN SUMAPAZ: </t>
    </r>
    <r>
      <rPr>
        <sz val="11"/>
        <rFont val="Arial Narrow"/>
        <family val="2"/>
      </rPr>
      <t xml:space="preserve">33,33%
</t>
    </r>
    <r>
      <rPr>
        <b/>
        <sz val="11"/>
        <rFont val="Arial Narrow"/>
        <family val="2"/>
      </rPr>
      <t>PNN CHINGAZA:</t>
    </r>
    <r>
      <rPr>
        <sz val="11"/>
        <rFont val="Arial Narrow"/>
        <family val="2"/>
      </rPr>
      <t xml:space="preserve"> 33,33%
</t>
    </r>
    <r>
      <rPr>
        <b/>
        <sz val="11"/>
        <rFont val="Arial Narrow"/>
        <family val="2"/>
      </rPr>
      <t xml:space="preserve">PNN TINIGUA: </t>
    </r>
    <r>
      <rPr>
        <sz val="11"/>
        <rFont val="Arial Narrow"/>
        <family val="2"/>
      </rPr>
      <t xml:space="preserve">33,33%
</t>
    </r>
    <r>
      <rPr>
        <b/>
        <sz val="11"/>
        <rFont val="Arial Narrow"/>
        <family val="2"/>
      </rPr>
      <t xml:space="preserve">PNN MACARENA: </t>
    </r>
    <r>
      <rPr>
        <sz val="11"/>
        <rFont val="Arial Narrow"/>
        <family val="2"/>
      </rPr>
      <t xml:space="preserve">33,33%
</t>
    </r>
    <r>
      <rPr>
        <b/>
        <sz val="11"/>
        <rFont val="Arial Narrow"/>
        <family val="2"/>
      </rPr>
      <t xml:space="preserve">PNN EL TUPARRO: </t>
    </r>
    <r>
      <rPr>
        <sz val="11"/>
        <rFont val="Arial Narrow"/>
        <family val="2"/>
      </rPr>
      <t>33,33%</t>
    </r>
  </si>
  <si>
    <r>
      <rPr>
        <b/>
        <sz val="11"/>
        <rFont val="Arial Narrow"/>
        <family val="2"/>
      </rPr>
      <t xml:space="preserve">PNN Munchique: </t>
    </r>
    <r>
      <rPr>
        <sz val="11"/>
        <rFont val="Arial Narrow"/>
        <family val="2"/>
      </rPr>
      <t>33,3%</t>
    </r>
    <r>
      <rPr>
        <b/>
        <sz val="11"/>
        <rFont val="Arial Narrow"/>
        <family val="2"/>
      </rPr>
      <t xml:space="preserve">
PNN Gorgona: </t>
    </r>
    <r>
      <rPr>
        <sz val="11"/>
        <rFont val="Arial Narrow"/>
        <family val="2"/>
      </rPr>
      <t>33,3%</t>
    </r>
    <r>
      <rPr>
        <b/>
        <sz val="11"/>
        <rFont val="Arial Narrow"/>
        <family val="2"/>
      </rPr>
      <t xml:space="preserve">
SSF Isla Malpelo: </t>
    </r>
    <r>
      <rPr>
        <sz val="11"/>
        <rFont val="Arial Narrow"/>
        <family val="2"/>
      </rPr>
      <t>33,3%</t>
    </r>
    <r>
      <rPr>
        <b/>
        <sz val="11"/>
        <rFont val="Arial Narrow"/>
        <family val="2"/>
      </rPr>
      <t xml:space="preserve">
PNN Farallones de Cali: </t>
    </r>
    <r>
      <rPr>
        <sz val="11"/>
        <rFont val="Arial Narrow"/>
        <family val="2"/>
      </rPr>
      <t>33,3%</t>
    </r>
    <r>
      <rPr>
        <b/>
        <sz val="11"/>
        <rFont val="Arial Narrow"/>
        <family val="2"/>
      </rPr>
      <t xml:space="preserve">
PNN Sanquianga: </t>
    </r>
    <r>
      <rPr>
        <sz val="11"/>
        <rFont val="Arial Narrow"/>
        <family val="2"/>
      </rPr>
      <t>33,3%</t>
    </r>
    <r>
      <rPr>
        <b/>
        <sz val="11"/>
        <rFont val="Arial Narrow"/>
        <family val="2"/>
      </rPr>
      <t xml:space="preserve">
PNN Utria:</t>
    </r>
    <r>
      <rPr>
        <sz val="11"/>
        <rFont val="Arial Narrow"/>
        <family val="2"/>
      </rPr>
      <t>33,3%</t>
    </r>
    <r>
      <rPr>
        <b/>
        <sz val="11"/>
        <rFont val="Arial Narrow"/>
        <family val="2"/>
      </rPr>
      <t xml:space="preserve">
PNN Katios:</t>
    </r>
    <r>
      <rPr>
        <sz val="11"/>
        <rFont val="Arial Narrow"/>
        <family val="2"/>
      </rPr>
      <t xml:space="preserve">33,3%
</t>
    </r>
    <r>
      <rPr>
        <b/>
        <sz val="11"/>
        <rFont val="Arial Narrow"/>
        <family val="2"/>
      </rPr>
      <t>PNN Uramba:</t>
    </r>
    <r>
      <rPr>
        <sz val="11"/>
        <rFont val="Arial Narrow"/>
        <family val="2"/>
      </rPr>
      <t xml:space="preserve"> 33,33%</t>
    </r>
  </si>
  <si>
    <r>
      <rPr>
        <b/>
        <sz val="9"/>
        <rFont val="Arial Narrow"/>
        <family val="2"/>
      </rPr>
      <t>GC</t>
    </r>
    <r>
      <rPr>
        <sz val="9"/>
        <rFont val="Arial Narrow"/>
        <family val="2"/>
      </rPr>
      <t>:  Los estudios previos  son debidamente revisados.</t>
    </r>
    <r>
      <rPr>
        <b/>
        <sz val="9"/>
        <rFont val="Arial Narrow"/>
        <family val="2"/>
      </rPr>
      <t xml:space="preserve"> Evidencia:  Anexo 1 AUDITORIA KFW IPMC-002-2023, Anexo 2 ESTUDIO PREVIO IPMC-003-2022, Anexo 3 ESTUDIO PREVIO SELEC-ABREV 0001 y Anexo 4 ESTUDIO PREVIO TIQUETES AEREOS IPMC-001-2023.
DTCA:</t>
    </r>
    <r>
      <rPr>
        <sz val="9"/>
        <rFont val="Arial Narrow"/>
        <family val="2"/>
      </rPr>
      <t xml:space="preserve"> Se han verificado previa a la publicación que los Estudios Previos de los procesos tengan los respectivos vistos buenos de quienes intervienen en él. Se remiten como evidencia 9 Estudios previos de Mínima Cuantía. </t>
    </r>
    <r>
      <rPr>
        <b/>
        <sz val="9"/>
        <rFont val="Arial Narrow"/>
        <family val="2"/>
      </rPr>
      <t xml:space="preserve">Evidencias: Copia de 2. EP SUMINISTRO DE ELEMENTOS DE ASEO - SFFCGSM; Copia de E.P EVENTOS RESTURACION; Copia de EP  COMBUSTIBLE 2022 REACTIVACION ok; Copia de ESTUDIO PREVIO MANTENIMIENTO AIRES 2022; Copia de ESTUDIO PREVIO MANTENIMIENTO EQUIPOS COMPUTADORES 2022; Copia de ESTUDIOS PREVIOS AGUA POTABLE 2022 - Revisado 18.03.2022.pdf
DTAO: </t>
    </r>
    <r>
      <rPr>
        <sz val="9"/>
        <rFont val="Arial Narrow"/>
        <family val="2"/>
      </rPr>
      <t xml:space="preserve">Se presentan cinco estudios previos correspondientes a procesos de convocatoria publica de minima cuantia, los cuales cuentan efectivamente con los VB tecnicos y juridicos según corresponde. </t>
    </r>
    <r>
      <rPr>
        <b/>
        <sz val="9"/>
        <rFont val="Arial Narrow"/>
        <family val="2"/>
      </rPr>
      <t>Evidencias: 1 EP tiquetes aereos DTAO, 2 EP Mantenimiento de vehiculos PNN las Orquideas, 3 EP Aseo y cafeteria Orquideas, 4 EP aseo y cafeteria SFF Galeras y  5 EP matenimiento de vehiculos SFF Corota. 
DTAM:</t>
    </r>
    <r>
      <rPr>
        <sz val="9"/>
        <rFont val="Arial Narrow"/>
        <family val="2"/>
      </rPr>
      <t xml:space="preserve"> Durante el primer cuatrimestre no se realizaron procesos de selección bajo las modalidades de seleccion abreviada, licitación publica y concurso de méritos, unicamente se han publicado contrataciones directas y minimas cuantías.  
</t>
    </r>
    <r>
      <rPr>
        <b/>
        <sz val="9"/>
        <rFont val="Arial Narrow"/>
        <family val="2"/>
      </rPr>
      <t>DTAN:</t>
    </r>
    <r>
      <rPr>
        <sz val="9"/>
        <rFont val="Arial Narrow"/>
        <family val="2"/>
      </rPr>
      <t xml:space="preserve"> Para el mes de Enero no se estructuró ningún proceso de contratación de mínima cuantía, selección abreviada o licitación pública. Los proceos de contratación se gestionaron por contratación directa por ley de garantías.
Para el mes de Febrero se estructuró un proceso de contratación. Para el mes de Marzo se muestran 3 procesos de contratación </t>
    </r>
    <r>
      <rPr>
        <b/>
        <sz val="9"/>
        <rFont val="Arial Narrow"/>
        <family val="2"/>
      </rPr>
      <t xml:space="preserve">ANEXOS: FEBRERO: DOCUMENTOS PREVIOS IP-DTAN-001-2022 EXAMENES MEDICOS.- MARZO: 1. DOCUMENTOS PREVIOS IP-DTAN-004-2022-COMBUSTIBLES CHARALA-SFF GUANENTA.- 2. DOCUMENTOS PREVIOS IP-DTAN-005-2022 SUMINISTRO DE TIQUETES AEREOS.- 3. EP COMBUSTIBLE COCUY.pdf
DTPA: </t>
    </r>
    <r>
      <rPr>
        <sz val="9"/>
        <rFont val="Arial Narrow"/>
        <family val="2"/>
      </rPr>
      <t xml:space="preserve">Se remite una muestra de  los estudios previos generados, en los procesos de contratación, correspondientes 4 a procesos de minima cuantía y una selección abreviada de menosr cuantia; realizados dentro del periodo de enero a marzo de la vigencia 2022: </t>
    </r>
    <r>
      <rPr>
        <b/>
        <sz val="9"/>
        <rFont val="Arial Narrow"/>
        <family val="2"/>
      </rPr>
      <t xml:space="preserve">-EP SUMINISTRO DE GAS PNN FARALLONES DE CALI, -EP_MANTENIMIENTO DE EQUIPOS_2022, -EP_ASEO Y CAFETERIA_LOS KATÍOS_2022
-EP_TiquetesAéreos_DTPAYAP, -EP_SuministroTiquetesAereos_2022
DTOR: </t>
    </r>
    <r>
      <rPr>
        <sz val="9"/>
        <rFont val="Arial Narrow"/>
        <family val="2"/>
      </rPr>
      <t xml:space="preserve">Del periodo comprendido el 01/01/2022 al 30/03/2022, La DTOR unicamente ha publicado 22 procesos de la modalida de minima cuantía por invitación pública, en la plataforma SECOP ll,  de los cuales se verifico que cumplimimiento de los Vistos buenos de los estructuradores ténicos. Es pertinente aclarar que para el proceso de minimas cuantias no se requiere indicadores financieros. </t>
    </r>
    <r>
      <rPr>
        <b/>
        <sz val="9"/>
        <rFont val="Arial Narrow"/>
        <family val="2"/>
      </rPr>
      <t>Se anexa muestra de cinco (05) estudios previos en formato zip. denominado Anexo 1. EP</t>
    </r>
  </si>
  <si>
    <r>
      <rPr>
        <b/>
        <sz val="11"/>
        <rFont val="Arial Narrow"/>
        <family val="2"/>
      </rPr>
      <t xml:space="preserve">GC: </t>
    </r>
    <r>
      <rPr>
        <sz val="11"/>
        <rFont val="Arial Narrow"/>
        <family val="2"/>
      </rPr>
      <t xml:space="preserve">33%  
</t>
    </r>
    <r>
      <rPr>
        <b/>
        <sz val="11"/>
        <rFont val="Arial Narrow"/>
        <family val="2"/>
      </rPr>
      <t>DTCA:</t>
    </r>
    <r>
      <rPr>
        <sz val="11"/>
        <rFont val="Arial Narrow"/>
        <family val="2"/>
      </rPr>
      <t xml:space="preserve">  33% 
</t>
    </r>
    <r>
      <rPr>
        <b/>
        <sz val="11"/>
        <rFont val="Arial Narrow"/>
        <family val="2"/>
      </rPr>
      <t>DTAO:</t>
    </r>
    <r>
      <rPr>
        <sz val="11"/>
        <rFont val="Arial Narrow"/>
        <family val="2"/>
      </rPr>
      <t xml:space="preserve"> 33%
</t>
    </r>
    <r>
      <rPr>
        <b/>
        <sz val="11"/>
        <rFont val="Arial Narrow"/>
        <family val="2"/>
      </rPr>
      <t>DTAM:</t>
    </r>
    <r>
      <rPr>
        <sz val="11"/>
        <rFont val="Arial Narrow"/>
        <family val="2"/>
      </rPr>
      <t xml:space="preserve"> 0%
</t>
    </r>
    <r>
      <rPr>
        <b/>
        <sz val="11"/>
        <rFont val="Arial Narrow"/>
        <family val="2"/>
      </rPr>
      <t xml:space="preserve">DTAN: </t>
    </r>
    <r>
      <rPr>
        <sz val="11"/>
        <rFont val="Arial Narrow"/>
        <family val="2"/>
      </rPr>
      <t xml:space="preserve">33%
</t>
    </r>
    <r>
      <rPr>
        <b/>
        <sz val="11"/>
        <rFont val="Arial Narrow"/>
        <family val="2"/>
      </rPr>
      <t>DTPA</t>
    </r>
    <r>
      <rPr>
        <sz val="11"/>
        <rFont val="Arial Narrow"/>
        <family val="2"/>
      </rPr>
      <t xml:space="preserve">: 33%
</t>
    </r>
    <r>
      <rPr>
        <b/>
        <sz val="11"/>
        <rFont val="Arial Narrow"/>
        <family val="2"/>
      </rPr>
      <t xml:space="preserve">DTOR: </t>
    </r>
    <r>
      <rPr>
        <sz val="11"/>
        <rFont val="Arial Narrow"/>
        <family val="2"/>
      </rPr>
      <t>33%</t>
    </r>
  </si>
  <si>
    <r>
      <rPr>
        <b/>
        <sz val="9"/>
        <rFont val="Arial Narrow"/>
        <family val="2"/>
      </rPr>
      <t>GC:  Los estudios previos  son debidamente revisados. Evidencia:  Anexo 1 AUDITORIA KFW IPMC-002-2023, Anexo 2 ESTUDIO PREVIO IPMC-003-2022, Anexo 3 ESTUDIO PREVIO SELEC-ABREV 0001 y Anexo 4 ESTUDIO PREVIO TIQUETES AEREOS IPMC-001-2023.
DTCA:</t>
    </r>
    <r>
      <rPr>
        <sz val="9"/>
        <rFont val="Arial Narrow"/>
        <family val="2"/>
      </rPr>
      <t xml:space="preserve"> Se han verificado previa a la publicación que los Estudios Previos de los procesos tengan los respectivos vistos buenos de quienes intervienen en él. Se remiten como evidencia 9 Estudios previos de Mínima Cuantía</t>
    </r>
    <r>
      <rPr>
        <b/>
        <sz val="9"/>
        <rFont val="Arial Narrow"/>
        <family val="2"/>
      </rPr>
      <t xml:space="preserve"> Evidencia: 2. EP SUMINISTRO DE ELEMENTOS DE ASEO - SFFCGSM;  E.P EVENTOS RESTURACION; EP  COMBUSTIBLE 2022 REACTIVACION ok; ESTUDIO PREVIO MANTENIMIENTO AIRES 2022; ESTUDIO PREVIO MANTENIMIENTO EQUIPOS COMPUTADORES 2022;  ESTUDIOS PREVIOS AGUA POTABLE 2022 - Revisado 18.03.2022.pdf
DTAO: </t>
    </r>
    <r>
      <rPr>
        <sz val="9"/>
        <rFont val="Arial Narrow"/>
        <family val="2"/>
      </rPr>
      <t>Se presentan cinco estudios previos correspondientes a procesos de convocatoria publica de minima cuantia, los cuales cuentan efectivamente con los VB tecnicos y juridicos según corresponde</t>
    </r>
    <r>
      <rPr>
        <b/>
        <sz val="9"/>
        <rFont val="Arial Narrow"/>
        <family val="2"/>
      </rPr>
      <t xml:space="preserve">. Evidencias: 1 EP tiquetes aereos DTAO, 2 EP Mantenimiento de vehiculos PNN las Orquideas, 3 EP Aseo y cafeteria Orquideas, 4 EP aseo y cafeteria SFF Galeras y  5 EP matenimiento de vehiculos SFF Corota. 
DTAM: </t>
    </r>
    <r>
      <rPr>
        <sz val="9"/>
        <rFont val="Arial Narrow"/>
        <family val="2"/>
      </rPr>
      <t xml:space="preserve">Durante el primer cuatrimestre no se realizaron procesos de selección bajo las modalidades de seleccion abreviada, licitación publica y concurso de méritos, unicamente se han publicado contrataciones directas y minimas cuantías.  
</t>
    </r>
    <r>
      <rPr>
        <b/>
        <sz val="9"/>
        <rFont val="Arial Narrow"/>
        <family val="2"/>
      </rPr>
      <t xml:space="preserve">DTAN: </t>
    </r>
    <r>
      <rPr>
        <sz val="9"/>
        <rFont val="Arial Narrow"/>
        <family val="2"/>
      </rPr>
      <t xml:space="preserve">De enero No se remite reporte toda vez que no se adelantó contratación de mínima cuantía, licitación pública, selección abreviada ni concurso de méritos. De Febrero se remite 1 proceso con vistos buenos. De Marzo se remite muestra de  3 procesos con vistos buenos. ANEXOS: FEBRERO: DOCUMENTOS PREVIOS IP-DTAN-001-2022 EXAMENES MEDICOS.- MARZO: MARZO: 1. DOCUMENTOS PREVIOS IP-DTAN-004-2022-COMBUSTIBLES CHARALA-SFF GUANENTA.- 2. DOCUMENTOS PREVIOS IP-DTAN-005-2022 SUMINISTRO DE TIQUETES AEREOS.- 3. EP COMBUSTIBLE COCUY.pdf
</t>
    </r>
    <r>
      <rPr>
        <b/>
        <sz val="9"/>
        <rFont val="Arial Narrow"/>
        <family val="2"/>
      </rPr>
      <t xml:space="preserve">DTPA: </t>
    </r>
    <r>
      <rPr>
        <sz val="9"/>
        <rFont val="Arial Narrow"/>
        <family val="2"/>
      </rPr>
      <t>Se remite una muestra de  los estudios previos generados, en los procesos de contratación, correspondientes 4 a procesos de minima cuantía y una selección abreviada de menosr cuantia; realizados dentro del periodo de enero a marzo de la vigencia 2022:</t>
    </r>
    <r>
      <rPr>
        <b/>
        <sz val="9"/>
        <rFont val="Arial Narrow"/>
        <family val="2"/>
      </rPr>
      <t xml:space="preserve"> -EP SUMINISTRO DE GAS PNN FARALLONES DE CALI, -EP_MANTENIMIENTO DE EQUIPOS_2022, -EP_ASEO Y CAFETERIA_LOS KATÍOS_2022, -EP_TiquetesAéreos_DTPAYAP, -EP_SuministroTiquetesAereos_2022
DTOR: </t>
    </r>
    <r>
      <rPr>
        <sz val="9"/>
        <rFont val="Arial Narrow"/>
        <family val="2"/>
      </rPr>
      <t>Del periodo comprendido el 01/01/2022 al 30/03/2022, La DTOR unicamente ha publicado 22 procesos de la modalida</t>
    </r>
    <r>
      <rPr>
        <b/>
        <sz val="9"/>
        <rFont val="Arial Narrow"/>
        <family val="2"/>
      </rPr>
      <t>d</t>
    </r>
    <r>
      <rPr>
        <sz val="9"/>
        <rFont val="Arial Narrow"/>
        <family val="2"/>
      </rPr>
      <t xml:space="preserve"> de m</t>
    </r>
    <r>
      <rPr>
        <b/>
        <sz val="9"/>
        <rFont val="Arial Narrow"/>
        <family val="2"/>
      </rPr>
      <t>í</t>
    </r>
    <r>
      <rPr>
        <sz val="9"/>
        <rFont val="Arial Narrow"/>
        <family val="2"/>
      </rPr>
      <t>nima cuantía por invitación pública, en la plataforma SECOP ll,  de los cuales se verific</t>
    </r>
    <r>
      <rPr>
        <b/>
        <sz val="9"/>
        <rFont val="Arial Narrow"/>
        <family val="2"/>
      </rPr>
      <t>ó</t>
    </r>
    <r>
      <rPr>
        <sz val="9"/>
        <rFont val="Arial Narrow"/>
        <family val="2"/>
      </rPr>
      <t xml:space="preserve"> </t>
    </r>
    <r>
      <rPr>
        <b/>
        <sz val="9"/>
        <rFont val="Arial Narrow"/>
        <family val="2"/>
      </rPr>
      <t>el</t>
    </r>
    <r>
      <rPr>
        <sz val="9"/>
        <rFont val="Arial Narrow"/>
        <family val="2"/>
      </rPr>
      <t xml:space="preserve"> cumplimimiento de los Vistos buenos de los estructuradores ténicos. Es pertinente aclarar que para el proceso de minimas cuantias no se requiere indicadores financieros. </t>
    </r>
    <r>
      <rPr>
        <b/>
        <sz val="9"/>
        <rFont val="Arial Narrow"/>
        <family val="2"/>
      </rPr>
      <t>Se anexa muestra de cinco (05) estudios previos en formato zip. denominado Anexo 1. EP</t>
    </r>
  </si>
  <si>
    <r>
      <rPr>
        <b/>
        <sz val="11"/>
        <rFont val="Arial Narrow"/>
        <family val="2"/>
      </rPr>
      <t>GC:</t>
    </r>
    <r>
      <rPr>
        <sz val="11"/>
        <rFont val="Arial Narrow"/>
        <family val="2"/>
      </rPr>
      <t xml:space="preserve">17%
</t>
    </r>
    <r>
      <rPr>
        <b/>
        <sz val="11"/>
        <rFont val="Arial Narrow"/>
        <family val="2"/>
      </rPr>
      <t xml:space="preserve">DTCA:  </t>
    </r>
    <r>
      <rPr>
        <sz val="11"/>
        <rFont val="Arial Narrow"/>
        <family val="2"/>
      </rPr>
      <t xml:space="preserve">17% 
</t>
    </r>
    <r>
      <rPr>
        <b/>
        <sz val="11"/>
        <rFont val="Arial Narrow"/>
        <family val="2"/>
      </rPr>
      <t>DTAO:</t>
    </r>
    <r>
      <rPr>
        <sz val="11"/>
        <rFont val="Arial Narrow"/>
        <family val="2"/>
      </rPr>
      <t xml:space="preserve"> 17%
</t>
    </r>
    <r>
      <rPr>
        <b/>
        <sz val="11"/>
        <rFont val="Arial Narrow"/>
        <family val="2"/>
      </rPr>
      <t>DTAM:</t>
    </r>
    <r>
      <rPr>
        <sz val="11"/>
        <rFont val="Arial Narrow"/>
        <family val="2"/>
      </rPr>
      <t xml:space="preserve"> 0%
</t>
    </r>
    <r>
      <rPr>
        <b/>
        <sz val="11"/>
        <rFont val="Arial Narrow"/>
        <family val="2"/>
      </rPr>
      <t>DTAN:</t>
    </r>
    <r>
      <rPr>
        <sz val="11"/>
        <rFont val="Arial Narrow"/>
        <family val="2"/>
      </rPr>
      <t xml:space="preserve"> 17%
</t>
    </r>
    <r>
      <rPr>
        <b/>
        <sz val="11"/>
        <rFont val="Arial Narrow"/>
        <family val="2"/>
      </rPr>
      <t>DTPA</t>
    </r>
    <r>
      <rPr>
        <sz val="11"/>
        <rFont val="Arial Narrow"/>
        <family val="2"/>
      </rPr>
      <t xml:space="preserve">: 17%
</t>
    </r>
    <r>
      <rPr>
        <b/>
        <sz val="11"/>
        <rFont val="Arial Narrow"/>
        <family val="2"/>
      </rPr>
      <t>DTOR:</t>
    </r>
    <r>
      <rPr>
        <sz val="11"/>
        <rFont val="Arial Narrow"/>
        <family val="2"/>
      </rPr>
      <t xml:space="preserve"> 17%</t>
    </r>
  </si>
  <si>
    <r>
      <rPr>
        <b/>
        <sz val="11"/>
        <rFont val="Arial Narrow"/>
        <family val="2"/>
      </rPr>
      <t xml:space="preserve">GC: </t>
    </r>
    <r>
      <rPr>
        <sz val="11"/>
        <rFont val="Arial Narrow"/>
        <family val="2"/>
      </rPr>
      <t xml:space="preserve">17% </t>
    </r>
    <r>
      <rPr>
        <b/>
        <sz val="11"/>
        <rFont val="Arial Narrow"/>
        <family val="2"/>
      </rPr>
      <t xml:space="preserve">
DTCA</t>
    </r>
    <r>
      <rPr>
        <sz val="11"/>
        <rFont val="Arial Narrow"/>
        <family val="2"/>
      </rPr>
      <t xml:space="preserve">:  17%
</t>
    </r>
    <r>
      <rPr>
        <b/>
        <sz val="11"/>
        <rFont val="Arial Narrow"/>
        <family val="2"/>
      </rPr>
      <t>DTAO</t>
    </r>
    <r>
      <rPr>
        <sz val="11"/>
        <rFont val="Arial Narrow"/>
        <family val="2"/>
      </rPr>
      <t xml:space="preserve">: 17%
</t>
    </r>
    <r>
      <rPr>
        <b/>
        <sz val="11"/>
        <rFont val="Arial Narrow"/>
        <family val="2"/>
      </rPr>
      <t>DTAM.</t>
    </r>
    <r>
      <rPr>
        <sz val="11"/>
        <rFont val="Arial Narrow"/>
        <family val="2"/>
      </rPr>
      <t xml:space="preserve"> 17% 
</t>
    </r>
    <r>
      <rPr>
        <b/>
        <sz val="11"/>
        <rFont val="Arial Narrow"/>
        <family val="2"/>
      </rPr>
      <t xml:space="preserve">DTAN: </t>
    </r>
    <r>
      <rPr>
        <sz val="11"/>
        <rFont val="Arial Narrow"/>
        <family val="2"/>
      </rPr>
      <t xml:space="preserve">17%
</t>
    </r>
    <r>
      <rPr>
        <b/>
        <sz val="11"/>
        <rFont val="Arial Narrow"/>
        <family val="2"/>
      </rPr>
      <t>DTPA</t>
    </r>
    <r>
      <rPr>
        <sz val="11"/>
        <rFont val="Arial Narrow"/>
        <family val="2"/>
      </rPr>
      <t xml:space="preserve">: 17%
</t>
    </r>
    <r>
      <rPr>
        <b/>
        <sz val="11"/>
        <rFont val="Arial Narrow"/>
        <family val="2"/>
      </rPr>
      <t>DTOR:</t>
    </r>
    <r>
      <rPr>
        <sz val="11"/>
        <rFont val="Arial Narrow"/>
        <family val="2"/>
      </rPr>
      <t xml:space="preserve"> 17%</t>
    </r>
  </si>
  <si>
    <r>
      <rPr>
        <b/>
        <sz val="11"/>
        <rFont val="Arial Narrow"/>
        <family val="2"/>
      </rPr>
      <t xml:space="preserve">GC: </t>
    </r>
    <r>
      <rPr>
        <sz val="11"/>
        <rFont val="Arial Narrow"/>
        <family val="2"/>
      </rPr>
      <t xml:space="preserve">0% </t>
    </r>
  </si>
  <si>
    <r>
      <rPr>
        <b/>
        <sz val="12"/>
        <rFont val="Arial Narrow"/>
        <family val="2"/>
      </rPr>
      <t>GGH</t>
    </r>
    <r>
      <rPr>
        <sz val="12"/>
        <rFont val="Arial Narrow"/>
        <family val="2"/>
      </rPr>
      <t xml:space="preserve"> 20/04/2022</t>
    </r>
  </si>
  <si>
    <r>
      <rPr>
        <b/>
        <sz val="12"/>
        <rFont val="Arial Narrow"/>
        <family val="2"/>
      </rPr>
      <t>GGH -</t>
    </r>
    <r>
      <rPr>
        <sz val="12"/>
        <rFont val="Arial Narrow"/>
        <family val="2"/>
      </rPr>
      <t xml:space="preserve">  Teniendo en cuenta la actualización del sistema de información y gestión del empleo público - SIGEP a su segunda versión, se realizaron mesas de trabajo con asesoría del Departamento Administrativo de la Función Pública - DAFP con el fin de actualizar el Plan de monitoreo SIGEP del GGH, sin embargo se han adelantado actividades en dicho sistema como lo es la activación de usuarios, aprobación de hojas de vida y vinculación a empleos, el cual corresponde a un total de 500 funcionarios vinculados de los cargos actualmente provistos. Es de aclarar que está en proceso de depuración los registros en el SIGEP II conforme a los movimientos de la planta de personal y el cambio de la Plataforma. Ver anexo en  ANEXO 4</t>
    </r>
  </si>
  <si>
    <r>
      <rPr>
        <b/>
        <sz val="12"/>
        <rFont val="Arial Narrow"/>
        <family val="2"/>
      </rPr>
      <t xml:space="preserve">GGH </t>
    </r>
    <r>
      <rPr>
        <sz val="12"/>
        <rFont val="Arial Narrow"/>
        <family val="2"/>
      </rPr>
      <t>20%</t>
    </r>
  </si>
  <si>
    <r>
      <rPr>
        <b/>
        <sz val="12"/>
        <rFont val="Arial Narrow"/>
        <family val="2"/>
      </rPr>
      <t>GCM</t>
    </r>
    <r>
      <rPr>
        <sz val="12"/>
        <rFont val="Arial Narrow"/>
        <family val="2"/>
      </rPr>
      <t xml:space="preserve"> 22/04/2022</t>
    </r>
  </si>
  <si>
    <r>
      <rPr>
        <b/>
        <sz val="12"/>
        <rFont val="Arial Narrow"/>
        <family val="2"/>
      </rPr>
      <t xml:space="preserve">GCM </t>
    </r>
    <r>
      <rPr>
        <sz val="12"/>
        <rFont val="Arial Narrow"/>
        <family val="2"/>
      </rPr>
      <t xml:space="preserve">En el marco de las acciones de comunicación en el marco de la polpitica del SINAP, para  este periodo se realizó el diseño y conceptualización de la CAMPAÑA “CONOCE PARQUES”, la cual tuvo diferentes acciones que se realizaron durante los meses de febrero y marzo, se elaboró el diseño de 4 videos sobre la campaña y se socializaron a través de las redes sociales.
Mes de Febrero: se elaboraron 2 videos sobre la campaña “Conoce Parques” a nivel interno intranet y externo en redes sociales
https://drive.google.com/drive/folders/14GCNxs3cRpAfHpYSqio0T_95LEjkdsK0
Anexos: 
Anexo 1 SPOT 1.mp4
Anexo 2 SPOT 2.mp4
Anexo 3 CAMPAÑA CONOCER PARQUES.docx
Mes de Marzo: Se elaboraron 2 videos sobre la campaña “Conoce Parques”,  socializadas a nivel interno en pantallas e intranet y externo en redes sociales
https://drive.google.com/drive/folders/1eh2oS36WoE5ZIuIoYco_rL9TTGvkRFoe
Anexos: 
Anexo 4 Video 2022-03-10 at 4.24.49 PM.mp4
Anexo 5 Video 2022-03-10 at 3.14.35 PM.mp4
Anexo 6 CAMPAÑA CONOCER PARQUES (1) (2).docx
</t>
    </r>
  </si>
  <si>
    <r>
      <rPr>
        <b/>
        <sz val="12"/>
        <rFont val="Arial Narrow"/>
        <family val="2"/>
      </rPr>
      <t xml:space="preserve">GCM </t>
    </r>
    <r>
      <rPr>
        <sz val="12"/>
        <rFont val="Arial Narrow"/>
        <family val="2"/>
      </rPr>
      <t>33,33%</t>
    </r>
  </si>
  <si>
    <r>
      <rPr>
        <b/>
        <sz val="12"/>
        <rFont val="Arial Narrow"/>
        <family val="2"/>
      </rPr>
      <t xml:space="preserve">GGH </t>
    </r>
    <r>
      <rPr>
        <sz val="12"/>
        <rFont val="Arial Narrow"/>
        <family val="2"/>
      </rPr>
      <t>11/04/2022</t>
    </r>
  </si>
  <si>
    <r>
      <rPr>
        <b/>
        <sz val="12"/>
        <rFont val="Arial Narrow"/>
        <family val="2"/>
      </rPr>
      <t>OCDI.</t>
    </r>
    <r>
      <rPr>
        <sz val="12"/>
        <rFont val="Arial Narrow"/>
        <family val="2"/>
      </rPr>
      <t xml:space="preserve"> La Auxiliar Administrtaiva y el Profesional Universitario, asistieron al Curso Virtual - Primer Respondiente, realizado por la Secretaria Distrital de Salud, el Cuerpo Oficia de Bomberos y el IDIGER, el día 24 y 28 de marzo de 2022, respectivamente. 
Ver Anexo. "Constancia - CURSO PRIMER RESPONDIENTE CLAUDIA Constancia Curso Virtual Primer Respondiente - EMILIANO MAPE EMILIANO"</t>
    </r>
  </si>
  <si>
    <r>
      <rPr>
        <b/>
        <sz val="12"/>
        <rFont val="Arial Narrow"/>
        <family val="2"/>
      </rPr>
      <t>OCDI.</t>
    </r>
    <r>
      <rPr>
        <sz val="12"/>
        <rFont val="Arial Narrow"/>
        <family val="2"/>
      </rPr>
      <t xml:space="preserve">  33,33%</t>
    </r>
  </si>
  <si>
    <r>
      <rPr>
        <b/>
        <sz val="10"/>
        <rFont val="Arial Narrow"/>
        <family val="2"/>
      </rPr>
      <t xml:space="preserve">GPC </t>
    </r>
    <r>
      <rPr>
        <sz val="10"/>
        <rFont val="Arial Narrow"/>
        <family val="2"/>
      </rPr>
      <t xml:space="preserve">Se realizó solicitud de capacitación al Archivo General de la Nación para la “Gestión de Comunicaciones Oficiales” para el primer semestre, a esperas de que se realice programación por parte del AGN.
</t>
    </r>
    <r>
      <rPr>
        <b/>
        <sz val="10"/>
        <rFont val="Arial Narrow"/>
        <family val="2"/>
      </rPr>
      <t>Anexo 1.</t>
    </r>
    <r>
      <rPr>
        <sz val="10"/>
        <rFont val="Arial Narrow"/>
        <family val="2"/>
      </rPr>
      <t xml:space="preserve"> Correo - Capacitación- Gdtal- número de Radicado Archivo General de la Nación 1-2022-3128.</t>
    </r>
  </si>
  <si>
    <r>
      <rPr>
        <b/>
        <sz val="10"/>
        <rFont val="Arial Narrow"/>
        <family val="2"/>
      </rPr>
      <t xml:space="preserve">GPC </t>
    </r>
    <r>
      <rPr>
        <sz val="10"/>
        <rFont val="Arial Narrow"/>
        <family val="2"/>
      </rPr>
      <t>33%</t>
    </r>
  </si>
  <si>
    <r>
      <rPr>
        <b/>
        <sz val="10"/>
        <rFont val="Arial Narrow"/>
        <family val="2"/>
      </rPr>
      <t>GAU</t>
    </r>
    <r>
      <rPr>
        <sz val="10"/>
        <rFont val="Arial Narrow"/>
        <family val="2"/>
      </rPr>
      <t>: 8/04/2022</t>
    </r>
  </si>
  <si>
    <r>
      <rPr>
        <b/>
        <sz val="10"/>
        <rFont val="Arial Narrow"/>
        <family val="2"/>
      </rPr>
      <t xml:space="preserve">GAU </t>
    </r>
    <r>
      <rPr>
        <sz val="10"/>
        <rFont val="Arial Narrow"/>
        <family val="2"/>
      </rPr>
      <t>Durante este periodo no se asistió a ferias teniendo en cuenta la creación del GAU para el 2022, grupo que todavía no contaba con el presupuesto.
Se tiene proyectado la asistencia a las proximas ferias programadas.</t>
    </r>
  </si>
  <si>
    <r>
      <rPr>
        <b/>
        <sz val="10"/>
        <rFont val="Arial Narrow"/>
        <family val="2"/>
      </rPr>
      <t xml:space="preserve">GAU </t>
    </r>
    <r>
      <rPr>
        <sz val="10"/>
        <rFont val="Arial Narrow"/>
        <family val="2"/>
      </rPr>
      <t>0%</t>
    </r>
  </si>
  <si>
    <r>
      <rPr>
        <b/>
        <sz val="10"/>
        <rFont val="Arial Narrow"/>
        <family val="2"/>
      </rPr>
      <t xml:space="preserve">GPC </t>
    </r>
    <r>
      <rPr>
        <sz val="10"/>
        <rFont val="Arial Narrow"/>
        <family val="2"/>
      </rPr>
      <t xml:space="preserve">Se realizarón campañas en el manejo de Residuos, buen uso de los recursos Como agua y Energia a través de los flashes informativos a Nivel Nacional.
</t>
    </r>
    <r>
      <rPr>
        <b/>
        <sz val="10"/>
        <rFont val="Arial Narrow"/>
        <family val="2"/>
      </rPr>
      <t xml:space="preserve">
Anexo 1. Correo FLAHES INFORMATIVOS- Manejo Recursos GestiónAmbiental
Anexo 2. Correo Qué son los residuos sólidos</t>
    </r>
  </si>
  <si>
    <r>
      <rPr>
        <b/>
        <sz val="12"/>
        <rFont val="Arial Narrow"/>
        <family val="2"/>
      </rPr>
      <t xml:space="preserve">GTIC: </t>
    </r>
    <r>
      <rPr>
        <sz val="12"/>
        <rFont val="Arial Narrow"/>
        <family val="2"/>
      </rPr>
      <t>22/04/2022</t>
    </r>
  </si>
  <si>
    <r>
      <rPr>
        <b/>
        <sz val="11"/>
        <rFont val="Arial Narrow"/>
        <family val="2"/>
      </rPr>
      <t>GTIC</t>
    </r>
    <r>
      <rPr>
        <sz val="11"/>
        <rFont val="Arial Narrow"/>
        <family val="2"/>
      </rPr>
      <t>: Se estructuró el documento propuesto de estrategia de uso y aprobación, adelantando lo capítulos introductorios al documento.  Como primer ejercicio para nutrir la información se lanza a la entidad una encuesta con el fin de caracterizar la población frente a TI. Anexo 1. Ciudadano digital-01.jpg; Anexo 2. Documento estrategia de uso y apropiacion.docx)</t>
    </r>
  </si>
  <si>
    <r>
      <rPr>
        <b/>
        <sz val="12"/>
        <rFont val="Arial Narrow"/>
        <family val="2"/>
      </rPr>
      <t>GTIC</t>
    </r>
    <r>
      <rPr>
        <sz val="12"/>
        <rFont val="Arial Narrow"/>
        <family val="2"/>
      </rPr>
      <t>: 33%</t>
    </r>
  </si>
  <si>
    <r>
      <rPr>
        <b/>
        <sz val="10"/>
        <rFont val="Arial Narrow"/>
        <family val="2"/>
      </rPr>
      <t xml:space="preserve">GGCI: </t>
    </r>
    <r>
      <rPr>
        <sz val="10"/>
        <rFont val="Arial Narrow"/>
        <family val="2"/>
      </rPr>
      <t>18/04/2022</t>
    </r>
  </si>
  <si>
    <r>
      <rPr>
        <b/>
        <sz val="10"/>
        <rFont val="Arial Narrow"/>
        <family val="2"/>
      </rPr>
      <t xml:space="preserve">GGCI: </t>
    </r>
    <r>
      <rPr>
        <sz val="10"/>
        <rFont val="Arial Narrow"/>
        <family val="2"/>
      </rPr>
      <t>Teniendo en cuenta que se requiere articulación entre dos grupos nuevos de la Entidad, durante el primer cuatrimestre del 2022 se han realizado la designación de actividades para cada grupo y se inició el proceso de elaboración del catálogo, por tanto, la documentación se oficializará y socializará antes del 30 de noviembre del 2022, tal como se estableció en el presente documento.</t>
    </r>
  </si>
  <si>
    <r>
      <rPr>
        <b/>
        <sz val="10"/>
        <rFont val="Arial Narrow"/>
        <family val="2"/>
      </rPr>
      <t xml:space="preserve">GGCI: </t>
    </r>
    <r>
      <rPr>
        <sz val="10"/>
        <rFont val="Arial Narrow"/>
        <family val="2"/>
      </rPr>
      <t>0%</t>
    </r>
  </si>
  <si>
    <r>
      <rPr>
        <b/>
        <sz val="12"/>
        <rFont val="Arial Narrow"/>
        <family val="2"/>
      </rPr>
      <t>OAJ:</t>
    </r>
    <r>
      <rPr>
        <sz val="12"/>
        <rFont val="Arial Narrow"/>
        <family val="2"/>
      </rPr>
      <t xml:space="preserve"> 04/04/2022</t>
    </r>
  </si>
  <si>
    <r>
      <rPr>
        <b/>
        <sz val="12"/>
        <rFont val="Arial Narrow"/>
        <family val="2"/>
      </rPr>
      <t>OAJ:</t>
    </r>
    <r>
      <rPr>
        <sz val="12"/>
        <rFont val="Arial Narrow"/>
        <family val="2"/>
      </rPr>
      <t>34%</t>
    </r>
  </si>
  <si>
    <r>
      <rPr>
        <b/>
        <sz val="12"/>
        <rFont val="Arial Narrow"/>
        <family val="2"/>
      </rPr>
      <t>DTAN:</t>
    </r>
    <r>
      <rPr>
        <sz val="12"/>
        <rFont val="Arial Narrow"/>
        <family val="2"/>
      </rPr>
      <t xml:space="preserve"> 6/04/2022</t>
    </r>
  </si>
  <si>
    <r>
      <rPr>
        <b/>
        <sz val="12"/>
        <rFont val="Arial Narrow"/>
        <family val="2"/>
      </rPr>
      <t>DTAN:</t>
    </r>
    <r>
      <rPr>
        <sz val="12"/>
        <rFont val="Arial Narrow"/>
        <family val="2"/>
      </rPr>
      <t xml:space="preserve"> La direccion terriotial viene haciendo la actualización de los contenidos de la pagina web  e intranet de los contenidos de cada una de las areas de la direccion territorial y de la sede adminsitriva en Bucaramanga. Se adjuntan 10 archivos que permiten evidenciar la actualizacion efectuada en el primer cuatriesmtre de 2022. ANEXOS: 1O archivos en PDF con la actualizacion de recorrido virtual y pagina web  en la DTAN.</t>
    </r>
  </si>
  <si>
    <r>
      <rPr>
        <b/>
        <sz val="12"/>
        <rFont val="Arial Narrow"/>
        <family val="2"/>
      </rPr>
      <t>DTAN:</t>
    </r>
    <r>
      <rPr>
        <sz val="12"/>
        <rFont val="Arial Narrow"/>
        <family val="2"/>
      </rPr>
      <t xml:space="preserve"> 16.66%</t>
    </r>
  </si>
  <si>
    <r>
      <rPr>
        <b/>
        <sz val="12"/>
        <rFont val="Arial Narrow"/>
        <family val="2"/>
      </rPr>
      <t>DTAN: 1.</t>
    </r>
    <r>
      <rPr>
        <sz val="12"/>
        <rFont val="Arial Narrow"/>
        <family val="2"/>
      </rPr>
      <t xml:space="preserve"> Se adjuntan soporte de rutas de almacenamiento de copias de seguridad de los usuarios de la DTAN y sus áreas protegidas distribuidos así:
1. Parte 1:  En un disco duro externo de 4tb se almacenan trimestralmente las copias de los usuarios funcionarios y contratista de la DTAN
2. parte 2: En un drive anidado al correo de soporteit.dtan@parquesnacionales.gov.co se recopilan las copias de seguridad de los usuarios de las áreas protegidas, quienes suben sus archivos trimestralmente.     
3. Asi mismo, se adjuntan las bases de datos documentales de la DTAN
ANEXOS: 1.Copias de seguridad de usuarios de la DTAN y AREAS
2.INFORMACION DOCUMENTAL DE LA TERRITORIAL Y SUS AREAS PROTEGIDAS</t>
    </r>
  </si>
  <si>
    <r>
      <rPr>
        <b/>
        <sz val="10"/>
        <rFont val="Arial Narrow"/>
        <family val="2"/>
      </rPr>
      <t xml:space="preserve">DTCA </t>
    </r>
    <r>
      <rPr>
        <sz val="10"/>
        <rFont val="Arial Narrow"/>
        <family val="2"/>
      </rPr>
      <t>1/04/2022</t>
    </r>
  </si>
  <si>
    <r>
      <rPr>
        <b/>
        <sz val="10"/>
        <rFont val="Arial Narrow"/>
        <family val="2"/>
      </rPr>
      <t xml:space="preserve">DTCA </t>
    </r>
    <r>
      <rPr>
        <sz val="10"/>
        <rFont val="Arial Narrow"/>
        <family val="2"/>
      </rPr>
      <t>El AP, cuenta con un cronograma interno de capacitaciones apoyado por el grupo de educación ambiental, para el primer trimestre se realizó una capacitación de gestión documental así mismo en el plan de capacitaciones es tiene programado un espacio con la DTCA sobre gestión documental</t>
    </r>
    <r>
      <rPr>
        <b/>
        <sz val="10"/>
        <rFont val="Arial Narrow"/>
        <family val="2"/>
      </rPr>
      <t>.Anexo Listado de asistencia</t>
    </r>
  </si>
  <si>
    <r>
      <rPr>
        <b/>
        <sz val="10"/>
        <rFont val="Arial Narrow"/>
        <family val="2"/>
      </rPr>
      <t xml:space="preserve">DTCA </t>
    </r>
    <r>
      <rPr>
        <sz val="10"/>
        <rFont val="Arial Narrow"/>
        <family val="2"/>
      </rPr>
      <t>33,33%</t>
    </r>
  </si>
  <si>
    <r>
      <rPr>
        <b/>
        <sz val="10"/>
        <rFont val="Arial Narrow"/>
        <family val="2"/>
      </rPr>
      <t>GC</t>
    </r>
    <r>
      <rPr>
        <sz val="10"/>
        <rFont val="Arial Narrow"/>
        <family val="2"/>
      </rPr>
      <t>: 11/04/2022</t>
    </r>
  </si>
  <si>
    <r>
      <rPr>
        <b/>
        <sz val="10"/>
        <rFont val="Arial Narrow"/>
        <family val="2"/>
      </rPr>
      <t>GC</t>
    </r>
    <r>
      <rPr>
        <sz val="10"/>
        <rFont val="Arial Narrow"/>
        <family val="2"/>
      </rPr>
      <t>: Se implementa  la plataforma transaccional SECOP II  incorporando  documentación en forma virtual. Anexo 1 Pantallazos secop y Anexo 2 pantallazos secop parte 2</t>
    </r>
  </si>
  <si>
    <r>
      <rPr>
        <b/>
        <sz val="10"/>
        <rFont val="Arial Narrow"/>
        <family val="2"/>
      </rPr>
      <t>GC</t>
    </r>
    <r>
      <rPr>
        <sz val="10"/>
        <rFont val="Arial Narrow"/>
        <family val="2"/>
      </rPr>
      <t>: 33%</t>
    </r>
  </si>
  <si>
    <r>
      <rPr>
        <b/>
        <sz val="10"/>
        <rFont val="Arial Narrow"/>
        <family val="2"/>
      </rPr>
      <t>GGH</t>
    </r>
    <r>
      <rPr>
        <sz val="10"/>
        <rFont val="Arial Narrow"/>
        <family val="2"/>
      </rPr>
      <t xml:space="preserve"> 20/04/2022</t>
    </r>
  </si>
  <si>
    <r>
      <rPr>
        <b/>
        <sz val="10"/>
        <rFont val="Arial Narrow"/>
        <family val="2"/>
      </rPr>
      <t xml:space="preserve">GGH – </t>
    </r>
    <r>
      <rPr>
        <sz val="10"/>
        <rFont val="Arial Narrow"/>
        <family val="2"/>
      </rPr>
      <t>CUMPLIDO Se adoptó el Plan Estratégico de Talento Humano 2022 con sus planes complementarios entre ellos el Plan Institucional de Capacitación, mediante Resolución 080 del 31 de enero de 2022, documentos debidamente socializados en la entidad. Ver evidencia en Anexo 1</t>
    </r>
  </si>
  <si>
    <r>
      <rPr>
        <b/>
        <sz val="10"/>
        <rFont val="Arial Narrow"/>
        <family val="2"/>
      </rPr>
      <t xml:space="preserve">GGH </t>
    </r>
    <r>
      <rPr>
        <sz val="10"/>
        <rFont val="Arial Narrow"/>
        <family val="2"/>
      </rPr>
      <t xml:space="preserve"> 20%</t>
    </r>
  </si>
  <si>
    <r>
      <rPr>
        <b/>
        <sz val="10"/>
        <rFont val="Arial Narrow"/>
        <family val="2"/>
      </rPr>
      <t>GGH</t>
    </r>
    <r>
      <rPr>
        <sz val="10"/>
        <rFont val="Arial Narrow"/>
        <family val="2"/>
      </rPr>
      <t xml:space="preserve"> - Se gestionaron actividades del Plan de Bienestar e incentivos, Plan Anual del Sistema de Seguridad y Salud en el Trabajo, Plan de Riesgo psicosocial y Plan Institucional de capacitación de forma virtual en las siguientes temáticas: PLAN DE BIENESTAR E INCENTIVOS: presentación estilo laboral saludable, charla entrenamiento físico para la salud, salud mental. PLAN ANUAL DEL SISTEMA DE SEGURIDAD Y SALUD EN EL TRABAJO: Primer respondiente, funciones y responsabilidad en SST, lideres SST, retorno seguro al trabajo después del aislamiento por COVID 19, vacunación contra el COVID 19, hábitos saludables para manejo de COVID 19 y 10 hábitos de aislamiento, primer respondiente gente que ayuda. PLAN DE RIESGO PSICOSOCIAL: Protocolo Gestión del Riesgo y Gestión de Riesgo Público, código de integridad. PLAN INSTITUCIONAL DE CAPACITACIÓN: Sistema de Gestión documental ORFEO, Modulo fundamentos generales Modelo integrado de Planeación y Gestión – MIPG, Integridad, transparencia y lucha contra la corrupción, 
NOTA: Se adjunta una muestra de los certificados toda vez que el espacio en DRIVE es muy reducido. Ver evidencia
EVIDENCIA ANEXO 2</t>
    </r>
  </si>
  <si>
    <r>
      <rPr>
        <b/>
        <sz val="10"/>
        <rFont val="Arial Narrow"/>
        <family val="2"/>
      </rPr>
      <t xml:space="preserve">GGH </t>
    </r>
    <r>
      <rPr>
        <sz val="10"/>
        <rFont val="Arial Narrow"/>
        <family val="2"/>
      </rPr>
      <t xml:space="preserve"> 27%</t>
    </r>
  </si>
  <si>
    <r>
      <rPr>
        <b/>
        <sz val="10"/>
        <rFont val="Arial Narrow"/>
        <family val="2"/>
      </rPr>
      <t>GCM</t>
    </r>
    <r>
      <rPr>
        <sz val="10"/>
        <rFont val="Arial Narrow"/>
        <family val="2"/>
      </rPr>
      <t>: 24/04/2022</t>
    </r>
  </si>
  <si>
    <r>
      <rPr>
        <b/>
        <sz val="10"/>
        <rFont val="Arial Narrow"/>
        <family val="2"/>
      </rPr>
      <t>GCM</t>
    </r>
    <r>
      <rPr>
        <sz val="10"/>
        <rFont val="Arial Narrow"/>
        <family val="2"/>
      </rPr>
      <t>: Desde el Grupo de Comunicaciones se implementaron acciones comunicativacas para  fortalecer el proceso de socialización y divulgación de información a través de los diferentes canales de comunicación internos y externa, se ha fortalecido la generación y publicación de contrnidos temáticos estratégicos a través de la Página Web y las redes sociales de la entidad, lo que permitió informar con oportunidad y claridad a la ciudadanía en general y entregar información de primera mano sonbre la gestión que realiza la entidad en temas relacionados con su gestión a nivel central, territorial y en las Áreas Protegidas,  para posicionar su labor como autoridad ambiental en el territorio Nacional y de esta maner mitigar el riesgo por desinformación institucional.
Anexo 1 Informe Gestion GCM Primer Trimestre 2022
Link de evidencias https://drive.google.com/drive/folders/1x6lDxUpnGp4ZJ24bveOtYsA-tLXyZ9uI</t>
    </r>
  </si>
  <si>
    <r>
      <rPr>
        <b/>
        <sz val="10"/>
        <rFont val="Arial Narrow"/>
        <family val="2"/>
      </rPr>
      <t xml:space="preserve">GCM </t>
    </r>
    <r>
      <rPr>
        <sz val="10"/>
        <rFont val="Arial Narrow"/>
        <family val="2"/>
      </rPr>
      <t>33,33%</t>
    </r>
  </si>
  <si>
    <r>
      <rPr>
        <b/>
        <sz val="10"/>
        <rFont val="Arial Narrow"/>
        <family val="2"/>
      </rPr>
      <t>DTOR:</t>
    </r>
    <r>
      <rPr>
        <sz val="10"/>
        <rFont val="Arial Narrow"/>
        <family val="2"/>
      </rPr>
      <t xml:space="preserve"> 4/04/2022
</t>
    </r>
    <r>
      <rPr>
        <b/>
        <sz val="10"/>
        <rFont val="Arial Narrow"/>
        <family val="2"/>
      </rPr>
      <t>DTAO:</t>
    </r>
    <r>
      <rPr>
        <sz val="10"/>
        <rFont val="Arial Narrow"/>
        <family val="2"/>
      </rPr>
      <t xml:space="preserve"> 01/4/2022
</t>
    </r>
    <r>
      <rPr>
        <b/>
        <sz val="10"/>
        <rFont val="Arial Narrow"/>
        <family val="2"/>
      </rPr>
      <t>DTAN</t>
    </r>
    <r>
      <rPr>
        <sz val="10"/>
        <rFont val="Arial Narrow"/>
        <family val="2"/>
      </rPr>
      <t xml:space="preserve">: 06/04/2022
</t>
    </r>
    <r>
      <rPr>
        <b/>
        <sz val="10"/>
        <rFont val="Arial Narrow"/>
        <family val="2"/>
      </rPr>
      <t>DTPA:</t>
    </r>
    <r>
      <rPr>
        <sz val="10"/>
        <rFont val="Arial Narrow"/>
        <family val="2"/>
      </rPr>
      <t xml:space="preserve"> 01/04/2022
</t>
    </r>
    <r>
      <rPr>
        <b/>
        <sz val="10"/>
        <rFont val="Arial Narrow"/>
        <family val="2"/>
      </rPr>
      <t>DTCA:</t>
    </r>
    <r>
      <rPr>
        <sz val="10"/>
        <rFont val="Arial Narrow"/>
        <family val="2"/>
      </rPr>
      <t xml:space="preserve"> 27/03/2022
</t>
    </r>
    <r>
      <rPr>
        <b/>
        <sz val="10"/>
        <rFont val="Arial Narrow"/>
        <family val="2"/>
      </rPr>
      <t>DTAM:</t>
    </r>
    <r>
      <rPr>
        <sz val="10"/>
        <rFont val="Arial Narrow"/>
        <family val="2"/>
      </rPr>
      <t xml:space="preserve"> 04/04/2022
</t>
    </r>
    <r>
      <rPr>
        <b/>
        <sz val="10"/>
        <rFont val="Arial Narrow"/>
        <family val="2"/>
      </rPr>
      <t>GGIS:</t>
    </r>
    <r>
      <rPr>
        <sz val="10"/>
        <rFont val="Arial Narrow"/>
        <family val="2"/>
      </rPr>
      <t xml:space="preserve"> 19/04/2022</t>
    </r>
  </si>
  <si>
    <r>
      <rPr>
        <b/>
        <sz val="10"/>
        <rFont val="Arial Narrow"/>
        <family val="2"/>
      </rPr>
      <t xml:space="preserve">GGIS: </t>
    </r>
    <r>
      <rPr>
        <sz val="10"/>
        <rFont val="Arial Narrow"/>
        <family val="2"/>
      </rPr>
      <t>11/04/2022</t>
    </r>
  </si>
  <si>
    <r>
      <rPr>
        <b/>
        <sz val="10"/>
        <rFont val="Arial Narrow"/>
        <family val="2"/>
      </rPr>
      <t xml:space="preserve">GGIS: </t>
    </r>
    <r>
      <rPr>
        <sz val="10"/>
        <rFont val="Arial Narrow"/>
        <family val="2"/>
      </rPr>
      <t>Se realizó validación de la información documentada en el reporte RUNAP generado el 30 de diciembre del 2021 y publicado en el calendario de difusión de la entidad. Se presenta el reporte de información fuera del tiempo de monitoreo, dada la nota de la acción programada. Evidencias: 20211223 Reporte RUNAP, 20211223 Reunion Reporte RUNAP II Sem Temáticos,  MEMO-120212100001243_00005 y Validacion_RUNAP 1 cuatrimestre 2022.</t>
    </r>
  </si>
  <si>
    <r>
      <rPr>
        <b/>
        <sz val="10"/>
        <rFont val="Arial Narrow"/>
        <family val="2"/>
      </rPr>
      <t xml:space="preserve">GGIS: </t>
    </r>
    <r>
      <rPr>
        <sz val="10"/>
        <rFont val="Arial Narrow"/>
        <family val="2"/>
      </rPr>
      <t>20%</t>
    </r>
  </si>
  <si>
    <r>
      <rPr>
        <b/>
        <sz val="10"/>
        <rFont val="Arial Narrow"/>
        <family val="2"/>
      </rPr>
      <t>GGIS</t>
    </r>
    <r>
      <rPr>
        <sz val="10"/>
        <rFont val="Arial Narrow"/>
        <family val="2"/>
      </rPr>
      <t>: Durante el primer cuatrimestre del presente año, desde el Grupo de Gestión e Integración del SINAP, se ha realizado seguimiento permanente a las autoridades ambientales competentes, apoyando, orientando y acompañando a las autoridades ambientales en los procesos de inscripción, registro, y/o para procesos de actualización y depuración de la información de las áreas protegidas en el RUNAP. Lo anterior se ha realizado de acuerdo a las solicitudes recibidas por parte de las autoridades ambientales y/o atendiendo a los espacios solicitados desde PNNC. En particular durante el presente periodo de gestión se brindó orientación técnica y apoyo a las siguientes autoridades ambientales: MADS, CAM, CARDER, CDMB, CODECHOCO, CORALINA, CORANTIOQUIA, CORMACARENA, CORNARE, CORPOCESAR, CORPOMOJANA, CORPOGUAVIO, CORPORINOQUIA, CORPOURABA, CORTOLIMA, CRQ, CVC, CVS, para la correcta inscripción y ajuste de la información ingresada de las áreas protegidas en el RUNAP, la solución de inquietudes en el uso de la plataforma y/o para coordinar su participación en espacios de trabajo individuales llevados a cabo.
Durante este cuatrimestre se ha avanzado igualmente en generación de jornadas de trabajo interinstitucional para dar seguimiento y alcance a los resultados asociados al informe de diagnóstico de superposiciones o traslapes de las áreas protegidas del SINAP inscritas en el RUNAP, remitido oficialmente a las autoridades ambientales en noviembre del 2021, con el fin de avanzar en la resolución de los traslapes existentes. Lo anterior atendiendo a que, para lograr el registro efectivo ante el RUNAP, de acuerdo con la normatividad vigente, las áreas protegidas no pueden tener traslape o superposición, a excepción de la RNSC siempre y cuando esté acorde con la zonificación del área publica con la cual se superpone. En este sentido se han adelantado jornadas con CVC y CORPOGUAVIO. Evidencias: 1. Enero, 2. Febrero, 3. Marzo y 4. Abril
Nota. Se anexan algunas evidencias del año pasado con el objetivo de dar trazabilidad al tema en el momento de revisión.</t>
    </r>
  </si>
  <si>
    <r>
      <rPr>
        <b/>
        <sz val="10"/>
        <rFont val="Arial Narrow"/>
        <family val="2"/>
      </rPr>
      <t xml:space="preserve">GCI: </t>
    </r>
    <r>
      <rPr>
        <sz val="10"/>
        <rFont val="Arial Narrow"/>
        <family val="2"/>
      </rPr>
      <t>8/04/2022</t>
    </r>
  </si>
  <si>
    <r>
      <rPr>
        <b/>
        <sz val="10"/>
        <rFont val="Arial Narrow"/>
        <family val="2"/>
      </rPr>
      <t xml:space="preserve">GCI: </t>
    </r>
    <r>
      <rPr>
        <sz val="10"/>
        <rFont val="Arial Narrow"/>
        <family val="2"/>
      </rPr>
      <t>El Plan Anual de Auditorías desarrollado de acuerdo a los Roles de Control Interno contiene la planeación y  actividades a desarrollar en toda la vigencia 2022.   
Anexo No.1 15-02-2022 Asistencia Seguimiento GCI.
Anexo No.2 Acta No.01 Seguimiento Grupo Control Interno -14-02-2022
Anexo No.3 07-03-2022 Asistencia Seguimiento GCI
Anexo No.4 Acta No.02 Seguimiento Grupo Control Interno -07-03-2022
Anexo No.5 16-03-2022 Asistencia Revisión Plan Anual de Auditorías 2022</t>
    </r>
  </si>
  <si>
    <r>
      <rPr>
        <b/>
        <sz val="10"/>
        <rFont val="Arial Narrow"/>
        <family val="2"/>
      </rPr>
      <t xml:space="preserve">GCI: </t>
    </r>
    <r>
      <rPr>
        <sz val="10"/>
        <rFont val="Arial Narrow"/>
        <family val="2"/>
      </rPr>
      <t>Se realizó la proyección del Plan de Acción Anual 2022, el cual tiene determinados los recursos para el Grupo de Control Interno, de acuerdo a las directrices de la Oficina Asesora de Planeación, el cual  fue aprobado en el Comité Directivo. En los meses de noviembre y diciembre, se relaizará el ejercicio presupuestal para la vigencia 2023.
Anexo No.6 PAA 2022 - GCI 04-01-2022</t>
    </r>
  </si>
  <si>
    <r>
      <rPr>
        <b/>
        <sz val="10"/>
        <rFont val="Arial Narrow"/>
        <family val="2"/>
      </rPr>
      <t xml:space="preserve">GCI: </t>
    </r>
    <r>
      <rPr>
        <sz val="10"/>
        <rFont val="Arial Narrow"/>
        <family val="2"/>
      </rPr>
      <t>No se presenta avance, debido a que el Comité no se ha llevado a cabo</t>
    </r>
  </si>
  <si>
    <r>
      <rPr>
        <b/>
        <sz val="10"/>
        <rFont val="Arial Narrow"/>
        <family val="2"/>
      </rPr>
      <t>OCDI</t>
    </r>
    <r>
      <rPr>
        <sz val="10"/>
        <rFont val="Arial Narrow"/>
        <family val="2"/>
      </rPr>
      <t xml:space="preserve"> 19/04/2022</t>
    </r>
  </si>
  <si>
    <r>
      <rPr>
        <b/>
        <sz val="10"/>
        <rFont val="Arial Narrow"/>
        <family val="2"/>
      </rPr>
      <t>OCDI</t>
    </r>
    <r>
      <rPr>
        <sz val="10"/>
        <rFont val="Arial Narrow"/>
        <family val="2"/>
      </rPr>
      <t xml:space="preserve"> Se revisó diariamente el estado de los expedientes y priorizó el impulso de los siguientes Expedientes 848-2019, 612-2016, 784-2019, 943-2021, 848-2019, 651-2016, 793-2019, 889-2019, 919-2021, 795-2019, 835-2019, 811-2019, 949-2022, 758-2018, 759-2018, 884-2019, 909-2021, 906-2021, 858-2020, 698-2017, 575-2015, 930-2022, 800-2019, 951-2022, 902-2019, 884-2020, 774-2018, 835-2019, 784-2019, 955-2022, 820-2019, 698-2016, 739-2017, 858-2020, 956-2022, 951-2022, 861-2020, 871-2020, 920-2021, 910-2021, 908-2021, 897-2020, 904-2021, 870-2020, 916-2021, 957-2022, 758-2018, 835-2019, 915-2021, 904-2021, 932-2021, 908-2021, 916-2021, 942-2021 , 758-2018, 957-2022, 920-2021, 938-2021, 935-2021, 918-2021, 926-2021, 927-2021, 795-2019, 870-2020, 949-2022, 901-2021, 843-2019, 923-2021, 937-2021, 887-2020, 930-2021, 800-2019 Y 820-2019
Ver anexo "CERTIFICACIÒN REVISIÒN BASE DE DATOS ENERO A 18 DE ABRIL 2022"</t>
    </r>
  </si>
  <si>
    <r>
      <rPr>
        <b/>
        <sz val="10"/>
        <rFont val="Arial Narrow"/>
        <family val="2"/>
      </rPr>
      <t>OCDI.</t>
    </r>
    <r>
      <rPr>
        <sz val="10"/>
        <rFont val="Arial Narrow"/>
        <family val="2"/>
      </rPr>
      <t xml:space="preserve">  16,66%</t>
    </r>
  </si>
  <si>
    <r>
      <rPr>
        <b/>
        <sz val="10"/>
        <rFont val="Arial Narrow"/>
        <family val="2"/>
      </rPr>
      <t>OCDI</t>
    </r>
    <r>
      <rPr>
        <sz val="10"/>
        <rFont val="Arial Narrow"/>
        <family val="2"/>
      </rPr>
      <t xml:space="preserve"> 19/04/2023</t>
    </r>
  </si>
  <si>
    <r>
      <rPr>
        <b/>
        <sz val="10"/>
        <rFont val="Arial Narrow"/>
        <family val="2"/>
      </rPr>
      <t>OCDI.</t>
    </r>
    <r>
      <rPr>
        <sz val="10"/>
        <rFont val="Arial Narrow"/>
        <family val="2"/>
      </rPr>
      <t xml:space="preserve"> Se expedieron autos de cargos y citación audiencia dentro de los siguientes expedientes, antes de la entrada en vigencia de la Ley 1952 de 2019 (29-03-2022): 612-2016, 835-2019, 930-2022, 858-2020, 861-2020, 908-2021 y 916-2021. 
Ver anexo "Base de Datos Autos Pliegos de cargos y de citación audiencia"</t>
    </r>
  </si>
  <si>
    <r>
      <rPr>
        <b/>
        <sz val="10"/>
        <rFont val="Arial Narrow"/>
        <family val="2"/>
      </rPr>
      <t>OCDI.</t>
    </r>
    <r>
      <rPr>
        <sz val="10"/>
        <rFont val="Arial Narrow"/>
        <family val="2"/>
      </rPr>
      <t xml:space="preserve"> 25%</t>
    </r>
  </si>
  <si>
    <r>
      <rPr>
        <b/>
        <sz val="10"/>
        <rFont val="Arial Narrow"/>
        <family val="2"/>
      </rPr>
      <t>OCDI</t>
    </r>
    <r>
      <rPr>
        <sz val="10"/>
        <rFont val="Arial Narrow"/>
        <family val="2"/>
      </rPr>
      <t xml:space="preserve"> 19/04/2024</t>
    </r>
  </si>
  <si>
    <r>
      <rPr>
        <b/>
        <sz val="10"/>
        <rFont val="Arial Narrow"/>
        <family val="2"/>
      </rPr>
      <t xml:space="preserve">OCDI. </t>
    </r>
    <r>
      <rPr>
        <sz val="10"/>
        <rFont val="Arial Narrow"/>
        <family val="2"/>
      </rPr>
      <t>Por medio de los memorando No. 20224100000083 del 11 de enero de 2022 y 20224100000073 del 11 de enero de 2022,  se realizó la solicitud de CDP, se adjuntaron estudios previos y se adelantó el trámite para la contratación de dos Profesionales en Derecho con especialización para la vigencia 2022. 
Ver Anexos "SOLICITUD CDP SANDRA MARTINEZ FIRMADO, SOLICITUD CDP YUDY ARENAS FIRMADO, TRAZABILIDAD ORFEO CONTRATACIÓN SANDRA 2022, TRAZABILIDAD ORFEO CONTRATACIÓN YURY 2022"</t>
    </r>
  </si>
  <si>
    <r>
      <rPr>
        <b/>
        <sz val="10"/>
        <rFont val="Arial Narrow"/>
        <family val="2"/>
      </rPr>
      <t xml:space="preserve">OCDI. </t>
    </r>
    <r>
      <rPr>
        <sz val="10"/>
        <rFont val="Arial Narrow"/>
        <family val="2"/>
      </rPr>
      <t>25%</t>
    </r>
  </si>
  <si>
    <r>
      <rPr>
        <b/>
        <sz val="10"/>
        <rFont val="Arial Narrow"/>
        <family val="2"/>
      </rPr>
      <t xml:space="preserve">SSNA: </t>
    </r>
    <r>
      <rPr>
        <sz val="10"/>
        <rFont val="Arial Narrow"/>
        <family val="2"/>
      </rPr>
      <t>19/04/2022</t>
    </r>
  </si>
  <si>
    <r>
      <rPr>
        <b/>
        <sz val="10"/>
        <rFont val="Arial Narrow"/>
        <family val="2"/>
      </rPr>
      <t>SSNA:</t>
    </r>
    <r>
      <rPr>
        <sz val="10"/>
        <rFont val="Arial Narrow"/>
        <family val="2"/>
      </rPr>
      <t xml:space="preserve"> Para el primer cuatrimestre de 2022, se presentan los siguientes avances en los mecanismos financieros: </t>
    </r>
    <r>
      <rPr>
        <b/>
        <u/>
        <sz val="10"/>
        <rFont val="Arial Narrow"/>
        <family val="2"/>
      </rPr>
      <t>Compensaciones</t>
    </r>
    <r>
      <rPr>
        <b/>
        <sz val="10"/>
        <rFont val="Arial Narrow"/>
        <family val="2"/>
      </rPr>
      <t>:</t>
    </r>
    <r>
      <rPr>
        <sz val="10"/>
        <rFont val="Arial Narrow"/>
        <family val="2"/>
      </rPr>
      <t xml:space="preserve"> De acuerdo con el portafolio y aporbacion de ANLA hacia</t>
    </r>
    <r>
      <rPr>
        <u/>
        <sz val="10"/>
        <rFont val="Arial Narrow"/>
        <family val="2"/>
      </rPr>
      <t xml:space="preserve"> Frontera Energy</t>
    </r>
    <r>
      <rPr>
        <sz val="10"/>
        <rFont val="Arial Narrow"/>
        <family val="2"/>
      </rPr>
      <t xml:space="preserve">, se evidenciaron tres (3) predios para realizar la compensacion; junto con la abogada encargada se realizó el estudio catastral de cada uno de ellos y se encuentra que al momento uno tiene medida cautelar por abandonar el predio (Expediente es del 8 de julio del 2005). Por esta razón directamente del parque se esta revisando  las escrituras del predio para poder avanzar. De igual forma, con la empresa se ha mantenido contante contacto para que sepan el interes que se tiene para compensar. </t>
    </r>
    <r>
      <rPr>
        <u/>
        <sz val="10"/>
        <rFont val="Arial Narrow"/>
        <family val="2"/>
      </rPr>
      <t>Concesionaria Vial Montes de María  - SFF Los Colorados:</t>
    </r>
    <r>
      <rPr>
        <sz val="10"/>
        <rFont val="Arial Narrow"/>
        <family val="2"/>
      </rPr>
      <t xml:space="preserve"> con el apoyo del AP, la empresa entregó la propuesta a la ANLA que fue aprobada a finales de 2021, se acercan a PNN en el 2022 y se espera intervengan 60ha en un proceso de restauración ecológica con especies nativas del bosque seco tropical y que implica una inversión aproximada de 1350 millones de pesos de dicha empresa (incluye implementación, mantenimiento hasta el año 5 de las áreas sembradas y el monitoreo hasta el año 5 de las áreas intervenidas).</t>
    </r>
    <r>
      <rPr>
        <u/>
        <sz val="10"/>
        <rFont val="Arial Narrow"/>
        <family val="2"/>
      </rPr>
      <t xml:space="preserve"> Construcción del túnel del Toyo y sus vías de acceso - Tramo 1 - PNN Las Orquídeas:</t>
    </r>
    <r>
      <rPr>
        <sz val="10"/>
        <rFont val="Arial Narrow"/>
        <family val="2"/>
      </rPr>
      <t xml:space="preserve">De acuerdo con la gestión realizada entre la empresa y Parques Nacionales, así como la identificación de necesidades en el Parque Nacional Natural Orquídeas, se ha adelantado la gestión conjunta para la compra y entrega de predios ubicados al interior del área protegida. Esto en el marco del cumplimiento de la obligación de la inversión del 1% del proyecto “construcción del túnel del Toyo y sus vías de acceso tramo 1”. Anexo 1 Compensaciones (actas de reuniones).
</t>
    </r>
    <r>
      <rPr>
        <b/>
        <u/>
        <sz val="10"/>
        <rFont val="Arial Narrow"/>
        <family val="2"/>
      </rPr>
      <t>Instrumento Economico</t>
    </r>
    <r>
      <rPr>
        <b/>
        <sz val="10"/>
        <rFont val="Arial Narrow"/>
        <family val="2"/>
      </rPr>
      <t>:</t>
    </r>
    <r>
      <rPr>
        <sz val="10"/>
        <rFont val="Arial Narrow"/>
        <family val="2"/>
      </rPr>
      <t xml:space="preserve"> Se socializó la propuesta de procedimiento a todas las dependencias de la entidad: Subdirecciones y direcciones territoriales. Se esta a la espera de las propuestas de ajuste y comentarios para la construcción de la versión final del mismo. Se solicita información de proyectos hidroelectricoas que cumplen las condiciones de la Ley 1930 de 2018 a la CREG. Anexo 2 TSE (Borrador del procedimiento e informe y archivos de avance de gestión)                                                                                                                     </t>
    </r>
    <r>
      <rPr>
        <b/>
        <u/>
        <sz val="10"/>
        <rFont val="Arial Narrow"/>
        <family val="2"/>
      </rPr>
      <t>PSA</t>
    </r>
    <r>
      <rPr>
        <b/>
        <sz val="10"/>
        <rFont val="Arial Narrow"/>
        <family val="2"/>
      </rPr>
      <t>:</t>
    </r>
    <r>
      <rPr>
        <sz val="10"/>
        <rFont val="Arial Narrow"/>
        <family val="2"/>
      </rPr>
      <t xml:space="preserve"> De acuerdo a las reuniones sostenidas con el operador  “Fundación La Palmita” y con el financiador Fondo Colombia en Paz es necesario revisar las areas escogidas, predios , familias y revisar el presupuesto, cálculo del costo de oportunidad y contrapartidas. Entre Parques y el operador se haran ajustes al tablero de control del proyecto ya que se encuentra en función de rubros presupuestales y debe estar es en productos o actividades. Anexo 3 PSA (Asistencia reunion, documento PSA en revision tecnica y listado de beneficiarios).</t>
    </r>
  </si>
  <si>
    <r>
      <rPr>
        <b/>
        <sz val="10"/>
        <rFont val="Arial Narrow"/>
        <family val="2"/>
      </rPr>
      <t xml:space="preserve">SSNA: </t>
    </r>
    <r>
      <rPr>
        <sz val="10"/>
        <rFont val="Arial Narrow"/>
        <family val="2"/>
      </rPr>
      <t>33,33%</t>
    </r>
  </si>
  <si>
    <r>
      <rPr>
        <b/>
        <sz val="10"/>
        <rFont val="Arial Narrow"/>
        <family val="2"/>
      </rPr>
      <t>DTCA:</t>
    </r>
    <r>
      <rPr>
        <sz val="10"/>
        <rFont val="Arial Narrow"/>
        <family val="2"/>
      </rPr>
      <t xml:space="preserve">Para el primer trimestre de la vigencia  2022, el 100% de los bienes recibidos fueron 38 categorizados de la siguiente manera: Donación - Bienes inmuebles 1 (sede operativa Ituango),  Donación convenio UNIMAG - PNNC: 36 Bienes. 22 bienes devolutivos y 14 bienes controlables. Reposición de siniestro 1 (Equipo de computo DT).  Los presentes bienes fueron enviados para asegurar y actualizados en el sistema de inventario NEON por parte del almacenista de la Dirección Territorial.  </t>
    </r>
    <r>
      <rPr>
        <b/>
        <sz val="10"/>
        <rFont val="Arial Narrow"/>
        <family val="2"/>
      </rPr>
      <t xml:space="preserve">Evidencias:1001-1353-MEC_2022002 SEDE OPERATIVA TIAUNGO-firmado (1); 1001-1354-MEC_2022003 REPOSICIÓN SINIESTRO DIRECCIÓN TERRITORIAL-firmado; 1001-1369-MEC_2022007 DONACIÓN CONVENIO VIPIS-firmado (1)signed; Correo de Parques Nacionales Naturales de Colombia - INCLUSIÓN DE BIENES _ CASA HABITACIONAL SEDE ITUANGO PL 71671; Correo de Parques Nacionales Naturales de Colombia - INCLUSIÓN DE BIENES _ CONVENIO INTERADMINISTRATIVO UNIMAG-PNCC _ VIPIS; Correo de Parques Nacionales Naturales de Colombia - INCLUSIÓN DE BIENES _ EQUIPO DE COMPUTO PLACA 71670 _ REPOSICIÓN SINIESTRO DLM21281521; GRF_FO_14-Inclusión-yo-Exclusión-de-bienes-programas-de-segurosV41 CONVENIO UNIMAG-PARQUES - VIPIS;GRF_FO_14-Inclusión-yo-Exclusión-de-bienes-programas-de-segurosV41 Reposición siniestro dt; GRF_FO_14-Inclusión-yo-Exclusión-de-bienes-programas-de-segurosV41 sede operativa ituango 
DTOR: </t>
    </r>
    <r>
      <rPr>
        <sz val="10"/>
        <rFont val="Arial Narrow"/>
        <family val="2"/>
      </rPr>
      <t>Se reporto de manera oportuna los bienes a asegurar, anexo las evidencias correspondientes al periodo solicitado</t>
    </r>
    <r>
      <rPr>
        <b/>
        <sz val="10"/>
        <rFont val="Arial Narrow"/>
        <family val="2"/>
      </rPr>
      <t>:1. Salidas por transferencia de elementos GN Ene-Febre (Anexos: 1.1.Sal. Alm. GN ene_feb);  2. Formatos de Inclusión y/o Exclusión del mes de enero(Anexos: 2.1 ); 3. Correo de envío de formato de inclusión y/o Exclusión al nivel central (Anexos: 3.1).</t>
    </r>
    <r>
      <rPr>
        <sz val="10"/>
        <rFont val="Arial Narrow"/>
        <family val="2"/>
      </rPr>
      <t xml:space="preserve">
</t>
    </r>
    <r>
      <rPr>
        <b/>
        <sz val="10"/>
        <rFont val="Arial Narrow"/>
        <family val="2"/>
      </rPr>
      <t>DTAO:</t>
    </r>
    <r>
      <rPr>
        <sz val="10"/>
        <rFont val="Arial Narrow"/>
        <family val="2"/>
      </rPr>
      <t xml:space="preserve"> Para este periodo no registraron entradas de activos, por lo tanto no se efectuaron solicitudes de aseguramiento. Evidencias: N/A
</t>
    </r>
    <r>
      <rPr>
        <b/>
        <sz val="10"/>
        <rFont val="Arial Narrow"/>
        <family val="2"/>
      </rPr>
      <t xml:space="preserve">DTAM: </t>
    </r>
    <r>
      <rPr>
        <sz val="10"/>
        <rFont val="Arial Narrow"/>
        <family val="2"/>
      </rPr>
      <t xml:space="preserve">Para el primer trimestre de la vigencia actual se hizo efectivo el ingreso de un (Activo) y 10 controlables al inventario de la DTAM, el cual se reportó a nivel cenrtral de manera oportuna para el aseguramiento de los bienes respectivos.  </t>
    </r>
    <r>
      <rPr>
        <b/>
        <sz val="10"/>
        <rFont val="Arial Narrow"/>
        <family val="2"/>
      </rPr>
      <t xml:space="preserve">Anexo 1. Entradas de almacén. Anexo 2: Matrices inclusión de bienes y Anexo 3. Correos enviado al GPC.
DTPA: </t>
    </r>
    <r>
      <rPr>
        <sz val="10"/>
        <rFont val="Arial Narrow"/>
        <family val="2"/>
      </rPr>
      <t>Se ha realizado el ingreso de activos, cumpliendo con el proceso establecido en la entidad:</t>
    </r>
    <r>
      <rPr>
        <b/>
        <sz val="10"/>
        <rFont val="Arial Narrow"/>
        <family val="2"/>
      </rPr>
      <t xml:space="preserve"> evidencias: Anexo 01. FORMATO DE INCLUSION - EXCLUSIÓN.xls, Anexo 02. INCLUSION FIRMADA.pdf, Anexo 03. CORREO INCLUSION COMPRA CARPAS FARALLONES.pdf, Anexo 04. 1001-993-MEC firmado.pdf y Anexo 05.1001-995-MEC firmado.pdf
DTAN: </t>
    </r>
    <r>
      <rPr>
        <sz val="10"/>
        <rFont val="Arial Narrow"/>
        <family val="2"/>
      </rPr>
      <t>Se anexa entradas de almacén fuente FONAM mes de marzo  de 2022 . ( / Se crea carpeta FONAM)
 Se anexa entradas de almacén fuente GN Mes de enero, febrero y marzo de 2022 . (Se crea carpeta GN). Se anexan carpeta: INCLUSION Y EXCLUSION: Formatos en PDF de reportes de inclusión y exclusión de los meses de enero y febrero de 2022. NOTA:Mes marzo- No se anexan formatos de inlcusion y exclusion y asi mismo memorando debido a que se encuentra porceso de  cierre..ANEXOS:1.  Entradas FONAN: No.1001-614-MEC y 1001-615-MEC.- 2. ENTRADAS GN ENERO:: 1001-1061-MEC, 1001-1068-MEC y 1001-1070-MEC.-   ENTRADAS GN FEBRERO: 1001-1092-MEC, 1001-1095-MEC , 1001-1106-MEC y 1001-MEC-1120.-  ENTRADAS GN MARZO: 1001-1142-MEC, 1001-1140-MEC. 3. INCLUSIÓN Y EXCLUSIÓN :FORMATOS DE INCLUSION MESES ENERO Y FEBRERO  -  MEMORANDOS DE LOS MESES ENERO Y FEBRERO 2022.</t>
    </r>
  </si>
  <si>
    <r>
      <rPr>
        <b/>
        <sz val="10"/>
        <rFont val="Arial Narrow"/>
        <family val="2"/>
      </rPr>
      <t>DTCA:</t>
    </r>
    <r>
      <rPr>
        <sz val="10"/>
        <rFont val="Arial Narrow"/>
        <family val="2"/>
      </rPr>
      <t xml:space="preserve">17%
</t>
    </r>
    <r>
      <rPr>
        <b/>
        <sz val="10"/>
        <rFont val="Arial Narrow"/>
        <family val="2"/>
      </rPr>
      <t>DTOR:</t>
    </r>
    <r>
      <rPr>
        <sz val="10"/>
        <rFont val="Arial Narrow"/>
        <family val="2"/>
      </rPr>
      <t xml:space="preserve"> 17%
</t>
    </r>
    <r>
      <rPr>
        <b/>
        <sz val="10"/>
        <rFont val="Arial Narrow"/>
        <family val="2"/>
      </rPr>
      <t>DTAO:</t>
    </r>
    <r>
      <rPr>
        <sz val="10"/>
        <rFont val="Arial Narrow"/>
        <family val="2"/>
      </rPr>
      <t xml:space="preserve"> 0%
</t>
    </r>
    <r>
      <rPr>
        <b/>
        <sz val="10"/>
        <rFont val="Arial Narrow"/>
        <family val="2"/>
      </rPr>
      <t>DTAM</t>
    </r>
    <r>
      <rPr>
        <sz val="10"/>
        <rFont val="Arial Narrow"/>
        <family val="2"/>
      </rPr>
      <t xml:space="preserve">:17%
</t>
    </r>
    <r>
      <rPr>
        <b/>
        <sz val="10"/>
        <rFont val="Arial Narrow"/>
        <family val="2"/>
      </rPr>
      <t xml:space="preserve">DTPA: </t>
    </r>
    <r>
      <rPr>
        <sz val="10"/>
        <rFont val="Arial Narrow"/>
        <family val="2"/>
      </rPr>
      <t xml:space="preserve">17%
</t>
    </r>
    <r>
      <rPr>
        <b/>
        <sz val="10"/>
        <rFont val="Arial Narrow"/>
        <family val="2"/>
      </rPr>
      <t>DTAN</t>
    </r>
    <r>
      <rPr>
        <sz val="10"/>
        <rFont val="Arial Narrow"/>
        <family val="2"/>
      </rPr>
      <t>: 17%</t>
    </r>
  </si>
  <si>
    <r>
      <rPr>
        <b/>
        <sz val="10"/>
        <rFont val="Arial Narrow"/>
        <family val="2"/>
      </rPr>
      <t xml:space="preserve">GTIC: </t>
    </r>
    <r>
      <rPr>
        <sz val="10"/>
        <rFont val="Arial Narrow"/>
        <family val="2"/>
      </rPr>
      <t>22/04/2022</t>
    </r>
  </si>
  <si>
    <r>
      <rPr>
        <b/>
        <sz val="10"/>
        <rFont val="Arial Narrow"/>
        <family val="2"/>
      </rPr>
      <t>GTIC:</t>
    </r>
    <r>
      <rPr>
        <sz val="10"/>
        <rFont val="Arial Narrow"/>
        <family val="2"/>
      </rPr>
      <t xml:space="preserve"> Para el primer cuatrimestre de seguimiento se Inició con el proceso de instalación de los plugins para Chiribiquete y la pagina de Unión Europea y se realizó la integración de la página Web. </t>
    </r>
    <r>
      <rPr>
        <b/>
        <sz val="10"/>
        <rFont val="Arial Narrow"/>
        <family val="2"/>
      </rPr>
      <t>Ver anexos:</t>
    </r>
    <r>
      <rPr>
        <sz val="10"/>
        <rFont val="Arial Narrow"/>
        <family val="2"/>
      </rPr>
      <t xml:space="preserve"> (1. Screen Shot 2022-04-17 at 7.48.02 PM; 2. Screen Shot 2022-04-17 at 7.48.31 PM.png; 3. Screen Shot 2022-04-17 at 7.56.49 PM.png; 4. Screen Shot 2022-04-17 at 7.57.03 PM;5. Screen Shot 2022-04-17 at 6.16.58 PM.png;6. Screen Shot 2022-04-17 at 6.17.14 PM.png; 7. Screen Shot 2022-04-17 at 6.17.40 PM.png; 8. Screen Shot 2022-04-17 at 6.18.02 PM.png)</t>
    </r>
  </si>
  <si>
    <r>
      <rPr>
        <b/>
        <sz val="10"/>
        <rFont val="Arial Narrow"/>
        <family val="2"/>
      </rPr>
      <t>GTIC</t>
    </r>
    <r>
      <rPr>
        <sz val="10"/>
        <rFont val="Arial Narrow"/>
        <family val="2"/>
      </rPr>
      <t xml:space="preserve"> 33%</t>
    </r>
  </si>
  <si>
    <r>
      <rPr>
        <b/>
        <sz val="10"/>
        <rFont val="Arial Narrow"/>
        <family val="2"/>
      </rPr>
      <t xml:space="preserve">GTIC: </t>
    </r>
    <r>
      <rPr>
        <sz val="10"/>
        <rFont val="Arial Narrow"/>
        <family val="2"/>
      </rPr>
      <t xml:space="preserve">Se realizó la propuesta documento de esquema de evaluación de analisis de impacto del plan de continuidad de negocio. </t>
    </r>
    <r>
      <rPr>
        <b/>
        <sz val="10"/>
        <rFont val="Arial Narrow"/>
        <family val="2"/>
      </rPr>
      <t>Ver Anexos:</t>
    </r>
    <r>
      <rPr>
        <sz val="10"/>
        <rFont val="Arial Narrow"/>
        <family val="2"/>
      </rPr>
      <t xml:space="preserve"> Anexo (1. EVALUACION IMPACTO CONTINUIDAD DEL NEGOCIO.docx, Anexo 2. Plantilla Formato Inform BIA.xlsx; Anexo 3. Proc Impacto BIA BCP.docx).</t>
    </r>
  </si>
  <si>
    <r>
      <rPr>
        <b/>
        <sz val="10"/>
        <rFont val="Arial Narrow"/>
        <family val="2"/>
      </rPr>
      <t xml:space="preserve">GTIC: </t>
    </r>
    <r>
      <rPr>
        <sz val="10"/>
        <rFont val="Arial Narrow"/>
        <family val="2"/>
      </rPr>
      <t xml:space="preserve"> 15%</t>
    </r>
  </si>
  <si>
    <r>
      <t xml:space="preserve">
</t>
    </r>
    <r>
      <rPr>
        <b/>
        <sz val="10"/>
        <rFont val="Arial Narrow"/>
        <family val="2"/>
      </rPr>
      <t>GTIC</t>
    </r>
    <r>
      <rPr>
        <sz val="10"/>
        <rFont val="Arial Narrow"/>
        <family val="2"/>
      </rPr>
      <t>: Se implementó el esquema de auditoria correspondiente a la herramienta de RUNAP y Neón.</t>
    </r>
    <r>
      <rPr>
        <b/>
        <sz val="10"/>
        <rFont val="Arial Narrow"/>
        <family val="2"/>
      </rPr>
      <t xml:space="preserve"> Ver anexos </t>
    </r>
    <r>
      <rPr>
        <sz val="10"/>
        <rFont val="Arial Narrow"/>
        <family val="2"/>
      </rPr>
      <t>(Anexo 1. inventarios_neon.png; Anexo 2. Runap.png),</t>
    </r>
  </si>
  <si>
    <r>
      <rPr>
        <b/>
        <sz val="10"/>
        <rFont val="Arial Narrow"/>
        <family val="2"/>
      </rPr>
      <t>GTIC:</t>
    </r>
    <r>
      <rPr>
        <sz val="10"/>
        <rFont val="Arial Narrow"/>
        <family val="2"/>
      </rPr>
      <t xml:space="preserve"> 23,33%</t>
    </r>
  </si>
  <si>
    <r>
      <t xml:space="preserve">
</t>
    </r>
    <r>
      <rPr>
        <b/>
        <sz val="10"/>
        <rFont val="Arial Narrow"/>
        <family val="2"/>
      </rPr>
      <t>GTIC:</t>
    </r>
    <r>
      <rPr>
        <sz val="10"/>
        <rFont val="Arial Narrow"/>
        <family val="2"/>
      </rPr>
      <t xml:space="preserve">  Se implementó el esquema de auditoria el cual integra los servicios de Firewall a la infraestructura de TI de la Entidad </t>
    </r>
    <r>
      <rPr>
        <b/>
        <sz val="10"/>
        <rFont val="Arial Narrow"/>
        <family val="2"/>
      </rPr>
      <t>Ver Anexo:</t>
    </r>
    <r>
      <rPr>
        <sz val="10"/>
        <rFont val="Arial Narrow"/>
        <family val="2"/>
      </rPr>
      <t xml:space="preserve"> (Anexo 1. inventarios_neon.png; Anexo 2. Runap.png; Anexo 3. IntegracionTI_6A9880_4-25.wri)</t>
    </r>
  </si>
  <si>
    <r>
      <rPr>
        <b/>
        <sz val="10"/>
        <rFont val="Arial Narrow"/>
        <family val="2"/>
      </rPr>
      <t>GTIC</t>
    </r>
    <r>
      <rPr>
        <sz val="10"/>
        <rFont val="Arial Narrow"/>
        <family val="2"/>
      </rPr>
      <t xml:space="preserve"> 10%</t>
    </r>
  </si>
  <si>
    <r>
      <rPr>
        <b/>
        <sz val="10"/>
        <rFont val="Arial Narrow"/>
        <family val="2"/>
      </rPr>
      <t xml:space="preserve">GGCI: </t>
    </r>
    <r>
      <rPr>
        <sz val="10"/>
        <rFont val="Arial Narrow"/>
        <family val="2"/>
      </rPr>
      <t>6.6%</t>
    </r>
  </si>
  <si>
    <r>
      <rPr>
        <b/>
        <sz val="10"/>
        <rFont val="Arial Narrow"/>
        <family val="2"/>
      </rPr>
      <t>OAJ</t>
    </r>
    <r>
      <rPr>
        <sz val="10"/>
        <rFont val="Arial Narrow"/>
        <family val="2"/>
      </rPr>
      <t>: 04/04/2022</t>
    </r>
  </si>
  <si>
    <r>
      <rPr>
        <b/>
        <sz val="10"/>
        <rFont val="Arial Narrow"/>
        <family val="2"/>
      </rPr>
      <t>OAJ</t>
    </r>
    <r>
      <rPr>
        <sz val="10"/>
        <rFont val="Arial Narrow"/>
        <family val="2"/>
      </rPr>
      <t xml:space="preserve"> 17%</t>
    </r>
  </si>
  <si>
    <r>
      <rPr>
        <b/>
        <sz val="10"/>
        <rFont val="Arial Narrow"/>
        <family val="2"/>
      </rPr>
      <t>OAJ:</t>
    </r>
    <r>
      <rPr>
        <sz val="10"/>
        <rFont val="Arial Narrow"/>
        <family val="2"/>
      </rPr>
      <t xml:space="preserve"> 04/04/2022</t>
    </r>
  </si>
  <si>
    <r>
      <rPr>
        <b/>
        <sz val="10"/>
        <rFont val="Arial Narrow"/>
        <family val="2"/>
      </rPr>
      <t xml:space="preserve">OAJ: </t>
    </r>
    <r>
      <rPr>
        <sz val="10"/>
        <rFont val="Arial Narrow"/>
        <family val="2"/>
      </rPr>
      <t>17%</t>
    </r>
  </si>
  <si>
    <r>
      <rPr>
        <b/>
        <sz val="10"/>
        <rFont val="Arial Narrow"/>
        <family val="2"/>
      </rPr>
      <t>OAP: PLAN DE ACCIÓN ANUAL 2021</t>
    </r>
    <r>
      <rPr>
        <sz val="10"/>
        <rFont val="Arial Narrow"/>
        <family val="2"/>
      </rPr>
      <t xml:space="preserve">: Con corte a 30 de Abril, se han realizado 3 seguimientos a los incadores del PAA, correspondientes a los siguientes cortes: 
1. Seguimiento con corte a 31 de Diciembre y Cierre PAA-2021.
2. Seguimiento con corte a 28 de febrero. 
3. Seguimiento con corte a 31 de marzo.
Nota: Se anexa el reporte del CIERRE 2021, debido a que su reporte no alcanzó a ser reportado en anterior cuatrimestre. El CIERRE del PAA-2021 se realizó con corte a 31 de diciembre, pero la ejecución y finalización de la acción se hizo en el mes de de enero del 2022, dandose su publicación el 26 de enero. 
</t>
    </r>
    <r>
      <rPr>
        <b/>
        <sz val="10"/>
        <rFont val="Arial Narrow"/>
        <family val="2"/>
      </rPr>
      <t>Evidencias:</t>
    </r>
    <r>
      <rPr>
        <sz val="10"/>
        <rFont val="Arial Narrow"/>
        <family val="2"/>
      </rPr>
      <t xml:space="preserve"> </t>
    </r>
    <r>
      <rPr>
        <b/>
        <sz val="10"/>
        <rFont val="Arial Narrow"/>
        <family val="2"/>
      </rPr>
      <t>Anexo 1</t>
    </r>
    <r>
      <rPr>
        <sz val="10"/>
        <rFont val="Arial Narrow"/>
        <family val="2"/>
      </rPr>
      <t xml:space="preserve">: 
SEGUIMIENTO CIERRE PAA-2021
SEGUIMIENTO ENERO-FEBRERO PAA-2021
Nota: El seguimiento con corte a 31 de marzo esta en construcción. Este se tendrá finalizado el 29 de abril, razón por la cual las evidencias serán entregadas en el próximo reporte. </t>
    </r>
  </si>
  <si>
    <r>
      <rPr>
        <b/>
        <sz val="10"/>
        <rFont val="Arial Narrow"/>
        <family val="2"/>
      </rPr>
      <t xml:space="preserve">OAP: </t>
    </r>
    <r>
      <rPr>
        <sz val="10"/>
        <rFont val="Arial Narrow"/>
        <family val="2"/>
      </rPr>
      <t xml:space="preserve">Se ha brindado un acompañamiento continuo y permanente, a través de reuniones en las cuales se realizó socialización de lineamientos.  En el marco del Proceso de Seguimiento y Reporte, se socializó el cronograma y lineamientos para los Reportes mensuales del PAA del 2022.  
Nota se anexa una muestra del desarrollo de la actividad debido a que el espacio del DRIVE es limitado. 
</t>
    </r>
    <r>
      <rPr>
        <b/>
        <sz val="10"/>
        <rFont val="Arial Narrow"/>
        <family val="2"/>
      </rPr>
      <t>Anexo 2.</t>
    </r>
    <r>
      <rPr>
        <sz val="10"/>
        <rFont val="Arial Narrow"/>
        <family val="2"/>
      </rPr>
      <t xml:space="preserve"> ASISTENCIAS + CRONOGRAMA.</t>
    </r>
  </si>
  <si>
    <r>
      <rPr>
        <b/>
        <sz val="10"/>
        <rFont val="Arial Narrow"/>
        <family val="2"/>
      </rPr>
      <t xml:space="preserve">OAP: </t>
    </r>
    <r>
      <rPr>
        <sz val="10"/>
        <rFont val="Arial Narrow"/>
        <family val="2"/>
      </rPr>
      <t xml:space="preserve">Como actividad preventiva para las alertas tempranas la OAP realizó presentación del Seguimiento realizado al Cierre del PAA-2021. Esta presentaciones se realizaron directamente a cada una las Direcciones Territoriales los días: 08 y 10 de febrero. Y se generó un informe de Balance y uno de Alertas para el Seguimiento del Cierre del PAA -2021 que fue remitido a los procesos mediante ORFEO. 
</t>
    </r>
    <r>
      <rPr>
        <b/>
        <sz val="10"/>
        <rFont val="Arial Narrow"/>
        <family val="2"/>
      </rPr>
      <t xml:space="preserve">Anexo 5: </t>
    </r>
    <r>
      <rPr>
        <sz val="10"/>
        <rFont val="Arial Narrow"/>
        <family val="2"/>
      </rPr>
      <t>6 lista de asistencia con ayuda de Memoria de las reuniones realizadas con las DTs para la Revisión del Cierre 2021 y Programaciones 2022. 
Informe y memorandos de remisión</t>
    </r>
  </si>
  <si>
    <r>
      <rPr>
        <b/>
        <sz val="10"/>
        <rFont val="Arial Narrow"/>
        <family val="2"/>
      </rPr>
      <t xml:space="preserve">OAP: </t>
    </r>
    <r>
      <rPr>
        <sz val="10"/>
        <rFont val="Arial Narrow"/>
        <family val="2"/>
      </rPr>
      <t>19/04/2022</t>
    </r>
  </si>
  <si>
    <r>
      <rPr>
        <b/>
        <sz val="10"/>
        <rFont val="Arial Narrow"/>
        <family val="2"/>
      </rPr>
      <t>OAP:</t>
    </r>
    <r>
      <rPr>
        <sz val="10"/>
        <rFont val="Arial Narrow"/>
        <family val="2"/>
      </rPr>
      <t xml:space="preserve"> Conforme a las solicitudes de los procesos se realizó la socialización en el Modelo Integrado de Planeación y Gestión y subsistemas de gestión que lo conforman a los procesos de Autoridad Ambiental (GTEA - 03022022), Gestión del Conocimiento e Innovación (21/02/2022), adicionalmente se realizó socialización a los líderes del SGI en Nivel Central y Direcciones Territoriales Nuevos en la Entidad (17/02/2022) y se socializó el cronograma de actividades del proceso Direccionamiento Estratégico a toda la entidad (14/02/2022 y 17/02/2022) con el objetivo de divulgar las diferentes actividades a realizar en cumplimiento del MIPG como SGI. Adicionalmente se han realizado reuniones y se han dado oriendaciones y acompañamiento conforme las necesidades a lo procesos. Nota. Se anexa una muestra de las actividades de acompañamiento dado el peso disponible del DRIVE. 
</t>
    </r>
    <r>
      <rPr>
        <b/>
        <sz val="10"/>
        <rFont val="Arial Narrow"/>
        <family val="2"/>
      </rPr>
      <t xml:space="preserve">Anexo 1. </t>
    </r>
    <r>
      <rPr>
        <sz val="10"/>
        <rFont val="Arial Narrow"/>
        <family val="2"/>
      </rPr>
      <t>Socializaciones - Acompañamiento.</t>
    </r>
  </si>
  <si>
    <r>
      <rPr>
        <b/>
        <sz val="10"/>
        <rFont val="Arial Narrow"/>
        <family val="2"/>
      </rPr>
      <t xml:space="preserve">OAP: </t>
    </r>
    <r>
      <rPr>
        <sz val="10"/>
        <rFont val="Arial Narrow"/>
        <family val="2"/>
      </rPr>
      <t>16%</t>
    </r>
  </si>
  <si>
    <r>
      <rPr>
        <b/>
        <sz val="10"/>
        <rFont val="Arial Narrow"/>
        <family val="2"/>
      </rPr>
      <t xml:space="preserve">OAP: </t>
    </r>
    <r>
      <rPr>
        <sz val="10"/>
        <rFont val="Arial Narrow"/>
        <family val="2"/>
      </rPr>
      <t xml:space="preserve">Se realizó para el cuatrimestre los lineamientos sobre las fechas de actualización (cronograma de Direccionamiento Estratégico)de los autodiagnósticos de la entidad que generaran los planes de acción de los mismo y se socializó a la entidad (14/02/2022 y 17/02/2022), adicionalmente se socializó la jornada de divulgación para iniciar las actividades de reporte de FURAG vigencia 2021, se remitó correos de solicitud de reporte y se realizaron reuniones de acompañamiento con los procesos solicitantes, con el objetivo de posteriormente obtener los resultados y determinar oportunidades de mejora y necesidades que se veran reflejados en los diferentes planes de la Entidad.
</t>
    </r>
    <r>
      <rPr>
        <b/>
        <sz val="10"/>
        <rFont val="Arial Narrow"/>
        <family val="2"/>
      </rPr>
      <t>Anexo 2</t>
    </r>
    <r>
      <rPr>
        <sz val="10"/>
        <rFont val="Arial Narrow"/>
        <family val="2"/>
      </rPr>
      <t>. Cronograma, Autodiagnosticos y FURAG</t>
    </r>
  </si>
  <si>
    <r>
      <rPr>
        <b/>
        <sz val="10"/>
        <rFont val="Arial Narrow"/>
        <family val="2"/>
      </rPr>
      <t>OAP:</t>
    </r>
    <r>
      <rPr>
        <sz val="10"/>
        <rFont val="Arial Narrow"/>
        <family val="2"/>
      </rPr>
      <t xml:space="preserve"> En el primer cuatrimestre de 2022 se verificó la información remitida por las dependencias en el formato de seguimiento de proyectos de inversión y se solicitaron los ajustes correspondientes para los proyectos de inversión Administración, Fortalecimiento y Tasas a cargo de la entidad. Todo a través de correo electrónico. Es importante mencionar que se anexan los soportes de diciembre de 2021, enero, febrero y marzo de 2022. Lo anterior debido a los cortes para la solicitud de la información, ya que la información de diciembre de 2021 se reporta en enero de 2022; además es importante mencionar que no se incluye la información de abril ya que esta aún no se ha reportado. ANEXO 1 RECEPCIÓN Y AJUSTES DE INFORMACIÓN PROYECTOS DE INVERSIÓN.</t>
    </r>
  </si>
  <si>
    <r>
      <rPr>
        <b/>
        <sz val="10"/>
        <rFont val="Arial Narrow"/>
        <family val="2"/>
      </rPr>
      <t>OAP:</t>
    </r>
    <r>
      <rPr>
        <sz val="10"/>
        <rFont val="Arial Narrow"/>
        <family val="2"/>
      </rPr>
      <t xml:space="preserve"> Se generaron los reportes del estado de los proyectos de inversión para el cierre de vigencia 2021 y los meses de enero, febrero y marzo de 2022 en el aplicativo SPI, por lo que se anexa el print de pantalla de la publicación en página web y los reportes PDF dando cumplimiento a la presentación de la información de la entidad. ANEXO 2 REPORTE Y PRINT DE PANTALLA.</t>
    </r>
  </si>
  <si>
    <r>
      <rPr>
        <b/>
        <sz val="10"/>
        <rFont val="Arial Narrow"/>
        <family val="2"/>
      </rPr>
      <t xml:space="preserve">OAP: </t>
    </r>
    <r>
      <rPr>
        <sz val="10"/>
        <rFont val="Arial Narrow"/>
        <family val="2"/>
      </rPr>
      <t>21/04/2022</t>
    </r>
  </si>
  <si>
    <r>
      <rPr>
        <b/>
        <sz val="10"/>
        <rFont val="Arial Narrow"/>
        <family val="2"/>
      </rPr>
      <t xml:space="preserve">OAP: </t>
    </r>
    <r>
      <rPr>
        <sz val="10"/>
        <rFont val="Arial Narrow"/>
        <family val="2"/>
      </rPr>
      <t>Se ha planeado hacer socialización de procedimeinto en fases iniciando por las Direcciones territoriales y avanzar de allí a otras dependencias de la entidad; en este primer cuatrimestre se realza la socialización del procedimiento con la Dirección Territorial Caribe como se deja en evidencia.  Anexo: Socializaciónprocedimeintoproyectosdtca.zip</t>
    </r>
  </si>
  <si>
    <r>
      <rPr>
        <b/>
        <sz val="10"/>
        <rFont val="Arial Narrow"/>
        <family val="2"/>
      </rPr>
      <t>OAP:</t>
    </r>
    <r>
      <rPr>
        <sz val="10"/>
        <rFont val="Arial Narrow"/>
        <family val="2"/>
      </rPr>
      <t xml:space="preserve"> 33,33%</t>
    </r>
  </si>
  <si>
    <r>
      <rPr>
        <b/>
        <sz val="10"/>
        <rFont val="Arial Narrow"/>
        <family val="2"/>
      </rPr>
      <t>DTAO:</t>
    </r>
    <r>
      <rPr>
        <sz val="10"/>
        <rFont val="Arial Narrow"/>
        <family val="2"/>
      </rPr>
      <t xml:space="preserve"> 1/04/2022
</t>
    </r>
    <r>
      <rPr>
        <b/>
        <sz val="10"/>
        <rFont val="Arial Narrow"/>
        <family val="2"/>
      </rPr>
      <t>DTAM:</t>
    </r>
    <r>
      <rPr>
        <sz val="10"/>
        <rFont val="Arial Narrow"/>
        <family val="2"/>
      </rPr>
      <t xml:space="preserve"> 4/04/2022
</t>
    </r>
    <r>
      <rPr>
        <b/>
        <sz val="10"/>
        <rFont val="Arial Narrow"/>
        <family val="2"/>
      </rPr>
      <t>DTAN:</t>
    </r>
    <r>
      <rPr>
        <sz val="10"/>
        <rFont val="Arial Narrow"/>
        <family val="2"/>
      </rPr>
      <t xml:space="preserve"> 8/04/2022
</t>
    </r>
    <r>
      <rPr>
        <b/>
        <sz val="10"/>
        <rFont val="Arial Narrow"/>
        <family val="2"/>
      </rPr>
      <t>DTOR</t>
    </r>
    <r>
      <rPr>
        <sz val="10"/>
        <rFont val="Arial Narrow"/>
        <family val="2"/>
      </rPr>
      <t xml:space="preserve">: 4/04/2022
</t>
    </r>
    <r>
      <rPr>
        <b/>
        <sz val="10"/>
        <rFont val="Arial Narrow"/>
        <family val="2"/>
      </rPr>
      <t>DTCA</t>
    </r>
    <r>
      <rPr>
        <sz val="10"/>
        <rFont val="Arial Narrow"/>
        <family val="2"/>
      </rPr>
      <t xml:space="preserve">: 6/04/2022
</t>
    </r>
    <r>
      <rPr>
        <b/>
        <sz val="10"/>
        <rFont val="Arial Narrow"/>
        <family val="2"/>
      </rPr>
      <t>DTPA</t>
    </r>
    <r>
      <rPr>
        <sz val="10"/>
        <rFont val="Arial Narrow"/>
        <family val="2"/>
      </rPr>
      <t>: 4/04/2022</t>
    </r>
  </si>
  <si>
    <r>
      <rPr>
        <b/>
        <sz val="10"/>
        <rFont val="Arial Narrow"/>
        <family val="2"/>
      </rPr>
      <t>DTAO:</t>
    </r>
    <r>
      <rPr>
        <sz val="10"/>
        <rFont val="Arial Narrow"/>
        <family val="2"/>
      </rPr>
      <t xml:space="preserve"> Durante el primer trimestre 2022 se realizaron reuniones desde la DTAO con PNN Nevados, PNN Nevado del Huila, PNN Orquídeas, PNN Puracé, SFF Galeras, SFF Otún Quimbaya y SF Corota, para la concertación de plan de trabajo para el apoyo en la formulación y/o implementación del programa de monitoreo y portafolio de investigación, así como la construcción y revisión de los informes de su implementación. Se tiene programado para el mes de abril la realización de reuniones de concertación de plan de trabajo con PNN Doña Juana, Selva de Florencia, Hermosas, Guacharos y Tatamá.
Evidencias:
1. Plan de trabajo Nevado del Huila- DTAO 2022- Acta
2. Plan de trabajo Nevados-DTAO 2022- Acta
3. Plan de trabajo Orquídeas-DTAO 2022- Acta
4.Plan de trabajo Puracé-DTAO 2022- Acta
5.Plan de trabajo Galeras-DTAO 2022- Acta
6.Plan de trabajo Otún Quimbaya DTAO 2022- Acta
7.Plan de trabajo SFIC -DTAO 2022- Acta
</t>
    </r>
    <r>
      <rPr>
        <b/>
        <sz val="10"/>
        <rFont val="Arial Narrow"/>
        <family val="2"/>
      </rPr>
      <t>DTAM:</t>
    </r>
    <r>
      <rPr>
        <sz val="10"/>
        <rFont val="Arial Narrow"/>
        <family val="2"/>
      </rPr>
      <t xml:space="preserve"> Las AP de la DTAM avanzan con la actualización de información de monitoreo de 14 VOC/PIC y 9 VOC/PIC durante el 2022. En el I Trim se generó plan de trabajo y seguimiento con 9 AP de la DTAM para implementar los programas de monitoreo y portafolios de investigación de las AP. Se aprobó el los portafolios de investigación del PNNAMA y el PNNCAH. En el marco del proyecto Áreas Protegidas y Paz de WWF se avanzó con el PNNAFIW y PNNSCh en la selección de predios para adelantar proceso de monitoreo comunitario en el AP y la construcción del diseño de monitoreo del proyecto. Se dio inicio al proyecto "Desarrollo de un sistema de monitoreo remoto para identificar presiones y amenazas a los pueblos indígenas en aislamiento y a biodiversidad del PNNRPU” entre la UNAL, ACT-Colombia, la Universidad del Bosque, DTAM y el PNNRPU. El PNNAMA solicitó a la SGM el aval de la investigación con la U. Javeriana del proyecto “Potencial de mitigación climática de las turberas de tierras bajas de Colombia: distribución, factores de emisión y prioridades de conservación”.  El SFPMOIA  viene analizando los resultados del ejercicio con cámaras trampa al interior del Santuario en el marco del proyecto de ASL. La DTAM desarrolló taller para socializar y discutir el proceso y los resultados del monitoreo de coberturas del SFPMOIA (T0 – T3) para el equipo del AP. Las AP y la DTAM participaron en las capacitaciones del módulo de registros ecológicos de Smart realizadas por NC y WCS. Adicionalmente, se tuvo espacio entre la SGM, la DTAM y las AP donde se brindó orientaciones nacionales de Inv. y Monitoreo para el 2022. Anexo 1 PAA_2022_SEGUIMIENTO_DTAM_Ene_Mar (3).
Es importante mencionar que los tiempos en este periodo para reporte son anteriores a la validación PAA mes de marzo.
Anexos Planes de trabajo:
Anexo 1 Asist memoria orientaciones nacionales investigación y monitoreo DTAM
Anexo 1.1  Plan de trabajo Inv. y Monitoreo PNNYAP_DTAM
Anexo 2 Plan de trabajo monitoreo Puinawai
Anexo 3 Plan de Trabajo PNN La Paya_DTAM
Anexo 4 Plan de trabajo Inv. y Monitoreo PNNRPU - DTAM
Anexo 5 Plan de trabajo monitoreo de RH_RNN_Nukak - DTAM - U. del Bosque
Anexo 6 Plan de Trabajo_Inv_Monitoreo_PNNSCH- DTAM
Anexo 7 Plan de Trabajo_Investigación_Monitoreo_PNNAMA_DTAM
</t>
    </r>
    <r>
      <rPr>
        <b/>
        <sz val="10"/>
        <rFont val="Arial Narrow"/>
        <family val="2"/>
      </rPr>
      <t xml:space="preserve">DTAN: </t>
    </r>
    <r>
      <rPr>
        <sz val="10"/>
        <rFont val="Arial Narrow"/>
        <family val="2"/>
      </rPr>
      <t xml:space="preserve">El  acta de reunión donde se llevó a cabo el proceso de socialización de "Plan de trabajo para el apoyo en la formulación y/o implementación del programa de monitoreo y portafolio de investigación" se encuentra en proceso de desarrollo y al momento del reporte de la presente vigencia al mapa de riesgos no logro obtener la evidencia requerida quedando pendiente de aportar para darle cumplimiento.
</t>
    </r>
    <r>
      <rPr>
        <b/>
        <sz val="10"/>
        <rFont val="Arial Narrow"/>
        <family val="2"/>
      </rPr>
      <t>DTOR</t>
    </r>
    <r>
      <rPr>
        <sz val="10"/>
        <rFont val="Arial Narrow"/>
        <family val="2"/>
      </rPr>
      <t xml:space="preserve">: La Dirección Teritorial Orinoquía adelantó las gestiones y acciones generadas para el monitoreo e investigació,  adjuntamos matriz de PAA, donde se evidencia la validación del primer reporte del PAA (Anexo_1_riesgo_19). Adicionalmente, adjunto correo electrónico de la SGM que se evidencia la validación del reporte (Anexo_2_riesgo_19).  
</t>
    </r>
    <r>
      <rPr>
        <b/>
        <sz val="10"/>
        <rFont val="Arial Narrow"/>
        <family val="2"/>
      </rPr>
      <t xml:space="preserve">DTCA: </t>
    </r>
    <r>
      <rPr>
        <sz val="10"/>
        <rFont val="Arial Narrow"/>
        <family val="2"/>
      </rPr>
      <t xml:space="preserve"> Durante el trimestre se han realizado 14 reuniones con las áreas protegidas en donde se planteó el alcance del trabajo 2022 atendiendo los lineamientos del nivel central. Se tiene a la fecha  14 actas en borrador que fueron enviadas a las áreas para ajuste final, sin embargo hay inquietudes frente a la posibilidad de requerir un ajuste según se den los avances en cada área. Un aspecto es lograr tener los equipos de KfW para tomar mediciones, o la calidad de las imágenes sin nubes para ver coberturas. Otro limitante es la prioridad de los profesionales para avanzar en plan de manejo, así como la falta de personal y recursos. Evidencia: Actas de reunión plan de trabajo con APs
</t>
    </r>
    <r>
      <rPr>
        <b/>
        <sz val="10"/>
        <rFont val="Arial Narrow"/>
        <family val="2"/>
      </rPr>
      <t>DTPA</t>
    </r>
    <r>
      <rPr>
        <sz val="10"/>
        <rFont val="Arial Narrow"/>
        <family val="2"/>
      </rPr>
      <t>: En el marco del taller para fortalecimiento de la estrategia de investigación y monitoreo (uso de SICO-Smart), se realizó  el plan de trabajo a ejecutar para la vigencia 2022 ; en el cual, se consideran las líneas estratégicas, los productos, actividades y responsables, de los mismos considerando un seguimiento trimestral de avances. Evidencia: -Plan de trabajo DTPA -listado de asistencia Taller.</t>
    </r>
  </si>
  <si>
    <r>
      <rPr>
        <b/>
        <sz val="10"/>
        <rFont val="Arial Narrow"/>
        <family val="2"/>
      </rPr>
      <t xml:space="preserve">GPM: </t>
    </r>
    <r>
      <rPr>
        <sz val="10"/>
        <rFont val="Arial Narrow"/>
        <family val="2"/>
      </rPr>
      <t>7/04/2022</t>
    </r>
  </si>
  <si>
    <r>
      <rPr>
        <b/>
        <sz val="10"/>
        <rFont val="Arial Narrow"/>
        <family val="2"/>
      </rPr>
      <t xml:space="preserve">GPM: </t>
    </r>
    <r>
      <rPr>
        <sz val="10"/>
        <rFont val="Arial Narrow"/>
        <family val="2"/>
      </rPr>
      <t xml:space="preserve">Teniendo como base el ciclo de vida del dato que incluye la formulación, implementación, calidad-archivo, uso-retroalimentación, para la consolidación del módulo de informes de monitoreo e investigación en la herramienta SMART se realizaron las siguientes actividades:
a. Orientaciones del monitoreo e investigación para la consolidación de datos e información a nivel nacional: Plan de trabajo y proyecciones de las temáticas de investigación, monitoreo y vida silvestre con las 6 DTs y sus áreas protegidas. Se trataron los siguientes temas: Ciclo de vida del dato aplicado al información de monitoreo e investigación; implementación de SMART-Módulo de registros ecológicos; Integridad ecológica: Proyecciones 2022 y efectividad; Indicador PAA monitoreo.
b. Capacitaciones HERRAMIENTA SMART, para la toma de datos de monitoreo en febrero y marzo se realizaron con apoyo del aliado WCS, espacios de capacitación para los diferentes niveles de gestión y roles en el manejo de  la herramienta SMART módulo de registros ecológicos: 8-11 febrero modalidad presencial en Cali para 9 Áreas protegidas y temáticos DTPA con 16 participantes; 10 y 25 marzo modalidad presencial en Bogotá y virtual para los temáticos validadores de la información de las territoriales y nivel central con 37 y 16 participantes.
c. Plantilla de informes de monitoreo: Con el aliado Riqueza Natural en febrero, se realizó espacio de trabajo para revisar los avances en la platilla del informe nacional de monitoreo en la herramienta SMART. En abril los consultores enviaron las plantillas de informes de monitoreo a nivel nacional y de áreas piloto en SMART de Sierra Nevada, Flamencos y Colorados. 
d. Divulgación de resultados monitoreo e investigación: A través de la herramienta ArcGIS online se avanza en la construcción de la experiencia de monitoreo e investigación para la divulgación de los programas, portafolios, informes de implementación de las AP y consolidados nacionales.
Evidencias:  *Carpetas: PlanTrabajoDTS * Carpeta  Capacitación SMART *Carpeta Plantillas Piloto informes monitoreo  *Carpeta Divulgación monitoreo e investigación.   </t>
    </r>
  </si>
  <si>
    <r>
      <rPr>
        <b/>
        <sz val="10"/>
        <rFont val="Arial Narrow"/>
        <family val="2"/>
      </rPr>
      <t xml:space="preserve">GPM: </t>
    </r>
    <r>
      <rPr>
        <sz val="10"/>
        <rFont val="Arial Narrow"/>
        <family val="2"/>
      </rPr>
      <t>16,66%</t>
    </r>
  </si>
  <si>
    <r>
      <rPr>
        <b/>
        <sz val="10"/>
        <rFont val="Arial Narrow"/>
        <family val="2"/>
      </rPr>
      <t xml:space="preserve">GPM: </t>
    </r>
    <r>
      <rPr>
        <sz val="10"/>
        <rFont val="Arial Narrow"/>
        <family val="2"/>
      </rPr>
      <t>4/04/2022</t>
    </r>
  </si>
  <si>
    <r>
      <rPr>
        <b/>
        <sz val="10"/>
        <rFont val="Arial Narrow"/>
        <family val="2"/>
      </rPr>
      <t xml:space="preserve">GPM: </t>
    </r>
    <r>
      <rPr>
        <sz val="10"/>
        <rFont val="Arial Narrow"/>
        <family val="2"/>
      </rPr>
      <t>A la fecha se cuenta con planes de trabajo de Estrategias Espaciales de Manejo para las 6 direcciones territoriales, los cuales han sido orientados y ajustados de acuerdo con los lineamientos institucionales y las orientaciones de equipo de profesionales  de gobernanza y participación del grupo de planeación y manejo. Se aportan las siguientes evidencias: 
1. Pta acciones indicadores PS PAA 2022_DTAM
2. Plan de trabajo EEM DTAN 2022
3. Planes de trabajo EEM DTAO 2022
4. Planes trabajo EEM PAA AP y DTCA
5. Plan de trabajo PAA PS DTOR
6. planes trabajo PS DTPA -PAA 2022</t>
    </r>
  </si>
  <si>
    <r>
      <rPr>
        <b/>
        <sz val="10"/>
        <rFont val="Arial Narrow"/>
        <family val="2"/>
      </rPr>
      <t xml:space="preserve">GPM: </t>
    </r>
    <r>
      <rPr>
        <sz val="10"/>
        <rFont val="Arial Narrow"/>
        <family val="2"/>
      </rPr>
      <t>30%</t>
    </r>
  </si>
  <si>
    <r>
      <rPr>
        <b/>
        <sz val="10"/>
        <rFont val="Arial Narrow"/>
        <family val="2"/>
      </rPr>
      <t xml:space="preserve">GPM: </t>
    </r>
    <r>
      <rPr>
        <sz val="10"/>
        <rFont val="Arial Narrow"/>
        <family val="2"/>
      </rPr>
      <t>No se presenta reporte para este cuatrimestre, dado que como esta estipulado en la acción el primer seguimieto programado esta para el mes de mayo. No se anexan evidencias</t>
    </r>
  </si>
  <si>
    <r>
      <rPr>
        <b/>
        <sz val="10"/>
        <rFont val="Arial Narrow"/>
        <family val="2"/>
      </rPr>
      <t xml:space="preserve">GPM: </t>
    </r>
    <r>
      <rPr>
        <sz val="10"/>
        <rFont val="Arial Narrow"/>
        <family val="2"/>
      </rPr>
      <t>0%</t>
    </r>
  </si>
  <si>
    <r>
      <rPr>
        <b/>
        <sz val="10"/>
        <rFont val="Arial Narrow"/>
        <family val="2"/>
      </rPr>
      <t xml:space="preserve">DTAO: </t>
    </r>
    <r>
      <rPr>
        <sz val="10"/>
        <rFont val="Arial Narrow"/>
        <family val="2"/>
      </rPr>
      <t xml:space="preserve">1/04/2022
</t>
    </r>
    <r>
      <rPr>
        <b/>
        <sz val="10"/>
        <rFont val="Arial Narrow"/>
        <family val="2"/>
      </rPr>
      <t>DTAN:</t>
    </r>
    <r>
      <rPr>
        <sz val="10"/>
        <rFont val="Arial Narrow"/>
        <family val="2"/>
      </rPr>
      <t xml:space="preserve"> 08/04/2022
</t>
    </r>
    <r>
      <rPr>
        <b/>
        <sz val="10"/>
        <rFont val="Arial Narrow"/>
        <family val="2"/>
      </rPr>
      <t>DTAM:</t>
    </r>
    <r>
      <rPr>
        <sz val="10"/>
        <rFont val="Arial Narrow"/>
        <family val="2"/>
      </rPr>
      <t xml:space="preserve"> 4/04/2022
</t>
    </r>
    <r>
      <rPr>
        <b/>
        <sz val="10"/>
        <rFont val="Arial Narrow"/>
        <family val="2"/>
      </rPr>
      <t>DTOR</t>
    </r>
    <r>
      <rPr>
        <sz val="10"/>
        <rFont val="Arial Narrow"/>
        <family val="2"/>
      </rPr>
      <t xml:space="preserve">: 4/04/2022
</t>
    </r>
    <r>
      <rPr>
        <b/>
        <sz val="10"/>
        <rFont val="Arial Narrow"/>
        <family val="2"/>
      </rPr>
      <t>DTCA</t>
    </r>
    <r>
      <rPr>
        <sz val="10"/>
        <rFont val="Arial Narrow"/>
        <family val="2"/>
      </rPr>
      <t xml:space="preserve">: 01/04/2022
</t>
    </r>
    <r>
      <rPr>
        <b/>
        <sz val="10"/>
        <rFont val="Arial Narrow"/>
        <family val="2"/>
      </rPr>
      <t>DTPA</t>
    </r>
    <r>
      <rPr>
        <sz val="10"/>
        <rFont val="Arial Narrow"/>
        <family val="2"/>
      </rPr>
      <t>: 4/04/2022</t>
    </r>
  </si>
  <si>
    <r>
      <rPr>
        <b/>
        <sz val="10"/>
        <rFont val="Arial Narrow"/>
        <family val="2"/>
      </rPr>
      <t>DTAO</t>
    </r>
    <r>
      <rPr>
        <sz val="10"/>
        <rFont val="Arial Narrow"/>
        <family val="2"/>
      </rPr>
      <t xml:space="preserve">: Para la vigencia 2022 solo 3 áreas de la DTAO que cuenta con los recursos y personal planificaron # acuerdos - PNN Los Nevados (4 acuerdos), PNN Selva de Florencia (2 acuerdos) y SFF Galeras (5 acuerdos). Se está trabajando en la ruta técnica y concertación de SFF Galeras y PNN Los Nevados. Además a los acuerdos ya firmados se les está haciendo seguimiento. El PNN Nevados culminó firma de acuerdo en predios La Sierra y La Libertad en marzo de 2022. El PNN Selva de Florencia firmó los acuerdos en el 2021 y su validación se realizó en el mes de febrero de 2022 y está en etapa de implementación, por lo que se subieron los acuerdos a la plataforma institucional de seguimiento de acuerdos y se validaron el el PAA.
Evidencias: Carpeta PNN SFL 1. Acuerdo firmado Angel Valencia Orozco.pdf. 2. Acuerdo firmado Mariano Cortes Zuluaga.pdf y 3. Gmail - Acuerdos pSFL Plataforma.pdf. 4.  Pantallazo Reporte PAA mes de febrero de 2022 PNN SFL.docx Carpeta PNN NEV: 5. Seguimiento acuerdos PNN Los Nevados.pdf. y 6. Acuerdo firmado La Sierra - La Libertad
Carpeta SFF GAL: 7. Pantallazos Remisión acuerdos SFF GALERAS -concepto técnico SGM.docx
</t>
    </r>
    <r>
      <rPr>
        <b/>
        <sz val="10"/>
        <rFont val="Arial Narrow"/>
        <family val="2"/>
      </rPr>
      <t>DTAN:</t>
    </r>
    <r>
      <rPr>
        <sz val="10"/>
        <rFont val="Arial Narrow"/>
        <family val="2"/>
      </rPr>
      <t xml:space="preserve"> 1) En el primer cuatrimestre de 2022 se desarrollaron  acciones de seguimiento a los acuerdos de conservación tanto al área de conservación como al sistema sostenible para la conservación de la mano con el Campesino y los procesos institucionales a la mano (Educación Ambiental, Prevención, Vigilancia y control, así como el monitoreo de áreas en conservación) se relacionan 4 actas de concertación de acciones de seguimiento a acuerdos de conservación con Campesinos. Anexos: 1. Acta  10-02-2022 PNN Tama SSC - Protocolo de Seguimiento SSC.- 2. Acta  21-02-2022 PNN Yariguies SSC Criterios de Selección de beneficiarios Proyecto Fedecacao KFW.- 3. Acta  23-02-2022  Protocolo de Seguimiento SSC SFF GARF.- 4. Acta  01-03-2022 PNN Pisba SSC - Protocolo de Seguimiento SSC.    
2) Las Áreas Protegidas pendientes que son el SFF Iguaque y Área Natural Única los Estoraques se construirán las Actas DE PROTOCOLO DE SEGUIMIENTO en el mes de Abril de 2022, pues en los 2 casos por circunstancias de orden contractual, se tenían pendientes con las comunidades campesinas, que no hacían factible establecer acciones de seguimiento, tema dado por subsanado para el segundo trimestre de 2022.
3) el PNN Catatumbo no tiene acuerdos vigentes con Campesinos, por lo que no existe ni son requeridas las acciones de seguimiento en ACUERDOS CON CAMPESINOS. Se adjunta carpeta con una muestra de los informe de seguimiento al primer trimestre de 2022.  ANEXO INFORMES DE SEGUIMIENTO: 1. COCUY INFORME DE SEGUIMIENTO,- 2. TAMA INFORME DE SEGUIMIENTO.pdf.- 3. YARIGUIES INFORME DE SEGUIMIENTO.pdf
</t>
    </r>
    <r>
      <rPr>
        <b/>
        <sz val="10"/>
        <rFont val="Arial Narrow"/>
        <family val="2"/>
      </rPr>
      <t>DTAM:</t>
    </r>
    <r>
      <rPr>
        <sz val="10"/>
        <rFont val="Arial Narrow"/>
        <family val="2"/>
      </rPr>
      <t xml:space="preserve"> Se han realizado reuniones con las APs: RNN Nukak, SF Plantas Medicinales Orito Ingi Ande y PNN Alto Fragua Indi Wasi en las cuales se han abordado situaciones que rodean la suscripción de acuerdos con comunidades campesinas, ocupantes de las APs o de sus zonas con función amortiguadora. Entre los asuntos tratados están: cumplimiento a acuerdos, seguimiento a los acuerdos y a las implementaciones, estrategias de UOT, y la articulación con otras entidades como la Dirección Nacional de Sustitución de Cultivos de uso ilícito (DSCI), las corporaciones autónomas regionales y ONGs. 
Anexo 1. Reunión UOT-Restauración RNN Nukak
Anexo 2. Revision capa presiones y acuerdos PNN AFIW
Anexo 3. Revisión proceso UOT - Acuerdos PNN AFIW
Anexo 4. Mesa técnica PNIS - PNN AFIW
Anexo 5. Reunión implementación PNIS – SFPMOIA
Anexo 6 INFORME DE SEGUIMIENTO Y MONITOREO A LOS ACUERDOS SUSCRITOS DTAM
</t>
    </r>
    <r>
      <rPr>
        <b/>
        <sz val="10"/>
        <rFont val="Arial Narrow"/>
        <family val="2"/>
      </rPr>
      <t>DTOR:</t>
    </r>
    <r>
      <rPr>
        <sz val="10"/>
        <rFont val="Arial Narrow"/>
        <family val="2"/>
      </rPr>
      <t xml:space="preserve"> Se llevó a cabo la verificación y seguimiento del estado de los acuerdos suscritos en las APs de la DTOR. Anexo: Seg_Acuerdos_2017-2021_AP_DTOR. Se generaron espacios de planificación y seguimiento a los acuerdos de conservación y sistemas sostenibles con los PNNs Chingaza y Sumapaz, y el DNMI Cinaruco. Anexos: acta_dCin_1, acta_pChi_1, acta_pChi_2, acta_pSum_1 y acta_pSum_2.
</t>
    </r>
    <r>
      <rPr>
        <b/>
        <sz val="10"/>
        <rFont val="Arial Narrow"/>
        <family val="2"/>
      </rPr>
      <t xml:space="preserve">DTCA: </t>
    </r>
    <r>
      <rPr>
        <sz val="10"/>
        <rFont val="Arial Narrow"/>
        <family val="2"/>
      </rPr>
      <t xml:space="preserve">En el primer trimestre del año 2022, se ha avanzado en el seguimiento y monitoreo de los acuerdos con comunidades campesinas El PNN Paramillo presenta informe de avances de los proyectos de inversión en el PNN Paramillo (Evidencia: Informe avances proyectos de inversión.pdf).  El 16 de marzo de 2022, se celebró reunión se seguimiento al acuerdo de conservación para procesos de producción de material vegetal como estrategia de relacionamiento social y restauración participativa suscrito entre PNNC - DTCA y ASC GEA en la vigencia 2021(Evidencia: Acta seguimiento acuerdo de conservación). VIPIS reportó seguimiento a la implementación de los acuerdos en el marco de los procesos de restauración ecológica que se firmaron el año pasado con recursos del proyecto de reactivación económica (Evidencia: Avances ruta de la conservación).
</t>
    </r>
    <r>
      <rPr>
        <b/>
        <sz val="10"/>
        <rFont val="Arial Narrow"/>
        <family val="2"/>
      </rPr>
      <t>DTPA:</t>
    </r>
    <r>
      <rPr>
        <sz val="10"/>
        <rFont val="Arial Narrow"/>
        <family val="2"/>
      </rPr>
      <t xml:space="preserve"> Para el primer trimestre se han realizado reuniones con la comunidad de pueblo nuevo parte alta y los tres niveles de la entidad (1 de marzo 2022), con el fin de consolidar un acuerdo voluntario que permita la conservación de áreas ocupadas por familias campesinas, así como el mejoramiento de las condiciones ambientales de las mismas en el territorio aplicando enfoques diferenciados y acogiéndose al artículo 7º del plan nacional de desarrollo. (anexo propuesta de borrador de acuerdo voluntario y resumen del proceso). por motivos de cruce de agendas y prioridades en cuanto al desarrollo de las metas 2022, lo referente a seguimiento a los acuerdos de los años anteriores se tiene planeado realizar para el segundo semestre de 2022.
EVIDENCIAS: 
-Anexo 01. Acuerdo de voluntades ajustado todas las partes
-Anexo 02.LISTA DE ASISTENCIA Y ACTA 1 DE MARZO ACUERDO PUEBLO NUEVO
-Anexo 03. PUEBLO NUEVO parte alta</t>
    </r>
  </si>
  <si>
    <r>
      <rPr>
        <b/>
        <sz val="10"/>
        <rFont val="Arial Narrow"/>
        <family val="2"/>
      </rPr>
      <t>DTAO:</t>
    </r>
    <r>
      <rPr>
        <sz val="10"/>
        <rFont val="Arial Narrow"/>
        <family val="2"/>
      </rPr>
      <t xml:space="preserve"> 6,67%
</t>
    </r>
    <r>
      <rPr>
        <b/>
        <sz val="10"/>
        <rFont val="Arial Narrow"/>
        <family val="2"/>
      </rPr>
      <t>DTAN:</t>
    </r>
    <r>
      <rPr>
        <sz val="10"/>
        <rFont val="Arial Narrow"/>
        <family val="2"/>
      </rPr>
      <t xml:space="preserve"> 6,66%
</t>
    </r>
    <r>
      <rPr>
        <b/>
        <sz val="10"/>
        <rFont val="Arial Narrow"/>
        <family val="2"/>
      </rPr>
      <t xml:space="preserve">DTAM: </t>
    </r>
    <r>
      <rPr>
        <sz val="10"/>
        <rFont val="Arial Narrow"/>
        <family val="2"/>
      </rPr>
      <t xml:space="preserve">6,66%
</t>
    </r>
    <r>
      <rPr>
        <b/>
        <sz val="10"/>
        <rFont val="Arial Narrow"/>
        <family val="2"/>
      </rPr>
      <t>DTOR</t>
    </r>
    <r>
      <rPr>
        <sz val="10"/>
        <rFont val="Arial Narrow"/>
        <family val="2"/>
      </rPr>
      <t>: 6,66%</t>
    </r>
    <r>
      <rPr>
        <b/>
        <sz val="10"/>
        <rFont val="Arial Narrow"/>
        <family val="2"/>
      </rPr>
      <t xml:space="preserve">
DTCA:</t>
    </r>
    <r>
      <rPr>
        <sz val="10"/>
        <rFont val="Arial Narrow"/>
        <family val="2"/>
      </rPr>
      <t xml:space="preserve"> 6,66%
</t>
    </r>
    <r>
      <rPr>
        <b/>
        <sz val="10"/>
        <rFont val="Arial Narrow"/>
        <family val="2"/>
      </rPr>
      <t>DTPA</t>
    </r>
    <r>
      <rPr>
        <sz val="10"/>
        <rFont val="Arial Narrow"/>
        <family val="2"/>
      </rPr>
      <t>: 6,67%</t>
    </r>
  </si>
  <si>
    <r>
      <rPr>
        <b/>
        <sz val="10"/>
        <rFont val="Arial Narrow"/>
        <family val="2"/>
      </rPr>
      <t>DTAO</t>
    </r>
    <r>
      <rPr>
        <sz val="10"/>
        <rFont val="Arial Narrow"/>
        <family val="2"/>
      </rPr>
      <t xml:space="preserve">: 1/04/2022
</t>
    </r>
    <r>
      <rPr>
        <b/>
        <sz val="10"/>
        <rFont val="Arial Narrow"/>
        <family val="2"/>
      </rPr>
      <t>DTAN:</t>
    </r>
    <r>
      <rPr>
        <sz val="10"/>
        <rFont val="Arial Narrow"/>
        <family val="2"/>
      </rPr>
      <t xml:space="preserve"> 08/04/2022
</t>
    </r>
    <r>
      <rPr>
        <b/>
        <sz val="10"/>
        <rFont val="Arial Narrow"/>
        <family val="2"/>
      </rPr>
      <t>DTAM:</t>
    </r>
    <r>
      <rPr>
        <sz val="10"/>
        <rFont val="Arial Narrow"/>
        <family val="2"/>
      </rPr>
      <t xml:space="preserve"> 4/04/2022
</t>
    </r>
    <r>
      <rPr>
        <b/>
        <sz val="10"/>
        <rFont val="Arial Narrow"/>
        <family val="2"/>
      </rPr>
      <t>DTOR:</t>
    </r>
    <r>
      <rPr>
        <sz val="10"/>
        <rFont val="Arial Narrow"/>
        <family val="2"/>
      </rPr>
      <t xml:space="preserve"> 4/04/2022
</t>
    </r>
    <r>
      <rPr>
        <b/>
        <sz val="10"/>
        <rFont val="Arial Narrow"/>
        <family val="2"/>
      </rPr>
      <t>DTCA:</t>
    </r>
    <r>
      <rPr>
        <sz val="10"/>
        <rFont val="Arial Narrow"/>
        <family val="2"/>
      </rPr>
      <t xml:space="preserve"> 31/03/2022
</t>
    </r>
    <r>
      <rPr>
        <b/>
        <sz val="10"/>
        <rFont val="Arial Narrow"/>
        <family val="2"/>
      </rPr>
      <t>DTPA</t>
    </r>
    <r>
      <rPr>
        <sz val="10"/>
        <rFont val="Arial Narrow"/>
        <family val="2"/>
      </rPr>
      <t>: 4/04/2022</t>
    </r>
  </si>
  <si>
    <r>
      <t>DTAO:</t>
    </r>
    <r>
      <rPr>
        <sz val="10"/>
        <rFont val="Arial Narrow"/>
        <family val="2"/>
      </rPr>
      <t xml:space="preserve"> En este período se ha realizado reunión de los comités técnico y decisorio del REM con el resguardo Gaitania del PNN Nevado del Huila, con las demás AP que tienen relacionamiento con grupos étnicos, no se han presentado avances en este periodo.
Evidencias: 1: acta comité técnico del REM con el resguardo Gaitania y el PNN NHU; 2: acta comité decisorio del REM con el resguardo Gaitania y el PNN NHU
</t>
    </r>
    <r>
      <rPr>
        <b/>
        <sz val="10"/>
        <rFont val="Arial Narrow"/>
        <family val="2"/>
      </rPr>
      <t>DTAN:</t>
    </r>
    <r>
      <rPr>
        <sz val="10"/>
        <rFont val="Arial Narrow"/>
        <family val="2"/>
      </rPr>
      <t xml:space="preserve"> 1) La Dirección Territorial  ha desarrollado actividades de caracterización  con comunidades indígenas Este PSA Indígena busca establecer un pacto de conservación y gobernanza ambiental en cerca de 6.600 has, en área traspalada del resguardo UWA y el PNN Cocuy, Documento de anexo: “INFORME Técnico visita de Caracterización inicial Área PSA- Uwa Bachira - INFORME DE SOPORTE A LA CARACTERIZACIÓN AL RESGUARDO UWA – COMUNIDAD DE BACHIRA SECTORES SINSIGA Y ROYOTA, COMO INSUMO A PROCESO DE PSA INDIGENA” construido con el liderazgo del Jefe del PNN Cocuy Octavio Eraso y miembros de la Comunidad Uwa, COMO INSUMOS para la formulación de un proyecto de pago por servicios Ambientales. ANEXO: INFORME Técnico visita de Caracterización inicial Área PSA- Uwa Bachira
2) Con el PNN Catatumbo se han venido coordinando acciones conjuntas con FEDECACAO en el marco del Plan Operativo 003 -2021 del convenio 010-2020 para implementar Re habitación de áreas degradas con sistemas AGROFORESTALES DE CACAO con el resguardo Catatumbo -Bari, dichas acciones están Indicadas en el documento : "INFORME TECNICO DEL PLAN OPERATIVO NO. 003  - PARQUE NACIONAL NATURAL CATATUMBO – BARÍ - Informe: Primer desembolso (mayo 2021 a Enero de 2022)" , en los meses de febrero y marzo, las acciones realizadas se vieron limitadas por temas asociados a Orden Público
3) En la DTAN, solo tenemos al PNN Cocuy y el PNN Catatumbo traslapados con territorio indígenas, las otras 6 Áreas Protegidas de la DTAN no tienen intervenciones con grupos étnicos. ANEXOS: 1. INFORME Tecnico visita de Caracterizacion inicial Area PSA- Uwa Bachira.- 2. 2. INFORME DE GESTIÓN DEL PLAN OPERATIVO Primer desembolso.
</t>
    </r>
    <r>
      <rPr>
        <b/>
        <sz val="10"/>
        <rFont val="Arial Narrow"/>
        <family val="2"/>
      </rPr>
      <t xml:space="preserve">DTAM: </t>
    </r>
    <r>
      <rPr>
        <sz val="10"/>
        <rFont val="Arial Narrow"/>
        <family val="2"/>
      </rPr>
      <t xml:space="preserve">Con el finde desarrollar la la articulación con grupos étnicos, además de los planes de trabajo Se realizó el ejercicio de evaluación 2021 y planeación 2022. Dicha acción conto con tres momentos. 
El primero fue la reunión preparatoria con el equipo de la AP donde se revisó la gestión del 2021 y la priorización de acciones para el 2022. 
El segundo momento fue la reunión general con el grupo de Participación y Gobernanza de la SGMAP, el cual se dieron directrices desde Nivel Central para la gestión de la presente vigencia. Además, se hizo un espacio de reflexión sobre las situaciones presentadas en el 2021 en la coordinación con los Pueblos Indígenas. Finalmente, se llevó 
Un Tercer  momento, el cual fue la reunión de acompañamiento en la planeación 2022 con la presencia del grupo de Participación y Gobernanza de la SGMAP. Allí, se identificaron las principales acciones para hacer el acompañamiento por parte de los dos niveles de gestión de la entidad y poder ejecutar los planes de trabajo con estos grupos.
Anexo 1 asistencia EEMRNN Nukak, 
Anexo 2 asistencia EEM-PNN Chiribiquete, 
Anexo 3 asistenciaEEMPNN Yaigojé, 
Anexo 4 actareuniónDTAM EEM PNN Churumbelos, 
Anexo 5 asistencia EEMSFPM Orito, 
Anexo 6 asistencia EEMPNN AFIW, 
Anexo 7 asistencia EEMRNN Puinawai, 
Anexo 8 asistencia EEMPNN Rio Pure, 
Anexo 9 asistenciaEEM PNN Amacayacu, 
Anexo 10 asistencia EEM PNN Cahuinarí, 
Anexo 11 Espacio SGMAP-RNN Puinawai-Director territorial, 
Anexo 12 asistencia EEM DTAM-PNN La Paya, 
Anexo 13 asistencia Participacion APs, 
Anexo 14 plam de trabajo Orito EEM, 
Anexo 15 asistenciaPNN AFIWDTAMSGMAP EEM, 
Anexo 16 asistenciaPNN AmacayacuDTAMSGMAP EEM, 
Anexo 17 asistenciaPNN La PayaDTAMSGMAP EEM, 
Anexo 18 asistenciaPNN Rio Pure DTAMSGMAP EEM, 
Anexo 19 asistenciaPNN ChiribiqueteDTAMSGMAP EEM, 
Anexo 20 asistenciaRNN NukakDTAM SGMAP EEM, 
Anexo 21 asistencia EEMDTAM SGM PNN YAP, 
Anexo 22 Asistencia EEMDTAM202, 
Anexo 23 acta EEM  SG AP-DTAM PNN SCHAW. Acorde a las acciones de control, se genera informe de las acciones adelantadas durante el  primer trimestre de 2022 con relación a 2. Cumplimiento de los compromisos de la DTAM en el PAA, 3. Avances frente a los Regímenes Especiales de Manejo REM, 4. Avances en los APV y modelos de coordinación concertados en implementación, 5. Avances acciones conjuntas implementadas para mejorar la gestión de las AP, 6. Avances frente a la gobernanza conjunta a nivel regional en la DTAM.
Anexo 24  informe PAA EEM-DTAM_2022
</t>
    </r>
    <r>
      <rPr>
        <b/>
        <sz val="10"/>
        <rFont val="Arial Narrow"/>
        <family val="2"/>
      </rPr>
      <t>DTOR:</t>
    </r>
    <r>
      <rPr>
        <sz val="10"/>
        <rFont val="Arial Narrow"/>
        <family val="2"/>
      </rPr>
      <t xml:space="preserve"> Se realizó acercamientos con las comunidades indígenas del Resguardo AWAI Tuparro y como resultado se concertó los días 8 al 14 de mayo para el primer espacio de diálogo para la revisión del plan de trabajo para la consulta previa. Anexo: Acta_AWAI_Tuparro_marz
Por otra parte, el Equipo de Gobernanza de la SGM adelantó acercamientos con gobierno mayor para la realización de un espacio de trabajo que se adelantará el día 29 de marzo. Anexo: print_correo_electro. 
</t>
    </r>
    <r>
      <rPr>
        <b/>
        <sz val="10"/>
        <rFont val="Arial Narrow"/>
        <family val="2"/>
      </rPr>
      <t xml:space="preserve">DTCA: </t>
    </r>
    <r>
      <rPr>
        <sz val="10"/>
        <rFont val="Arial Narrow"/>
        <family val="2"/>
      </rPr>
      <t>En el primer trimestre de la vigencia 2022 la DTCA estableció, participó y coordinó espacios de diálogo con grupos étnicos que han permitido un acercamiento y trabajar de manera articulada. Los espacios de diálogos y mesas de trabajo que se realizaron se enuncian a continuación: 1. Primera Reunión de Yanama de la vigencia 2022 entre PNNC y las autoridades tradicionales de las comunidades wayuu en el SFF Los Flamencos (16/02/2022). 2. Seguimiento a la ruta de entendimiento y trabajo articulado entre PNNC y los Consejos Comunitarios de Comunidades Negras de la zona de influencia del SFF Los Flamencos (16/02/2022). 3.Socialización del proyecto de determinación de la Capacidad de Carga turística Marina del PNN Tayrona con el Cabildo Indígena de Taganga (10/02/2022). 4. Novena sesión de Comité Técnico de Plan de Manejo de los PNN SNSM y Tayrona en el marco de la estructura de coordinación entre PNNC y los cuatro pueblos indígena de la SNSM (15-17/02/2022) .5. Novena sesión de Comité Técnico de Plan de Manejo de los PNN SNSM y Tayrona en el marco de la estructura de coordinación entre PNNC y los cuatro pueblos indígena de la SNSM (15-17/02/2022). 6.Socialización del informe relacionado con el accidente del niño Kogui en el PNN Tayrona y otros temas de planeación y gestión entre PNNC y los cuatro pueblos indígenas de la SNSM (1/02/2022). 7. Segunda jornada preparatoria – mesas técnicas derivadas del acuerdo de entendimiento entre PNNC y el Cabildo Indígena de Taganga (18/02/2022). 8. Reunión de revisión y filtro de información cartográfica entre PNNC y la Organización Gonawindúa Tayrona, para compartir con el consultor CORGEDAS en el marco del proyecto de determinación de capacidad de carga turística marina del PNN Tayrona (23/02/2022). 9. Diálogo entre PNNC y el Consejo Territorial de Cabildos de la Sierra  Nevada de Santa Marta para abordar el cumplimiento de los acuerdos de la consulta previa del contrato para la prestación de los Servicios Ecoturísticos en el PNN Tayrona (22/02/2022). 10.Reunión del Comité Coordinador de la Instancia de Comanejo entre PNNC y los CCCN del PNN CRSB (09/03/2022).11.Reunión del esquema de coordinación para el seguimiento de acuerdo derivados de la Sentencia T-021 de 2019 entre PNNC y el CCCN de la vereda de Playa Blanca (10/03/2022).12. Mesa de trabajo para la consolidación de la información cartográfica entre PNNC y el Cabildo Indígena de Taganga (14/03/2022).13. Espacio para la revisión y consolidación de información disponible en temas Pesca y Turismo entre PNNC y el Cabildo Indígena de Taganga (14/03/2022). 14. Socialización de la propuesta de formalización del Acuerdo Yanama entre PNNC y las comunidades wayuu apalaanchi del SFF Los Flamencos para la actualización del esquema de gobernanza con el pueblo wayuu de la zona y la construcción del Plan Especial de Manejo (24/03/2022).15. Socialización de la propuesta de acuerdo y ruta de entendimiento entre los consejos comunitarios de comunidades negras El Negro Robles y Afrodescendientes de Camarones y PNNC para la construcción del Plan Especial de Manejo y de un esquema de gobernanza y manejo (24/03/2022). Evidencias: Acta YANAMA_SFFF-DTCA_16_02_2022); (Acta CCCN_SFFF-DTCA_16_02_2022); (Lista de asistencia parcialidad indígena 10.02.22); (Comité Técnico PM PNN SNSM-Tayrona 15-02-2022);  (Comité Técnico PM PNN SNSM-Tayrona 16-02-2022); (Comité Técnico PM PNN SNSM-Tayrona 17-02-2022) (Memoria y anexos_reunión CBVSM-RKMA-DTCA_01022022); (2a reunión preparatoria mesas técnicas PNNC-CI Taganga); (Reunión delegados OGT-DTCA-PNNT_23022022); (Reunión PNNC - CTC 22-02-22); (Acta Comité Coordinador_09-03-2022); (Acta Seguimiento Sentencia T-021_PNNC-CCCNPlaya Blanca_10-03-2022); (PNNC-CIT_jornada SIG- 03-14-2022 10.36);  (Reunión PNNC-CITaganga_pesca-turismo_03-14-22); (Socialización Acuerdo YANAMA 24_03_22); (SocializacióAcuerdoCCN_24_03_22).
DTPA: Los PNN Katíos, Uramba y Farallones concertaron los planes de acción de los acuerdos y REM  suscritos con comunidades étnicas con cada una de las instancias y mecanismos de coordinación para la  vigencia 2022.
Concertaciones de los planes de  trabajo 2022 para los acuerdos de usos así:
-Con los consejos comunitarios del PNN los Katios : Bijao, Turamadó, Puente América y comunidad indígena de JuinPubuhhur Plan de trabajo REM.
-Con la mesa conjunta del Esquema de manejo del PNN Uramba Bahia Málaga
-Con la mesa local de concertación PNN Farallones de Cali
Evidencias:
ANEXO 01. ACTA. CONCERTACION PLAN DE TRABAJO BIJAO 06-03-2022
ANEXO 02. ACTA CONCERTACION PLAN DE TRABAJO PUENTE AMERICA 07-03-2022
ANEXO 03. ACTA CONCERTACION PLAN DE TRABAJO TUMARADO 08-03-2022 (1)
ANEXO 04. ACTA. CONCERTACIÒN PLAN DE TRABAJO PNNK JUIN PHUBUUR 05-03-2022.pdf
ANEXO 05. Acta 005 EMC 23 y 24 marzo</t>
    </r>
  </si>
  <si>
    <r>
      <rPr>
        <b/>
        <sz val="10"/>
        <rFont val="Arial Narrow"/>
        <family val="2"/>
      </rPr>
      <t>DTAO:</t>
    </r>
    <r>
      <rPr>
        <sz val="10"/>
        <rFont val="Arial Narrow"/>
        <family val="2"/>
      </rPr>
      <t xml:space="preserve"> 33,3%
</t>
    </r>
    <r>
      <rPr>
        <b/>
        <sz val="10"/>
        <rFont val="Arial Narrow"/>
        <family val="2"/>
      </rPr>
      <t>DTAN:</t>
    </r>
    <r>
      <rPr>
        <sz val="10"/>
        <rFont val="Arial Narrow"/>
        <family val="2"/>
      </rPr>
      <t xml:space="preserve"> 33,3%
</t>
    </r>
    <r>
      <rPr>
        <b/>
        <sz val="10"/>
        <rFont val="Arial Narrow"/>
        <family val="2"/>
      </rPr>
      <t xml:space="preserve">DTAM: </t>
    </r>
    <r>
      <rPr>
        <sz val="10"/>
        <rFont val="Arial Narrow"/>
        <family val="2"/>
      </rPr>
      <t xml:space="preserve">33,3%
</t>
    </r>
    <r>
      <rPr>
        <b/>
        <sz val="10"/>
        <rFont val="Arial Narrow"/>
        <family val="2"/>
      </rPr>
      <t>DTOR</t>
    </r>
    <r>
      <rPr>
        <sz val="10"/>
        <rFont val="Arial Narrow"/>
        <family val="2"/>
      </rPr>
      <t xml:space="preserve">: 33,3%
</t>
    </r>
    <r>
      <rPr>
        <b/>
        <sz val="10"/>
        <rFont val="Arial Narrow"/>
        <family val="2"/>
      </rPr>
      <t>DTCA:</t>
    </r>
    <r>
      <rPr>
        <sz val="10"/>
        <rFont val="Arial Narrow"/>
        <family val="2"/>
      </rPr>
      <t xml:space="preserve"> 33,3%
</t>
    </r>
    <r>
      <rPr>
        <b/>
        <sz val="10"/>
        <rFont val="Arial Narrow"/>
        <family val="2"/>
      </rPr>
      <t>DTPA</t>
    </r>
    <r>
      <rPr>
        <sz val="10"/>
        <rFont val="Arial Narrow"/>
        <family val="2"/>
      </rPr>
      <t>: 33,3%</t>
    </r>
  </si>
  <si>
    <r>
      <rPr>
        <b/>
        <sz val="10"/>
        <rFont val="Arial Narrow"/>
        <family val="2"/>
      </rPr>
      <t>GTEA:</t>
    </r>
    <r>
      <rPr>
        <sz val="10"/>
        <rFont val="Arial Narrow"/>
        <family val="2"/>
      </rPr>
      <t xml:space="preserve"> 21/04/2022</t>
    </r>
  </si>
  <si>
    <r>
      <rPr>
        <b/>
        <sz val="10"/>
        <rFont val="Arial Narrow"/>
        <family val="2"/>
      </rPr>
      <t>GTEA:</t>
    </r>
    <r>
      <rPr>
        <sz val="10"/>
        <rFont val="Arial Narrow"/>
        <family val="2"/>
      </rPr>
      <t xml:space="preserve"> Se realiza recepción y revisión de los informes de implementación de las áreas protegidas, Amacayacu, Cahuinarí, Corchal, Nukak, Orito y Río Puré, realizando la retroalimentación respectiva vía memorando, Evidencias: memorandos relacionados con implementación de protocolo de PVC de las áreas protegidas</t>
    </r>
  </si>
  <si>
    <r>
      <rPr>
        <b/>
        <sz val="10"/>
        <rFont val="Arial Narrow"/>
        <family val="2"/>
      </rPr>
      <t>GTEA:</t>
    </r>
    <r>
      <rPr>
        <sz val="10"/>
        <rFont val="Arial Narrow"/>
        <family val="2"/>
      </rPr>
      <t xml:space="preserve"> 20%</t>
    </r>
  </si>
  <si>
    <r>
      <rPr>
        <b/>
        <sz val="10"/>
        <rFont val="Arial Narrow"/>
        <family val="2"/>
      </rPr>
      <t>PNN Churumbelos</t>
    </r>
    <r>
      <rPr>
        <sz val="10"/>
        <rFont val="Arial Narrow"/>
        <family val="2"/>
      </rPr>
      <t xml:space="preserve">: 04/02/2022
</t>
    </r>
    <r>
      <rPr>
        <b/>
        <sz val="10"/>
        <rFont val="Arial Narrow"/>
        <family val="2"/>
      </rPr>
      <t>PNN Alto Fragua</t>
    </r>
    <r>
      <rPr>
        <sz val="10"/>
        <rFont val="Arial Narrow"/>
        <family val="2"/>
      </rPr>
      <t xml:space="preserve">: 04/02/2022
</t>
    </r>
    <r>
      <rPr>
        <b/>
        <sz val="10"/>
        <rFont val="Arial Narrow"/>
        <family val="2"/>
      </rPr>
      <t>PNN Amacyacu</t>
    </r>
    <r>
      <rPr>
        <sz val="10"/>
        <rFont val="Arial Narrow"/>
        <family val="2"/>
      </rPr>
      <t xml:space="preserve">: 04/02/2022
</t>
    </r>
    <r>
      <rPr>
        <b/>
        <sz val="10"/>
        <rFont val="Arial Narrow"/>
        <family val="2"/>
      </rPr>
      <t>PNN  Cahuinarí</t>
    </r>
    <r>
      <rPr>
        <sz val="10"/>
        <rFont val="Arial Narrow"/>
        <family val="2"/>
      </rPr>
      <t xml:space="preserve">: 04/02/2022
</t>
    </r>
    <r>
      <rPr>
        <b/>
        <sz val="10"/>
        <rFont val="Arial Narrow"/>
        <family val="2"/>
      </rPr>
      <t>RNN Nukak</t>
    </r>
    <r>
      <rPr>
        <sz val="10"/>
        <rFont val="Arial Narrow"/>
        <family val="2"/>
      </rPr>
      <t xml:space="preserve">: 04/02/2022
</t>
    </r>
    <r>
      <rPr>
        <b/>
        <sz val="10"/>
        <rFont val="Arial Narrow"/>
        <family val="2"/>
      </rPr>
      <t>SPM Orito</t>
    </r>
    <r>
      <rPr>
        <sz val="10"/>
        <rFont val="Arial Narrow"/>
        <family val="2"/>
      </rPr>
      <t xml:space="preserve">: 04/02/2022
</t>
    </r>
    <r>
      <rPr>
        <b/>
        <sz val="10"/>
        <rFont val="Arial Narrow"/>
        <family val="2"/>
      </rPr>
      <t>PNN Río Puré</t>
    </r>
    <r>
      <rPr>
        <sz val="10"/>
        <rFont val="Arial Narrow"/>
        <family val="2"/>
      </rPr>
      <t xml:space="preserve">: 04/02/2022
</t>
    </r>
    <r>
      <rPr>
        <b/>
        <sz val="10"/>
        <rFont val="Arial Narrow"/>
        <family val="2"/>
      </rPr>
      <t>PNN Yaigojé Apaporis</t>
    </r>
    <r>
      <rPr>
        <sz val="10"/>
        <rFont val="Arial Narrow"/>
        <family val="2"/>
      </rPr>
      <t xml:space="preserve">: 104/02/2022
</t>
    </r>
    <r>
      <rPr>
        <b/>
        <sz val="10"/>
        <rFont val="Arial Narrow"/>
        <family val="2"/>
      </rPr>
      <t>PNN Chiribiquete</t>
    </r>
    <r>
      <rPr>
        <sz val="10"/>
        <rFont val="Arial Narrow"/>
        <family val="2"/>
      </rPr>
      <t xml:space="preserve">: 04/02/2022
</t>
    </r>
    <r>
      <rPr>
        <b/>
        <sz val="10"/>
        <rFont val="Arial Narrow"/>
        <family val="2"/>
      </rPr>
      <t>RNN Puinawai</t>
    </r>
    <r>
      <rPr>
        <sz val="10"/>
        <rFont val="Arial Narrow"/>
        <family val="2"/>
      </rPr>
      <t xml:space="preserve">: 04/02/2022
</t>
    </r>
    <r>
      <rPr>
        <b/>
        <sz val="10"/>
        <rFont val="Arial Narrow"/>
        <family val="2"/>
      </rPr>
      <t>PNN La Paya</t>
    </r>
    <r>
      <rPr>
        <sz val="10"/>
        <rFont val="Arial Narrow"/>
        <family val="2"/>
      </rPr>
      <t>: 04/02/2022</t>
    </r>
  </si>
  <si>
    <r>
      <rPr>
        <b/>
        <sz val="10"/>
        <rFont val="Arial Narrow"/>
        <family val="2"/>
      </rPr>
      <t>PNN Churumbelos:</t>
    </r>
    <r>
      <rPr>
        <sz val="10"/>
        <rFont val="Arial Narrow"/>
        <family val="2"/>
      </rPr>
      <t xml:space="preserve"> Con memorando 20225180003913 de marzo 22  de 2022 se envia a DTAM informe de PVC _I de 2022 (anexo.1. memorando 20225180003913 de marzo 22  de 2022 anexo.2 Informe PVC i trimestre de 2022) Informe sicosmart de primer trimestre de 2022 (anexo.3. Informe sicosmart de primer trimestre de 2022).
</t>
    </r>
    <r>
      <rPr>
        <b/>
        <sz val="10"/>
        <rFont val="Arial Narrow"/>
        <family val="2"/>
      </rPr>
      <t>PNN Alto Fragua:</t>
    </r>
    <r>
      <rPr>
        <sz val="10"/>
        <rFont val="Arial Narrow"/>
        <family val="2"/>
      </rPr>
      <t xml:space="preserve"> cuenta con un documento en construcción que recopila la implemetnación del protocolo desde el año 2018, el cual será remitido a la DTAM en el segundo trimestre. (Anexo_1_Inf_implementacion_protocol PVyC).
</t>
    </r>
    <r>
      <rPr>
        <b/>
        <sz val="10"/>
        <rFont val="Arial Narrow"/>
        <family val="2"/>
      </rPr>
      <t>PNN Amacayacu</t>
    </r>
    <r>
      <rPr>
        <sz val="10"/>
        <rFont val="Arial Narrow"/>
        <family val="2"/>
      </rPr>
      <t xml:space="preserve">: simplementa su protocolo de PVC y reporta trimestralmente.ANEXO 1:Informe trim 1 2022-Implementacion protocolo PVC PNNAMA.docx  
</t>
    </r>
    <r>
      <rPr>
        <b/>
        <sz val="10"/>
        <rFont val="Arial Narrow"/>
        <family val="2"/>
      </rPr>
      <t>PNN  Cahuinarí:</t>
    </r>
    <r>
      <rPr>
        <sz val="10"/>
        <rFont val="Arial Narrow"/>
        <family val="2"/>
      </rPr>
      <t xml:space="preserve"> Se han adelantado 6 recorridos de PVC  (dos aéreos y cuatro acuáticos) con el acompañamiento de funcionarios y expertos locales, estos recorridos han sido de gran relevancia porque ayudan al monitoreo del estado de las PIC y a fortalecer el relacionamiento entre líderes y autoridades en torno a la gobernanza del territorio. 
Anexo 1: Informe-gestión-pvc-1-trimestre-2022, Anexo 2 actividades de PVC 16 DE FEBRERO, Anexo 3 actividades de PVC 22 febrero, Anexo 4 actividades de PVC 8 de  marzo, Anexo 5 actividades de PVC 16 de marzo, Anexo 6 actividades de PVC 19 de marzo.
</t>
    </r>
    <r>
      <rPr>
        <b/>
        <sz val="10"/>
        <rFont val="Arial Narrow"/>
        <family val="2"/>
      </rPr>
      <t>RNN Nukak:</t>
    </r>
    <r>
      <rPr>
        <sz val="10"/>
        <rFont val="Arial Narrow"/>
        <family val="2"/>
      </rPr>
      <t xml:space="preserve">  se genera Infome de implementción protocolo de PVyC de la reserva. Anexo 1. Informe de Implementación PVC_NUKAK
Anexo 2 . Correo remisorio DTAM
</t>
    </r>
    <r>
      <rPr>
        <b/>
        <sz val="10"/>
        <rFont val="Arial Narrow"/>
        <family val="2"/>
      </rPr>
      <t>SPM Orito:</t>
    </r>
    <r>
      <rPr>
        <sz val="10"/>
        <rFont val="Arial Narrow"/>
        <family val="2"/>
      </rPr>
      <t xml:space="preserve"> Por medio de correo electrónico enviado el 23 de marzo de 2022, se remite a la DTAM el Informe de avance PVC del primer Trimestre de 2022 (Anexo 1:  03_23_2022_Correo de PNNC_Informe PVC Primer Trimestre, Anexo 2: Informe de Gestión PVyC_1mer Trim, en el cual está inmerso el informe Sico Smart del primer trimestre- 2022)
</t>
    </r>
    <r>
      <rPr>
        <b/>
        <sz val="10"/>
        <rFont val="Arial Narrow"/>
        <family val="2"/>
      </rPr>
      <t>PNN Río Puré:</t>
    </r>
    <r>
      <rPr>
        <sz val="10"/>
        <rFont val="Arial Narrow"/>
        <family val="2"/>
      </rPr>
      <t xml:space="preserve">  El AP cuenta con un protocolo de PVC aprobado en el 2017. Duarante este cuatrimestre se avanzó en la elaboración final del informe de implementación y cuyo avance se envio a la DTAM  para revisión de la DTAM está programada para el segundo cuatrimestre de 2022. Anexo 1 INFORME I TRIMI PVC PNNRPU 03 ABR 2022
</t>
    </r>
    <r>
      <rPr>
        <b/>
        <sz val="10"/>
        <rFont val="Arial Narrow"/>
        <family val="2"/>
      </rPr>
      <t>PNN Yaigojé Apaporis</t>
    </r>
    <r>
      <rPr>
        <sz val="10"/>
        <rFont val="Arial Narrow"/>
        <family val="2"/>
      </rPr>
      <t xml:space="preserve">: PNN Yaigoje: Acorde con los linemiaentos de PVYC, se hace reportre de avance implmentacion del protocolo de PVyC, el cual fue aprobado por parte de la SGM con el memorando 20202000003183 con fecha 27-05-2020,  se realizo informe SICOSMART primer trimestre e informe PVC primer trimestre.
Anexo memorando notificando situaciones que afectan la gestion y cumplimiento procesios misionales
Anexo 1 informe sicosmart i trimestre.
Anexo 2 Informe. PVC i trimestre.
</t>
    </r>
    <r>
      <rPr>
        <b/>
        <sz val="10"/>
        <rFont val="Arial Narrow"/>
        <family val="2"/>
      </rPr>
      <t>PNN Chiribiquete</t>
    </r>
    <r>
      <rPr>
        <sz val="10"/>
        <rFont val="Arial Narrow"/>
        <family val="2"/>
      </rPr>
      <t xml:space="preserve">: Se generará informe de implementacion de protocolo PVC. Anexo 1. Inf_PVC_Primer_trimestre_2022
</t>
    </r>
    <r>
      <rPr>
        <b/>
        <sz val="10"/>
        <rFont val="Arial Narrow"/>
        <family val="2"/>
      </rPr>
      <t>RNN Puinawai</t>
    </r>
    <r>
      <rPr>
        <sz val="10"/>
        <rFont val="Arial Narrow"/>
        <family val="2"/>
      </rPr>
      <t xml:space="preserve">: no se cuenta con personal para avanzar en el documento. Por sugerencia de la SGM-GTEA para avanzar en el indicador se debe coordinar entre el AP y la DTAM la forma de avanzar. Anexo 1. Correo - Fwd_ RIESGOS DE GESTIÓN 22 Y 24 Y RIESGO DE CORRUPCIÓN 234 RNN PUINAWAI.  Se coordinarán acciones con la Dirección Terrirtorial o Nivel central para definir la actuación.
</t>
    </r>
    <r>
      <rPr>
        <b/>
        <sz val="10"/>
        <rFont val="Arial Narrow"/>
        <family val="2"/>
      </rPr>
      <t>PNN La Paya</t>
    </r>
    <r>
      <rPr>
        <sz val="10"/>
        <rFont val="Arial Narrow"/>
        <family val="2"/>
      </rPr>
      <t>: Cuenta con el documento aprovado medianrte el orfeo No,  20202000003413, para la probacion del Protolo de PVyC con fecha de Junio de 2020, el cual los avances para este año se presentan en e el informme Trimestral (1 Anexo Informe Trimestral)</t>
    </r>
  </si>
  <si>
    <r>
      <rPr>
        <b/>
        <sz val="10"/>
        <rFont val="Arial Narrow"/>
        <family val="2"/>
      </rPr>
      <t>PNN Churumbelos</t>
    </r>
    <r>
      <rPr>
        <sz val="10"/>
        <rFont val="Arial Narrow"/>
        <family val="2"/>
      </rPr>
      <t xml:space="preserve">: 16,6%
</t>
    </r>
    <r>
      <rPr>
        <b/>
        <sz val="10"/>
        <rFont val="Arial Narrow"/>
        <family val="2"/>
      </rPr>
      <t>PNN Alto Fragua</t>
    </r>
    <r>
      <rPr>
        <sz val="10"/>
        <rFont val="Arial Narrow"/>
        <family val="2"/>
      </rPr>
      <t xml:space="preserve">: 2%
</t>
    </r>
    <r>
      <rPr>
        <b/>
        <sz val="10"/>
        <rFont val="Arial Narrow"/>
        <family val="2"/>
      </rPr>
      <t>PNN Amacyacu</t>
    </r>
    <r>
      <rPr>
        <sz val="10"/>
        <rFont val="Arial Narrow"/>
        <family val="2"/>
      </rPr>
      <t xml:space="preserve">: 16,6%
</t>
    </r>
    <r>
      <rPr>
        <b/>
        <sz val="10"/>
        <rFont val="Arial Narrow"/>
        <family val="2"/>
      </rPr>
      <t>PNN  Cahuinarí</t>
    </r>
    <r>
      <rPr>
        <sz val="10"/>
        <rFont val="Arial Narrow"/>
        <family val="2"/>
      </rPr>
      <t xml:space="preserve">: 16,6%
</t>
    </r>
    <r>
      <rPr>
        <b/>
        <sz val="10"/>
        <rFont val="Arial Narrow"/>
        <family val="2"/>
      </rPr>
      <t>RNN Nukak</t>
    </r>
    <r>
      <rPr>
        <sz val="10"/>
        <rFont val="Arial Narrow"/>
        <family val="2"/>
      </rPr>
      <t xml:space="preserve">: 16,6% </t>
    </r>
    <r>
      <rPr>
        <b/>
        <sz val="10"/>
        <rFont val="Arial Narrow"/>
        <family val="2"/>
      </rPr>
      <t>SPM Orito</t>
    </r>
    <r>
      <rPr>
        <sz val="10"/>
        <rFont val="Arial Narrow"/>
        <family val="2"/>
      </rPr>
      <t xml:space="preserve">: 16,6%
</t>
    </r>
    <r>
      <rPr>
        <b/>
        <sz val="10"/>
        <rFont val="Arial Narrow"/>
        <family val="2"/>
      </rPr>
      <t>PNN Río Puré</t>
    </r>
    <r>
      <rPr>
        <sz val="10"/>
        <rFont val="Arial Narrow"/>
        <family val="2"/>
      </rPr>
      <t xml:space="preserve">: 16,6%
</t>
    </r>
    <r>
      <rPr>
        <b/>
        <sz val="10"/>
        <rFont val="Arial Narrow"/>
        <family val="2"/>
      </rPr>
      <t>PNN Yaigojé Apaporis</t>
    </r>
    <r>
      <rPr>
        <sz val="10"/>
        <rFont val="Arial Narrow"/>
        <family val="2"/>
      </rPr>
      <t xml:space="preserve">: 16,6%
</t>
    </r>
    <r>
      <rPr>
        <b/>
        <sz val="10"/>
        <rFont val="Arial Narrow"/>
        <family val="2"/>
      </rPr>
      <t>PNN Chiribiquete</t>
    </r>
    <r>
      <rPr>
        <sz val="10"/>
        <rFont val="Arial Narrow"/>
        <family val="2"/>
      </rPr>
      <t xml:space="preserve">: 16%
</t>
    </r>
    <r>
      <rPr>
        <b/>
        <sz val="10"/>
        <rFont val="Arial Narrow"/>
        <family val="2"/>
      </rPr>
      <t>RNN Puinawai</t>
    </r>
    <r>
      <rPr>
        <sz val="10"/>
        <rFont val="Arial Narrow"/>
        <family val="2"/>
      </rPr>
      <t xml:space="preserve">:  0%
</t>
    </r>
    <r>
      <rPr>
        <b/>
        <sz val="10"/>
        <rFont val="Arial Narrow"/>
        <family val="2"/>
      </rPr>
      <t>PNN La Paya</t>
    </r>
    <r>
      <rPr>
        <sz val="10"/>
        <rFont val="Arial Narrow"/>
        <family val="2"/>
      </rPr>
      <t>: 16,6%</t>
    </r>
  </si>
  <si>
    <r>
      <rPr>
        <b/>
        <sz val="10"/>
        <rFont val="Arial Narrow"/>
        <family val="2"/>
      </rPr>
      <t>DTAO</t>
    </r>
    <r>
      <rPr>
        <sz val="10"/>
        <rFont val="Arial Narrow"/>
        <family val="2"/>
      </rPr>
      <t xml:space="preserve">: 04/04/2022
</t>
    </r>
    <r>
      <rPr>
        <b/>
        <sz val="10"/>
        <rFont val="Arial Narrow"/>
        <family val="2"/>
      </rPr>
      <t>DTAN:</t>
    </r>
    <r>
      <rPr>
        <sz val="10"/>
        <rFont val="Arial Narrow"/>
        <family val="2"/>
      </rPr>
      <t xml:space="preserve"> 04/04/2022
</t>
    </r>
    <r>
      <rPr>
        <b/>
        <sz val="10"/>
        <rFont val="Arial Narrow"/>
        <family val="2"/>
      </rPr>
      <t>DTAM:</t>
    </r>
    <r>
      <rPr>
        <sz val="10"/>
        <rFont val="Arial Narrow"/>
        <family val="2"/>
      </rPr>
      <t xml:space="preserve"> 04/04/2022
</t>
    </r>
    <r>
      <rPr>
        <b/>
        <sz val="10"/>
        <rFont val="Arial Narrow"/>
        <family val="2"/>
      </rPr>
      <t>DTOR:</t>
    </r>
    <r>
      <rPr>
        <sz val="10"/>
        <rFont val="Arial Narrow"/>
        <family val="2"/>
      </rPr>
      <t xml:space="preserve"> 04/04/2022
</t>
    </r>
    <r>
      <rPr>
        <b/>
        <sz val="10"/>
        <rFont val="Arial Narrow"/>
        <family val="2"/>
      </rPr>
      <t>DTCA:</t>
    </r>
    <r>
      <rPr>
        <sz val="10"/>
        <rFont val="Arial Narrow"/>
        <family val="2"/>
      </rPr>
      <t xml:space="preserve"> 04/04/2022
</t>
    </r>
    <r>
      <rPr>
        <b/>
        <sz val="10"/>
        <rFont val="Arial Narrow"/>
        <family val="2"/>
      </rPr>
      <t>DTPA</t>
    </r>
    <r>
      <rPr>
        <sz val="10"/>
        <rFont val="Arial Narrow"/>
        <family val="2"/>
      </rPr>
      <t>: 04/04/2022</t>
    </r>
  </si>
  <si>
    <r>
      <rPr>
        <b/>
        <sz val="10"/>
        <rFont val="Arial Narrow"/>
        <family val="2"/>
      </rPr>
      <t>DTAM:</t>
    </r>
    <r>
      <rPr>
        <sz val="10"/>
        <rFont val="Arial Narrow"/>
        <family val="2"/>
      </rPr>
      <t xml:space="preserve">  Las AP de la DTAM tienen aprobado en su totalidad los protocolos de PVC con excepción de la RNN Puinawai de acuerdo a lo establecido en la resolución 0940 de diciembre 31 de 2014. Para este cuatrimestre se reportaron los informes de implementación de los protocolos de PVC de las áreas PNN Cahuinarí, RNN Nukak, PNN Río Puré, PNN Amacayacu, SFPM Orito Indi Ande. Para las otras AP ya habían remitido el informe mediante memorando a saber: PNN SCHAW 20215050001163; PNN LA PAYA 20215050001103; PNN YAP 20215050000333; PNN SCHIR 20205050001103 (AP con Protocolo en Actualización) y PNN AFIW (informe en Preparación)
Anexo 1 M120225050000283_00001CAHUINARÍ, Anexo 2 M120225050000333_00001NUKAK, Anexo 3 M 120225050000353_00001RIO PURÉ, Anexo 4 M 120225050000363_00001AMACAYACU, Anexo 5 M 120225050000373_00001 SPM ORITO.</t>
    </r>
    <r>
      <rPr>
        <b/>
        <sz val="10"/>
        <rFont val="Arial Narrow"/>
        <family val="2"/>
      </rPr>
      <t xml:space="preserve">
DTCA:</t>
    </r>
    <r>
      <rPr>
        <sz val="10"/>
        <rFont val="Arial Narrow"/>
        <family val="2"/>
      </rPr>
      <t xml:space="preserve"> De acuerdo al lineamiento institucional “Guía Formulación e Implementación de los Protocolos de PVC de las áreas administradas por Parques Nacionales Naturales de Colombia” Código: AMMB_GU_01, Versión 2, Vigente desde 04/11/2020, las áreas protegidas de la DTCA han venido formulando e implementando el protocolo de PVC respectivo. De las 14 áreas, 11 tienen su protocolo validado y se encuentran en etapa de implementación; 3 áreas protegidas se encuentran en etapa de formulación del protocolo, de las cuales 2 se encuentran en fase de revisión y 1 tiene compromiso de entregar para revisión de DTCA en la semana del 4 al 8 de abril.  Se han realizado reuniones con 12 de las 14 áreas protegidas, en el que se han retomado compromisos para la presente vigencia en el tema de PVC, incluyendo lo relacionado al protocolo de PVC (ya sea en cuanto al informe de implementación y su temporalidad o el proceso de formulación y validación, según corresponda a cada área protegida). La vigencia de los protocolos es de 5 años y está sujeta a su vez, a la actualización o reformulación del plan de manejo, por lo que varias áreas deberán actualizar en esta vigencia su documento. Evidencias: CUADRO ESTADO DE PROTOCOLO EN LAS APs TERRITORIAL CARIBE;  Listados de asistencias reuniones APs.Las áreas implementan permanentemente el protocolo de PVC, lo cual es evidenciado en los informes de PVC, para este periodo se recibieron los 14 informes de las áreas protegidas. Las áreas protegidas de PNN Bahía Portete y SF Acandí, Playón y Playona registran el envío de su informe de seguimiento de actividades de PVC trimestral; no obstante, debido a la dificultad que presentan en cuanto a su capacidad instalada y talento humano, no les es posible anexar los formatos de programación y ejecución así como el informe arrojado por SicoSmart, debido a que no cuentan con el personal que maneja la herramienta. 
</t>
    </r>
    <r>
      <rPr>
        <b/>
        <sz val="10"/>
        <rFont val="Arial Narrow"/>
        <family val="2"/>
      </rPr>
      <t>DTAN:</t>
    </r>
    <r>
      <rPr>
        <sz val="10"/>
        <rFont val="Arial Narrow"/>
        <family val="2"/>
      </rPr>
      <t xml:space="preserve"> Transcurrido el primer trimestre del 2022 desde la territorial DTAN no se ha presentado la necesidad de realizar ajuste a la estrategia inicialmente identificada en materia de PVC en las áreas protegidas(AP).
Así mismo para el año 2022 se proyecta para las AP de Iguaque, El Cocuy y Guanentá  actualizar el protocolo PVC ya que cumple su vigencia de cinco años, a continuación se detalla las fechas de formulación e implementación de los protocolos de PVC
SFF Iguaque 14/08/2017
PNN - Cocuy 17/08/2017
SFF – Guanentá ARF 6/06/2017
Acorde a las fechas de vigencia de los protocolo de PVC se estarán generando los conceptos técnicos y su debida notificación a nivel central hacía el tercer trimestre del 2022. FACE DE IMPLEMENTACION: Para el primer  trimestre de 2022 las áreas protegidas de la DTAN han implementado las acciones planeadas de acuerdo al plan de trabajo técnico establecido para cada una de las  8 AP de la dirección territorial Andes Nororientales.  Se adjuntan 8 informes con las acciones de implementación para el primer trimestre de 2022 de las AP de la DTAN. Anexos 8 archivos PDF : Informe PVC I trimestre.( Un informe por cada áreas protegida de la DTAN)
</t>
    </r>
    <r>
      <rPr>
        <b/>
        <sz val="10"/>
        <rFont val="Arial Narrow"/>
        <family val="2"/>
      </rPr>
      <t>DTAO:</t>
    </r>
    <r>
      <rPr>
        <sz val="10"/>
        <rFont val="Arial Narrow"/>
        <family val="2"/>
      </rPr>
      <t xml:space="preserve"> Se remite al correo del Grupo de Trámites y Evaluación Ambiental, los informes de seguimiento trimestral de implementación de acciones del protocolo de PVC de las 12 AP de la DTAO  correspondientes al 1 trimestre del 2022 revisados por la territorial. Evidencias: Correo informes de seguimiento de acciones PVC  trimestre I - DTAO 7 abril 2022
</t>
    </r>
    <r>
      <rPr>
        <b/>
        <sz val="10"/>
        <rFont val="Arial Narrow"/>
        <family val="2"/>
      </rPr>
      <t>DTOR</t>
    </r>
    <r>
      <rPr>
        <sz val="10"/>
        <rFont val="Arial Narrow"/>
        <family val="2"/>
      </rPr>
      <t xml:space="preserve">: En la actualidad la DTOR cuenta con todos los protocolos aprobados por el GTEA desde 2020 y 2021. Según el lineamiento aamb_mn_02_lineamiento-institucional-de-prevencion-vigilancia-y-control-para-las-areas-protegidas-administradas-por-pnnc-_v_1-1, en el literal 8.5. 2. Implementación del protocolo de PVC: una vez que se ha obtenido la aprobación del protocolo formulado, la implementación se reportará después del año (1) de haber aprobado el protocolo, hasta los años 2, 3, 4 y 5.
Para diciembre de 2021 (año 1), las áreas protegidas generon el informe de implementación anual de PVC con la orientación y seguimiento de la DTOR, de conformidad con el lineamiento institucional. 
Por otra parte, la DTOR remitió estos informes al GTEA a través del correo alejandro.alvis@parquesnacionales.gov.co. 
Se presentan los soportes relacionados en los siguientes anexos:
envio_info_2021pvc_pPic
envio_info_2021pvc_pSum
envio_info_2021pvc_pTini_pMac
envio_info_2021pvc_pTup
envio_info_2021pvc-pChin
En este sentido, la validación y entrega de los informes del año 2022 se realizará en el último trimestre del año vigente.
</t>
    </r>
    <r>
      <rPr>
        <b/>
        <sz val="10"/>
        <rFont val="Arial Narrow"/>
        <family val="2"/>
      </rPr>
      <t>DTPA</t>
    </r>
    <r>
      <rPr>
        <sz val="10"/>
        <rFont val="Arial Narrow"/>
        <family val="2"/>
      </rPr>
      <t>: En el mes de diciembre de 2021 se remitieron los protocolos de Prevención Vigilancia y control ; en donde, como respuesta el grupo de trámites y evaluación ambiental mediante Orfeo 2022300000053, acusa recibido de los informes y comenta que se encuentran en revisión y de manera general hace las recomendaciones para continuar con la implementación del  documento.
-Anexo 01. memorando acuso recibido
-Anexo 02. correo de remisión de recomendaciones generales a las AP
-Anexo 03. Protocolos"</t>
    </r>
  </si>
  <si>
    <r>
      <rPr>
        <b/>
        <sz val="10"/>
        <rFont val="Arial Narrow"/>
        <family val="2"/>
      </rPr>
      <t xml:space="preserve">PNN Complejo volcánico Doña Juana: </t>
    </r>
    <r>
      <rPr>
        <sz val="10"/>
        <rFont val="Arial Narrow"/>
        <family val="2"/>
      </rPr>
      <t>07/04/2022</t>
    </r>
    <r>
      <rPr>
        <b/>
        <sz val="10"/>
        <rFont val="Arial Narrow"/>
        <family val="2"/>
      </rPr>
      <t xml:space="preserve">
PNN Cueva De Los Guacharos:</t>
    </r>
    <r>
      <rPr>
        <sz val="10"/>
        <rFont val="Arial Narrow"/>
        <family val="2"/>
      </rPr>
      <t xml:space="preserve"> 07/04/2022
</t>
    </r>
    <r>
      <rPr>
        <b/>
        <sz val="10"/>
        <rFont val="Arial Narrow"/>
        <family val="2"/>
      </rPr>
      <t>PNN Las Hermosas:</t>
    </r>
    <r>
      <rPr>
        <sz val="10"/>
        <rFont val="Arial Narrow"/>
        <family val="2"/>
      </rPr>
      <t xml:space="preserve"> 07/04/2022
</t>
    </r>
    <r>
      <rPr>
        <b/>
        <sz val="10"/>
        <rFont val="Arial Narrow"/>
        <family val="2"/>
      </rPr>
      <t>PNN Las Orquideas</t>
    </r>
    <r>
      <rPr>
        <sz val="10"/>
        <rFont val="Arial Narrow"/>
        <family val="2"/>
      </rPr>
      <t xml:space="preserve">: 07/04/2022
</t>
    </r>
    <r>
      <rPr>
        <b/>
        <sz val="10"/>
        <rFont val="Arial Narrow"/>
        <family val="2"/>
      </rPr>
      <t>PNN Los Nevados:</t>
    </r>
    <r>
      <rPr>
        <sz val="10"/>
        <rFont val="Arial Narrow"/>
        <family val="2"/>
      </rPr>
      <t xml:space="preserve"> 07/04/2022
</t>
    </r>
    <r>
      <rPr>
        <b/>
        <sz val="10"/>
        <rFont val="Arial Narrow"/>
        <family val="2"/>
      </rPr>
      <t>PNN Nevado Del Huila:</t>
    </r>
    <r>
      <rPr>
        <sz val="10"/>
        <rFont val="Arial Narrow"/>
        <family val="2"/>
      </rPr>
      <t xml:space="preserve"> 07/04/2022
</t>
    </r>
    <r>
      <rPr>
        <b/>
        <sz val="10"/>
        <rFont val="Arial Narrow"/>
        <family val="2"/>
      </rPr>
      <t xml:space="preserve">PNN Purace: </t>
    </r>
    <r>
      <rPr>
        <sz val="10"/>
        <rFont val="Arial Narrow"/>
        <family val="2"/>
      </rPr>
      <t xml:space="preserve">07/04/2022
</t>
    </r>
    <r>
      <rPr>
        <b/>
        <sz val="10"/>
        <rFont val="Arial Narrow"/>
        <family val="2"/>
      </rPr>
      <t>PNN Selva De Florencia:</t>
    </r>
    <r>
      <rPr>
        <sz val="10"/>
        <rFont val="Arial Narrow"/>
        <family val="2"/>
      </rPr>
      <t xml:space="preserve"> 07/04/2022
</t>
    </r>
    <r>
      <rPr>
        <b/>
        <sz val="10"/>
        <rFont val="Arial Narrow"/>
        <family val="2"/>
      </rPr>
      <t xml:space="preserve">PNN Tatama: </t>
    </r>
    <r>
      <rPr>
        <sz val="10"/>
        <rFont val="Arial Narrow"/>
        <family val="2"/>
      </rPr>
      <t xml:space="preserve">07/04/2022
</t>
    </r>
    <r>
      <rPr>
        <b/>
        <sz val="10"/>
        <rFont val="Arial Narrow"/>
        <family val="2"/>
      </rPr>
      <t>SFF Galeras:</t>
    </r>
    <r>
      <rPr>
        <sz val="10"/>
        <rFont val="Arial Narrow"/>
        <family val="2"/>
      </rPr>
      <t xml:space="preserve"> 07/04/2022
</t>
    </r>
    <r>
      <rPr>
        <b/>
        <sz val="10"/>
        <rFont val="Arial Narrow"/>
        <family val="2"/>
      </rPr>
      <t>SFF Isla de La Corota:</t>
    </r>
    <r>
      <rPr>
        <sz val="10"/>
        <rFont val="Arial Narrow"/>
        <family val="2"/>
      </rPr>
      <t xml:space="preserve"> 07/04/2022
</t>
    </r>
    <r>
      <rPr>
        <b/>
        <sz val="10"/>
        <rFont val="Arial Narrow"/>
        <family val="2"/>
      </rPr>
      <t>SFF Otun Quimbaya:</t>
    </r>
    <r>
      <rPr>
        <sz val="10"/>
        <rFont val="Arial Narrow"/>
        <family val="2"/>
      </rPr>
      <t xml:space="preserve"> 07/04/2022</t>
    </r>
  </si>
  <si>
    <r>
      <rPr>
        <b/>
        <sz val="10"/>
        <rFont val="Arial Narrow"/>
        <family val="2"/>
      </rPr>
      <t>1. PNN Complejo volcánico Doña Juana Cascabel:</t>
    </r>
    <r>
      <rPr>
        <sz val="10"/>
        <rFont val="Arial Narrow"/>
        <family val="2"/>
      </rPr>
      <t xml:space="preserve"> El AP realizó el informe de seguimiento trimestral de implementación de acciones del protocolo de PVC correspondientes al 1 trimestre del 2022 revisados por la territorial. Se adjunta informe
</t>
    </r>
    <r>
      <rPr>
        <b/>
        <sz val="10"/>
        <rFont val="Arial Narrow"/>
        <family val="2"/>
      </rPr>
      <t>2. PNN Cueva de Los Guacharos:</t>
    </r>
    <r>
      <rPr>
        <sz val="10"/>
        <rFont val="Arial Narrow"/>
        <family val="2"/>
      </rPr>
      <t xml:space="preserve"> El AP realizó el informe de seguimiento trimestral de implementación de acciones del protocolo de PVC correspondientes al 1 trimestre del 2022 revisados por la territorial. Se adjunta informe
</t>
    </r>
    <r>
      <rPr>
        <b/>
        <sz val="10"/>
        <rFont val="Arial Narrow"/>
        <family val="2"/>
      </rPr>
      <t>3. PNN Las Hermosas Gloria Valencia de Castaño:</t>
    </r>
    <r>
      <rPr>
        <sz val="10"/>
        <rFont val="Arial Narrow"/>
        <family val="2"/>
      </rPr>
      <t xml:space="preserve"> El AP realizó el informe de seguimiento trimestral de implementación de acciones del protocolo de PVC correspondientes al 1 trimestre del 2022 revisados por la territorial. Se adjunta informe
</t>
    </r>
    <r>
      <rPr>
        <b/>
        <sz val="10"/>
        <rFont val="Arial Narrow"/>
        <family val="2"/>
      </rPr>
      <t xml:space="preserve">4. PNN Orquídeas: </t>
    </r>
    <r>
      <rPr>
        <sz val="10"/>
        <rFont val="Arial Narrow"/>
        <family val="2"/>
      </rPr>
      <t xml:space="preserve">El AP realizó el informe de seguimiento trimestral de implementación de acciones del protocolo de PVC correspondientes al 1 trimestre del 2022 revisados por la territorial. Se adjunta informe 
</t>
    </r>
    <r>
      <rPr>
        <b/>
        <sz val="10"/>
        <rFont val="Arial Narrow"/>
        <family val="2"/>
      </rPr>
      <t xml:space="preserve">5. PNN Nevados: </t>
    </r>
    <r>
      <rPr>
        <sz val="10"/>
        <rFont val="Arial Narrow"/>
        <family val="2"/>
      </rPr>
      <t xml:space="preserve">El AP realizó el informe de seguimiento trimestral de implementación de acciones del protocolo de PVC correspondientes al 1 trimestre del 2022 revisados por la territorial. Se adjunta informe El AP realizó el informe de seguimiento trimestral de implementación de acciones del protocolo de PVC correspondientes al 1 trimestre del 2022 revisados por la territorial. Se adjunta informe
</t>
    </r>
    <r>
      <rPr>
        <b/>
        <sz val="10"/>
        <rFont val="Arial Narrow"/>
        <family val="2"/>
      </rPr>
      <t xml:space="preserve">6. PNN Nevado del Huila </t>
    </r>
    <r>
      <rPr>
        <sz val="10"/>
        <rFont val="Arial Narrow"/>
        <family val="2"/>
      </rPr>
      <t xml:space="preserve">El AP realizó el informe de seguimiento trimestral de implementación de acciones del protocolo de PVC correspondientes al 1 trimestre del 2022 revisados por la territorial. Se adjunta informe
</t>
    </r>
    <r>
      <rPr>
        <b/>
        <sz val="10"/>
        <rFont val="Arial Narrow"/>
        <family val="2"/>
      </rPr>
      <t xml:space="preserve">7. PNN Puracé: </t>
    </r>
    <r>
      <rPr>
        <sz val="10"/>
        <rFont val="Arial Narrow"/>
        <family val="2"/>
      </rPr>
      <t xml:space="preserve">El AP realizó el informe de seguimiento trimestral de implementación de acciones del protocolo de PVC correspondientes al 1 trimestre del 2022 revisados por la territorial. Se adjunta informe
</t>
    </r>
    <r>
      <rPr>
        <b/>
        <sz val="10"/>
        <rFont val="Arial Narrow"/>
        <family val="2"/>
      </rPr>
      <t xml:space="preserve">8. PNN Selva de Florencia: </t>
    </r>
    <r>
      <rPr>
        <sz val="10"/>
        <rFont val="Arial Narrow"/>
        <family val="2"/>
      </rPr>
      <t xml:space="preserve">El AP realizó el informe de seguimiento trimestral de implementación de acciones del protocolo de PVC correspondientes al 1 trimestre del 2022 revisados por la territorial. Se adjunta informe
</t>
    </r>
    <r>
      <rPr>
        <b/>
        <sz val="10"/>
        <rFont val="Arial Narrow"/>
        <family val="2"/>
      </rPr>
      <t xml:space="preserve">9. PNN Tatamá: </t>
    </r>
    <r>
      <rPr>
        <sz val="10"/>
        <rFont val="Arial Narrow"/>
        <family val="2"/>
      </rPr>
      <t xml:space="preserve">El AP realizó el informe de seguimiento trimestral de implementación de acciones del protocolo de PVC correspondientes al 1 trimestre del 2022 revisados por la territorial. Se adjunta informe
</t>
    </r>
    <r>
      <rPr>
        <b/>
        <sz val="10"/>
        <rFont val="Arial Narrow"/>
        <family val="2"/>
      </rPr>
      <t xml:space="preserve">10. SFF Galeras: </t>
    </r>
    <r>
      <rPr>
        <sz val="10"/>
        <rFont val="Arial Narrow"/>
        <family val="2"/>
      </rPr>
      <t xml:space="preserve">El AP realizó el informe de seguimiento trimestral de implementación de acciones del protocolo de PVC correspondientes al 1 trimestre del 2022 revisados por la territorial. Se adjunta informe
</t>
    </r>
    <r>
      <rPr>
        <b/>
        <sz val="10"/>
        <rFont val="Arial Narrow"/>
        <family val="2"/>
      </rPr>
      <t xml:space="preserve">11. SF Isla de La Corota: </t>
    </r>
    <r>
      <rPr>
        <sz val="10"/>
        <rFont val="Arial Narrow"/>
        <family val="2"/>
      </rPr>
      <t xml:space="preserve">El AP realizó el informe de seguimiento trimestral de implementación de acciones del protocolo de PVC correspondientes al 1 trimestre del 2022 revisados por la territorial. Se adjunta informe
</t>
    </r>
    <r>
      <rPr>
        <b/>
        <sz val="10"/>
        <rFont val="Arial Narrow"/>
        <family val="2"/>
      </rPr>
      <t xml:space="preserve">12. SFF Otún Quimbaya: </t>
    </r>
    <r>
      <rPr>
        <sz val="10"/>
        <rFont val="Arial Narrow"/>
        <family val="2"/>
      </rPr>
      <t>El AP realizó el informe de seguimiento trimestral de implementación de acciones del protocolo de PVC correspondientes al 1 trimestre del 2022 revisados por la territorial. Se adjunta informe
Evidencias: 
Informe PVC I trimestre- Doña Juana – 2022- carpeta con Anexos
Informe PVC I Trimestre- Guacharos- 2022 con anexos
Informe PVC I Trimestre- Las Hermosas- 2022- Correo situación reporte visibilidad Las Hermosas
Informe PVC I trimestre- Las Orquídeas- 2022- carpeta con Anexos
Informe PVC I Trimestre- Nevados- 2022- carpeta con Anexos
Informe PVC I trimestre- NHU- 2022- carpeta con Anexos
Informe PVC  I Trimestre- Puracé- 2022- carpeta con Anexos
Informe trimestre I PVC- Selva de Florencia- 2022 - carpeta con Anexos
Informe PVC I Trimestre- Tatamá- 2022 - carpeta con Anexos
Informe PVC I trimestre- Galeras- 2022-- carpeta con Anexos
Informe PVC I trimestre- Corota – 2022 --- carpeta con Anexos
Informe PVC Trimestre I-Otun Quimbaya-2022 con anexos</t>
    </r>
  </si>
  <si>
    <r>
      <rPr>
        <b/>
        <sz val="10"/>
        <rFont val="Arial Narrow"/>
        <family val="2"/>
      </rPr>
      <t>PNN Complejo volcánico Doña Juana</t>
    </r>
    <r>
      <rPr>
        <sz val="10"/>
        <rFont val="Arial Narrow"/>
        <family val="2"/>
      </rPr>
      <t xml:space="preserve">:16.66%
</t>
    </r>
    <r>
      <rPr>
        <b/>
        <sz val="10"/>
        <rFont val="Arial Narrow"/>
        <family val="2"/>
      </rPr>
      <t>PNN Cueva de Los Guacharos</t>
    </r>
    <r>
      <rPr>
        <sz val="10"/>
        <rFont val="Arial Narrow"/>
        <family val="2"/>
      </rPr>
      <t xml:space="preserve"> 16.66%
</t>
    </r>
    <r>
      <rPr>
        <b/>
        <sz val="10"/>
        <rFont val="Arial Narrow"/>
        <family val="2"/>
      </rPr>
      <t>PNN Las Hermosas</t>
    </r>
    <r>
      <rPr>
        <sz val="10"/>
        <rFont val="Arial Narrow"/>
        <family val="2"/>
      </rPr>
      <t xml:space="preserve"> 16.66%
</t>
    </r>
    <r>
      <rPr>
        <b/>
        <sz val="10"/>
        <rFont val="Arial Narrow"/>
        <family val="2"/>
      </rPr>
      <t>PNN Las Orquideas</t>
    </r>
    <r>
      <rPr>
        <sz val="10"/>
        <rFont val="Arial Narrow"/>
        <family val="2"/>
      </rPr>
      <t xml:space="preserve"> 16.66%
</t>
    </r>
    <r>
      <rPr>
        <b/>
        <sz val="10"/>
        <rFont val="Arial Narrow"/>
        <family val="2"/>
      </rPr>
      <t>PNN Los Nevados:</t>
    </r>
    <r>
      <rPr>
        <sz val="10"/>
        <rFont val="Arial Narrow"/>
        <family val="2"/>
      </rPr>
      <t xml:space="preserve"> 16.66%
</t>
    </r>
    <r>
      <rPr>
        <b/>
        <sz val="10"/>
        <rFont val="Arial Narrow"/>
        <family val="2"/>
      </rPr>
      <t>PNN Nevado Del Huila:</t>
    </r>
    <r>
      <rPr>
        <sz val="10"/>
        <rFont val="Arial Narrow"/>
        <family val="2"/>
      </rPr>
      <t xml:space="preserve"> 16.66%
</t>
    </r>
    <r>
      <rPr>
        <b/>
        <sz val="10"/>
        <rFont val="Arial Narrow"/>
        <family val="2"/>
      </rPr>
      <t xml:space="preserve">PNN Purace: </t>
    </r>
    <r>
      <rPr>
        <sz val="10"/>
        <rFont val="Arial Narrow"/>
        <family val="2"/>
      </rPr>
      <t xml:space="preserve">16.66%
</t>
    </r>
    <r>
      <rPr>
        <b/>
        <sz val="10"/>
        <rFont val="Arial Narrow"/>
        <family val="2"/>
      </rPr>
      <t>PNN Selva De Florencia:</t>
    </r>
    <r>
      <rPr>
        <sz val="10"/>
        <rFont val="Arial Narrow"/>
        <family val="2"/>
      </rPr>
      <t xml:space="preserve"> 16.66% 
</t>
    </r>
    <r>
      <rPr>
        <b/>
        <sz val="10"/>
        <rFont val="Arial Narrow"/>
        <family val="2"/>
      </rPr>
      <t>PNN Tatama:</t>
    </r>
    <r>
      <rPr>
        <sz val="10"/>
        <rFont val="Arial Narrow"/>
        <family val="2"/>
      </rPr>
      <t xml:space="preserve"> 16.66%
</t>
    </r>
    <r>
      <rPr>
        <b/>
        <sz val="10"/>
        <rFont val="Arial Narrow"/>
        <family val="2"/>
      </rPr>
      <t>SFF Galeras:</t>
    </r>
    <r>
      <rPr>
        <sz val="10"/>
        <rFont val="Arial Narrow"/>
        <family val="2"/>
      </rPr>
      <t xml:space="preserve"> 16.66%
</t>
    </r>
    <r>
      <rPr>
        <b/>
        <sz val="10"/>
        <rFont val="Arial Narrow"/>
        <family val="2"/>
      </rPr>
      <t>SFF Isla de La Corota:</t>
    </r>
    <r>
      <rPr>
        <sz val="10"/>
        <rFont val="Arial Narrow"/>
        <family val="2"/>
      </rPr>
      <t xml:space="preserve"> 16.66%
</t>
    </r>
    <r>
      <rPr>
        <b/>
        <sz val="10"/>
        <rFont val="Arial Narrow"/>
        <family val="2"/>
      </rPr>
      <t>SFF Otun Quimbaya:</t>
    </r>
    <r>
      <rPr>
        <sz val="10"/>
        <rFont val="Arial Narrow"/>
        <family val="2"/>
      </rPr>
      <t xml:space="preserve"> 16.66% </t>
    </r>
  </si>
  <si>
    <r>
      <rPr>
        <b/>
        <sz val="10"/>
        <rFont val="Arial Narrow"/>
        <family val="2"/>
      </rPr>
      <t>PNN Paramillo</t>
    </r>
    <r>
      <rPr>
        <sz val="10"/>
        <rFont val="Arial Narrow"/>
        <family val="2"/>
      </rPr>
      <t xml:space="preserve"> 1/04/2022
</t>
    </r>
    <r>
      <rPr>
        <b/>
        <sz val="10"/>
        <rFont val="Arial Narrow"/>
        <family val="2"/>
      </rPr>
      <t xml:space="preserve">PNN Tayrona </t>
    </r>
    <r>
      <rPr>
        <sz val="10"/>
        <rFont val="Arial Narrow"/>
        <family val="2"/>
      </rPr>
      <t xml:space="preserve">1/04/2022
</t>
    </r>
    <r>
      <rPr>
        <b/>
        <sz val="10"/>
        <rFont val="Arial Narrow"/>
        <family val="2"/>
      </rPr>
      <t>PNN CGSM</t>
    </r>
    <r>
      <rPr>
        <sz val="10"/>
        <rFont val="Arial Narrow"/>
        <family val="2"/>
      </rPr>
      <t xml:space="preserve"> 1/04/2022
</t>
    </r>
    <r>
      <rPr>
        <b/>
        <sz val="10"/>
        <rFont val="Arial Narrow"/>
        <family val="2"/>
      </rPr>
      <t>EL CORCHAL</t>
    </r>
    <r>
      <rPr>
        <sz val="10"/>
        <rFont val="Arial Narrow"/>
        <family val="2"/>
      </rPr>
      <t xml:space="preserve"> 1/04/2022
</t>
    </r>
    <r>
      <rPr>
        <b/>
        <sz val="10"/>
        <rFont val="Arial Narrow"/>
        <family val="2"/>
      </rPr>
      <t>PROVIDENCIA</t>
    </r>
    <r>
      <rPr>
        <sz val="10"/>
        <rFont val="Arial Narrow"/>
        <family val="2"/>
      </rPr>
      <t xml:space="preserve"> 1/04/2022
</t>
    </r>
    <r>
      <rPr>
        <b/>
        <sz val="10"/>
        <rFont val="Arial Narrow"/>
        <family val="2"/>
      </rPr>
      <t xml:space="preserve">CRSB </t>
    </r>
    <r>
      <rPr>
        <sz val="10"/>
        <rFont val="Arial Narrow"/>
        <family val="2"/>
      </rPr>
      <t xml:space="preserve">1/04/2022
</t>
    </r>
    <r>
      <rPr>
        <b/>
        <sz val="10"/>
        <rFont val="Arial Narrow"/>
        <family val="2"/>
      </rPr>
      <t>CORALES DE PROFUNDIDAD</t>
    </r>
    <r>
      <rPr>
        <sz val="10"/>
        <rFont val="Arial Narrow"/>
        <family val="2"/>
      </rPr>
      <t xml:space="preserve"> 1/04/2022
</t>
    </r>
    <r>
      <rPr>
        <b/>
        <sz val="10"/>
        <rFont val="Arial Narrow"/>
        <family val="2"/>
      </rPr>
      <t xml:space="preserve">VIPIS </t>
    </r>
    <r>
      <rPr>
        <sz val="10"/>
        <rFont val="Arial Narrow"/>
        <family val="2"/>
      </rPr>
      <t xml:space="preserve">1/04/2022
</t>
    </r>
    <r>
      <rPr>
        <b/>
        <sz val="10"/>
        <rFont val="Arial Narrow"/>
        <family val="2"/>
      </rPr>
      <t xml:space="preserve">LOC COLORADOS </t>
    </r>
    <r>
      <rPr>
        <sz val="10"/>
        <rFont val="Arial Narrow"/>
        <family val="2"/>
      </rPr>
      <t xml:space="preserve">1/04/2022
</t>
    </r>
    <r>
      <rPr>
        <b/>
        <sz val="10"/>
        <rFont val="Arial Narrow"/>
        <family val="2"/>
      </rPr>
      <t xml:space="preserve">MACUIRA </t>
    </r>
    <r>
      <rPr>
        <sz val="10"/>
        <rFont val="Arial Narrow"/>
        <family val="2"/>
      </rPr>
      <t xml:space="preserve">1/04/2022
</t>
    </r>
    <r>
      <rPr>
        <b/>
        <sz val="10"/>
        <rFont val="Arial Narrow"/>
        <family val="2"/>
      </rPr>
      <t xml:space="preserve">LOS FLAMENCOS </t>
    </r>
    <r>
      <rPr>
        <sz val="10"/>
        <rFont val="Arial Narrow"/>
        <family val="2"/>
      </rPr>
      <t xml:space="preserve">1/04/2022
</t>
    </r>
    <r>
      <rPr>
        <b/>
        <sz val="10"/>
        <rFont val="Arial Narrow"/>
        <family val="2"/>
      </rPr>
      <t xml:space="preserve">SNSM </t>
    </r>
    <r>
      <rPr>
        <sz val="10"/>
        <rFont val="Arial Narrow"/>
        <family val="2"/>
      </rPr>
      <t xml:space="preserve">1/04/2022
</t>
    </r>
    <r>
      <rPr>
        <b/>
        <sz val="10"/>
        <rFont val="Arial Narrow"/>
        <family val="2"/>
      </rPr>
      <t xml:space="preserve">ACANDÍ </t>
    </r>
    <r>
      <rPr>
        <sz val="10"/>
        <rFont val="Arial Narrow"/>
        <family val="2"/>
      </rPr>
      <t xml:space="preserve">1/04/2022
</t>
    </r>
    <r>
      <rPr>
        <b/>
        <sz val="10"/>
        <rFont val="Arial Narrow"/>
        <family val="2"/>
      </rPr>
      <t>PORTETE</t>
    </r>
    <r>
      <rPr>
        <sz val="10"/>
        <rFont val="Arial Narrow"/>
        <family val="2"/>
      </rPr>
      <t xml:space="preserve"> 1/04/2022</t>
    </r>
  </si>
  <si>
    <r>
      <rPr>
        <b/>
        <sz val="10"/>
        <rFont val="Arial Narrow"/>
        <family val="2"/>
      </rPr>
      <t xml:space="preserve">PNN Paramillo: </t>
    </r>
    <r>
      <rPr>
        <sz val="10"/>
        <rFont val="Arial Narrow"/>
        <family val="2"/>
      </rPr>
      <t xml:space="preserve">El protocolo de PVC se encuentra en su segundo año de implementación, por lo que para este primer trimestre el reporte de implementación se hace visible en el informe de PVC, donde quedan incluidas las presiones observadas en el AP y registradas en el Sico Smart como son: Deforestación, tala selectiva, extracción de fauna silvestre, tala rasa y quemas, introducción de fauna exótica, contaminación de fuentes de agua y suelo. También se incluye las acciones de prevención realizadas en el trimestre como fueron dos eventos de sensibilización en la conservación del oso andino y la conservación del agua, aprovechando el día internacional del oso el 21 de febrero y el día del agua el 22 de marzo, y los avances en las acciones de control que se están desarrollando en el AP para disminuir las presiones, como son proyectos REP, seguimiento a acuerdos de conservación firmados en el marco del proyecto DLS-UE, entre otros. EVIDENCIA: 2022_03_31 Informe PVC PNN Paramillo Trimestre I. , 2022_04_04; Correo remisión informe PVC PNN Paramillo trimestre I. Avances: 17%
</t>
    </r>
    <r>
      <rPr>
        <b/>
        <sz val="10"/>
        <rFont val="Arial Narrow"/>
        <family val="2"/>
      </rPr>
      <t>PNN TAYRONA</t>
    </r>
    <r>
      <rPr>
        <sz val="10"/>
        <rFont val="Arial Narrow"/>
        <family val="2"/>
      </rPr>
      <t xml:space="preserve">: Parques Nacionales Naturales de Colombia, mediante resolución 0351 de noviembre 4 de 2020, adopto el plan de Manejo para los Parques Tayrona y Sierra Nevada de Santa Marta, el cual fue construido de manera conjunta con los cuatros Pueblos de la Sierra Nevada de Santa Marta; el mismo en su plan estratégico para el Caso de Tayrona en El objetivo de gestión "5.1. Consolidación de la gobernabilidad del área protegida a través de las diferentes estrategias, herramientas, programas y normatividad de Parques Nacionales, teniendo en cuenta los preceptos y lineamientos culturales de los cuatro pueblos indígenas de la Sierra Nevada de Santa Marta." contempla la actividad "5.1.1.1. Construcción conjunta con los cuatro pueblos indígenas de la SNSM y el PNN Tayrona del protocolo de prevención, vigilancia y control del área protegida.", la cual se desarrollará con la ejecución de un Convenio Interadministrativo con los cuatro pueblos indígenas para la implementación de Plan de Manejo en la presente vigencia. No obstante, desde el Parque Tayrona se reporta en el informe trimestral de Prevención, Vigilancia y Control el avance en la implementación del Protocolo de PVC que se encuentra validado por el Nivel Central, mientras se surte todo el proceso de actualización con los Pueblos Indígenas de la SNSM. El área protegida siguiendo los lineamientos institucionales, ha desarrollado para el primer cuatrimestre una serie de capacitaciones para la implementación en campo de la herramienta smart mobile, la cual ha tenido un avance del 80% en el uso por parte del equipo de trabajo de PVC, lo que ha significado un aumento en el número de observaciones, llegando a tener más de 1300 observaciones en los sectores de cañaveral y arrecifes, así mismo, como también una mayor fiabilidad de los trayectos recorridos y el reporte de las presiones que se presentan en el Parque. En los procesos de capacitación en el uso de la herramienta se han desarrollado otros elementos que han mejorado el ejercicio de la autoridad ambiental, por ejemplo, se ha adicionado como piloto un ítems más, dentro de la toma de datos de PVC para el seguimiento a guías de turismo dentro del área protegida, así mismo se han realizados ajustes de nivel de atributos que se han socializado y viabilizado con nivel central y territorial, sustentados en la dinámica del área protegida. Evidencia: I_Informe_Trimestral_PVC_Tayrona_2022.pdf; Listas de asistencia - capacitacion de Fortalecimiento SMART (1). Avance 17%
</t>
    </r>
    <r>
      <rPr>
        <b/>
        <sz val="10"/>
        <rFont val="Arial Narrow"/>
        <family val="2"/>
      </rPr>
      <t>CGSM</t>
    </r>
    <r>
      <rPr>
        <sz val="10"/>
        <rFont val="Arial Narrow"/>
        <family val="2"/>
      </rPr>
      <t xml:space="preserve">: En reunión sostenida con el área (ver "23 de febrero - Articulación y revisión metas PVC - SFF CGSM.xlsx", se revisó que la temporalidad de entrega de los informes de implementación para el AP es en el mes de Octubre. Sin embargo, el AP reporta en el informe trimestral de Prevención, Vigilancia y control. ver: I Informe Trimestral P.V.C. -- SFF-CGSM 2022. Avance 17%
</t>
    </r>
    <r>
      <rPr>
        <b/>
        <sz val="10"/>
        <rFont val="Arial Narrow"/>
        <family val="2"/>
      </rPr>
      <t xml:space="preserve">SFF Corchal: </t>
    </r>
    <r>
      <rPr>
        <sz val="10"/>
        <rFont val="Arial Narrow"/>
        <family val="2"/>
      </rPr>
      <t xml:space="preserve">El área protegida viene implementando su Protocolo de PVC a partir de octubre de 2020. En lo transcurrido del año 2022, el área presenta el Informe de PVC correspondiente al Primer trimestre. Evidencias: Informe_PVC-SFFCMH_Primer_Trimestre_2022. Avance 17%
</t>
    </r>
    <r>
      <rPr>
        <b/>
        <sz val="10"/>
        <rFont val="Arial Narrow"/>
        <family val="2"/>
      </rPr>
      <t>PNNOPMBL</t>
    </r>
    <r>
      <rPr>
        <sz val="10"/>
        <rFont val="Arial Narrow"/>
        <family val="2"/>
      </rPr>
      <t>: El AP cuenta con su Protocolo de PVC, el cual se ha venido implementando con la programación y ejecución mensual de patrullajes y los reportes al SICOSMART. El área reporta el primer   informe trimestral de la estrategia de PVC (informe PVC_V2_2022_T1.docx). El 18 de febrero se realizó reunión con la DT Caribe para la articulación de la estrategia de PVC (18 de febrero - Articulación PVC - PNN Old Providence.xlsx) Es necesario aclarar que por la situación del huracán Iota donde el AP perdió totalmente su operatividad y no se ha logrado contar nuevamente con los equipos mínimos de trabajo, a lo que se le suma la falta de disponibilidad de tiempo total del personal, ya que nos encontramos todavía en situación de damnificados, los avances en la implementación del Protocolo se han visto afectados. Avance 17%;</t>
    </r>
    <r>
      <rPr>
        <b/>
        <sz val="10"/>
        <rFont val="Arial Narrow"/>
        <family val="2"/>
      </rPr>
      <t xml:space="preserve">
PNN Corales del Rosario y San Bernardo: </t>
    </r>
    <r>
      <rPr>
        <sz val="10"/>
        <rFont val="Arial Narrow"/>
        <family val="2"/>
      </rPr>
      <t xml:space="preserve">El área protegida remite los insumos correspondientes al primer trimestre del 2022 que aportan al informe anual de implementación de PVC. Además, se dio inicio a la revisión del mismo a fin de realizar su actualización acorde al nuevo Plan de Manejo. Evidencia: Informe PVC I Trimestre de 2022 (1); Reporte SICO SMART (1); Avance 17%
</t>
    </r>
    <r>
      <rPr>
        <b/>
        <sz val="10"/>
        <rFont val="Arial Narrow"/>
        <family val="2"/>
      </rPr>
      <t>VIPIS:</t>
    </r>
    <r>
      <rPr>
        <sz val="10"/>
        <rFont val="Arial Narrow"/>
        <family val="2"/>
      </rPr>
      <t xml:space="preserve"> Actualmente el área no cuenta con protocolo PVC validado. En reunión sostenida con el AP (ver "15 de marzo - Articulación y revisión metas VIPIS - PVC DTCA.xlsx"), se acordó culminar el proceso lo más pronto posible, con el fin de contar con la validación de NC antes de finalizar el primer semestre de la presente vigencia. VIPIS tiene compromiso de entregar versión para revisión a DTCA en la semana del 4 a 8 de abril del año 2022. Evidencias: 15 de marzo - Articulacion y revision metas VIPIS - PVC DTCA; Informe de PVC_ VIPIS; Informe SICO SMART. Avance 17%
</t>
    </r>
    <r>
      <rPr>
        <b/>
        <sz val="10"/>
        <rFont val="Arial Narrow"/>
        <family val="2"/>
      </rPr>
      <t>PNN CORALES DE POFUNDIDAD</t>
    </r>
    <r>
      <rPr>
        <sz val="10"/>
        <rFont val="Arial Narrow"/>
        <family val="2"/>
      </rPr>
      <t xml:space="preserve">: Durante este trimestre, en el mes de febrero se realizó una reunión con la nueva profesional de PVC en donde se revisó el tema de la validación del protocolo de PVC y el documento de implementación. Al respecto se confirma que el área protegida presenta el protocolo de PVC validado por parte del nivel central de PNN y su validación se realizó en el año 2017. De esta forma y de acuerdo al nuevo procedimiento para la construcción e implementación de los protocolos de PVC, la vigencia del protocolo es por 5 años pero a su vez estará sujeta a la actualización del plan de manejo del área protegida; así mismo se indica que se deberán generar informes de implementación del protocolo anualmente a partir de la fecha de validación. Por lo anterior la DTCA quedo con el compromiso de realizar la consulta ante el nivel central, acerca del tipo de informe de implementación que se deberá presentar en agosto de la presente vigencia. A continuación, se presenta como insumo, el primer informe trimestral de PVC y SICOSMART, el cual se reporta para la vigencia del PAA 2022.
Anexo1_Lista_Asist_Arti_PVC_DTCA_PNN_CPR_17_02_2022;Anexo2_Primer_Infor_Trim_PVC_PNN_CPR_31_03_2022;Anexo3_Primer_Infor_Trim_SICOSMART_PNN_CPR_31_03_2022.Limitaciones, la falta del nombramiento de la planta de personal completa para el área protegida; la cual cuenta actualmente solo con tres personas (un jefe de área protegida, un profesional que se nombró el día 28 de enero de 2022, y una contratista auxiliar administrativo). Presencia del fenómeno climático de “Mar de Leva”, que se presenta en el Caribe Colombiano, durante los meses de diciembre, enero, febrero y marzo de cada año. Avance 17%
</t>
    </r>
    <r>
      <rPr>
        <b/>
        <sz val="10"/>
        <rFont val="Arial Narrow"/>
        <family val="2"/>
      </rPr>
      <t>SFF Los Colorados</t>
    </r>
    <r>
      <rPr>
        <sz val="10"/>
        <rFont val="Arial Narrow"/>
        <family val="2"/>
      </rPr>
      <t xml:space="preserve">: Durante el primer cuatrimestre de 2022, se dio cumplimiento a los lineamientos de PVC, a partir de la presentación del segundo informe anual de implementación del protocolo de PVC (febrero 2021-febrero 2022) (Anexo 1. Informe anual de protocolo de PVC 2021-2022), el cual se encuentra en revisión por parte de la DTCA y el Grupo de Tramites y de Evaluación Ambiental-GTEA, la remisión del informe se realizó mediante memorando 20226750000563 del 23 de febrero de 2022 (Anexo 2. Memorando de remisión de informe protocolo de PVC). Por correo electrónico del 25 de marzo se solicitó al coordinador de GTEA, respuesta al memorando de envío del informe, quien respondió en la misma fecha que no cuenta con profesional de apoyo e ira avanzando en la medida de lo posible (Anexo 3. Correo electrónico del 25-03-22). De igual forma aportamos el reporte del 1er informe trimestral de PVC (Anexo 1. Informe de PVC-I Trimestre 2022 (1)) Avance 25%
</t>
    </r>
    <r>
      <rPr>
        <b/>
        <sz val="10"/>
        <rFont val="Arial Narrow"/>
        <family val="2"/>
      </rPr>
      <t xml:space="preserve">PNN MACUIRA: </t>
    </r>
    <r>
      <rPr>
        <sz val="10"/>
        <rFont val="Arial Narrow"/>
        <family val="2"/>
      </rPr>
      <t xml:space="preserve">Se cuenta con el documento Protocolo de PVC aprobado mediante memorando No 20202000005463 de fecha 28/09/2020. El protocolo se viene implementando en el AP en el marco del ejercicio de la Autoridad Ambiental. Se presenta como evidencia.( Informe_PVC_I trimestre.2022.doc).Avance 17%
</t>
    </r>
    <r>
      <rPr>
        <b/>
        <sz val="10"/>
        <rFont val="Arial Narrow"/>
        <family val="2"/>
      </rPr>
      <t xml:space="preserve">SFF LOS FLAMENCOS: </t>
    </r>
    <r>
      <rPr>
        <sz val="10"/>
        <rFont val="Arial Narrow"/>
        <family val="2"/>
      </rPr>
      <t xml:space="preserve">El Santuario Los Flamencos cuenta con un Protocolo PVC que se encuentra en revisión por la profesional de PVC de la DTCA, a quien se le compartió desde el AP vía carpeta drive;  con la finalidad de iniciar revisión, debido a que este documento debe estar aprobado antes de culminar el primer semestre de la presente vigencia. Sin embargo, se viene dando cumplimiento a los lineamientos de PVC de PNN realizando los patrullajes en los diferentes sectores de manejo del área protegida y generando cada trimestre los informes correspondientes que describen las acciones de vigilancia implementadas por el Santuario.  Además, se desarrolló reunión virtual el día 21 de febrero (Anexo 1. Listado de asistencia y ayuda de memoria) con la profesional PVC de la DTCA para articular las acciones de PVC entre el SFFF y la DTCA. (Anexo 2. Informe trimestral PVC - SFFF). Se anexa la versión institucional que está siendo revisada por la DTCA y posteriormente por el NC. Anexo 3. (Protocolo PVC SFFF).Ruta carpeta drive: https://drive.google.com/drive/u/0/folders/1nCCbvhSIVlgAK9GoQK5UlP3IJCNqWV3xPNN SNSM: Avance 25%
</t>
    </r>
    <r>
      <rPr>
        <b/>
        <sz val="10"/>
        <rFont val="Arial Narrow"/>
        <family val="2"/>
      </rPr>
      <t xml:space="preserve">PNN SNSM </t>
    </r>
    <r>
      <rPr>
        <sz val="10"/>
        <rFont val="Arial Narrow"/>
        <family val="2"/>
      </rPr>
      <t xml:space="preserve">El PNN Sierra Nevada de Santa Marta tiene un plan de manejo conjunto con el PNN Tayrona y los cuatro pueblos indígenas de la SNSM, en virtud de lo cual, los documentos de planificación anexos al instrumento principal deben contener los principios y visión ancestral de los cuatro pueblos.  En este sentido, el PNN SNSM cuenta con una versión institucional del protocolo de PVC. Se requieren espacios de trabajo conjunto con los cuatro pueblos para avanzar en la finalización de este protocolo en el marco de una jornada para la construcción del documento de Gestión del Conocimiento del PNN SNSM que integra el protocolo de PVC, el Plan de Pedagogía Territorial y las propuestas de monitoreo ambiental y cultural e investigación. Estas jornadas conjuntas, entre otras acciones priorizadas del Plan Estratégico del Plan de Manejo, hacen parte de las acciones que se adelantarían con la ejecución de un Convenio Interadministrativo con los cuatro pueblos indígenas para la implementación de Plan de Manejo en la presente vigencia, para lo cual el AP requirió un presupuesto de $250.000.000 en su ejercicio de planeación presupuestal para el 2022, no obstante, dichos recursos no fueron asignados. De acuerdo a lo anterior y teniendo en cuenta que avanzar en la construcción conjunta con los Pueblos Indígenas del documento de gestión del conocimiento (por ende el de protocolo de PVC), es una acción priorizada para el AP, se cuenta con una propuesta presupuestal de los espacios de Gestión del Conocimiento, construida en el comité técnico del mecanismo de coordinación del Plan de Manejo realizado El 16 y 17 de febrero de 2022 que será presentada en el Comité Directivo, una vez éste se agende. No obstante, el AP reporta sus avances en materia de implementación de las acciones de PVC, en el informe trimestral de seguimiento que es producto del indicador PAA “Porcentaje de informes de seguimiento de prevención, vigilancia y control reportados por las áreas protegidas de PNN”. Se aporta como evidencias: 1) Versión Institucional PROTOCOLO DE PVC - PNNSNSM Actualizado en revisión; 2) LISTADO DE ASISTENCIA COMITÉ TÉCNICO PLAN DE MANEJO FEB 16 y 17 de 2022;  3) Costeo Jornadas de trabajo gestión del conocimiento;  4)Informe de seguimiento de PVC_V3_2022 I Trimestre_PNN SNSM; y 5) Soporte de envío del Informe de PVC I trimestre a DTCA.17%
</t>
    </r>
    <r>
      <rPr>
        <b/>
        <sz val="10"/>
        <rFont val="Arial Narrow"/>
        <family val="2"/>
      </rPr>
      <t>SF ACANDÍ</t>
    </r>
    <r>
      <rPr>
        <sz val="10"/>
        <rFont val="Arial Narrow"/>
        <family val="2"/>
      </rPr>
      <t xml:space="preserve">: El área protegida cuenta con un protocolo de prevención, vigilancia y control aprobado por la entidad, sin embargo, durante el cuatrimestre el equipo técnico del área protegida no realizó recorridos de PVC marinos y terrestres, debido a que no cuenta con el personal técnico y operario para el manejo de la embarcación y de las motocicletas para realizar el ejercicio de Autoridad Ambiental, situación que se ha informado de manera oficial a los diferentes niveles de la entidad. Sin embargo, se desarrolló el informe trimestral de PVC. Evidencia: (Anexo 1. aamb_fo_30_- Informe PVC I Trimestre 2022 - SF APP) (Memorando 120226780000403_00001)17%
</t>
    </r>
    <r>
      <rPr>
        <b/>
        <sz val="10"/>
        <rFont val="Arial Narrow"/>
        <family val="2"/>
      </rPr>
      <t>PNN Bahía Portete</t>
    </r>
    <r>
      <rPr>
        <sz val="10"/>
        <rFont val="Arial Narrow"/>
        <family val="2"/>
      </rPr>
      <t xml:space="preserve"> El área protegida cuenta con el protocolo de prevención, vigilancia y control aprobado según ORFEO No.20202000004253 de fecha 29 de julio de 2020, Sin embargo, teniendo en cuenta las dificultades que presenta el área protegida PNN Bahía Portete Kaurrele, respecto de su capacidad instalada de talento humano, este trimestre no se cuenta con información relacionada a recorridos de PVC, aunque los integrantes del equipo los realizan, no es posible subirlos a la Plataforma SICOSMART, debido a que no cuentan con el personal requerido para adelantar la actividad. Esta información ha sido reportada a los diferentes niveles de la entidad y evidenciada por el AP.  .17%</t>
    </r>
  </si>
  <si>
    <r>
      <t xml:space="preserve">PNN Paramillo 17%
PNN Tayrona 17%
PNN CGSM 17%
EL CORCHAL 17%
PROVIDENCIA 17%
CRSB 17%
CORALES DE PROFUNDIDAD 17%
VIPIS 17%
</t>
    </r>
    <r>
      <rPr>
        <b/>
        <sz val="10"/>
        <rFont val="Arial Narrow"/>
        <family val="2"/>
      </rPr>
      <t>LOC COLORADOS</t>
    </r>
    <r>
      <rPr>
        <sz val="10"/>
        <rFont val="Arial Narrow"/>
        <family val="2"/>
      </rPr>
      <t xml:space="preserve"> 25%
</t>
    </r>
    <r>
      <rPr>
        <b/>
        <sz val="10"/>
        <rFont val="Arial Narrow"/>
        <family val="2"/>
      </rPr>
      <t xml:space="preserve">MACUIRA </t>
    </r>
    <r>
      <rPr>
        <sz val="10"/>
        <rFont val="Arial Narrow"/>
        <family val="2"/>
      </rPr>
      <t xml:space="preserve">17%
</t>
    </r>
    <r>
      <rPr>
        <b/>
        <sz val="10"/>
        <rFont val="Arial Narrow"/>
        <family val="2"/>
      </rPr>
      <t xml:space="preserve">LOS FLAMENCOS </t>
    </r>
    <r>
      <rPr>
        <sz val="10"/>
        <rFont val="Arial Narrow"/>
        <family val="2"/>
      </rPr>
      <t xml:space="preserve">17%
</t>
    </r>
    <r>
      <rPr>
        <b/>
        <sz val="10"/>
        <rFont val="Arial Narrow"/>
        <family val="2"/>
      </rPr>
      <t xml:space="preserve">SNSM </t>
    </r>
    <r>
      <rPr>
        <sz val="10"/>
        <rFont val="Arial Narrow"/>
        <family val="2"/>
      </rPr>
      <t xml:space="preserve">17%
</t>
    </r>
    <r>
      <rPr>
        <b/>
        <sz val="10"/>
        <rFont val="Arial Narrow"/>
        <family val="2"/>
      </rPr>
      <t xml:space="preserve">ACANDÍ </t>
    </r>
    <r>
      <rPr>
        <sz val="10"/>
        <rFont val="Arial Narrow"/>
        <family val="2"/>
      </rPr>
      <t xml:space="preserve">17%
PORTETE 17%
</t>
    </r>
  </si>
  <si>
    <r>
      <rPr>
        <b/>
        <sz val="10"/>
        <rFont val="Arial Narrow"/>
        <family val="2"/>
      </rPr>
      <t>DTAN:</t>
    </r>
    <r>
      <rPr>
        <sz val="10"/>
        <rFont val="Arial Narrow"/>
        <family val="2"/>
      </rPr>
      <t xml:space="preserve"> Desde la DTAN se consolida la información de los informes "AMMB_FO_30" por área protegida por trimestre, la administración de la información se recopila en un drive con acceso a nivel central donde acorde al calendario de planeación validan la información recopilada. ANEXOS: Informe trimestral de PVC con corte al primer trimestre de 2022 para cada una de las áreas protegidas de la DTAN. Evidencia que reposa en el enlace de cada AP.
https://drive.google.com/drive/u/2/folders/1wXAitgUuyXARXyM7vyd9vfZ2STmtots6
Evidencias:
1._INF.TRIMESTRAL_PVC_ENE-FEB-MAR- 2022 ANU
2.Informe PVC. Version 2._I TRIM Bari.-                              
3. PAA_trimestre_01_2022 def cocuy
4. AMSPNN_FO_92_Informe-I Trimestral2022 Acciones-de-PVC_Pisba
5. Informe PVC.-  I TRIM_PNN SYA
6. Informe I PVC. Version 2. PAA Porcentaje de informes de PVC_PNNTama2022
7. INFORME_PVC_GARF_TRIM_I_2022
8. Informe I trimestre PVC_Iguaque</t>
    </r>
  </si>
  <si>
    <r>
      <rPr>
        <b/>
        <sz val="10"/>
        <rFont val="Arial Narrow"/>
        <family val="2"/>
      </rPr>
      <t xml:space="preserve">PNN FARALLONES DE CALI </t>
    </r>
    <r>
      <rPr>
        <sz val="10"/>
        <rFont val="Arial Narrow"/>
        <family val="2"/>
      </rPr>
      <t xml:space="preserve">16%
</t>
    </r>
    <r>
      <rPr>
        <b/>
        <sz val="10"/>
        <rFont val="Arial Narrow"/>
        <family val="2"/>
      </rPr>
      <t>PNN GORGONA</t>
    </r>
    <r>
      <rPr>
        <sz val="10"/>
        <rFont val="Arial Narrow"/>
        <family val="2"/>
      </rPr>
      <t xml:space="preserve"> 16%
</t>
    </r>
    <r>
      <rPr>
        <b/>
        <sz val="10"/>
        <rFont val="Arial Narrow"/>
        <family val="2"/>
      </rPr>
      <t>SFF ISLA MALPELO</t>
    </r>
    <r>
      <rPr>
        <sz val="10"/>
        <rFont val="Arial Narrow"/>
        <family val="2"/>
      </rPr>
      <t xml:space="preserve"> 16%
</t>
    </r>
    <r>
      <rPr>
        <b/>
        <sz val="10"/>
        <rFont val="Arial Narrow"/>
        <family val="2"/>
      </rPr>
      <t>PNN KATIOS</t>
    </r>
    <r>
      <rPr>
        <sz val="10"/>
        <rFont val="Arial Narrow"/>
        <family val="2"/>
      </rPr>
      <t xml:space="preserve"> 16%
</t>
    </r>
    <r>
      <rPr>
        <b/>
        <sz val="10"/>
        <rFont val="Arial Narrow"/>
        <family val="2"/>
      </rPr>
      <t>PNN MUNCHIQUE</t>
    </r>
    <r>
      <rPr>
        <sz val="10"/>
        <rFont val="Arial Narrow"/>
        <family val="2"/>
      </rPr>
      <t xml:space="preserve"> 16% 
</t>
    </r>
    <r>
      <rPr>
        <b/>
        <sz val="10"/>
        <rFont val="Arial Narrow"/>
        <family val="2"/>
      </rPr>
      <t>PNN SANQUIANGA</t>
    </r>
    <r>
      <rPr>
        <sz val="10"/>
        <rFont val="Arial Narrow"/>
        <family val="2"/>
      </rPr>
      <t xml:space="preserve"> 16%
</t>
    </r>
    <r>
      <rPr>
        <b/>
        <sz val="10"/>
        <rFont val="Arial Narrow"/>
        <family val="2"/>
      </rPr>
      <t>PNN URAMBA BAHIA MALAGA</t>
    </r>
    <r>
      <rPr>
        <sz val="10"/>
        <rFont val="Arial Narrow"/>
        <family val="2"/>
      </rPr>
      <t xml:space="preserve"> 16%
</t>
    </r>
    <r>
      <rPr>
        <b/>
        <sz val="10"/>
        <rFont val="Arial Narrow"/>
        <family val="2"/>
      </rPr>
      <t>PNN UTRIA</t>
    </r>
    <r>
      <rPr>
        <sz val="10"/>
        <rFont val="Arial Narrow"/>
        <family val="2"/>
      </rPr>
      <t xml:space="preserve"> 16%</t>
    </r>
  </si>
  <si>
    <r>
      <rPr>
        <b/>
        <sz val="10"/>
        <rFont val="Arial Narrow"/>
        <family val="2"/>
      </rPr>
      <t>PNN Churumbelos:</t>
    </r>
    <r>
      <rPr>
        <sz val="10"/>
        <rFont val="Arial Narrow"/>
        <family val="2"/>
      </rPr>
      <t xml:space="preserve"> No se reporta avance; el PCRP del PNNSCHAW su actualización fue aprobada en diciembre de 2020 y por tanto, para el cuarto trimestre de 2022 se realizará la solicitud formal de aprobación de actualización.
</t>
    </r>
    <r>
      <rPr>
        <b/>
        <sz val="10"/>
        <rFont val="Arial Narrow"/>
        <family val="2"/>
      </rPr>
      <t>PNN Alto Fragua</t>
    </r>
    <r>
      <rPr>
        <sz val="10"/>
        <rFont val="Arial Narrow"/>
        <family val="2"/>
      </rPr>
      <t xml:space="preserve">: adelantó la actualización del plan de contingencia de riesgo público y lo remitió a la DTAM mediante el memorando 20225160003783 del 10/03/2022 (Anexo_1_Orfeo_Plan_AFIW).
</t>
    </r>
    <r>
      <rPr>
        <b/>
        <sz val="10"/>
        <rFont val="Arial Narrow"/>
        <family val="2"/>
      </rPr>
      <t xml:space="preserve">PNN Cahuinarí: </t>
    </r>
    <r>
      <rPr>
        <sz val="10"/>
        <rFont val="Arial Narrow"/>
        <family val="2"/>
      </rPr>
      <t xml:space="preserve">El documento fue aprobado mediante memorando 20211500001613 OGR del 30 de junio de 2021 , con el fin de evidenciar su aprobación, se cargan las evidencias en el drive. El área tiene previsto a través de comité local la realización de una primera socialización del PCRP para el segundo cuatrimestre.
Anexo 1 pcrp-pnncah-aprobado-2021 - Anexo 2 memorando-aprobación-pcrp-pnncah-2021    
</t>
    </r>
    <r>
      <rPr>
        <b/>
        <sz val="10"/>
        <rFont val="Arial Narrow"/>
        <family val="2"/>
      </rPr>
      <t xml:space="preserve">RNN Nukak: </t>
    </r>
    <r>
      <rPr>
        <sz val="10"/>
        <rFont val="Arial Narrow"/>
        <family val="2"/>
      </rPr>
      <t xml:space="preserve">Se realizó socialización del PCRP al equipo del AP, procediendo a ajustar y consolidar el documento, para posterior envío a ORG para actualización. Anexo 1. Acta socialización PECDNS y Actualización PCRP de la RNN Nukak. 
</t>
    </r>
    <r>
      <rPr>
        <b/>
        <sz val="10"/>
        <rFont val="Arial Narrow"/>
        <family val="2"/>
      </rPr>
      <t>PNN Amacayacu</t>
    </r>
    <r>
      <rPr>
        <sz val="10"/>
        <rFont val="Arial Narrow"/>
        <family val="2"/>
      </rPr>
      <t xml:space="preserve">: cuenta con el PCRP aprobado mediante orfeo 20215120004003. Se adjunta en el drive como evidencia de su aprobación el año pasado. Anexo 1:Orfeo aprobacion PCRP_PNNAMA, Anexo 2 Pesentacion PCRP PNNAMA para socializacion,  Anexo 3 Lista de asistencia socializacion PCRP.
</t>
    </r>
    <r>
      <rPr>
        <b/>
        <sz val="10"/>
        <rFont val="Arial Narrow"/>
        <family val="2"/>
      </rPr>
      <t xml:space="preserve">SPM Orito: </t>
    </r>
    <r>
      <rPr>
        <sz val="10"/>
        <rFont val="Arial Narrow"/>
        <family val="2"/>
      </rPr>
      <t xml:space="preserve">Con Memorando No. 20211500003153 del 22-nov-2021 la OGR del NC, aprobó la actualización del PCRP, el cual fue socializado al equipo del del SF PMOIA. (Anexo1: 02_15_2022_Acta -Socialización_PCRP equipo SF PMOIA) 
</t>
    </r>
    <r>
      <rPr>
        <b/>
        <sz val="10"/>
        <rFont val="Arial Narrow"/>
        <family val="2"/>
      </rPr>
      <t>PNN Río Pu</t>
    </r>
    <r>
      <rPr>
        <sz val="10"/>
        <rFont val="Arial Narrow"/>
        <family val="2"/>
      </rPr>
      <t xml:space="preserve">ré: La actualización al protocolo de riesgo público del PNNRPU fue aprobada a mediados de julio del 2021, este fue socializado el año pasado. Está programado para el segundo trimestre del 2022,  un espacio para retroalimentar las últimas novedades que en materia de riesgo público y de retorno de funcionarios de Parques Nacionales a La Pedrera. Con el fin de evidenciar su aprobación, esta se adjunta y carga en el drive. ANEXO 1. Memo Aprobacion Prtotocolo Riesgo Público PNNRPU 2021. Anexo 2 orfeo remisión PCRP PNN Rio Pure DTAM OGR
</t>
    </r>
    <r>
      <rPr>
        <b/>
        <sz val="10"/>
        <rFont val="Arial Narrow"/>
        <family val="2"/>
      </rPr>
      <t>PNN Yaigojé</t>
    </r>
    <r>
      <rPr>
        <sz val="10"/>
        <rFont val="Arial Narrow"/>
        <family val="2"/>
      </rPr>
      <t xml:space="preserve">: en este periodo no se ha logrado tener espacio de trabajo con todo el equipo del AP, sin embargo se tiene programado realizar análisis de situaciones de riesgo público y socialización del plan de contingencia de RP, no se cuenta con combustible y otros requerimientos para poder realizar el primer Comité de equipo. El plan de contingencia de RP fue aprobado mediante memorando 20211500000893 fecha 14-04-2021 . Se considera proceso de actualización para el segundo semestre. Anexo 1 memo Situaciones afectan la gestión del PNNYAP (2).pdf
</t>
    </r>
    <r>
      <rPr>
        <b/>
        <sz val="10"/>
        <rFont val="Arial Narrow"/>
        <family val="2"/>
      </rPr>
      <t>PNN Chiribiquete</t>
    </r>
    <r>
      <rPr>
        <sz val="10"/>
        <rFont val="Arial Narrow"/>
        <family val="2"/>
      </rPr>
      <t xml:space="preserve">: El 17 de marzo se socializo el PCRP con el equipo del sector Solano donde se enfatiza sobre las medidas, comportamiento general y recomendaciones, que se deben adoptar en actividades que se desarrollan en el AP, en aras de prevenir situaciones de riesgo que puedan afectar al equipo del Parque. Anexo 1 Asisrtencia socialización PCRP_16032022.xlsx.
</t>
    </r>
    <r>
      <rPr>
        <b/>
        <sz val="10"/>
        <rFont val="Arial Narrow"/>
        <family val="2"/>
      </rPr>
      <t xml:space="preserve">RNN Puinawai: </t>
    </r>
    <r>
      <rPr>
        <sz val="10"/>
        <rFont val="Arial Narrow"/>
        <family val="2"/>
      </rPr>
      <t xml:space="preserve">La RNN Puinawai cuenta con el PCRP aprobado por la OGR . Se adjunta el soporte como evidencia de lo descrito. Anexo 1 Oficio Aprobacion PCRP_RNN Puinawai 15-03-2021 -120205250000143_00011. Se adelantarán acciones para coordinar socialización 
</t>
    </r>
    <r>
      <rPr>
        <b/>
        <sz val="10"/>
        <rFont val="Arial Narrow"/>
        <family val="2"/>
      </rPr>
      <t xml:space="preserve">PNN La Paya: </t>
    </r>
    <r>
      <rPr>
        <sz val="10"/>
        <rFont val="Arial Narrow"/>
        <family val="2"/>
      </rPr>
      <t>No se Reportan avances</t>
    </r>
  </si>
  <si>
    <r>
      <rPr>
        <b/>
        <sz val="10"/>
        <rFont val="Arial Narrow"/>
        <family val="2"/>
      </rPr>
      <t>PNN Churumbelos</t>
    </r>
    <r>
      <rPr>
        <sz val="10"/>
        <rFont val="Arial Narrow"/>
        <family val="2"/>
      </rPr>
      <t xml:space="preserve">: 0%
</t>
    </r>
    <r>
      <rPr>
        <b/>
        <sz val="10"/>
        <rFont val="Arial Narrow"/>
        <family val="2"/>
      </rPr>
      <t>PNN Alto Fragua</t>
    </r>
    <r>
      <rPr>
        <sz val="10"/>
        <rFont val="Arial Narrow"/>
        <family val="2"/>
      </rPr>
      <t xml:space="preserve">: 16,3%
</t>
    </r>
    <r>
      <rPr>
        <b/>
        <sz val="10"/>
        <rFont val="Arial Narrow"/>
        <family val="2"/>
      </rPr>
      <t>PNN Cahuinarí</t>
    </r>
    <r>
      <rPr>
        <sz val="10"/>
        <rFont val="Arial Narrow"/>
        <family val="2"/>
      </rPr>
      <t xml:space="preserve">: 0%
</t>
    </r>
    <r>
      <rPr>
        <b/>
        <sz val="10"/>
        <rFont val="Arial Narrow"/>
        <family val="2"/>
      </rPr>
      <t>RNN  Nukak</t>
    </r>
    <r>
      <rPr>
        <sz val="10"/>
        <rFont val="Arial Narrow"/>
        <family val="2"/>
      </rPr>
      <t xml:space="preserve">: 16,3%       
</t>
    </r>
    <r>
      <rPr>
        <b/>
        <sz val="10"/>
        <rFont val="Arial Narrow"/>
        <family val="2"/>
      </rPr>
      <t>PNN Amacayacu</t>
    </r>
    <r>
      <rPr>
        <sz val="10"/>
        <rFont val="Arial Narrow"/>
        <family val="2"/>
      </rPr>
      <t xml:space="preserve">: 16,3%
</t>
    </r>
    <r>
      <rPr>
        <b/>
        <sz val="10"/>
        <rFont val="Arial Narrow"/>
        <family val="2"/>
      </rPr>
      <t>SPM Orito</t>
    </r>
    <r>
      <rPr>
        <sz val="10"/>
        <rFont val="Arial Narrow"/>
        <family val="2"/>
      </rPr>
      <t xml:space="preserve">: 16,3%
</t>
    </r>
    <r>
      <rPr>
        <b/>
        <sz val="10"/>
        <rFont val="Arial Narrow"/>
        <family val="2"/>
      </rPr>
      <t>PNN Río Puré:</t>
    </r>
    <r>
      <rPr>
        <sz val="10"/>
        <rFont val="Arial Narrow"/>
        <family val="2"/>
      </rPr>
      <t xml:space="preserve"> 0%
</t>
    </r>
    <r>
      <rPr>
        <b/>
        <sz val="10"/>
        <rFont val="Arial Narrow"/>
        <family val="2"/>
      </rPr>
      <t>PNN Yaigojé</t>
    </r>
    <r>
      <rPr>
        <sz val="10"/>
        <rFont val="Arial Narrow"/>
        <family val="2"/>
      </rPr>
      <t xml:space="preserve">: 0%
</t>
    </r>
    <r>
      <rPr>
        <b/>
        <sz val="10"/>
        <rFont val="Arial Narrow"/>
        <family val="2"/>
      </rPr>
      <t>PNN Chiribiquete</t>
    </r>
    <r>
      <rPr>
        <sz val="10"/>
        <rFont val="Arial Narrow"/>
        <family val="2"/>
      </rPr>
      <t xml:space="preserve">: 16,3%
</t>
    </r>
    <r>
      <rPr>
        <b/>
        <sz val="10"/>
        <rFont val="Arial Narrow"/>
        <family val="2"/>
      </rPr>
      <t>RNN Puinawai</t>
    </r>
    <r>
      <rPr>
        <sz val="10"/>
        <rFont val="Arial Narrow"/>
        <family val="2"/>
      </rPr>
      <t xml:space="preserve">: 0%
</t>
    </r>
    <r>
      <rPr>
        <b/>
        <sz val="10"/>
        <rFont val="Arial Narrow"/>
        <family val="2"/>
      </rPr>
      <t>PNN La Paya</t>
    </r>
    <r>
      <rPr>
        <sz val="10"/>
        <rFont val="Arial Narrow"/>
        <family val="2"/>
      </rPr>
      <t>: 0%</t>
    </r>
  </si>
  <si>
    <r>
      <rPr>
        <b/>
        <sz val="10"/>
        <rFont val="Arial Narrow"/>
        <family val="2"/>
      </rPr>
      <t xml:space="preserve">OGR: </t>
    </r>
    <r>
      <rPr>
        <sz val="10"/>
        <rFont val="Arial Narrow"/>
        <family val="2"/>
      </rPr>
      <t>20/04/2022</t>
    </r>
  </si>
  <si>
    <r>
      <rPr>
        <b/>
        <sz val="10"/>
        <rFont val="Arial Narrow"/>
        <family val="2"/>
      </rPr>
      <t>OGR:</t>
    </r>
    <r>
      <rPr>
        <sz val="10"/>
        <rFont val="Arial Narrow"/>
        <family val="2"/>
      </rPr>
      <t xml:space="preserve"> Se ha realizado la atención y seguimiento con las instancias pertinentes a quince (15) situaciones de orden público que se presentan en los municipios con jurisdicción en las áreas de los Parques Nacionales Naturales 
</t>
    </r>
    <r>
      <rPr>
        <b/>
        <sz val="10"/>
        <rFont val="Arial Narrow"/>
        <family val="2"/>
      </rPr>
      <t xml:space="preserve">Evidencias: </t>
    </r>
    <r>
      <rPr>
        <sz val="10"/>
        <rFont val="Arial Narrow"/>
        <family val="2"/>
      </rPr>
      <t>1. Correo - Alerta!!!! Riesgo Publico en Acandí 02022022.pdf
2. Correo - Alerta!!!! Riesgo de confrontaciones armadas 03022022.pdf
3. Correo  - Alerta!!!! Difícil Situación de Orden PÚblico 07022022.pdf
4. Correo  - Alerta!!!! Riesgo público por Presencia Trampas Explosivas 07022022.pdf
5. Correo - Alerta !!!!!Riesgo por situación de orden publico 07022022.pdf
6. Correo - Alerta!!! Riesgo publico por intensificación de violencia armada 07022022.pdf
7. Correo  - RECOMENDACIONES DURANTE PARO ARMADO NACIONAL ELN 23022022.pdf
8. Correo  - Alerta!!! Reacomodamiento de las dinámicas criminales en la región del Sumapaz 25022022.pdf
9. Correo - Alerta!!! Riesgo publico en vía de acceso al PNN Paramillo 10032022.pdf
10. Correo - Alerta!!! Confinamiento por presencia grupos armados 10032022.pdf
11. Correo - Alerta !!! Riesgo Público por enfrentamientos armados dentro del PNN Paramillo 17032022.pdf
12. Correo - Alerta!!!! Masacre en zona de influencia PNN Tatamá 28032022.pdf
13. Correo - Alerta!!! Combates en zona de influencia del PNN La Paya 29032022.pdf
14. Correo  - Alerta!!! Enfrentamientos armados PNN Sierra Nevada de Santa Marta 20042022.pdf
15. Correo - Alerta !!! Atentado a fuerza publica en el Sector Uribe dentro del PNN Los Picachos 20042022.pdf
Anexo 1. Situaciones de riesgo publico atendidas.pdf</t>
    </r>
  </si>
  <si>
    <r>
      <rPr>
        <b/>
        <sz val="10"/>
        <rFont val="Arial Narrow"/>
        <family val="2"/>
      </rPr>
      <t xml:space="preserve">OGR: </t>
    </r>
    <r>
      <rPr>
        <sz val="10"/>
        <rFont val="Arial Narrow"/>
        <family val="2"/>
      </rPr>
      <t>16.6%</t>
    </r>
  </si>
  <si>
    <r>
      <t xml:space="preserve">PNN Cueva De Los Guacharos:1/04/2022
PNN Complejo volcánico Doña Juana:1/04/2022
PNN Las Hermosas: 1/04/2022
PNN Las Orquideas: 1/04/2022
PNN Los Nevados: 1/04/2022
PNN Nevado Del Huila: 1/04/2022
PNN Purace: 1/04/2022
PNN Selva De Florencia: 1/04/2022
PNN Tatama: 1/04/2022
SFF Galeras: 1/04/2022
SFF Isla De La Corota: 1/04/2022
SFF Otun Quimbaya: </t>
    </r>
    <r>
      <rPr>
        <sz val="10"/>
        <rFont val="Arial Narrow"/>
        <family val="2"/>
      </rPr>
      <t>1/04/2022</t>
    </r>
  </si>
  <si>
    <r>
      <t xml:space="preserve">PNN PARAMILLO: El Plan de Emergencia y Contingencia por Riesgo Público del PNN Paramillo se actualizó en el mes de marzo y fue enviado a la DTCA mediante memorando No. 20226700001813 el día 29 de marzo del presente año, quien a su vez hará la entrega al Nivel Central (OGRP) para su revisión y aprobación, tal como se indica en la ruta procedimental. Evidencia: (120226700001813_00001); (Plan de Riesgo Público PNN Paramillo – 2022). </t>
    </r>
    <r>
      <rPr>
        <b/>
        <sz val="10"/>
        <rFont val="Arial Narrow"/>
        <family val="2"/>
      </rPr>
      <t xml:space="preserve">Avance 17%
PNN TAYRONA: </t>
    </r>
    <r>
      <rPr>
        <sz val="10"/>
        <rFont val="Arial Narrow"/>
        <family val="2"/>
      </rPr>
      <t xml:space="preserve">La socialización con el equipo de trabajo del AP, no está programada para realizarse en el primer cuatrimestre de la vigencia 2022, para el segundo cuatrimestre se tiene previsto realizar en el mes de Mayo. No se registran evidencias. No registra evidencia. </t>
    </r>
    <r>
      <rPr>
        <b/>
        <sz val="10"/>
        <rFont val="Arial Narrow"/>
        <family val="2"/>
      </rPr>
      <t>Avance 0%</t>
    </r>
    <r>
      <rPr>
        <sz val="10"/>
        <rFont val="Arial Narrow"/>
        <family val="2"/>
      </rPr>
      <t xml:space="preserve">    </t>
    </r>
    <r>
      <rPr>
        <b/>
        <sz val="10"/>
        <rFont val="Arial Narrow"/>
        <family val="2"/>
      </rPr>
      <t>CGSM</t>
    </r>
    <r>
      <rPr>
        <sz val="10"/>
        <rFont val="Arial Narrow"/>
        <family val="2"/>
      </rPr>
      <t xml:space="preserve">: El día 26 de noviembre del 2021, mediante el memorando 2021500003283 de la oficina de gestión de riesgo se aprobó la actualización del plan de contingencia para riesgo público del SFF Ciénaga Grande de Santa Marta, el cual debe actualizarse cada dos años. La socialización del Plan de contingencia para riesgo Público del SFF CGSM, no está programada para realizarse en el primer cuatrimestre del año. No se registran evidencias. </t>
    </r>
    <r>
      <rPr>
        <b/>
        <sz val="10"/>
        <rFont val="Arial Narrow"/>
        <family val="2"/>
      </rPr>
      <t>No registra evidencia</t>
    </r>
    <r>
      <rPr>
        <sz val="10"/>
        <rFont val="Arial Narrow"/>
        <family val="2"/>
      </rPr>
      <t xml:space="preserve"> </t>
    </r>
    <r>
      <rPr>
        <b/>
        <sz val="10"/>
        <rFont val="Arial Narrow"/>
        <family val="2"/>
      </rPr>
      <t>Avance 0%.
SFF EL CORCHAL</t>
    </r>
    <r>
      <rPr>
        <sz val="10"/>
        <rFont val="Arial Narrow"/>
        <family val="2"/>
      </rPr>
      <t>: La actualización del Protocolo de Riesgo Público del Santuario El Corchal fue aprobado mediante memorando 20211500002993 del 5 de noviembre de 2021.  La socialización con el equipo humano del área protegida se realizará  en el segundo trimestre de la actual vigencia, esta actividad no estaba programada a realizar en el primer cuatrimestre.</t>
    </r>
    <r>
      <rPr>
        <b/>
        <sz val="10"/>
        <rFont val="Arial Narrow"/>
        <family val="2"/>
      </rPr>
      <t xml:space="preserve"> </t>
    </r>
    <r>
      <rPr>
        <sz val="10"/>
        <rFont val="Arial Narrow"/>
        <family val="2"/>
      </rPr>
      <t xml:space="preserve">No registra evidencia. </t>
    </r>
    <r>
      <rPr>
        <b/>
        <sz val="10"/>
        <rFont val="Arial Narrow"/>
        <family val="2"/>
      </rPr>
      <t>Avance 0%. 
PNN OPMBL.</t>
    </r>
    <r>
      <rPr>
        <sz val="10"/>
        <rFont val="Arial Narrow"/>
        <family val="2"/>
      </rPr>
      <t xml:space="preserve"> El AP cuenta con su Plan de Riesgo Público aprobado mediante Memorando N° 20201500002783 de fecha 01-12-2020 , sin embargo por la situación en que se encuentra el AP después del huracán IOTA, sin la logística y equipos necesarios no se ha avanzado en su socialización. No se registran evidencias. </t>
    </r>
    <r>
      <rPr>
        <b/>
        <sz val="10"/>
        <rFont val="Arial Narrow"/>
        <family val="2"/>
      </rPr>
      <t>Avance 0%</t>
    </r>
    <r>
      <rPr>
        <sz val="10"/>
        <rFont val="Arial Narrow"/>
        <family val="2"/>
      </rPr>
      <t xml:space="preserve"> .
</t>
    </r>
    <r>
      <rPr>
        <b/>
        <sz val="10"/>
        <rFont val="Arial Narrow"/>
        <family val="2"/>
      </rPr>
      <t>VIPIS</t>
    </r>
    <r>
      <rPr>
        <sz val="10"/>
        <rFont val="Arial Narrow"/>
        <family val="2"/>
      </rPr>
      <t xml:space="preserve">: El área protegida cuenta con el Plan de Riesgo Publico actualizado y aprobado por parte de la oficina de Gestión del Riesgo del nivel central, según memorando con radicado No. 20211500000253 del 22-enero-2021, con una vigencia de dos años. La socialización del Plan de contingencia para riesgo Público del SFF CGSM, no está programada para realizarse en el primer cuatrimestre del año, se priorizará en las actividades a realizar para el segundo cuatrimestre de la vigencia 2022. No se registran evidencias. </t>
    </r>
    <r>
      <rPr>
        <b/>
        <sz val="10"/>
        <rFont val="Arial Narrow"/>
        <family val="2"/>
      </rPr>
      <t>Avance 0%.
PNN CRSB</t>
    </r>
    <r>
      <rPr>
        <sz val="10"/>
        <rFont val="Arial Narrow"/>
        <family val="2"/>
      </rPr>
      <t xml:space="preserve">: EL plan de riesgo público del AP fue aprobado por la OGR 18-enero-2021 a través del memorando 20211500000203. El AP cuenta con un plan de capacitaciones interno liderado por el subprograma de educación ambiental, durante el primer trimestre se construyó el cronograma, quedando programada la capacitación de Riesgo Público para el mes de Mayo. No se registran evidencias. </t>
    </r>
    <r>
      <rPr>
        <b/>
        <sz val="10"/>
        <rFont val="Arial Narrow"/>
        <family val="2"/>
      </rPr>
      <t>Avance 0%</t>
    </r>
    <r>
      <rPr>
        <sz val="10"/>
        <rFont val="Arial Narrow"/>
        <family val="2"/>
      </rPr>
      <t xml:space="preserve">. 
</t>
    </r>
    <r>
      <rPr>
        <b/>
        <sz val="10"/>
        <rFont val="Arial Narrow"/>
        <family val="2"/>
      </rPr>
      <t>CORALES DE PROFUNDIDAD</t>
    </r>
    <r>
      <rPr>
        <sz val="10"/>
        <rFont val="Arial Narrow"/>
        <family val="2"/>
      </rPr>
      <t>: Según memorando No.20211500001863, con fecha del 11 de agosto de 2021, fue aprobada por parte de la Oficina de Gestión del Riesgo, la actualización del documento de Riesgo Público para el PNN Corales de Profundidad. Se realizó la socialización del documento de Riesgo Público, con el equipo de trabajo del área protegida.</t>
    </r>
    <r>
      <rPr>
        <b/>
        <sz val="10"/>
        <rFont val="Arial Narrow"/>
        <family val="2"/>
      </rPr>
      <t xml:space="preserve"> Anexo1_Lista_Asist_Socializ_Riesgo-Público_PNN_CPR_28_03_2022</t>
    </r>
    <r>
      <rPr>
        <sz val="10"/>
        <rFont val="Arial Narrow"/>
        <family val="2"/>
      </rPr>
      <t xml:space="preserve"> Durante este periodo no se han presentado situaciones de riesgo público para el área protegida. Adicionalmente la hoja metodológica indica que: “las áreas protegidas en las cuales no se presenten situaciones de riesgo público, no serán necesario su reporte y no afectará la meta programada por cada DTA ”</t>
    </r>
    <r>
      <rPr>
        <b/>
        <sz val="10"/>
        <rFont val="Arial Narrow"/>
        <family val="2"/>
      </rPr>
      <t>Avance 50%. 
SFF Los Colorados</t>
    </r>
    <r>
      <rPr>
        <sz val="10"/>
        <rFont val="Arial Narrow"/>
        <family val="2"/>
      </rPr>
      <t>: El Plan de Contingencia de Riesgo público del SFF Los Colorados fue aprobado el 12 de agosto de 2021, mediante memorando N°20211500001883 y tiene una vigencia de dos años a partir de su aprobación. Al respecto, en el primer cuatrimestre, siguiendo el procedimiento, el día 24 de marzo, se realizó la socialización con organismos de socorro, entidades militares y de policía y parte del equipo de trabajo del AP.</t>
    </r>
    <r>
      <rPr>
        <b/>
        <sz val="10"/>
        <rFont val="Arial Narrow"/>
        <family val="2"/>
      </rPr>
      <t xml:space="preserve"> (Anexo 1. Acta de socialización del Plan de Riesgo Público 24-03-22)  Avance 50%.
PNN de Macuira:</t>
    </r>
    <r>
      <rPr>
        <sz val="10"/>
        <rFont val="Arial Narrow"/>
        <family val="2"/>
      </rPr>
      <t xml:space="preserve"> El PNN de Macuira cuenta con el Plan de Contingencia por Riesgo público aprobado, mediante Memorando No. 20211500003313 del 29 de noviembre de 2021. La socialización con el equipo  de trabajo del área protegida se realizará  en el segundo trimestre de la actual vigencia, esta actividad no estaba programada a realizar en el primer cuatrimestre. . No se registran evidencias. </t>
    </r>
    <r>
      <rPr>
        <b/>
        <sz val="10"/>
        <rFont val="Arial Narrow"/>
        <family val="2"/>
      </rPr>
      <t>Avance 0%.
SFF LOS FLAMENCOS:</t>
    </r>
    <r>
      <rPr>
        <sz val="10"/>
        <rFont val="Arial Narrow"/>
        <family val="2"/>
      </rPr>
      <t xml:space="preserve"> El Santuario Los Flamencos cuenta con Plan de Riesgo Público aprobado a través de memorando 20211500001763 de fecha 30 de julio de 2021.  En el primer trimestre, se realizó la socialización del Plan de Riesgo Público al equipo de trabajo del Santuario Los Flamencos el día 30 de marzo de 2022.</t>
    </r>
    <r>
      <rPr>
        <b/>
        <sz val="10"/>
        <rFont val="Arial Narrow"/>
        <family val="2"/>
      </rPr>
      <t xml:space="preserve"> (Anexo 3. Listado de asistencia Socialización PRP al equipo de trabajo del SFFF) Avance 50%. 
SNSM</t>
    </r>
    <r>
      <rPr>
        <sz val="10"/>
        <rFont val="Arial Narrow"/>
        <family val="2"/>
      </rPr>
      <t>:  La Oficina de Gestión del Riesgo de PNNC aprobó la actualización del Plan de Contingencia para el Riesgo Público – PCRP del Parque Nacional Natural Sierra Nevada de Santa Marta mediante el memorando 20211500003333 del 30 de noviembre de 2021, por lo cual, el instrumento se encuentra en implementación. Se realizó una jornada de socialización del Plan al equipo del PNN SNSM el 8 de febrero de 2022, en la cual se realizó de manera mixta, pues parte del equipo asistió presencial y otra parte, virtual. Se aporta como evidencias</t>
    </r>
    <r>
      <rPr>
        <b/>
        <sz val="10"/>
        <rFont val="Arial Narrow"/>
        <family val="2"/>
      </rPr>
      <t xml:space="preserve">: 1. CONVOCATORIA SOCIALIZACION PCRP;  2. Lista asistencia socialización PCRP_Feb 8 de 2022; 3. Fotografías socialización PCRP_Feb 8 de 2022 y 4. Soporte de participación virtual Socialización PCRP. Avance 50%.  
ACANDÍ: </t>
    </r>
    <r>
      <rPr>
        <sz val="10"/>
        <rFont val="Arial Narrow"/>
        <family val="2"/>
      </rPr>
      <t xml:space="preserve">El área protegida cuenta con el documento Plan de Emergencia de Riesgo Público aprobado por la Oficina de Gestión del Riesgo mediante memorando 20211500001403 del 31/05/21. : La socialización con el equipo de trabajo del AP, no está programada para realizarse en el primer cuatrimestre de la vigencia 2022, para el segundo cuatrimestre se tiene previsto realizar en el mes de Mayo. No se registran evidencias. </t>
    </r>
    <r>
      <rPr>
        <b/>
        <sz val="10"/>
        <rFont val="Arial Narrow"/>
        <family val="2"/>
      </rPr>
      <t xml:space="preserve">Avance 0%.
 PNN BAHIA PORTETE </t>
    </r>
    <r>
      <rPr>
        <sz val="10"/>
        <rFont val="Arial Narrow"/>
        <family val="2"/>
      </rPr>
      <t xml:space="preserve">El área protegida cuenta con el Plan de Emergencia de Riesgo Publico, aprobado según memorando No.202115000003043 del 08 de noviembre de 2021. La socialización del mismo está programada para el segundo cuatrimestre de 2022. No se registran evidencias. </t>
    </r>
    <r>
      <rPr>
        <b/>
        <sz val="10"/>
        <rFont val="Arial Narrow"/>
        <family val="2"/>
      </rPr>
      <t xml:space="preserve">Avance 0% </t>
    </r>
  </si>
  <si>
    <r>
      <t xml:space="preserve">Los planes de riesgo público se encuentran aprobados para las áreas protegidas de la DTAN para la vigencia 2022. No se han recibido Comunicaciones de remisión, ajustes o modificaciones 
</t>
    </r>
    <r>
      <rPr>
        <b/>
        <sz val="10"/>
        <rFont val="Arial Narrow"/>
        <family val="2"/>
      </rPr>
      <t>PNN TAMA:</t>
    </r>
    <r>
      <rPr>
        <sz val="10"/>
        <rFont val="Arial Narrow"/>
        <family val="2"/>
      </rPr>
      <t xml:space="preserve"> Actualización aprobada memorando: 20211500001563  de fecha 18 de junio de 2021. 
</t>
    </r>
    <r>
      <rPr>
        <b/>
        <sz val="10"/>
        <rFont val="Arial Narrow"/>
        <family val="2"/>
      </rPr>
      <t xml:space="preserve">PNN GUANENTA </t>
    </r>
    <r>
      <rPr>
        <sz val="10"/>
        <rFont val="Arial Narrow"/>
        <family val="2"/>
      </rPr>
      <t xml:space="preserve">Aprobación de actualización memorando: 20201500002263. Fecha: 09/10/2020.  
</t>
    </r>
    <r>
      <rPr>
        <b/>
        <sz val="10"/>
        <rFont val="Arial Narrow"/>
        <family val="2"/>
      </rPr>
      <t>ANU ESTORAQUES</t>
    </r>
    <r>
      <rPr>
        <sz val="10"/>
        <rFont val="Arial Narrow"/>
        <family val="2"/>
      </rPr>
      <t xml:space="preserve">: El plan de Riesgo público fue aprobado  en su actualización mediante memorando: 20211500002943 de fecha: 28 de 0ctubre de 2021.-  SOCIALIZADO:  Acta de reunión 18/03/2022 y lista de asistencia. (Avance 50%) Anexo: Acta de socialización PECRP_2022  
</t>
    </r>
    <r>
      <rPr>
        <b/>
        <sz val="10"/>
        <rFont val="Arial Narrow"/>
        <family val="2"/>
      </rPr>
      <t>PNN Serrania de los Yarigüies</t>
    </r>
    <r>
      <rPr>
        <sz val="10"/>
        <rFont val="Arial Narrow"/>
        <family val="2"/>
      </rPr>
      <t xml:space="preserve">: Mediante memorando No. 20211500003063 fue aprobado PCRP de fecha 08-11-2021 .  PNN </t>
    </r>
    <r>
      <rPr>
        <b/>
        <sz val="10"/>
        <rFont val="Arial Narrow"/>
        <family val="2"/>
      </rPr>
      <t>CATATUMBO</t>
    </r>
    <r>
      <rPr>
        <sz val="10"/>
        <rFont val="Arial Narrow"/>
        <family val="2"/>
      </rPr>
      <t xml:space="preserve">: El plan de riesgo público fue aprobado con el memorando: 20211500003113 de fecha: 18-11-2021.- Socializado : Acta de fecha: 28 de marzo 2022. (avance 50%): 
</t>
    </r>
    <r>
      <rPr>
        <b/>
        <sz val="10"/>
        <rFont val="Arial Narrow"/>
        <family val="2"/>
      </rPr>
      <t>PNN PISBA</t>
    </r>
    <r>
      <rPr>
        <sz val="10"/>
        <rFont val="Arial Narrow"/>
        <family val="2"/>
      </rPr>
      <t xml:space="preserve">: El plan de riesgo público fue aprobado con el memorando: 20211500003293. de fecha: 27-11-2021 .- 
</t>
    </r>
    <r>
      <rPr>
        <b/>
        <sz val="10"/>
        <rFont val="Arial Narrow"/>
        <family val="2"/>
      </rPr>
      <t>PNN COCUY</t>
    </r>
    <r>
      <rPr>
        <sz val="10"/>
        <rFont val="Arial Narrow"/>
        <family val="2"/>
      </rPr>
      <t xml:space="preserve">: El plan de riesgo público se aprobado por medio del Orfeo: 20211500002693 de fecha: 14-10-2021.-
</t>
    </r>
    <r>
      <rPr>
        <b/>
        <sz val="10"/>
        <rFont val="Arial Narrow"/>
        <family val="2"/>
      </rPr>
      <t>SFF IGUAQUE</t>
    </r>
    <r>
      <rPr>
        <sz val="10"/>
        <rFont val="Arial Narrow"/>
        <family val="2"/>
      </rPr>
      <t xml:space="preserve">: El plan de riesgo público se aprobado por  medio del memorando:20211500003263. de fecha: 26-11-2021. 
</t>
    </r>
    <r>
      <rPr>
        <b/>
        <sz val="10"/>
        <rFont val="Arial Narrow"/>
        <family val="2"/>
      </rPr>
      <t xml:space="preserve">EVIDENCIAS: </t>
    </r>
    <r>
      <rPr>
        <sz val="10"/>
        <rFont val="Arial Narrow"/>
        <family val="2"/>
      </rPr>
      <t>Se adjuntan actas de socialización : ESTORAQUES Acta de socializacion PECRP_2022.  - Lista de asistencia PECRP -2022. - Catatumbo: Acta Soc Riesgo público marzo.pdf. (Las demás áreas protegidas de la DTAN no adjuntan evidencia)</t>
    </r>
  </si>
  <si>
    <r>
      <rPr>
        <b/>
        <sz val="10"/>
        <rFont val="Arial Narrow"/>
        <family val="2"/>
      </rPr>
      <t>1. PNN FARALLONES DE CALI</t>
    </r>
    <r>
      <rPr>
        <sz val="10"/>
        <rFont val="Arial Narrow"/>
        <family val="2"/>
      </rPr>
      <t xml:space="preserve">: El plan de riesgo público del PNN Farallones se aprobó mediante memorando No 20211500002533 de fecha 28 de Septiembre. La socialización está agendada para el mes de Julio de 2022.
</t>
    </r>
    <r>
      <rPr>
        <b/>
        <sz val="10"/>
        <rFont val="Arial Narrow"/>
        <family val="2"/>
      </rPr>
      <t>2. PNN GORGONA</t>
    </r>
    <r>
      <rPr>
        <sz val="10"/>
        <rFont val="Arial Narrow"/>
        <family val="2"/>
      </rPr>
      <t xml:space="preserve">: Plan de riesgo Público aprobado mediante MEMORANDO 20211500001353 de FECHA: 24-05-2021, se realiza un socialización el 27 de marzo de 2022; en donde se analizan las situaciones de riesgo público en el territorio, con la fuerza pública.
-Acta de Reunión de Riesgo Publico con todos los actores del área protegida"
</t>
    </r>
    <r>
      <rPr>
        <b/>
        <sz val="10"/>
        <rFont val="Arial Narrow"/>
        <family val="2"/>
      </rPr>
      <t>3. SFF ISLA MALPELO</t>
    </r>
    <r>
      <rPr>
        <sz val="10"/>
        <rFont val="Arial Narrow"/>
        <family val="2"/>
      </rPr>
      <t xml:space="preserve">: A la fecha (1 de abril de 2022) no se han realizado actualizaciones o modificaciones en el plan de contingencia, aprobado en vigencia 2021; sin embargo se tiene planeada la capacitación del mismo al equipo del área protegida para el trimestre siguiente
</t>
    </r>
    <r>
      <rPr>
        <b/>
        <sz val="10"/>
        <rFont val="Arial Narrow"/>
        <family val="2"/>
      </rPr>
      <t>4. PNN KATIOS</t>
    </r>
    <r>
      <rPr>
        <sz val="10"/>
        <rFont val="Arial Narrow"/>
        <family val="2"/>
      </rPr>
      <t xml:space="preserve">: El plan de contingencia riego público se encuentra aprobado, actualizado, en proceso de ejecución el plan acción, se hizo la primera socialización del trimestre al equipo PNN Katios (Marzo 3 – 4 y 17 marzo de 2022) -Plan de contingencia de riesgo público y -Acta de socialización del mismo realizado al equipo de trabajo del Parque en dos espacios de trabajo. (3-4 y 17 de marzo)"
</t>
    </r>
    <r>
      <rPr>
        <b/>
        <sz val="10"/>
        <rFont val="Arial Narrow"/>
        <family val="2"/>
      </rPr>
      <t>5. PNN MUNCHIQUE</t>
    </r>
    <r>
      <rPr>
        <sz val="10"/>
        <rFont val="Arial Narrow"/>
        <family val="2"/>
      </rPr>
      <t xml:space="preserve">: Aprobado en etapa de implementación. -Listado asistencia revisión documento Plan Riesgo Público"
</t>
    </r>
    <r>
      <rPr>
        <b/>
        <sz val="10"/>
        <rFont val="Arial Narrow"/>
        <family val="2"/>
      </rPr>
      <t>6. PNN SANQUIANGA</t>
    </r>
    <r>
      <rPr>
        <sz val="10"/>
        <rFont val="Arial Narrow"/>
        <family val="2"/>
      </rPr>
      <t xml:space="preserve">: El documento fue aprobado por el nivel central; para lo cual en la programación del área se fija para el mes de abril realizar la socialización con todo el equipo de trabajo. Evidencia: Acta comité técnico local, equipo de trabajo del 08 de febrero de 2022 donde se fija esta labor.
</t>
    </r>
    <r>
      <rPr>
        <b/>
        <sz val="10"/>
        <rFont val="Arial Narrow"/>
        <family val="2"/>
      </rPr>
      <t>7. PNN URAMBA BAHIA MALAGA</t>
    </r>
    <r>
      <rPr>
        <sz val="10"/>
        <rFont val="Arial Narrow"/>
        <family val="2"/>
      </rPr>
      <t xml:space="preserve">: Se cuenta con aprobación del Plan de Contingencia de Riesgo Público del PNN UBM, con fecha del 17 de febrero del año 2021 por parte de la oficina de Gestión de Riesgo de Nivel Central bajo memorando 20211500000463; sin embargo, a la fecha no se ha realizado la socialización del mismo
</t>
    </r>
    <r>
      <rPr>
        <b/>
        <sz val="10"/>
        <rFont val="Arial Narrow"/>
        <family val="2"/>
      </rPr>
      <t>8. PN UTRIA</t>
    </r>
    <r>
      <rPr>
        <sz val="10"/>
        <rFont val="Arial Narrow"/>
        <family val="2"/>
      </rPr>
      <t>: El plan de riesgo público fue aprobado en el año 2021. Se realizará socialización de éste al equipo del área en el mes de abril. Evidencia: Memorando de aprobación del plan."</t>
    </r>
  </si>
  <si>
    <r>
      <rPr>
        <b/>
        <sz val="10"/>
        <rFont val="Arial Narrow"/>
        <family val="2"/>
      </rPr>
      <t>PNN Churumbelos</t>
    </r>
    <r>
      <rPr>
        <sz val="10"/>
        <rFont val="Arial Narrow"/>
        <family val="2"/>
      </rPr>
      <t xml:space="preserve">: No se reportan avances
</t>
    </r>
    <r>
      <rPr>
        <b/>
        <sz val="10"/>
        <rFont val="Arial Narrow"/>
        <family val="2"/>
      </rPr>
      <t>PNN Alto Fragua</t>
    </r>
    <r>
      <rPr>
        <sz val="10"/>
        <rFont val="Arial Narrow"/>
        <family val="2"/>
      </rPr>
      <t xml:space="preserve">: La socialización del plan de emergencias y contingencias del PNN AFIW con las instancias territoriales del SNGRD, está pendiente de realizarse, debido a que hasta el 30/03/2022 se notificó al área por correo electrónico la aprobación de la actualización del documento -  memorando  20221500000773 (Anexo_1_Correo memorando GR). Cabe destacar que el PNN previamente generó impulso consultando el estado del plan mediante el memorando 20225160003803 (Anexo No 2 Impulso plan AFIW).
</t>
    </r>
    <r>
      <rPr>
        <b/>
        <sz val="10"/>
        <rFont val="Arial Narrow"/>
        <family val="2"/>
      </rPr>
      <t>PNN Cahuinarí</t>
    </r>
    <r>
      <rPr>
        <sz val="10"/>
        <rFont val="Arial Narrow"/>
        <family val="2"/>
      </rPr>
      <t xml:space="preserve">: El 29 de noviembre de 2021 el PNN CAH envió un oficio a la Coordinadora Departamental de Gestión de Riesgos de Desastres, solicitando espacio para la socialización del PECDN. Se realizará seguimiento para cumplir con esta actividad en el segundo cuatrimestre. 
</t>
    </r>
    <r>
      <rPr>
        <b/>
        <sz val="10"/>
        <rFont val="Arial Narrow"/>
        <family val="2"/>
      </rPr>
      <t>RNN Nukak</t>
    </r>
    <r>
      <rPr>
        <sz val="10"/>
        <rFont val="Arial Narrow"/>
        <family val="2"/>
      </rPr>
      <t xml:space="preserve">: Mediante Orfeo 20211500002263 de fecha 09-09-2021, la  OGR aprobó el PECDNS, el AP realizó socialización de Plan con los CGRD de los Municipios  de San José del Gre, El Retorno, Miraflores y con el CDGRD del Guaviare. Anexo 1. Actas de Socialización(PNNC. AP, PECDNS) con las Instituciones Educativas del Municipio de El Retorno. Anexo 1.1  Listados de asistencias I.E.  Bajo Jordán, Buena Vista, Palmeras II.zip
</t>
    </r>
    <r>
      <rPr>
        <b/>
        <sz val="10"/>
        <rFont val="Arial Narrow"/>
        <family val="2"/>
      </rPr>
      <t>PNN Amacayacu</t>
    </r>
    <r>
      <rPr>
        <sz val="10"/>
        <rFont val="Arial Narrow"/>
        <family val="2"/>
      </rPr>
      <t xml:space="preserve">: en este periodo se realizó plan de trabajo para actualizar PECDN pues la versión enviada en 2021 hubo recomendaciones por parte de OGR, para evidenciar el ejercicio, el parque considera prudente adjuntar el ORFEO del año pasado como  Anexo 1 Orfeo con comentarios de OGR 20211500002513 Anexo 2 Plan de trabajo de actualización PECDN 2022.
</t>
    </r>
    <r>
      <rPr>
        <b/>
        <sz val="10"/>
        <rFont val="Arial Narrow"/>
        <family val="2"/>
      </rPr>
      <t>SPM Orito</t>
    </r>
    <r>
      <rPr>
        <sz val="10"/>
        <rFont val="Arial Narrow"/>
        <family val="2"/>
      </rPr>
      <t xml:space="preserve">: se realizó socialización mediante  oficio del PECDNS del SF PMOIA a la Secretaría de Gobierno del Municipio de Orito, con anexo CD. Anexo 1_Oficio enviado a la Sec_ Gob_Mpal_Orito con el _PECDNS_SFPMOIA) 
</t>
    </r>
    <r>
      <rPr>
        <b/>
        <sz val="10"/>
        <rFont val="Arial Narrow"/>
        <family val="2"/>
      </rPr>
      <t>PNN Río Puré</t>
    </r>
    <r>
      <rPr>
        <sz val="10"/>
        <rFont val="Arial Narrow"/>
        <family val="2"/>
      </rPr>
      <t xml:space="preserve">: No se han llevado a cabo estas socializaciones porque se presentó el documento a la OGR para su aprobación, que el equipo del AP presentó a través de la DTAM durante el primer trimestre 2022. (ANEXO 2. Memo envió a DTAM PECDNS para aprobación).
</t>
    </r>
    <r>
      <rPr>
        <b/>
        <sz val="10"/>
        <rFont val="Arial Narrow"/>
        <family val="2"/>
      </rPr>
      <t>PNN Yaigoje</t>
    </r>
    <r>
      <rPr>
        <sz val="10"/>
        <rFont val="Arial Narrow"/>
        <family val="2"/>
      </rPr>
      <t xml:space="preserve">: A la fecha el área protegida no tiene ningún documento aprobado de PECDNS, se realizó reunión con la DTAM para revisar el informe de resultados auditoría de procesos misionales donde se evidencia que este riesgo no aplica al AP, se realizó un Memorando 20225150002993 del 07 de febrero de 2022 con la solicitud de apoyo por 
parte del PNN Yaigojé Apaporis a la Dirección Territorial Amazonía, con respecto al seguimiento de aprobación del Plan de Emergencias y Contingencias por Desastres Naturales y Socionaturales del Área Protegida. Se cuenta con un plan de trabajo para lograr la consolidación y aprobación del documento.
Anexo 1 listado-puntos reunion coordicvaion plan de mejoramiento PNN YAP-DTAM
Anexo 2 memo Apoyo seguimiento aprobación documento PECDS PNN YAP
Anexo 3 Plan de trabajo_AprobaciónPECDNS_PNNYAP ajustado 04-03-2022
</t>
    </r>
    <r>
      <rPr>
        <b/>
        <sz val="10"/>
        <rFont val="Arial Narrow"/>
        <family val="2"/>
      </rPr>
      <t>PNN Chiribiquete</t>
    </r>
    <r>
      <rPr>
        <sz val="10"/>
        <rFont val="Arial Narrow"/>
        <family val="2"/>
      </rPr>
      <t xml:space="preserve">: PNN Chiribiquete:  Una vez se apruebe el Plan por la OGR enviado por la DTAM, se iniciara la fase de socialización con los entes territoriales.
</t>
    </r>
    <r>
      <rPr>
        <b/>
        <sz val="10"/>
        <rFont val="Arial Narrow"/>
        <family val="2"/>
      </rPr>
      <t>RNN Puinawai</t>
    </r>
    <r>
      <rPr>
        <sz val="10"/>
        <rFont val="Arial Narrow"/>
        <family val="2"/>
      </rPr>
      <t xml:space="preserve">: La RNN Puinawai no cuenta con personal para avanzar en el documento. Por sugerencia de la SGM-GTEA para avanzar en el indicador se debe coordinar entre el AP y la DTAM la forma de avanzar.  Anexo 1. Correo - Fwd_ RIESGOS DE GESTIÓN 22 Y 24 Y RIESGO DE CORRUPCIÓN 234 RNN PUINAWAI. Se adelantarán acciones con la DTAM acorde a la retroalimentación del soporte adjunto.
</t>
    </r>
    <r>
      <rPr>
        <b/>
        <sz val="10"/>
        <rFont val="Arial Narrow"/>
        <family val="2"/>
      </rPr>
      <t>PNN La Paya</t>
    </r>
    <r>
      <rPr>
        <sz val="10"/>
        <rFont val="Arial Narrow"/>
        <family val="2"/>
      </rPr>
      <t>: No se Reportan avances</t>
    </r>
  </si>
  <si>
    <r>
      <rPr>
        <b/>
        <sz val="10"/>
        <rFont val="Arial Narrow"/>
        <family val="2"/>
      </rPr>
      <t>PNN Churumbelos</t>
    </r>
    <r>
      <rPr>
        <sz val="10"/>
        <rFont val="Arial Narrow"/>
        <family val="2"/>
      </rPr>
      <t xml:space="preserve">: 0%
</t>
    </r>
    <r>
      <rPr>
        <b/>
        <sz val="10"/>
        <rFont val="Arial Narrow"/>
        <family val="2"/>
      </rPr>
      <t>PNN Alto Fragua:</t>
    </r>
    <r>
      <rPr>
        <sz val="10"/>
        <rFont val="Arial Narrow"/>
        <family val="2"/>
      </rPr>
      <t xml:space="preserve">0%
</t>
    </r>
    <r>
      <rPr>
        <b/>
        <sz val="10"/>
        <rFont val="Arial Narrow"/>
        <family val="2"/>
      </rPr>
      <t>PNN Cahuinarí</t>
    </r>
    <r>
      <rPr>
        <sz val="10"/>
        <rFont val="Arial Narrow"/>
        <family val="2"/>
      </rPr>
      <t xml:space="preserve">: 0%
</t>
    </r>
    <r>
      <rPr>
        <b/>
        <sz val="10"/>
        <rFont val="Arial Narrow"/>
        <family val="2"/>
      </rPr>
      <t>RNN Nukak</t>
    </r>
    <r>
      <rPr>
        <sz val="10"/>
        <rFont val="Arial Narrow"/>
        <family val="2"/>
      </rPr>
      <t xml:space="preserve">: 10%
</t>
    </r>
    <r>
      <rPr>
        <b/>
        <sz val="10"/>
        <rFont val="Arial Narrow"/>
        <family val="2"/>
      </rPr>
      <t>PNN Amacayacu</t>
    </r>
    <r>
      <rPr>
        <sz val="10"/>
        <rFont val="Arial Narrow"/>
        <family val="2"/>
      </rPr>
      <t xml:space="preserve">: 0%
</t>
    </r>
    <r>
      <rPr>
        <b/>
        <sz val="10"/>
        <rFont val="Arial Narrow"/>
        <family val="2"/>
      </rPr>
      <t>SPM  Orito:</t>
    </r>
    <r>
      <rPr>
        <sz val="10"/>
        <rFont val="Arial Narrow"/>
        <family val="2"/>
      </rPr>
      <t xml:space="preserve"> 10%
</t>
    </r>
    <r>
      <rPr>
        <b/>
        <sz val="10"/>
        <rFont val="Arial Narrow"/>
        <family val="2"/>
      </rPr>
      <t>PNN Río Puré</t>
    </r>
    <r>
      <rPr>
        <sz val="10"/>
        <rFont val="Arial Narrow"/>
        <family val="2"/>
      </rPr>
      <t xml:space="preserve">: 0%
</t>
    </r>
    <r>
      <rPr>
        <b/>
        <sz val="10"/>
        <rFont val="Arial Narrow"/>
        <family val="2"/>
      </rPr>
      <t>PNN Yaigoje</t>
    </r>
    <r>
      <rPr>
        <sz val="10"/>
        <rFont val="Arial Narrow"/>
        <family val="2"/>
      </rPr>
      <t xml:space="preserve">: 0%
</t>
    </r>
    <r>
      <rPr>
        <b/>
        <sz val="10"/>
        <rFont val="Arial Narrow"/>
        <family val="2"/>
      </rPr>
      <t>PNN Chiribiquete</t>
    </r>
    <r>
      <rPr>
        <sz val="10"/>
        <rFont val="Arial Narrow"/>
        <family val="2"/>
      </rPr>
      <t xml:space="preserve">: 0%
</t>
    </r>
    <r>
      <rPr>
        <b/>
        <sz val="10"/>
        <rFont val="Arial Narrow"/>
        <family val="2"/>
      </rPr>
      <t>RNN Puinawai:</t>
    </r>
    <r>
      <rPr>
        <sz val="10"/>
        <rFont val="Arial Narrow"/>
        <family val="2"/>
      </rPr>
      <t xml:space="preserve"> 0%
</t>
    </r>
    <r>
      <rPr>
        <b/>
        <sz val="10"/>
        <rFont val="Arial Narrow"/>
        <family val="2"/>
      </rPr>
      <t>PNN La Paya</t>
    </r>
    <r>
      <rPr>
        <sz val="10"/>
        <rFont val="Arial Narrow"/>
        <family val="2"/>
      </rPr>
      <t>: 0%</t>
    </r>
  </si>
  <si>
    <r>
      <rPr>
        <b/>
        <sz val="10"/>
        <rFont val="Arial Narrow"/>
        <family val="2"/>
      </rPr>
      <t>PNN Churumbelos</t>
    </r>
    <r>
      <rPr>
        <sz val="10"/>
        <rFont val="Arial Narrow"/>
        <family val="2"/>
      </rPr>
      <t xml:space="preserve">:  No se reportan avances
</t>
    </r>
    <r>
      <rPr>
        <b/>
        <sz val="10"/>
        <rFont val="Arial Narrow"/>
        <family val="2"/>
      </rPr>
      <t>PNN Alto Fragua</t>
    </r>
    <r>
      <rPr>
        <sz val="10"/>
        <rFont val="Arial Narrow"/>
        <family val="2"/>
      </rPr>
      <t xml:space="preserve">: La socialización del plan de emergencias y contingencias del PNN AFIW al equipo del AP está pendiente de realizarse, debido a que hasta el 30/03/2022 se notificó por correo electrónico la aprobación de la actualización del documento - memorando 
 20221500000773 (Anexo_3_Correo y memorando GR). Cabe destacar que el área previamente generó impulso consultando el estado del plan mediante el memorando 20225160003803 (Anexo No 4 Impulso plan AFIW).
</t>
    </r>
    <r>
      <rPr>
        <b/>
        <sz val="10"/>
        <rFont val="Arial Narrow"/>
        <family val="2"/>
      </rPr>
      <t>PNN Cahuinarí</t>
    </r>
    <r>
      <rPr>
        <sz val="10"/>
        <rFont val="Arial Narrow"/>
        <family val="2"/>
      </rPr>
      <t xml:space="preserve">: Se planea con el equipo en comité local realizar socialización en el segundo cuatrimestre.
</t>
    </r>
    <r>
      <rPr>
        <b/>
        <sz val="10"/>
        <rFont val="Arial Narrow"/>
        <family val="2"/>
      </rPr>
      <t>RNN Nukak</t>
    </r>
    <r>
      <rPr>
        <sz val="10"/>
        <rFont val="Arial Narrow"/>
        <family val="2"/>
      </rPr>
      <t xml:space="preserve">: El 31-03-2022, se socializó el PECDNS a funcionarios y contratistas adscritos a la RNN Nukak. 
Anexo 2. Acta socialización PECDNS y  Actualización PCRP de la RNN Nukak.
Anexo 3. Listado de asistencia socialización PECDNS y PCRP
</t>
    </r>
    <r>
      <rPr>
        <b/>
        <sz val="10"/>
        <rFont val="Arial Narrow"/>
        <family val="2"/>
      </rPr>
      <t>PNN Amacayacu</t>
    </r>
    <r>
      <rPr>
        <sz val="10"/>
        <rFont val="Arial Narrow"/>
        <family val="2"/>
      </rPr>
      <t xml:space="preserve">: Como se menciona en la descripción anterior, el documento PECDN está en actualización.  Anexo 3 Plan de trabajo_actualizacion PECDN_2022.docx.
</t>
    </r>
    <r>
      <rPr>
        <b/>
        <sz val="10"/>
        <rFont val="Arial Narrow"/>
        <family val="2"/>
      </rPr>
      <t>SPM Orito</t>
    </r>
    <r>
      <rPr>
        <sz val="10"/>
        <rFont val="Arial Narrow"/>
        <family val="2"/>
      </rPr>
      <t xml:space="preserve">: Se realizó la socialización del PECDNS que está vigente al equipo del SF PMOIA (Anexo 2_15_feb_2022_Acta_Socialización del PECDNS al equipo SF PMOIA) 
</t>
    </r>
    <r>
      <rPr>
        <b/>
        <sz val="10"/>
        <rFont val="Arial Narrow"/>
        <family val="2"/>
      </rPr>
      <t>PNN Río Puré</t>
    </r>
    <r>
      <rPr>
        <sz val="10"/>
        <rFont val="Arial Narrow"/>
        <family val="2"/>
      </rPr>
      <t xml:space="preserve">: No se han llevado a cabo estas socializaciones porque la OGR tiene el PECDNS que el equipo del AP presentó a través de la DTAM durante el primer trimestre 2022 para la aprobación. (ANEXO 2. Memo envió a DTAM PECDNS para aprobación).
</t>
    </r>
    <r>
      <rPr>
        <b/>
        <sz val="10"/>
        <rFont val="Arial Narrow"/>
        <family val="2"/>
      </rPr>
      <t xml:space="preserve">PNN Yaigoje: </t>
    </r>
    <r>
      <rPr>
        <sz val="10"/>
        <rFont val="Arial Narrow"/>
        <family val="2"/>
      </rPr>
      <t xml:space="preserve">A la fecha el área protegida no tiene ningún documento aprobado de PECDNS, se cuenta con un plan de trabajo que permita el ajuste y consolidación del documento acorde con las directrices institucionales, se realizó reunión de trabajo con el temático de la DTAM, donde se dio a conocer el plan de trabajo y se acordó acompañamiento. Este riesgo no aplica para el área protegida
Anexo 1 Plan de trabajo_AprobaciónPECDNS_PNNYAP ajustado 04-03-2022
Anexo 2 Acta_Ruta de Trabajo_PECDNS2022
</t>
    </r>
    <r>
      <rPr>
        <b/>
        <sz val="10"/>
        <rFont val="Arial Narrow"/>
        <family val="2"/>
      </rPr>
      <t>PNN Chiribiquete</t>
    </r>
    <r>
      <rPr>
        <sz val="10"/>
        <rFont val="Arial Narrow"/>
        <family val="2"/>
      </rPr>
      <t xml:space="preserve">: Una vez se apruebe el Plan por la OGR enviado por la DTAM, iniciara la fase de socialización con el equipo del AP
</t>
    </r>
    <r>
      <rPr>
        <b/>
        <sz val="10"/>
        <rFont val="Arial Narrow"/>
        <family val="2"/>
      </rPr>
      <t>RNN Puinawai:</t>
    </r>
    <r>
      <rPr>
        <sz val="10"/>
        <rFont val="Arial Narrow"/>
        <family val="2"/>
      </rPr>
      <t xml:space="preserve"> La RNN Puinawai no cuenta con personal para avanzar en el documento. Por sugerencia de la SGM-GTEA para avanzar en el indicador se debe coordinar entre el AP y la DTAM la forma de avanzar.  Anexo 1. Correo - Fwd_ RIESGOS DE GESTIÓN 22 Y 24 Y RIESGO DE CORRUPCIÓN 234 RNN PUINAWAI. Se adelantarán acciones con la DTAM acorde a la retroalimentación del soporte adjunto.
</t>
    </r>
    <r>
      <rPr>
        <b/>
        <sz val="10"/>
        <rFont val="Arial Narrow"/>
        <family val="2"/>
      </rPr>
      <t>PNN La Paya</t>
    </r>
    <r>
      <rPr>
        <sz val="10"/>
        <rFont val="Arial Narrow"/>
        <family val="2"/>
      </rPr>
      <t>: No se Reportan avances</t>
    </r>
  </si>
  <si>
    <r>
      <rPr>
        <b/>
        <sz val="10"/>
        <rFont val="Arial Narrow"/>
        <family val="2"/>
      </rPr>
      <t>PNN Churumbelos</t>
    </r>
    <r>
      <rPr>
        <sz val="10"/>
        <rFont val="Arial Narrow"/>
        <family val="2"/>
      </rPr>
      <t>: 0%</t>
    </r>
    <r>
      <rPr>
        <b/>
        <sz val="10"/>
        <rFont val="Arial Narrow"/>
        <family val="2"/>
      </rPr>
      <t xml:space="preserve">
PNN Alto Fragua</t>
    </r>
    <r>
      <rPr>
        <sz val="10"/>
        <rFont val="Arial Narrow"/>
        <family val="2"/>
      </rPr>
      <t xml:space="preserve">: 0%
</t>
    </r>
    <r>
      <rPr>
        <b/>
        <sz val="10"/>
        <rFont val="Arial Narrow"/>
        <family val="2"/>
      </rPr>
      <t>PNN Cahuinarí</t>
    </r>
    <r>
      <rPr>
        <sz val="10"/>
        <rFont val="Arial Narrow"/>
        <family val="2"/>
      </rPr>
      <t xml:space="preserve">:  0%
</t>
    </r>
    <r>
      <rPr>
        <b/>
        <sz val="10"/>
        <rFont val="Arial Narrow"/>
        <family val="2"/>
      </rPr>
      <t>RNN Nukak</t>
    </r>
    <r>
      <rPr>
        <sz val="10"/>
        <rFont val="Arial Narrow"/>
        <family val="2"/>
      </rPr>
      <t xml:space="preserve">: 20%
</t>
    </r>
    <r>
      <rPr>
        <b/>
        <sz val="10"/>
        <rFont val="Arial Narrow"/>
        <family val="2"/>
      </rPr>
      <t>PNN Amacayacu:</t>
    </r>
    <r>
      <rPr>
        <sz val="10"/>
        <rFont val="Arial Narrow"/>
        <family val="2"/>
      </rPr>
      <t xml:space="preserve"> 6%
</t>
    </r>
    <r>
      <rPr>
        <b/>
        <sz val="10"/>
        <rFont val="Arial Narrow"/>
        <family val="2"/>
      </rPr>
      <t>SPM  Orito</t>
    </r>
    <r>
      <rPr>
        <sz val="10"/>
        <rFont val="Arial Narrow"/>
        <family val="2"/>
      </rPr>
      <t xml:space="preserve">: 20%
</t>
    </r>
    <r>
      <rPr>
        <b/>
        <sz val="10"/>
        <rFont val="Arial Narrow"/>
        <family val="2"/>
      </rPr>
      <t>PNN Río Puré</t>
    </r>
    <r>
      <rPr>
        <sz val="10"/>
        <rFont val="Arial Narrow"/>
        <family val="2"/>
      </rPr>
      <t xml:space="preserve">: 0%
</t>
    </r>
    <r>
      <rPr>
        <b/>
        <sz val="10"/>
        <rFont val="Arial Narrow"/>
        <family val="2"/>
      </rPr>
      <t>PNN Yaigoje</t>
    </r>
    <r>
      <rPr>
        <sz val="10"/>
        <rFont val="Arial Narrow"/>
        <family val="2"/>
      </rPr>
      <t xml:space="preserve">: 0%
</t>
    </r>
    <r>
      <rPr>
        <b/>
        <sz val="10"/>
        <rFont val="Arial Narrow"/>
        <family val="2"/>
      </rPr>
      <t>PNN Chiribiquete</t>
    </r>
    <r>
      <rPr>
        <sz val="10"/>
        <rFont val="Arial Narrow"/>
        <family val="2"/>
      </rPr>
      <t xml:space="preserve">: 0%
</t>
    </r>
    <r>
      <rPr>
        <b/>
        <sz val="10"/>
        <rFont val="Arial Narrow"/>
        <family val="2"/>
      </rPr>
      <t>RNN Puinawai:</t>
    </r>
    <r>
      <rPr>
        <i/>
        <sz val="10"/>
        <rFont val="Arial Narrow"/>
        <family val="2"/>
      </rPr>
      <t xml:space="preserve"> </t>
    </r>
    <r>
      <rPr>
        <sz val="10"/>
        <rFont val="Arial Narrow"/>
        <family val="2"/>
      </rPr>
      <t xml:space="preserve">0%:
</t>
    </r>
    <r>
      <rPr>
        <b/>
        <sz val="10"/>
        <rFont val="Arial Narrow"/>
        <family val="2"/>
      </rPr>
      <t>PNN La Paya:</t>
    </r>
    <r>
      <rPr>
        <sz val="10"/>
        <rFont val="Arial Narrow"/>
        <family val="2"/>
      </rPr>
      <t xml:space="preserve"> 0% </t>
    </r>
  </si>
  <si>
    <r>
      <rPr>
        <b/>
        <sz val="10"/>
        <rFont val="Arial Narrow"/>
        <family val="2"/>
      </rPr>
      <t>PNN Churumbelos</t>
    </r>
    <r>
      <rPr>
        <sz val="10"/>
        <rFont val="Arial Narrow"/>
        <family val="2"/>
      </rPr>
      <t xml:space="preserve">: 25%
</t>
    </r>
    <r>
      <rPr>
        <b/>
        <sz val="10"/>
        <rFont val="Arial Narrow"/>
        <family val="2"/>
      </rPr>
      <t>PNN Alto Fragua:</t>
    </r>
    <r>
      <rPr>
        <sz val="10"/>
        <rFont val="Arial Narrow"/>
        <family val="2"/>
      </rPr>
      <t xml:space="preserve"> 0%
</t>
    </r>
    <r>
      <rPr>
        <b/>
        <sz val="10"/>
        <rFont val="Arial Narrow"/>
        <family val="2"/>
      </rPr>
      <t>PNN Cahuinarí</t>
    </r>
    <r>
      <rPr>
        <sz val="10"/>
        <rFont val="Arial Narrow"/>
        <family val="2"/>
      </rPr>
      <t xml:space="preserve">: 0%
</t>
    </r>
    <r>
      <rPr>
        <b/>
        <sz val="10"/>
        <rFont val="Arial Narrow"/>
        <family val="2"/>
      </rPr>
      <t>RNN Nukak</t>
    </r>
    <r>
      <rPr>
        <sz val="10"/>
        <rFont val="Arial Narrow"/>
        <family val="2"/>
      </rPr>
      <t xml:space="preserve">: 13,3%
</t>
    </r>
    <r>
      <rPr>
        <b/>
        <sz val="10"/>
        <rFont val="Arial Narrow"/>
        <family val="2"/>
      </rPr>
      <t>PNN Amacayacu</t>
    </r>
    <r>
      <rPr>
        <sz val="10"/>
        <rFont val="Arial Narrow"/>
        <family val="2"/>
      </rPr>
      <t xml:space="preserve">:0%
</t>
    </r>
    <r>
      <rPr>
        <b/>
        <sz val="10"/>
        <rFont val="Arial Narrow"/>
        <family val="2"/>
      </rPr>
      <t>SPM Orito</t>
    </r>
    <r>
      <rPr>
        <sz val="10"/>
        <rFont val="Arial Narrow"/>
        <family val="2"/>
      </rPr>
      <t xml:space="preserve">: 13,3%
</t>
    </r>
    <r>
      <rPr>
        <b/>
        <sz val="10"/>
        <rFont val="Arial Narrow"/>
        <family val="2"/>
      </rPr>
      <t>PNN Río Puré</t>
    </r>
    <r>
      <rPr>
        <sz val="10"/>
        <rFont val="Arial Narrow"/>
        <family val="2"/>
      </rPr>
      <t xml:space="preserve">: 0%
</t>
    </r>
    <r>
      <rPr>
        <b/>
        <sz val="10"/>
        <rFont val="Arial Narrow"/>
        <family val="2"/>
      </rPr>
      <t>PNN Yaigoje</t>
    </r>
    <r>
      <rPr>
        <sz val="10"/>
        <rFont val="Arial Narrow"/>
        <family val="2"/>
      </rPr>
      <t xml:space="preserve">: 0%
</t>
    </r>
    <r>
      <rPr>
        <b/>
        <sz val="10"/>
        <rFont val="Arial Narrow"/>
        <family val="2"/>
      </rPr>
      <t>PNN Chiribiquete</t>
    </r>
    <r>
      <rPr>
        <sz val="10"/>
        <rFont val="Arial Narrow"/>
        <family val="2"/>
      </rPr>
      <t xml:space="preserve">: 0%
</t>
    </r>
    <r>
      <rPr>
        <b/>
        <sz val="10"/>
        <rFont val="Arial Narrow"/>
        <family val="2"/>
      </rPr>
      <t>RNN Puinawa</t>
    </r>
    <r>
      <rPr>
        <sz val="10"/>
        <rFont val="Arial Narrow"/>
        <family val="2"/>
      </rPr>
      <t xml:space="preserve">i: 0%: 
</t>
    </r>
    <r>
      <rPr>
        <b/>
        <sz val="10"/>
        <rFont val="Arial Narrow"/>
        <family val="2"/>
      </rPr>
      <t>PNN La Paya</t>
    </r>
    <r>
      <rPr>
        <sz val="10"/>
        <rFont val="Arial Narrow"/>
        <family val="2"/>
      </rPr>
      <t>: 0%</t>
    </r>
  </si>
  <si>
    <r>
      <t>PNN Cueva De Los Guacharos:</t>
    </r>
    <r>
      <rPr>
        <sz val="10"/>
        <rFont val="Arial Narrow"/>
        <family val="2"/>
      </rPr>
      <t>04/04/2022</t>
    </r>
    <r>
      <rPr>
        <b/>
        <sz val="10"/>
        <rFont val="Arial Narrow"/>
        <family val="2"/>
      </rPr>
      <t xml:space="preserve">
PNN Complejo volcánico Doña Juana:04/04/2022
PNN Las Hermosas: 4/04/2022
PNN Las Orquideas: 4/04/2022
PNN Los Nevados: 4/04/2022
PNN Nevado Del Huila: 4/04/2022
PNN Purace: 4/04/2022
PNN Selva De Florencia: 4/04/2022
PNN Tatama: 4/04/2022
SFF Galeras: 4/04/2022
SFF Isla De La Corota: 4/04/2022
SFF Otun Quimbaya: 4</t>
    </r>
    <r>
      <rPr>
        <sz val="10"/>
        <rFont val="Arial Narrow"/>
        <family val="2"/>
      </rPr>
      <t>/04/2022</t>
    </r>
  </si>
  <si>
    <r>
      <rPr>
        <b/>
        <sz val="12"/>
        <rFont val="Arial Narrow"/>
        <family val="2"/>
      </rPr>
      <t xml:space="preserve">PNN Cueva de los Guácharos: </t>
    </r>
    <r>
      <rPr>
        <sz val="12"/>
        <rFont val="Arial Narrow"/>
        <family val="2"/>
      </rPr>
      <t xml:space="preserve">el documento PECDNSN no ha sido aprobado, la Oficina del riesgo envía solicitud de revisión y comentarios al AP para realizar los respectivos ajustes. Por tanto se espera su aprobación para la respectiva socialización.
Evidencias: 120216120001133_00007
</t>
    </r>
    <r>
      <rPr>
        <b/>
        <sz val="12"/>
        <rFont val="Arial Narrow"/>
        <family val="2"/>
      </rPr>
      <t>PNN CV Doña Juana C</t>
    </r>
    <r>
      <rPr>
        <sz val="12"/>
        <rFont val="Arial Narrow"/>
        <family val="2"/>
      </rPr>
      <t xml:space="preserve">: El PECDNS no cuenta aún con la aprobación, por tanto, se está a la espera de su aprobación para socializar con los entes territoriales, se realizó la consulta sobre su estado.
Evidencias: Memorando Consulta sobre el PECDNS del CVDJC
</t>
    </r>
    <r>
      <rPr>
        <b/>
        <sz val="12"/>
        <rFont val="Arial Narrow"/>
        <family val="2"/>
      </rPr>
      <t>PNN las Hermosas</t>
    </r>
    <r>
      <rPr>
        <sz val="12"/>
        <rFont val="Arial Narrow"/>
        <family val="2"/>
      </rPr>
      <t xml:space="preserve">: Se tiene programada la socialización del PECDNS con la alcaldía de Palmira, Se adjunta oficio remitido a la Alcaldía del municipio de Palmira, con el fin de solicitar espacios para socializar el PECDNS ante los CMGRDS y la respectiva respuesta dela Alcaldía. La reunión en Palmira se llevó a cabo el día 7 de abril 2022 se adjunta lista de asistencia, ya que el acta está en construcción por parte de la persona encargada en la alcaldía. Se realizó la reunión con el CMGR con la alcaldía de Chaparral (programada desde el 2021) se adjunta lista de asistencia, ya que el acta está en construcción por parte de la persona encargada en la alcaldía
Evidencias:1.Oficio_espacio_PECDNS_CMGR; 2. Respuesta_alcaldía_PECDNS; 3.Lista asistencia CMGR Palmira  7 4 2022.4. Lista Asistencia Chaparral 1 04 2022
</t>
    </r>
    <r>
      <rPr>
        <b/>
        <sz val="12"/>
        <rFont val="Arial Narrow"/>
        <family val="2"/>
      </rPr>
      <t>PNN Las Orquídeas</t>
    </r>
    <r>
      <rPr>
        <sz val="12"/>
        <rFont val="Arial Narrow"/>
        <family val="2"/>
      </rPr>
      <t xml:space="preserve">: Para la socialización del Plan de emergencia y contingencia ante los entes municipales, se está en espera de la aprobación del documento del documento por parte de la oficina de gestión del riesgo.  Una vez se cuente con dicha aprobación, se procederá invitar a las entidades presentes en el territorio.
Evidencia: N/A
</t>
    </r>
    <r>
      <rPr>
        <b/>
        <sz val="12"/>
        <rFont val="Arial Narrow"/>
        <family val="2"/>
      </rPr>
      <t>PNN Los Nevados</t>
    </r>
    <r>
      <rPr>
        <sz val="12"/>
        <rFont val="Arial Narrow"/>
        <family val="2"/>
      </rPr>
      <t xml:space="preserve">: El Plan de emergencia y contingencia se encuentra en revisión por parte del nivel central (20216120000993), una vez sea aprobado, se procederá a socializar con las entidades competentes presentes en el territorio.
Evidencia: N/A
</t>
    </r>
    <r>
      <rPr>
        <b/>
        <sz val="12"/>
        <rFont val="Arial Narrow"/>
        <family val="2"/>
      </rPr>
      <t>El PNN Nevado del Huila</t>
    </r>
    <r>
      <rPr>
        <sz val="12"/>
        <rFont val="Arial Narrow"/>
        <family val="2"/>
      </rPr>
      <t xml:space="preserve">: Durante el periodo de reporte no ha realizado socialización del Plan de Emergencias y Contingencias con las instancias territoriales del SNGRD, esto debido a que a la fecha no se tiene el PEC aprobado, haciendo la claridad que fue presentado con los ajustes solicitados por la OGR a la DTAO para su revisión en el mes de noviembre de 2021
Evidencias: No aplican para el Periodo
</t>
    </r>
    <r>
      <rPr>
        <b/>
        <sz val="12"/>
        <rFont val="Arial Narrow"/>
        <family val="2"/>
      </rPr>
      <t>PNN Puracé</t>
    </r>
    <r>
      <rPr>
        <sz val="12"/>
        <rFont val="Arial Narrow"/>
        <family val="2"/>
      </rPr>
      <t xml:space="preserve">: No ha sido posible socializar el PNN Puracé en las instancias municipales o departamentales durante este periodo de reporte. Se espera que los CMGRD se reúnan en el segundo trimestre del año y tener el espacio para la respectiva socialización del PECDNS del PNN Puracé.
Evidencias: No aplican para el Periodo
</t>
    </r>
    <r>
      <rPr>
        <b/>
        <sz val="12"/>
        <rFont val="Arial Narrow"/>
        <family val="2"/>
      </rPr>
      <t>PNN Selva de Florencia</t>
    </r>
    <r>
      <rPr>
        <sz val="12"/>
        <rFont val="Arial Narrow"/>
        <family val="2"/>
      </rPr>
      <t xml:space="preserve">: Se programa socialización del Plan de Emergencia y Contingencia con instancias territoriales del Municipio de Pensilvania y de Samaná, durante el segundo y tercer trimestre del año 2022, respectivamente. El PECDNS se encuentra en revisión por parte de la DTAO.
Evidencias: No aplican para el Periodo
</t>
    </r>
    <r>
      <rPr>
        <b/>
        <sz val="12"/>
        <rFont val="Arial Narrow"/>
        <family val="2"/>
      </rPr>
      <t>PNN Tatamá</t>
    </r>
    <r>
      <rPr>
        <sz val="12"/>
        <rFont val="Arial Narrow"/>
        <family val="2"/>
      </rPr>
      <t xml:space="preserve">: El PECDNS no se encuentra aprobado, la DTAO realizo la revisión y remitió al nivel central, una vez sea aprobado se procederá a su socialización con las entidades territoriales correspondientes.
Evidencias: 120226120000643_envio OGR
</t>
    </r>
    <r>
      <rPr>
        <b/>
        <sz val="12"/>
        <rFont val="Arial Narrow"/>
        <family val="2"/>
      </rPr>
      <t>Santuario de Flora Isla de la Corota:</t>
    </r>
    <r>
      <rPr>
        <sz val="12"/>
        <rFont val="Arial Narrow"/>
        <family val="2"/>
      </rPr>
      <t xml:space="preserve"> Se solicitó el espacio correspondiente al CMDGR Pasto y se realizó la respectiva socialización del PECDNS.
Evidencias: 1. 20226260000731 CMGRD_Marzo 24 de 2022; 2. Respuesta CMGRD CIRCULAR 005_Marzo 29 de 2022." 3. Acta CMGR 31 de marzo
</t>
    </r>
    <r>
      <rPr>
        <b/>
        <sz val="12"/>
        <rFont val="Arial Narrow"/>
        <family val="2"/>
      </rPr>
      <t>El SFF Galeras</t>
    </r>
    <r>
      <rPr>
        <sz val="12"/>
        <rFont val="Arial Narrow"/>
        <family val="2"/>
      </rPr>
      <t xml:space="preserve">: Se remitió la actualización del PEC en el 2021 el cual fue revisado por la DTAO y remitido al NC para su aprobación con memorando 20216120001343 del 4 noviembre de 2021, por tanto, se está a la espera de la aprobación del PEC por parte del NC para proceder a la socialización a Entidades. 
Evidencias: N/A
</t>
    </r>
    <r>
      <rPr>
        <b/>
        <sz val="12"/>
        <rFont val="Arial Narrow"/>
        <family val="2"/>
      </rPr>
      <t>SFF Otún Quimbaya</t>
    </r>
    <r>
      <rPr>
        <sz val="12"/>
        <rFont val="Arial Narrow"/>
        <family val="2"/>
      </rPr>
      <t>: El pasado 22 de marzo con Orfeo # 20226280000433 se envió la actualización del plan de emergencias y contingencias a la DT, una vez sea aprobada la actualización por parte de la OGR, se procederá con la socialización a las instancias territoriales. Evidencias: 1. Orfeo 20226280000433</t>
    </r>
  </si>
  <si>
    <r>
      <rPr>
        <b/>
        <sz val="10"/>
        <rFont val="Arial Narrow"/>
        <family val="2"/>
      </rPr>
      <t>PNN Cueva de los Guácharos:</t>
    </r>
    <r>
      <rPr>
        <sz val="10"/>
        <rFont val="Arial Narrow"/>
        <family val="2"/>
      </rPr>
      <t xml:space="preserve"> Se realizó la socialización del PECDNS al equipo del PNN, para el conocimiento de las amenazas que tiene el PNN, a pesar de que la última versión del PECDNS  se encuentra en ajustes.
Evidencias: 2022-03-17 Acta N°067 PECDN
</t>
    </r>
    <r>
      <rPr>
        <b/>
        <sz val="10"/>
        <rFont val="Arial Narrow"/>
        <family val="2"/>
      </rPr>
      <t>PNN CV Doña Juana C</t>
    </r>
    <r>
      <rPr>
        <sz val="10"/>
        <rFont val="Arial Narrow"/>
        <family val="2"/>
      </rPr>
      <t xml:space="preserve">: El PECDNS no cuenta aún con la aprobación, por tanto, se está a la espera de su aprobación para socializar con los entes territoriales, se realizó la consulta sobre su estado.
Evidencias: Memorando Consulta sobre el PECDNS del CVDJC
</t>
    </r>
    <r>
      <rPr>
        <b/>
        <sz val="10"/>
        <rFont val="Arial Narrow"/>
        <family val="2"/>
      </rPr>
      <t xml:space="preserve">PNN las Hermosas: </t>
    </r>
    <r>
      <rPr>
        <sz val="10"/>
        <rFont val="Arial Narrow"/>
        <family val="2"/>
      </rPr>
      <t xml:space="preserve">El PCDNS se encuentra en proceso de actualización. Dicho documento fue enviado a la DTAO en Julio del 2021 memorando # 20216190000353. El día 25/03/2022, se recibió un memorando con solicitud de modificaciones al documento técnico. # de memorando. Se adjunta excel del sgto del proceso y último memorando recibido(20221500000753).
Evidencias: 1. Memorando_solicitud ajustes PCDNS.docx; 2. Sgto_Orfeo_PCDNS"
</t>
    </r>
    <r>
      <rPr>
        <b/>
        <sz val="10"/>
        <rFont val="Arial Narrow"/>
        <family val="2"/>
      </rPr>
      <t>PNN Las Orquideas:</t>
    </r>
    <r>
      <rPr>
        <sz val="10"/>
        <rFont val="Arial Narrow"/>
        <family val="2"/>
      </rPr>
      <t xml:space="preserve"> Para la socialización del Plan de emergencia y contingencia ante los miembros del equipo técnico del AP, se está en espera de la aprobación del documento por parte de la oficina de gestión del riesgo.  Una vez se cuente con dicha aprobación, se procederá invitar a los compañeros ya sea de manera virtual y/o presencial. 
Evidencias: no aplica a este periodo
</t>
    </r>
    <r>
      <rPr>
        <b/>
        <sz val="10"/>
        <rFont val="Arial Narrow"/>
        <family val="2"/>
      </rPr>
      <t>PNN Los Nevados:</t>
    </r>
    <r>
      <rPr>
        <sz val="10"/>
        <rFont val="Arial Narrow"/>
        <family val="2"/>
      </rPr>
      <t xml:space="preserve"> El Plan de emergencia y contingencia se encuentra en revisión por parte del nivel central (20216120000993), una vez sea aprobado, se procederá a socializar con el equipo del PNN.
Evidencia: N/A
</t>
    </r>
    <r>
      <rPr>
        <b/>
        <sz val="10"/>
        <rFont val="Arial Narrow"/>
        <family val="2"/>
      </rPr>
      <t>PNN Nevado del Huila:</t>
    </r>
    <r>
      <rPr>
        <sz val="10"/>
        <rFont val="Arial Narrow"/>
        <family val="2"/>
      </rPr>
      <t xml:space="preserve"> El Plan de Emergencias y Contingencias que se encuentra en proceso de aprobación por parte de la OGR, fue socializado al interior del equipo de trabajo del PNN Nevado del Huila.
Evidencias: Acta_Reunión_Socialización_PEC_Equipo_NHU_Febrero
</t>
    </r>
    <r>
      <rPr>
        <b/>
        <sz val="10"/>
        <rFont val="Arial Narrow"/>
        <family val="2"/>
      </rPr>
      <t xml:space="preserve">PNN Puracé: </t>
    </r>
    <r>
      <rPr>
        <sz val="10"/>
        <rFont val="Arial Narrow"/>
        <family val="2"/>
      </rPr>
      <t xml:space="preserve">Se proyecta realizar la socialización del PECDNS en el segundo comité interno de trabajo del PNN Puracé, se espera su realización siguiente trimestre de 2022.
Evidencias: N/A para el periodo
</t>
    </r>
    <r>
      <rPr>
        <b/>
        <sz val="10"/>
        <rFont val="Arial Narrow"/>
        <family val="2"/>
      </rPr>
      <t xml:space="preserve">PNN Selva de Florencia: </t>
    </r>
    <r>
      <rPr>
        <sz val="10"/>
        <rFont val="Arial Narrow"/>
        <family val="2"/>
      </rPr>
      <t xml:space="preserve">Se programa socialización del Plan de Emergencia y Contingencia   con el equipo del Parque durante el segundo trimestre del año 2022. El PECDNS se encuentra en revisión por parte de la DTAO.
Evidencias: N/A
</t>
    </r>
    <r>
      <rPr>
        <b/>
        <sz val="10"/>
        <rFont val="Arial Narrow"/>
        <family val="2"/>
      </rPr>
      <t>PNN Tatama:</t>
    </r>
    <r>
      <rPr>
        <sz val="10"/>
        <rFont val="Arial Narrow"/>
        <family val="2"/>
      </rPr>
      <t xml:space="preserve"> El PECDNS no se encuentra aprobado, la DTAO realizo la revisión y remitió al nivel central, una vez sea aprobado se procederá a su socializacion con el equipo del AP.
Evidencias: 120226120000643_envio OGR
</t>
    </r>
    <r>
      <rPr>
        <b/>
        <sz val="10"/>
        <rFont val="Arial Narrow"/>
        <family val="2"/>
      </rPr>
      <t>Santuario de Flora Isla de la Corota:</t>
    </r>
    <r>
      <rPr>
        <sz val="10"/>
        <rFont val="Arial Narrow"/>
        <family val="2"/>
      </rPr>
      <t xml:space="preserve"> PECDNS en proceso de actualización y aprobación por parte de la OGRD, el cual fue socializado al equipo de trabajo.
Evidencias: Listado asistencia socialización equipo PECDNS_Marzo 22_22; Acta No 3 _Socialización PECDNS SFIC_Equipo_22_03_2022; Presentación socialización PECDNS SFIC 2022"
</t>
    </r>
    <r>
      <rPr>
        <b/>
        <sz val="10"/>
        <rFont val="Arial Narrow"/>
        <family val="2"/>
      </rPr>
      <t>El SFF Galeras</t>
    </r>
    <r>
      <rPr>
        <sz val="10"/>
        <rFont val="Arial Narrow"/>
        <family val="2"/>
      </rPr>
      <t xml:space="preserve">: Se remitió la actualización del PEC en el 2021 el cual fue revisado por la DTAO y remitido al NC para su aprobación con memorando 20216120001343 del 4 noviembre de 2021, por tanto, se está a la espera de la aprobación del PEC por parte del NC para proceder a la socializacion al interior del AP. 
Evidencias: N/A
</t>
    </r>
    <r>
      <rPr>
        <b/>
        <sz val="10"/>
        <rFont val="Arial Narrow"/>
        <family val="2"/>
      </rPr>
      <t>SFF Otún Quimbaya:</t>
    </r>
    <r>
      <rPr>
        <sz val="10"/>
        <rFont val="Arial Narrow"/>
        <family val="2"/>
      </rPr>
      <t xml:space="preserve"> El pasado 22 de marzo con Orfeo # 20226280000433 se envió la actualización del plan de emergencias y contingencias a la DT, una vez sea aprobada la actualización por parte de la OGR, se procederá con la socializacion al interior del equipo de acuerdo con el cronograma de implementacion.
Evidencias: 1. Orfeo 20226280000433</t>
    </r>
  </si>
  <si>
    <t>PNN Cueva De Los Guacharos:20%
PNN Complejo volcánico Doña Juana:0%
PNN Las Hermosas: 0%
PNN Las Orquideas :0%
PNN Los Nevados: 0%
PNN Nevado Del Huila: 20%
PNN Purace: 0%
PNN Selva De Florencia: 0% 
PNN Tatama: 0%
SFF Galeras: 0%
SFF Isla De La Corota: 20%
SFF Otun Quimbaya: 0%</t>
  </si>
  <si>
    <r>
      <rPr>
        <b/>
        <sz val="10"/>
        <rFont val="Arial Narrow"/>
        <family val="2"/>
      </rPr>
      <t xml:space="preserve">PNN Cueva de los Guácharos:  </t>
    </r>
    <r>
      <rPr>
        <sz val="10"/>
        <rFont val="Arial Narrow"/>
        <family val="2"/>
      </rPr>
      <t xml:space="preserve">Se realizo la implementación del PECDNS se presenta informe trimestral de implementación de acuerdo con los lineamientos y se envia por correo a la DTAO.
Evidencias: 2022-01 Informe trimestral PECDN y Evidencia riesgo 24 Correo enviado
</t>
    </r>
    <r>
      <rPr>
        <b/>
        <sz val="10"/>
        <rFont val="Arial Narrow"/>
        <family val="2"/>
      </rPr>
      <t>PNN CVDoña JuanaC:</t>
    </r>
    <r>
      <rPr>
        <sz val="10"/>
        <rFont val="Arial Narrow"/>
        <family val="2"/>
      </rPr>
      <t xml:space="preserve"> Se realiza la implementación PECDNS con las actividades realizadas descritas en el Informe trimestral de gestión del riesgo por desastres naturales.
Evidencias: 1er Informe Trimestral De Grd Pnn Cvdjc; Carpeta Anexos
</t>
    </r>
    <r>
      <rPr>
        <b/>
        <sz val="10"/>
        <rFont val="Arial Narrow"/>
        <family val="2"/>
      </rPr>
      <t>PNN las Hermosas:</t>
    </r>
    <r>
      <rPr>
        <sz val="10"/>
        <rFont val="Arial Narrow"/>
        <family val="2"/>
      </rPr>
      <t xml:space="preserve"> El AP avanza en la implementación del PCDNS a través de la participación en espacios de coordinación de gestión del riesgo en municipios y gobernaciones relacionadas con el AP. Ademas, se envían diariamente las alertas tempranas emitidas desde el IDEAM relacionadas amenazas naturales que puedan afectar las comunidades aledañas al PNN Las Hermosas. Se adjunta informe de actividades desarrolladas. 
Evidencias: INFORME AVANCE_PECDN"
</t>
    </r>
    <r>
      <rPr>
        <b/>
        <sz val="10"/>
        <rFont val="Arial Narrow"/>
        <family val="2"/>
      </rPr>
      <t>PNN Las Orquideas:</t>
    </r>
    <r>
      <rPr>
        <sz val="10"/>
        <rFont val="Arial Narrow"/>
        <family val="2"/>
      </rPr>
      <t xml:space="preserve"> Participación a los Concejos Municipales de Gestión del Riesgo en el municipio de Frontino, participación en escenarios de capacitación, desde UNGRD - convenio con el IDIGER y Parques Nacionales, en el tema de Primer Respondiente, RCP y Manejo del DEA, mantenimiento preventivo de equipos, herramientas, sedes operativas y vehículos, seguimiento constante a las condiciones Climáticas y Sismológicas del país
Evidencias: Informe_implemtación_PECDNS_I_cuatrimestre y carpeta Anexos PECDNS ORQ (Asistencia_capacitación_DEA_10-03-2022; Asistencia_CGR_09-03-2022_Frontino; Asistencia_CGR_16-02-2022_Frontino; Asistencia_CGR_23-03-2022_Frontino; Asistencia_Inducción SST_23-02-2022
Asistencia_Primer respondiente_sesión_1_10-03-2022; Asistencia_Primer respondiente_sesión_2_18-03-2022; Asistencia_Reunión_lideres_SST_25-03-2022)
</t>
    </r>
    <r>
      <rPr>
        <b/>
        <sz val="10"/>
        <rFont val="Arial Narrow"/>
        <family val="2"/>
      </rPr>
      <t xml:space="preserve">PNN Los Nevados: </t>
    </r>
    <r>
      <rPr>
        <sz val="10"/>
        <rFont val="Arial Narrow"/>
        <family val="2"/>
      </rPr>
      <t xml:space="preserve">Durante este primer trimestre, se fortalece la comunicación y articulación con las secretarias de agricultura y gestión del riesgo y sus grupos operativos, fuerza pública (Policía nacional y Ejército Nacional) de los departamentos de Tolima, Quindío, Risaralda y Caldas, con ocasión de la atención de emergencias de alta montaña ocurridas en el PNN Los Nevados en jurisdicción del departamento de Tolima, involucrando instituciones, personal del área, campesinos y un grupo de guías y operadoras avalados por el Parque, montañistas de la ciudad de Ibagué Tolima en tareas de rescate y evacuación de los casos presentados, mejorando la respuesta ante eventos de este tipo.
En términos de la actualización del plan de emergencias, nos encontramos a la espera de aprobación de la versión remitida a través de Memorando 20216120000993 conforme a las instrucciones dadas en su momento. 
No obstante, se vienen dinamizando acciones contempladas en el plan de emergencias, entre las que se destaca la salida de campo con la Secretaria de Salud del municipio de Manizales generando la revisión de los DEA de Brisas y Cisne, se realiza capacitación de primer respondiente para el personal de la UTON y del área Protegida con manejo del Desfibrilador Externo Automático (DEA).
Se fortalece la dotación a través de la adquisición de 19 botiquines (remitidos por el nivel central de Parques) para reforzar las sedes administrativas y operativas del área protegida y los vehículos. 
Evidencias: I Reporte PAA 2022 Plan Emergencias PNN Los Nev; carpeta: Anexos PECDNS NEV
</t>
    </r>
    <r>
      <rPr>
        <b/>
        <sz val="10"/>
        <rFont val="Arial Narrow"/>
        <family val="2"/>
      </rPr>
      <t>PNN Nevado del Huila:</t>
    </r>
    <r>
      <rPr>
        <sz val="10"/>
        <rFont val="Arial Narrow"/>
        <family val="2"/>
      </rPr>
      <t xml:space="preserve">  Durante el periodo de reporte, se elabora informe de implementación de PEC   denominado "INFORME I TRIMESTRE PEC PNN NEVADO DEL HUILA" con su respectiva carpeta de ANEXOS
Evidencias: "INFORME I TRIMESTRE PEC PNN NEVADO DEL HUILA" -, carpeta: Anexos PECDNS NHU
</t>
    </r>
    <r>
      <rPr>
        <b/>
        <sz val="10"/>
        <rFont val="Arial Narrow"/>
        <family val="2"/>
      </rPr>
      <t xml:space="preserve">PNN Puracé: </t>
    </r>
    <r>
      <rPr>
        <sz val="10"/>
        <rFont val="Arial Narrow"/>
        <family val="2"/>
      </rPr>
      <t xml:space="preserve">Durante el periodo se han implementado las acciones del PECDNS, lo cual se ha consolidado en el informe trimestral de implementación del PECDNS.
Evidencias: INFORME PECDNS PRIMER TRIMESTRE 2022_PNN PUR 
Carpeta: Anexos PECDNS PUR.
</t>
    </r>
    <r>
      <rPr>
        <b/>
        <sz val="10"/>
        <rFont val="Arial Narrow"/>
        <family val="2"/>
      </rPr>
      <t>PNN Selva de Florencia:</t>
    </r>
    <r>
      <rPr>
        <sz val="10"/>
        <rFont val="Arial Narrow"/>
        <family val="2"/>
      </rPr>
      <t xml:space="preserve"> Durante el primer trimestre del año se realizan tres acciones del PEC, las cuales se consignan en un informe.
Evidencias: Informe PEC I Trimestre de 2022.
</t>
    </r>
    <r>
      <rPr>
        <b/>
        <sz val="10"/>
        <rFont val="Arial Narrow"/>
        <family val="2"/>
      </rPr>
      <t xml:space="preserve">PNN Tatama: </t>
    </r>
    <r>
      <rPr>
        <sz val="10"/>
        <rFont val="Arial Narrow"/>
        <family val="2"/>
      </rPr>
      <t xml:space="preserve">DTAO realizo la revisión y remitió al nivel central el  PECDNS, las otras acciones de implementación del cronograma serán realizadas en el siguiente trimestre de acuerdo a la programación del AP.
Evidencias: 120226120000643_envio OGR ; PECDNS Rev y ajus PNN TATAMA  DTAO
</t>
    </r>
    <r>
      <rPr>
        <b/>
        <sz val="10"/>
        <rFont val="Arial Narrow"/>
        <family val="2"/>
      </rPr>
      <t>SFF Galeras</t>
    </r>
    <r>
      <rPr>
        <sz val="10"/>
        <rFont val="Arial Narrow"/>
        <family val="2"/>
      </rPr>
      <t xml:space="preserve">: se cuenta con un informe del I Trimestre de la implementacion del PEC vigente. El AP tiene contemplado avanzar durante la vigencia 2022 en la implementacion de 11 de las 16 actividades contempladas en el PEC.
Evidencia: carpeta: informe de implementacion PEC_I Trimestre 2022"
</t>
    </r>
    <r>
      <rPr>
        <b/>
        <sz val="10"/>
        <rFont val="Arial Narrow"/>
        <family val="2"/>
      </rPr>
      <t xml:space="preserve">Santuario de Flora Isla de la Corota: </t>
    </r>
    <r>
      <rPr>
        <sz val="10"/>
        <rFont val="Arial Narrow"/>
        <family val="2"/>
      </rPr>
      <t xml:space="preserve">Se definió el plan de acción para implementación de acciones del PECDNS para la vigencia 2022 y se presentan evidencias para el I Trimestre.
Evidencias:
Cronograma Implementación y Seguimiento PECDNS_SFIC 2022 y 20226260000653_00001 memo cronograma
CARPETA Con evidencias:(1. 120226120000803_ Remi OGR  PECDNS SF COR;2. PECDNS SFIC 2022;3. Acta No 1_Reunión Inf. Implemetación PECDNS_14_03_2022;4. Acta No 3 _Socialización PECDNS SFIC_Equipo_22_03_2022;5. Memoria reunión CDGR_Enero 26_2022;6. Memoria reunión CDGR_Marzo 28_2022;7.  20226260000731 CMGRD_Marzo 24 de 2022;8. Respuesta CMGRD CIRCULAR 005_Marzo 29 de 2022;9. Acta No 1_Comité Local SFIC_Feb.7_22;10. Acta No 2_Reunión planeación_Marzo.03_22;11. Acta Nº3_Reunión planeación S.Santa_SFIC2022;12. Informe PVC SF Isla de la Corota_I Trimestre 2022;13. Informe monitoreo SFIC_ ITrimestre_ 2022."
</t>
    </r>
    <r>
      <rPr>
        <b/>
        <sz val="10"/>
        <rFont val="Arial Narrow"/>
        <family val="2"/>
      </rPr>
      <t>SFF Otún Quimbaya:</t>
    </r>
    <r>
      <rPr>
        <sz val="10"/>
        <rFont val="Arial Narrow"/>
        <family val="2"/>
      </rPr>
      <t xml:space="preserve"> Durante el primer trimestre del año se continuo con las medidas del Plan de Emergencias vigente, las relacionadas con: 1) Articulación con Comisión Permanente para Incendios Forestales de Risaralda, reunión en febrero 23 y del 30 de marzo; se continua con la presentación del seguimiento a las condiciones hidrometereológicas regionales por parte de la Mesa Técnica Agroclimática de Risaralda y se proyecta el plan de trabajo para 2022; 2) Manejo y mantenimiento del sistema de acueducto y de la infraestructura; 3) Seguimiento a condiciones climáticas, en especial seguimiento a datos de precipitación en el área protegida y las alertas del IDEAM. 
Mediante memorando 20226280000433 del 22 de marzo se envia a la DTAO el plan de manejo ajustado segun las observaciones de la Oficna de Gestión de riesgo.
Evidencias: 1. Informe Plan emergencias SFFOQ Trimestre 
2. Orfeo 20226280000433
</t>
    </r>
  </si>
  <si>
    <r>
      <t xml:space="preserve">Las Áreas Protegidas de la Dirección Territorial Andes NorOrientales tiene aprobados PECDNS de la siguiente forma: 
</t>
    </r>
    <r>
      <rPr>
        <b/>
        <sz val="10"/>
        <rFont val="Arial Narrow"/>
        <family val="2"/>
      </rPr>
      <t>PNN Cocuy</t>
    </r>
    <r>
      <rPr>
        <sz val="10"/>
        <rFont val="Arial Narrow"/>
        <family val="2"/>
      </rPr>
      <t xml:space="preserve"> memorando 20211500002753 fecha 25/10/2021.- 
</t>
    </r>
    <r>
      <rPr>
        <b/>
        <sz val="10"/>
        <rFont val="Arial Narrow"/>
        <family val="2"/>
      </rPr>
      <t xml:space="preserve">PNN Catatumbo </t>
    </r>
    <r>
      <rPr>
        <sz val="10"/>
        <rFont val="Arial Narrow"/>
        <family val="2"/>
      </rPr>
      <t xml:space="preserve">20211500002723 fecha 21/10/2021.- 
</t>
    </r>
    <r>
      <rPr>
        <b/>
        <sz val="10"/>
        <rFont val="Arial Narrow"/>
        <family val="2"/>
      </rPr>
      <t xml:space="preserve">AUN Estoraques </t>
    </r>
    <r>
      <rPr>
        <sz val="10"/>
        <rFont val="Arial Narrow"/>
        <family val="2"/>
      </rPr>
      <t xml:space="preserve">20211500001993 fecha 26/08/2021.- 
</t>
    </r>
    <r>
      <rPr>
        <b/>
        <sz val="10"/>
        <rFont val="Arial Narrow"/>
        <family val="2"/>
      </rPr>
      <t xml:space="preserve">Guanenta </t>
    </r>
    <r>
      <rPr>
        <sz val="10"/>
        <rFont val="Arial Narrow"/>
        <family val="2"/>
      </rPr>
      <t xml:space="preserve">20211500003303 fecha 29/11/2021.- 
</t>
    </r>
    <r>
      <rPr>
        <b/>
        <sz val="10"/>
        <rFont val="Arial Narrow"/>
        <family val="2"/>
      </rPr>
      <t xml:space="preserve">Iguaque </t>
    </r>
    <r>
      <rPr>
        <sz val="10"/>
        <rFont val="Arial Narrow"/>
        <family val="2"/>
      </rPr>
      <t xml:space="preserve">20211500003393 Fecha 16/12/2021.- 
</t>
    </r>
    <r>
      <rPr>
        <b/>
        <sz val="10"/>
        <rFont val="Arial Narrow"/>
        <family val="2"/>
      </rPr>
      <t xml:space="preserve">Tama </t>
    </r>
    <r>
      <rPr>
        <sz val="10"/>
        <rFont val="Arial Narrow"/>
        <family val="2"/>
      </rPr>
      <t xml:space="preserve">20211500000623 fecha 5/03/2021.-
</t>
    </r>
    <r>
      <rPr>
        <b/>
        <sz val="10"/>
        <rFont val="Arial Narrow"/>
        <family val="2"/>
      </rPr>
      <t xml:space="preserve">Pisba </t>
    </r>
    <r>
      <rPr>
        <sz val="10"/>
        <rFont val="Arial Narrow"/>
        <family val="2"/>
      </rPr>
      <t xml:space="preserve">20211500002983 fecha 5/11/2021.-
</t>
    </r>
    <r>
      <rPr>
        <b/>
        <sz val="10"/>
        <rFont val="Arial Narrow"/>
        <family val="2"/>
      </rPr>
      <t xml:space="preserve">PNN SERRANIA YARIGUIES </t>
    </r>
    <r>
      <rPr>
        <sz val="10"/>
        <rFont val="Arial Narrow"/>
        <family val="2"/>
      </rPr>
      <t>20201500002583 fecha 11/11/2020.
Para la vigencia 2022 Se programan socialización del Plan de emergencias y contingencias a partir del segundo cuatrimestre de la vigencia actual.  Para el primer cuatrimestre no presentan avance porcentual esta actividad para las AP de la DTAN, ni se anexan evidencias.</t>
    </r>
  </si>
  <si>
    <r>
      <rPr>
        <b/>
        <sz val="10"/>
        <rFont val="Arial Narrow"/>
        <family val="2"/>
      </rPr>
      <t>SFF IGUAQUE</t>
    </r>
    <r>
      <rPr>
        <sz val="10"/>
        <rFont val="Arial Narrow"/>
        <family val="2"/>
      </rPr>
      <t xml:space="preserve">: Se lleva a cabo socialización del plan de emergencias y contingencias por desastre naturales al funcionarios y contratistas del AP. Acta de reunión de fecha: 25/03/2022. (Avance: 40%) Anexo: Acta socializacion PEC mar 22-2022.
</t>
    </r>
    <r>
      <rPr>
        <b/>
        <sz val="10"/>
        <rFont val="Arial Narrow"/>
        <family val="2"/>
      </rPr>
      <t>PNN CATATUMBO</t>
    </r>
    <r>
      <rPr>
        <sz val="10"/>
        <rFont val="Arial Narrow"/>
        <family val="2"/>
      </rPr>
      <t xml:space="preserve">: Se socializa el plan de emergencias y contingencias por desastre natural al equipo de trabajo del AP. (Avance: 40%) Anexos: Acta socializacion PEC. mar 28-2022. 
</t>
    </r>
    <r>
      <rPr>
        <b/>
        <sz val="10"/>
        <rFont val="Arial Narrow"/>
        <family val="2"/>
      </rPr>
      <t>ANU ESTORAQUES</t>
    </r>
    <r>
      <rPr>
        <sz val="10"/>
        <rFont val="Arial Narrow"/>
        <family val="2"/>
      </rPr>
      <t xml:space="preserve">: Se llevo a cabo socialización del PEC  en el mes de febrero 2022. (Avance: 40%) Anexos: Acta-Socialización PEC y Lista _Socializacion PEC 2022. 
</t>
    </r>
    <r>
      <rPr>
        <b/>
        <sz val="10"/>
        <rFont val="Arial Narrow"/>
        <family val="2"/>
      </rPr>
      <t>PNN COCUY</t>
    </r>
    <r>
      <rPr>
        <sz val="10"/>
        <rFont val="Arial Narrow"/>
        <family val="2"/>
      </rPr>
      <t xml:space="preserve">: La actividad de socialización no se tenía programada para este primer cuatrimestre. (Avance 0%)
</t>
    </r>
    <r>
      <rPr>
        <b/>
        <sz val="10"/>
        <rFont val="Arial Narrow"/>
        <family val="2"/>
      </rPr>
      <t>SFF GUANENTA ALTO RIO FONCE</t>
    </r>
    <r>
      <rPr>
        <sz val="10"/>
        <rFont val="Arial Narrow"/>
        <family val="2"/>
      </rPr>
      <t xml:space="preserve">: La actividad de socialización no se tenía programada para este primer cuatrimestre. ( (Avance 0%)
</t>
    </r>
    <r>
      <rPr>
        <b/>
        <sz val="10"/>
        <rFont val="Arial Narrow"/>
        <family val="2"/>
      </rPr>
      <t>PNN PISBA</t>
    </r>
    <r>
      <rPr>
        <sz val="10"/>
        <rFont val="Arial Narrow"/>
        <family val="2"/>
      </rPr>
      <t xml:space="preserve">: La actividad de socialización no se tenía programada para este primer cuatrimestre. (Avance 0%))
</t>
    </r>
    <r>
      <rPr>
        <b/>
        <sz val="10"/>
        <rFont val="Arial Narrow"/>
        <family val="2"/>
      </rPr>
      <t>PNN SERRANIA YARIGUIES</t>
    </r>
    <r>
      <rPr>
        <sz val="10"/>
        <rFont val="Arial Narrow"/>
        <family val="2"/>
      </rPr>
      <t xml:space="preserve">: La actividad de socialización no se tenía programada para este primer cuatrimestre. (Avance 0%)
</t>
    </r>
    <r>
      <rPr>
        <b/>
        <sz val="10"/>
        <rFont val="Arial Narrow"/>
        <family val="2"/>
      </rPr>
      <t>PNN TAMA</t>
    </r>
    <r>
      <rPr>
        <sz val="10"/>
        <rFont val="Arial Narrow"/>
        <family val="2"/>
      </rPr>
      <t>: La actividad de socialización no se tenía programada para este primer cuatrimestre. (Avance 0%)</t>
    </r>
  </si>
  <si>
    <r>
      <rPr>
        <b/>
        <sz val="10"/>
        <rFont val="Arial Narrow"/>
        <family val="2"/>
      </rPr>
      <t>SFF IGUAQUE:</t>
    </r>
    <r>
      <rPr>
        <sz val="10"/>
        <rFont val="Arial Narrow"/>
        <family val="2"/>
      </rPr>
      <t xml:space="preserve"> La actividad no se tenía programada para este primer cuatrimestre. (Avance: 0%).
</t>
    </r>
    <r>
      <rPr>
        <b/>
        <sz val="10"/>
        <rFont val="Arial Narrow"/>
        <family val="2"/>
      </rPr>
      <t>PNN CATATUMBO</t>
    </r>
    <r>
      <rPr>
        <sz val="10"/>
        <rFont val="Arial Narrow"/>
        <family val="2"/>
      </rPr>
      <t xml:space="preserve">: La actividad no se tenía programada para este primer cuatrimestre. (Avance: 0%). 
</t>
    </r>
    <r>
      <rPr>
        <b/>
        <sz val="10"/>
        <rFont val="Arial Narrow"/>
        <family val="2"/>
      </rPr>
      <t>ANU ESTORAQUES</t>
    </r>
    <r>
      <rPr>
        <sz val="10"/>
        <rFont val="Arial Narrow"/>
        <family val="2"/>
      </rPr>
      <t xml:space="preserve">: La actividad no se tenía programada para este primer cuatrimestre. (Avance: 0%). 
</t>
    </r>
    <r>
      <rPr>
        <b/>
        <sz val="10"/>
        <rFont val="Arial Narrow"/>
        <family val="2"/>
      </rPr>
      <t>PNN COCUY</t>
    </r>
    <r>
      <rPr>
        <sz val="10"/>
        <rFont val="Arial Narrow"/>
        <family val="2"/>
      </rPr>
      <t xml:space="preserve">: La actividad no se tenía programada para este primer cuatrimestre. (Avance: 0%).
</t>
    </r>
    <r>
      <rPr>
        <b/>
        <sz val="10"/>
        <rFont val="Arial Narrow"/>
        <family val="2"/>
      </rPr>
      <t>SFF GUANENTA ALTO RIO FONCE</t>
    </r>
    <r>
      <rPr>
        <sz val="10"/>
        <rFont val="Arial Narrow"/>
        <family val="2"/>
      </rPr>
      <t xml:space="preserve">: La actividad no se tenía programada para este primer cuatrimestre. (Avance: 0%).
</t>
    </r>
    <r>
      <rPr>
        <b/>
        <sz val="10"/>
        <rFont val="Arial Narrow"/>
        <family val="2"/>
      </rPr>
      <t xml:space="preserve">PNN PISBA: </t>
    </r>
    <r>
      <rPr>
        <sz val="10"/>
        <rFont val="Arial Narrow"/>
        <family val="2"/>
      </rPr>
      <t xml:space="preserve">La actividad no se tenía programada para este primer cuatrimestre. (Avance: 0%).
</t>
    </r>
    <r>
      <rPr>
        <b/>
        <sz val="10"/>
        <rFont val="Arial Narrow"/>
        <family val="2"/>
      </rPr>
      <t>PNN SERRANIA YARIGUIES</t>
    </r>
    <r>
      <rPr>
        <sz val="10"/>
        <rFont val="Arial Narrow"/>
        <family val="2"/>
      </rPr>
      <t xml:space="preserve">: La actividad no se tenía programada para este primer cuatrimestre. (Avance: 0%).
</t>
    </r>
    <r>
      <rPr>
        <b/>
        <sz val="10"/>
        <rFont val="Arial Narrow"/>
        <family val="2"/>
      </rPr>
      <t>PNN TAMA</t>
    </r>
    <r>
      <rPr>
        <sz val="10"/>
        <rFont val="Arial Narrow"/>
        <family val="2"/>
      </rPr>
      <t>: La actividad no se tenía programada para este primer cuatrimestre. (Avance: 0%).
No se anexan evidencias en ninguna de las AP para la acción de control.</t>
    </r>
  </si>
  <si>
    <r>
      <t>PNN CORDILLERA DE LOS PICACHOS:</t>
    </r>
    <r>
      <rPr>
        <sz val="10"/>
        <rFont val="Arial Narrow"/>
        <family val="2"/>
      </rPr>
      <t xml:space="preserve">Se solicita a las alcaldías municipales de Uribe y San Vicente del Caguan un espacio en el Comité Municipal de Gestión del Riesgo para socializar el plan de emergencias y contingencias del Parque, se espera tener el reporte en el próximo seguimiento.
Evidencias: Anexo 1.1 Oficio CMGRD Alcalde SVC, Anexo 1.2.Oficio CMGRD Alcalde Uribe
</t>
    </r>
    <r>
      <rPr>
        <b/>
        <sz val="10"/>
        <rFont val="Arial Narrow"/>
        <family val="2"/>
      </rPr>
      <t xml:space="preserve">PNN SUMAPAZ: </t>
    </r>
    <r>
      <rPr>
        <sz val="10"/>
        <rFont val="Arial Narrow"/>
        <family val="2"/>
      </rPr>
      <t xml:space="preserve"> Durante los meses de enero, febrero y marzo  de 2022 el Parque Nacional Natural Sumapaz participó en el Consejo Local de Gestión de Riesgos (CLGRCC) de la Localidad de Sumapaz, en donde el área protegida aporto para la construcción y aprobación de plan de acción 2022, explicó  sobre el manejo de la plataforma de detección de puntos de calor de la NASA (NASA FIRMS) a las demás entidades participantes, y a su vez motivó a estas entidades apoyar la vigilancia de incendios forestales durante el periodo de verano. Adicionalmente se participó  del Consejo de Riesgo y en la mesa de la actualización del escenario de riesgos por incendio forestal del Plan Local de Gestión de Riesgos de la Localidad de Sumapaz. En enero y febrero se participó en las sesiones ordinarias de la Comisión Distrital para la Prevención y Mitigación de Incendios Forestales de Bogotá en dónde se recibieron reportes de pronóstico de clima y reporte de incendios atendidos en el Distrito. Evidencias: ASISTENCIA CLGR-CC FEB. 15, Comisión_incendios_20220114, Consejo_riesgos_20220124, Mesa_incendios_CLGRCC_20220210. 
</t>
    </r>
    <r>
      <rPr>
        <b/>
        <sz val="10"/>
        <rFont val="Arial Narrow"/>
        <family val="2"/>
      </rPr>
      <t>PNN CHINGAZA:</t>
    </r>
    <r>
      <rPr>
        <sz val="10"/>
        <rFont val="Arial Narrow"/>
        <family val="2"/>
      </rPr>
      <t xml:space="preserve">El área protegida realizó la actualización del PECDNS, aprobado mediante Memorando N° 20211500003353 de fecha 06-12-2021 y vigente por dos años; ha planeado realizar la socialización con las instancias del SNGRD en el mes de abril del 2022, por lo cual se ha iniciado el relacionamiento con los Consejos Municipales de Gestión de Riesgos de Desastres de los 11 municipios del área de influencia. Anexos: 1.3.1 Inf_Imp_PECDNS_2022
</t>
    </r>
    <r>
      <rPr>
        <b/>
        <sz val="10"/>
        <rFont val="Arial Narrow"/>
        <family val="2"/>
      </rPr>
      <t>PNN TINIGUA:</t>
    </r>
    <r>
      <rPr>
        <sz val="10"/>
        <rFont val="Arial Narrow"/>
        <family val="2"/>
      </rPr>
      <t xml:space="preserve">Durante el periodo de reporte se  programaron espacios mediante oficios para socializar el plan de emergencia y contingencia con distintas instituciones que conforman el SNGRD. 24.1_Inv_Socialización, así mismo se indica que dichos espacios no se ha  dado, por tanto no se carga soporte relacionado con el producto o evidencia de la acción. </t>
    </r>
    <r>
      <rPr>
        <b/>
        <sz val="10"/>
        <rFont val="Arial Narrow"/>
        <family val="2"/>
      </rPr>
      <t xml:space="preserve">
DNMI CINARUCO: </t>
    </r>
    <r>
      <rPr>
        <sz val="10"/>
        <rFont val="Arial Narrow"/>
        <family val="2"/>
      </rPr>
      <t xml:space="preserve">El área protegida  formulo su plan de emergencias y contingencias, el cual fue remitido a la oficina de gestión del riesgo mediante memorando N. 20217030002633 del 13 de octubre de 2021, a la fecha no se ha recibido la respectiva retroalimentación o aprobación del plan por parte de la oficina de gestión del riesgo. Por lo que aun no se avanza en su socialización y no se presentan evidencias en el periodo de reporte. 
</t>
    </r>
    <r>
      <rPr>
        <b/>
        <sz val="10"/>
        <rFont val="Arial Narrow"/>
        <family val="2"/>
      </rPr>
      <t>PNN SIERRA DE LA MACARENA:</t>
    </r>
    <r>
      <rPr>
        <sz val="10"/>
        <rFont val="Arial Narrow"/>
        <family val="2"/>
      </rPr>
      <t xml:space="preserve"> Se remitieron los oficios buscando un espacio para la socialización del Plan de Emergencia y contingencia aprobado por la OGR a los entes municipales, se deja como evidencia soporte de los orfeos radicados en las alcaldías de La Macarena, Vistahermosa y Puerto Concordia, se encuentra a la espera de aprobación y agendar estos espacios por parte de  las alcandías (Anexo 6 Radic Alcaldía Macarena_ Socializ PECDN, Anexo 6.1 Radic Alcaldía Vistahermosa_Socializ PECDN, Anexo 6.2 Radic Alcaldía Pto Conco Socializ PECDN)
</t>
    </r>
    <r>
      <rPr>
        <b/>
        <sz val="10"/>
        <rFont val="Arial Narrow"/>
        <family val="2"/>
      </rPr>
      <t>PNN EL TUPARRO:</t>
    </r>
    <r>
      <rPr>
        <sz val="10"/>
        <rFont val="Arial Narrow"/>
        <family val="2"/>
      </rPr>
      <t xml:space="preserve"> El PNN El Tuparro participa activamente en el Comité Departamental de Gestión del Riesgo de Desastres de Vichada, en el cual se ha socializado el PECDN del PNN El Tuparro. Evidencias: 2.1. Inf_CDGRD y 2.2. Listado CDGRD</t>
    </r>
  </si>
  <si>
    <r>
      <rPr>
        <b/>
        <sz val="10"/>
        <rFont val="Arial Narrow"/>
        <family val="2"/>
      </rPr>
      <t>PNN PICACHOS</t>
    </r>
    <r>
      <rPr>
        <sz val="10"/>
        <rFont val="Arial Narrow"/>
        <family val="2"/>
      </rPr>
      <t xml:space="preserve">: 7%
</t>
    </r>
    <r>
      <rPr>
        <b/>
        <sz val="10"/>
        <rFont val="Arial Narrow"/>
        <family val="2"/>
      </rPr>
      <t xml:space="preserve">PNN SUMAPAZ: </t>
    </r>
    <r>
      <rPr>
        <sz val="10"/>
        <rFont val="Arial Narrow"/>
        <family val="2"/>
      </rPr>
      <t xml:space="preserve">7%
</t>
    </r>
    <r>
      <rPr>
        <b/>
        <sz val="10"/>
        <rFont val="Arial Narrow"/>
        <family val="2"/>
      </rPr>
      <t xml:space="preserve">PNN CHINGAZA: </t>
    </r>
    <r>
      <rPr>
        <sz val="10"/>
        <rFont val="Arial Narrow"/>
        <family val="2"/>
      </rPr>
      <t xml:space="preserve">7%
</t>
    </r>
    <r>
      <rPr>
        <b/>
        <sz val="10"/>
        <rFont val="Arial Narrow"/>
        <family val="2"/>
      </rPr>
      <t>PNN TINIGUA: 7</t>
    </r>
    <r>
      <rPr>
        <sz val="10"/>
        <rFont val="Arial Narrow"/>
        <family val="2"/>
      </rPr>
      <t xml:space="preserve">%
</t>
    </r>
    <r>
      <rPr>
        <b/>
        <sz val="10"/>
        <rFont val="Arial Narrow"/>
        <family val="2"/>
      </rPr>
      <t>DNMI CINARUCO:</t>
    </r>
    <r>
      <rPr>
        <sz val="10"/>
        <rFont val="Arial Narrow"/>
        <family val="2"/>
      </rPr>
      <t xml:space="preserve"> 0%
</t>
    </r>
    <r>
      <rPr>
        <b/>
        <sz val="10"/>
        <rFont val="Arial Narrow"/>
        <family val="2"/>
      </rPr>
      <t xml:space="preserve">PNN MACARENA: </t>
    </r>
    <r>
      <rPr>
        <sz val="10"/>
        <rFont val="Arial Narrow"/>
        <family val="2"/>
      </rPr>
      <t xml:space="preserve">7%
</t>
    </r>
    <r>
      <rPr>
        <b/>
        <sz val="10"/>
        <rFont val="Arial Narrow"/>
        <family val="2"/>
      </rPr>
      <t xml:space="preserve">PNN EL TUPARRO: </t>
    </r>
    <r>
      <rPr>
        <sz val="10"/>
        <rFont val="Arial Narrow"/>
        <family val="2"/>
      </rPr>
      <t>7%</t>
    </r>
  </si>
  <si>
    <r>
      <rPr>
        <b/>
        <sz val="10"/>
        <rFont val="Arial Narrow"/>
        <family val="2"/>
      </rPr>
      <t>1. PNN FARALLONES DE CALI:</t>
    </r>
    <r>
      <rPr>
        <sz val="10"/>
        <rFont val="Arial Narrow"/>
        <family val="2"/>
      </rPr>
      <t xml:space="preserve"> "Mediante memorando 20221500000013 de fecha 07 de Enero de 2022, el Jefe de la Oficina asesora del riesgo, da respuesta al memorando 20217660021663 del 05 de Diciembre del 2021, suscrito por la Jefe del Parque, en donde se manifiesta que hay un avance en el Plan de Emergencias y Contingencias por desastres naturales y socio naturales, sin embargo el mismo debe ajustarse de acuerdo a las orientaciones técnicas emitidas, el documento de comentarios, orientaciones que se incluyen en el sistema Orfeo así como en el drive institucional a la fecha el equipo del PNN Farallones, se encuentra realizando los ajustes del mencionado.
Evidencia: 20221500000013 de fecha 07 de Enero de 2022."
</t>
    </r>
    <r>
      <rPr>
        <b/>
        <sz val="10"/>
        <rFont val="Arial Narrow"/>
        <family val="2"/>
      </rPr>
      <t>2. PNN GORGONA</t>
    </r>
    <r>
      <rPr>
        <sz val="10"/>
        <rFont val="Arial Narrow"/>
        <family val="2"/>
      </rPr>
      <t xml:space="preserve">: "Plan de Emergencias y contingencias en formulación, no está aprobado, se están ajustando las observaciones de Nivel central.
</t>
    </r>
    <r>
      <rPr>
        <b/>
        <sz val="10"/>
        <rFont val="Arial Narrow"/>
        <family val="2"/>
      </rPr>
      <t>3. SFF ISLA MALPELO</t>
    </r>
    <r>
      <rPr>
        <sz val="10"/>
        <rFont val="Arial Narrow"/>
        <family val="2"/>
      </rPr>
      <t xml:space="preserve">: "Se recibe el memorando 20221500000033, el 07 de enero del 2022 con la aprobación del documento ""Plan de Emergencia y Contingencia de desastres naturales"" del Santuario de Fauna y Flora de la Isla Malpelo; en el cual se notifican las acciones a realizar posteriores a dicha aprobación. Sin embargo la socialización de dicho documento no se ha realizado en el periodo reportado.
Evidencias: -Memorando de aprobación 
</t>
    </r>
    <r>
      <rPr>
        <b/>
        <sz val="10"/>
        <rFont val="Arial Narrow"/>
        <family val="2"/>
      </rPr>
      <t>4. PNN KATIOS</t>
    </r>
    <r>
      <rPr>
        <sz val="10"/>
        <rFont val="Arial Narrow"/>
        <family val="2"/>
      </rPr>
      <t xml:space="preserve">: "Se socializo el plan de emergencias y contingencia de prevención y desastres socio ambientales ante la entidad territorial de CMGRDU de Unguia, y se socializo con la comunidad indígena de Arquia.
-MEMORIA SOCIALIZACION PEC EN UNGUIA 2022.
-Acta-de-reunion-v-Comite-Local-Planeac-Interna-PNNK"
</t>
    </r>
    <r>
      <rPr>
        <b/>
        <sz val="10"/>
        <rFont val="Arial Narrow"/>
        <family val="2"/>
      </rPr>
      <t xml:space="preserve">5. PNN MUNCHIQUE: </t>
    </r>
    <r>
      <rPr>
        <sz val="10"/>
        <rFont val="Arial Narrow"/>
        <family val="2"/>
      </rPr>
      <t xml:space="preserve">Para este seguimiento no se reporta avance considerando que la socialización es anual y el área la realizó en septiembre del año pasado y para el 2022 todavía no se ha ejecutado
</t>
    </r>
    <r>
      <rPr>
        <b/>
        <sz val="10"/>
        <rFont val="Arial Narrow"/>
        <family val="2"/>
      </rPr>
      <t>6. PNN SANQUIANGA:</t>
    </r>
    <r>
      <rPr>
        <sz val="10"/>
        <rFont val="Arial Narrow"/>
        <family val="2"/>
      </rPr>
      <t xml:space="preserve"> "El documento fue devuelto al área protegida para sus ajustes de formato y nuevas orientaciones técnicas; en la programación del área; se fijó para el mes de abril el desarrollo de esta labor. Evidencia: -Acta comité técnico local; equipo de trabajo del 08 de febrero de 2022 donde se fija esta labor."
</t>
    </r>
    <r>
      <rPr>
        <b/>
        <sz val="10"/>
        <rFont val="Arial Narrow"/>
        <family val="2"/>
      </rPr>
      <t>7. PNN URAMBA BAHIA MALAGA</t>
    </r>
    <r>
      <rPr>
        <sz val="10"/>
        <rFont val="Arial Narrow"/>
        <family val="2"/>
      </rPr>
      <t xml:space="preserve">: "Se cuenta con una propuesta del documento de PLAN DE EMERGENCIAS Y CONTINGENCIAS POR DESASTRES NATURALES Y SOCIO– NATURALES DEL PNN URAMBA, BAHÍA MÁLAGA, que fue remitido por el director territorial el día 23 de noviembre del año 2021.
Frente a lo anterior la oficina de gestión del riesgo emite memorando 20217580000563 sugiriendo ajustes al documento para su aprobación.
Se programa para el segundo trimestre del año 2022, avanzar en la revisión y ajuste del documento de acuerdo a las orientaciones de la OGR y paso seguido, planificar los espacios de socialización con el equipo y los demás actores involucrados.
Evidencias: (la evidencia adjunta, se remite para con carácter informativo de trazabilidad)
-Anexo 1. Memorando remisión documento 120217580000563_00001.
-Anexo 2. Memorando de recomendación ajuste al documento (120217580000563_00006)
-Anexo 3. Documento con ajustes sugeridos por la OGR.
</t>
    </r>
    <r>
      <rPr>
        <b/>
        <sz val="10"/>
        <rFont val="Arial Narrow"/>
        <family val="2"/>
      </rPr>
      <t>8. PN UTRIA</t>
    </r>
    <r>
      <rPr>
        <sz val="10"/>
        <rFont val="Arial Narrow"/>
        <family val="2"/>
      </rPr>
      <t>: "El documento esta aun en ajuste para ser enviado en el mes de abril a la oficina asesora de Riesgo para su última revisión y aprobación.
Evidencias: (la evidencia adjunta, se remite para con carácter informativo de trazabilidad)
-120217720015923_00006
-120217720015923_00004
-120217720015923_00008"</t>
    </r>
  </si>
  <si>
    <r>
      <rPr>
        <b/>
        <sz val="12"/>
        <rFont val="Arial Narrow"/>
        <family val="2"/>
      </rPr>
      <t>PARAMILLO</t>
    </r>
    <r>
      <rPr>
        <sz val="12"/>
        <rFont val="Arial Narrow"/>
        <family val="2"/>
      </rPr>
      <t xml:space="preserve">: Para este trimestre no se programó adelantar la socialización del Plan de Emergencia y contingencia del Parque, dado que se están cumpliendo con otros compromisos prioritarios que ocupan la capacidad de personal y logístico del AP, como es la instalación de los pseudomojones financiados por KFW Fase II, que se están materializando en campo y ocupan el primer y parte del segundo trimestre, por tanto, se espera más adelante estar cumplimiento con este compromiso, cuando se pueda contar con la disponibilidad de mayor cantidad de funcionarios y contratistas. No se registran evidencias. Avance 0%.
</t>
    </r>
    <r>
      <rPr>
        <b/>
        <sz val="12"/>
        <rFont val="Arial Narrow"/>
        <family val="2"/>
      </rPr>
      <t>PNN TAYRONA</t>
    </r>
    <r>
      <rPr>
        <sz val="12"/>
        <rFont val="Arial Narrow"/>
        <family val="2"/>
      </rPr>
      <t xml:space="preserve">. En atención al ejercicio de  planeación del AP para atender  otros temas Misionales, que ocupan la capacidad y disponibilidad de personal funcionario y contratista, Para este trimestre no se programó adelantar la socialización del Plan de Emergencia y contingencia del Parque,  por tanto, se estima realizar la socialización en el segundo cuatrimestre del año 2022. No se registran evidencias. Avance 0%. 
</t>
    </r>
    <r>
      <rPr>
        <b/>
        <sz val="12"/>
        <rFont val="Arial Narrow"/>
        <family val="2"/>
      </rPr>
      <t>SFF CGSM</t>
    </r>
    <r>
      <rPr>
        <sz val="12"/>
        <rFont val="Arial Narrow"/>
        <family val="2"/>
      </rPr>
      <t xml:space="preserve">: En atención al ejercicio de planeación del AP para atender otros temas misionales, que ocupan la capacidad y disponibilidad del personal funcionario y contratista, para este trimestre no se programó adelantar la socialización del plan de emergencia y contingencia del parque, se estima la socialización para el segundo trimestre del 2022. No registra evidencias, Avance 0%
</t>
    </r>
    <r>
      <rPr>
        <b/>
        <sz val="12"/>
        <rFont val="Arial Narrow"/>
        <family val="2"/>
      </rPr>
      <t>SFF EL CORCHAL</t>
    </r>
    <r>
      <rPr>
        <sz val="12"/>
        <rFont val="Arial Narrow"/>
        <family val="2"/>
      </rPr>
      <t xml:space="preserve">: Para el primer cuatrimestre del año 2022, no se programó realizar esta actividad. Se ha proyectado realizar socialización al equipo de trabajo en el mes de mayo del año en curso. No registra evidencias, Avance 0%. 
</t>
    </r>
    <r>
      <rPr>
        <b/>
        <sz val="12"/>
        <rFont val="Arial Narrow"/>
        <family val="2"/>
      </rPr>
      <t>PNN Old Providence</t>
    </r>
    <r>
      <rPr>
        <sz val="12"/>
        <rFont val="Arial Narrow"/>
        <family val="2"/>
      </rPr>
      <t xml:space="preserve">: Para el primer cuatrimestre del año 2022 no se programó adelantar la socialización del Plan de Emergencia y Contingencia del Parque, con el personal del Parque debido a que el personal del Parque se encuentra concentrado en la implementación de las estrategias de recuperación del Parque después del paso del huracán y además porque la operatividad del AP no ha podido recuperarse. No registra evidencias, Avance 0%.
</t>
    </r>
    <r>
      <rPr>
        <b/>
        <sz val="12"/>
        <rFont val="Arial Narrow"/>
        <family val="2"/>
      </rPr>
      <t>VIPIS</t>
    </r>
    <r>
      <rPr>
        <sz val="12"/>
        <rFont val="Arial Narrow"/>
        <family val="2"/>
      </rPr>
      <t xml:space="preserve">: Se tiene programado la socialización del PLEC a todo el Equipo Vipis en el segundo cuatrimestre de la Vigencia. Para el primer cuatrimestre no estaba programada la actividad. No se registran evidencias. Avance 0%. 
</t>
    </r>
    <r>
      <rPr>
        <b/>
        <sz val="12"/>
        <rFont val="Arial Narrow"/>
        <family val="2"/>
      </rPr>
      <t>CRSB</t>
    </r>
    <r>
      <rPr>
        <sz val="12"/>
        <rFont val="Arial Narrow"/>
        <family val="2"/>
      </rPr>
      <t xml:space="preserve">: Para este trimestre no se programó adelantar la socialización del Plan de Emergencia y Contingencia del Parque, dado que se están cumpliendo con otros compromisos prioritarios que ocupan la capacidad de personal del AP.  Desde el AP, se vienen realizando los acompañamientos más relevantes en relación al tema, con el apoyo del profesional de Planeación, el líder de SST y un funcionario operario que apoya los temas de educación ambiental, toda vez que desde finales del 2020 el área protegida carece del funcionario profesional grado 8 que venía apoyando PLEC, se espera poder avanzar en esta actividad a partir del segundo trimestre del 2022. El AP cuenta con un plan de capacitaciones interno liderado por el subprograma de educación ambiental, durante el primer trimestre se construyó el cronograma, quedando programada la capacitación del PLEC para el mes de abril con el apoyo de la DTCA y el líder de SST. No registra evidencias, avance 0%
</t>
    </r>
    <r>
      <rPr>
        <b/>
        <sz val="12"/>
        <rFont val="Arial Narrow"/>
        <family val="2"/>
      </rPr>
      <t>CORALES DE PROFUNDIDAD</t>
    </r>
    <r>
      <rPr>
        <sz val="12"/>
        <rFont val="Arial Narrow"/>
        <family val="2"/>
      </rPr>
      <t xml:space="preserve">: La socialización del PECDNS, al interior del equipo de trabajo del área protegida, está programada para realizar durante el segundo cuatrimestre del año 2022. No estaba programada para el primer cuatrimestre. No registra evidencias. Avance 0%. 
</t>
    </r>
    <r>
      <rPr>
        <b/>
        <sz val="12"/>
        <rFont val="Arial Narrow"/>
        <family val="2"/>
      </rPr>
      <t>SFF LOS COLORADOS</t>
    </r>
    <r>
      <rPr>
        <sz val="12"/>
        <rFont val="Arial Narrow"/>
        <family val="2"/>
      </rPr>
      <t xml:space="preserve">: El plan de emergencias  y contingencias por Desastres Naturales y Socio Naturales del SFF Los Colorados, fue aprobado mediante memorando 20201500003133 del 28 de diciembre del 2020. En torno a su socialización para el primer cuatrimestre, se llevó a cabo dicha actividad con el equipo del santuario el  día 22 de Febrero (Anexo 1. Acta de socialización del PECDNS-Equipo-SFFC-22-01-22).Avance 40%
</t>
    </r>
    <r>
      <rPr>
        <b/>
        <sz val="12"/>
        <rFont val="Arial Narrow"/>
        <family val="2"/>
      </rPr>
      <t>PNN MACUIRA</t>
    </r>
    <r>
      <rPr>
        <sz val="12"/>
        <rFont val="Arial Narrow"/>
        <family val="2"/>
      </rPr>
      <t xml:space="preserve">: La funcionaria encargada del tema socializará durante el segundo cuatrimestre el Plan de Emergencia y Contingencia al interior del equipo. Se plantea el espacio de socialización con el equipo en el comité local mensual del mes de mayo que se realizan en el PNN de Macuira. No registra evidencias. Avance 0%. 
</t>
    </r>
    <r>
      <rPr>
        <b/>
        <sz val="12"/>
        <rFont val="Arial Narrow"/>
        <family val="2"/>
      </rPr>
      <t>SFF LOS FLAMENGOS</t>
    </r>
    <r>
      <rPr>
        <sz val="12"/>
        <rFont val="Arial Narrow"/>
        <family val="2"/>
      </rPr>
      <t xml:space="preserve">. Se realizó la socialización de plan de emergencia y contingencia por desastres naturales , relacionado con el tema de Incendios Forestales, al equipo de trabajo  el día 18 de marzo de 2022. Evidencia: Anexo 2_Socializacion PLEC. Avance 40%. 
</t>
    </r>
    <r>
      <rPr>
        <b/>
        <sz val="12"/>
        <rFont val="Arial Narrow"/>
        <family val="2"/>
      </rPr>
      <t xml:space="preserve">SNSM </t>
    </r>
    <r>
      <rPr>
        <sz val="12"/>
        <rFont val="Arial Narrow"/>
        <family val="2"/>
      </rPr>
      <t xml:space="preserve">Como parte de las acciones de implementación del PLECDNS aprobado, se realizó una jornada de trabajo de inducción y reinducción del equipo del PNN SNSM el 8 de febrero de 2022, en el marco de la cual se socializó el Plan.  Hubo participación virtual y presencial de los miembros del equipo del AP. Se aportan las siguientes evidencias en la carpeta Acción 2:   1) CONVOCATORIA SOCIALIZACION PLECDNS; 2) Lista asistencia socializacion PLECDNS_Feb 8 de 2022; 3) Fotografías socialización PLECDNS_Feb 8 de 2022 y 4) Soporte de participación virtual Socializacion PLECDNS.Avance 40% 
</t>
    </r>
    <r>
      <rPr>
        <b/>
        <sz val="12"/>
        <rFont val="Arial Narrow"/>
        <family val="2"/>
      </rPr>
      <t>ACANDI</t>
    </r>
    <r>
      <rPr>
        <sz val="12"/>
        <rFont val="Arial Narrow"/>
        <family val="2"/>
      </rPr>
      <t xml:space="preserve">:  Durante el cuatrimestre se socializó al equipo técnico del área protegida el Plan de Emergencia y Contingencia por Desastres Naturales, donde se dio a conocer las principales amenazas naturales y sus protocolos de respuesta. Evidencia: Anexo 3. Listado de asistencia. Avance 40%
</t>
    </r>
    <r>
      <rPr>
        <b/>
        <sz val="12"/>
        <rFont val="Arial Narrow"/>
        <family val="2"/>
      </rPr>
      <t>BAHIA PORTETE</t>
    </r>
    <r>
      <rPr>
        <sz val="12"/>
        <rFont val="Arial Narrow"/>
        <family val="2"/>
      </rPr>
      <t>.  Se tiene programado la socialización del PLEC a todo el Equipo  en el segundo cuatrimestre de la Vigencia. Para el primer cuatrimestre no estaba programada la actividad. No se registran evidencias. Avance 0%.</t>
    </r>
  </si>
  <si>
    <r>
      <rPr>
        <b/>
        <sz val="12"/>
        <rFont val="Arial Narrow"/>
        <family val="2"/>
      </rPr>
      <t xml:space="preserve">PARAMILLO: </t>
    </r>
    <r>
      <rPr>
        <sz val="12"/>
        <rFont val="Arial Narrow"/>
        <family val="2"/>
      </rPr>
      <t xml:space="preserve">Para este trimestre el AP cuenta con el informe trimestral de implementación de las medidas de intervención de su Plan de Emergencia y Contingencia por riesgos naturales que aún se viene desarrollando, donde se evidencian los avances para este primer trimestre. EVIDENCIA: 2022_03_31 Informe PECDNS trimestre I PNN Paramillo.  2022_04_04 Remisión informe trimestre I de implementación Plan de emergencia por desastres naturales. Avance 13% 
</t>
    </r>
    <r>
      <rPr>
        <b/>
        <sz val="12"/>
        <rFont val="Arial Narrow"/>
        <family val="2"/>
      </rPr>
      <t>PNN TAYRONA</t>
    </r>
    <r>
      <rPr>
        <sz val="12"/>
        <rFont val="Arial Narrow"/>
        <family val="2"/>
      </rPr>
      <t xml:space="preserve">. En atención al ejercicio de  planeación del AP para atender otros temas Misionales, El AP no ha realizado acciones que permitan avanzar en la implementación del Plan de emergencia por desastres naturales. No registra evidencias. Avance 0% 
</t>
    </r>
    <r>
      <rPr>
        <b/>
        <sz val="12"/>
        <rFont val="Arial Narrow"/>
        <family val="2"/>
      </rPr>
      <t>SFF CGSM</t>
    </r>
    <r>
      <rPr>
        <sz val="12"/>
        <rFont val="Arial Narrow"/>
        <family val="2"/>
      </rPr>
      <t xml:space="preserve">. En atención al ejercicio de  planeación del AP para atender  otros temas Misionales, El AP no ha realizado acciones que permitan avanzar en la implementación del Plan de emergencia por desastres naturales. . No registra evidencias. Avance 0%.
</t>
    </r>
    <r>
      <rPr>
        <b/>
        <sz val="12"/>
        <rFont val="Arial Narrow"/>
        <family val="2"/>
      </rPr>
      <t>SFF EL CORCHAL</t>
    </r>
    <r>
      <rPr>
        <sz val="12"/>
        <rFont val="Arial Narrow"/>
        <family val="2"/>
      </rPr>
      <t xml:space="preserve">: No se tienen acciones por reportar. De acuerdo a cronograma interno se adelantarán acciones a partir del mes de Abril del año en curso. No registra evidencias, Avance 0%.
</t>
    </r>
    <r>
      <rPr>
        <b/>
        <sz val="12"/>
        <rFont val="Arial Narrow"/>
        <family val="2"/>
      </rPr>
      <t>PNN Old Providence</t>
    </r>
    <r>
      <rPr>
        <sz val="12"/>
        <rFont val="Arial Narrow"/>
        <family val="2"/>
      </rPr>
      <t xml:space="preserve">: No se tienen acciones a reportar. No registra evidencias, Avance 0%. 
</t>
    </r>
    <r>
      <rPr>
        <b/>
        <sz val="12"/>
        <rFont val="Arial Narrow"/>
        <family val="2"/>
      </rPr>
      <t>VIPIS</t>
    </r>
    <r>
      <rPr>
        <sz val="12"/>
        <rFont val="Arial Narrow"/>
        <family val="2"/>
      </rPr>
      <t xml:space="preserve">: Actualmente se tiene aprobado el plan de emergencia y contingencia por desastres naturales y socionaturales – PECDNS. Así mismo, se cuenta con el informe trimestral (Enero  - Marzo) de implementación donde se evidencian los avances de las acciones a desarrollar conforme el cronograma planteado en dicho documento. Es bueno resaltar que este informe se reporta en el PAA 2022, donde es verificado por DTCA y NC. Evidencia: Informe implementación PEC trimestre I; cargue drive dtca. Avance 13%.  
</t>
    </r>
    <r>
      <rPr>
        <b/>
        <sz val="12"/>
        <rFont val="Arial Narrow"/>
        <family val="2"/>
      </rPr>
      <t>CRSB</t>
    </r>
    <r>
      <rPr>
        <sz val="12"/>
        <rFont val="Arial Narrow"/>
        <family val="2"/>
      </rPr>
      <t xml:space="preserve">: La Profesional de Planeación, el líder de SST, un funcionario operario que apoya los temas de educación ambiental y la profesional de la DTCA, apoyan la implementación del PLEC desde los procesos que aportan al mismo. Se aportan como evidencias como avances  del informe de implementación con todos sus soportes: Anexo 1, Anexo8_Registro Fotográfico estado muelle Isla Mucura; Anexo9_Registro Fotografico estado muelle Isla Grande; Anexo2_03-22-2022 Funciones y Responsabilidades en SST; Anexo3_Cronograma de capacitacion SST vigencia 2022; Anexo5_FOTOS DE BOTIQUINES RECIBIDOS PNNCRSB 2022; Anexo6_presupuesto aprobado CONSOLIDADO PAAC CARIBE 23122021 V3 301221; Anexo7_MATRIZ CORALES DEL ROSARIO REVISADA Y ACTUALIZADA a 30 de noviembre del 2021; Anexo4_LISTA  ASISTENCIA .xlsx; Anexo5_FOTOS DE BOTIQUINES RECIBIDOS PNNCRSB 2022; Anexo6_presupuesto aprobado CONSOLIDADO PAAC CARIBE 23122021 V3 301221; Anexo7_MATRIZ CORALES DEL ROSARIO REVISADA Y ACTUALIZADA a 30 de noviembre del 2021; Implementacion_PEDCNS_PNNCRSB_I_trimestre. Avance 13%.
</t>
    </r>
    <r>
      <rPr>
        <b/>
        <sz val="12"/>
        <rFont val="Arial Narrow"/>
        <family val="2"/>
      </rPr>
      <t>CORALES DE PROFUNDIDAD</t>
    </r>
    <r>
      <rPr>
        <sz val="12"/>
        <rFont val="Arial Narrow"/>
        <family val="2"/>
      </rPr>
      <t xml:space="preserve">: El área protegida viene reportando en el PAA 2022, el informe trimestral del avance en la implementación del PECDNS, el cual aporta insumos para el informe final, correspondiente al segundo año, en donde termina su vigencia.
Anexo1_Primer_Informe_Trimestral_Impl_PECDNS_PNN_CPR_30_03_2022.
Anexo_2_Email_DTCA_Valid_Primer_Informe_Trimestral_Implem_PECDNS_PNN_CPR_30_03-2022. Avance 13%.
</t>
    </r>
    <r>
      <rPr>
        <b/>
        <sz val="12"/>
        <rFont val="Arial Narrow"/>
        <family val="2"/>
      </rPr>
      <t>LOS COLORADOS</t>
    </r>
    <r>
      <rPr>
        <sz val="12"/>
        <rFont val="Arial Narrow"/>
        <family val="2"/>
      </rPr>
      <t xml:space="preserve">: Durante el primer cuatrimestre, se han adelantado acciones dirigidas a la implementación del PECDNS de acuerdo al cronograma de actividades y que se presentan en detalle en el informe de implementación (Anexo 1. Informe de implementación del PECDNS 29-03-2022).De  acuerdo al procedimiento, se envió mediante comunicación del 29 de Marzo de 2022, al director de la Oficina de Gestión del Riesgo del NC, y a la profesional de gestión del riesgo de la DTCA (Anexo 2.Comunicación remisión implementación PECDNS 29-3-22) Avance 40%.
</t>
    </r>
    <r>
      <rPr>
        <b/>
        <sz val="12"/>
        <rFont val="Arial Narrow"/>
        <family val="2"/>
      </rPr>
      <t>PNN MACUIRA</t>
    </r>
    <r>
      <rPr>
        <sz val="12"/>
        <rFont val="Arial Narrow"/>
        <family val="2"/>
      </rPr>
      <t xml:space="preserve">. Durante el mes de marzo de 2022, se adelantaron algunas acciones que se detallan en el informe de implementación, entre las acciones más relevantes se encuentra la inspección de los riesgos naturales y socionaturales en el Área Protegida, a través de los recorridos de PVC en todos los sectores de manejo (Tawaira, Kajashiwo’u, Siapana y Anuwapa’a), construcción de contenidos temáticos, así como el mantenimiento de vehículos adscritos al AP, actualización del directorio institucional del PNN de Macuira dado que se ha completado con el ingreso de un nuevo jefe de área protegida en propiedad, entre otras acciones. Evidencias: Anexo1_informe_implementación PNN de Macuira_1er trimestre; Anexo 2. Condiciones de alertas para el PNN de Macuira. Avance 13%. 
</t>
    </r>
    <r>
      <rPr>
        <b/>
        <sz val="12"/>
        <rFont val="Arial Narrow"/>
        <family val="2"/>
      </rPr>
      <t>SFF LOS FLAMENCOS</t>
    </r>
    <r>
      <rPr>
        <sz val="12"/>
        <rFont val="Arial Narrow"/>
        <family val="2"/>
      </rPr>
      <t xml:space="preserve">: Conforme al cronograma definido para la implementación del PLECD se lograron desarrollar las siguiente actividad:-  Participación en las mesas de trabajo para la Construcción y Formulación del Plan de Ordenamiento Departamental (POD) de La Guajira. Evidencias:Informe PECDNS_Itrimestre_ 2022 SFF Flamencos;  Anexo 4_NECESIDADES DE MANTENIMIENTO SANTUARIO LOS FLAMENCOS; Anexo 5_Participacion en POT Guajira. Avance 13%
</t>
    </r>
    <r>
      <rPr>
        <b/>
        <sz val="12"/>
        <rFont val="Arial Narrow"/>
        <family val="2"/>
      </rPr>
      <t>SNSM</t>
    </r>
    <r>
      <rPr>
        <sz val="12"/>
        <rFont val="Arial Narrow"/>
        <family val="2"/>
      </rPr>
      <t xml:space="preserve">: El AP elaboró el primer informe trimestral de implementación del PLECDNS, con destino al reporte de indicadores PAA 2022. Se adjunta el soporte Informe_implementación _PNN SNSM I trimestre 2022 Avance 13%.
</t>
    </r>
    <r>
      <rPr>
        <b/>
        <sz val="12"/>
        <rFont val="Arial Narrow"/>
        <family val="2"/>
      </rPr>
      <t>ACANDÍ</t>
    </r>
    <r>
      <rPr>
        <sz val="12"/>
        <rFont val="Arial Narrow"/>
        <family val="2"/>
      </rPr>
      <t xml:space="preserve">: El AP no ha realizó acciones que permitan avanzar en la implementación del Plan de emergencia por desastres naturales. . No registra evidencias. Avance 0%.
</t>
    </r>
    <r>
      <rPr>
        <b/>
        <sz val="12"/>
        <rFont val="Arial Narrow"/>
        <family val="2"/>
      </rPr>
      <t xml:space="preserve">BAHIA PORTETE: </t>
    </r>
    <r>
      <rPr>
        <sz val="12"/>
        <rFont val="Arial Narrow"/>
        <family val="2"/>
      </rPr>
      <t>En atención al ejercicio de planeación del AP para atender otros temas Misionales, El AP no ha realizado acciones que permitan avanzar en la implementación del Plan de emergencia por desastres naturales. No registra evidencias. Avance 0%.</t>
    </r>
  </si>
  <si>
    <r>
      <rPr>
        <b/>
        <sz val="10"/>
        <rFont val="Arial Narrow"/>
        <family val="2"/>
      </rPr>
      <t>GGF</t>
    </r>
    <r>
      <rPr>
        <sz val="10"/>
        <rFont val="Arial Narrow"/>
        <family val="2"/>
      </rPr>
      <t>: 21/04/2022</t>
    </r>
  </si>
  <si>
    <r>
      <rPr>
        <b/>
        <sz val="10"/>
        <rFont val="Arial Narrow"/>
        <family val="2"/>
      </rPr>
      <t xml:space="preserve">GGF </t>
    </r>
    <r>
      <rPr>
        <sz val="10"/>
        <rFont val="Arial Narrow"/>
        <family val="2"/>
      </rPr>
      <t xml:space="preserve">Se realizó la validación de los 5 indicadores de PAC establecidos por la Direccion del Tesoro Nacional según la Circular Externa 02 de enero 02 de 2020 del Ministerio de Hacienda y Crédito Público, para la aprobación del PAC a ejecutar la vigencia 2022, estableciendo un control y compromisos para la correcta ejecución de los recursos asignados y por asignar de manera mensual.
Esta actividad de seguimiento se realizó de manera detallada con cada Direccion Territorial de Parques Nacionales Naturales de Colombia. Evidencia: Se anexan 6 carpetas de evidencias corrrespondiente a las actas de DTAM, DTAN, DTCA, DTOR, DTPA y DTAO. </t>
    </r>
  </si>
  <si>
    <r>
      <rPr>
        <b/>
        <sz val="10"/>
        <rFont val="Arial Narrow"/>
        <family val="2"/>
      </rPr>
      <t>GGF:</t>
    </r>
    <r>
      <rPr>
        <sz val="10"/>
        <rFont val="Arial Narrow"/>
        <family val="2"/>
      </rPr>
      <t xml:space="preserve"> 26%</t>
    </r>
  </si>
  <si>
    <r>
      <rPr>
        <b/>
        <sz val="10"/>
        <rFont val="Arial Narrow"/>
        <family val="2"/>
      </rPr>
      <t>GGF</t>
    </r>
    <r>
      <rPr>
        <sz val="10"/>
        <rFont val="Arial Narrow"/>
        <family val="2"/>
      </rPr>
      <t>: 22/04/2022</t>
    </r>
  </si>
  <si>
    <r>
      <rPr>
        <b/>
        <sz val="10"/>
        <rFont val="Arial Narrow"/>
        <family val="2"/>
      </rPr>
      <t xml:space="preserve">GGF </t>
    </r>
    <r>
      <rPr>
        <sz val="10"/>
        <rFont val="Arial Narrow"/>
        <family val="2"/>
      </rPr>
      <t xml:space="preserve">Se lleva a cabo la elaboración y se encuentra en proceso de revisión del procedimiento de usuarios en el portal bancario. 
Evidencia: Versión preliminar del procedimiento de usuarios en el portal bancario. </t>
    </r>
  </si>
  <si>
    <r>
      <rPr>
        <b/>
        <sz val="10"/>
        <rFont val="Arial Narrow"/>
        <family val="2"/>
      </rPr>
      <t>GGF:</t>
    </r>
    <r>
      <rPr>
        <sz val="10"/>
        <rFont val="Arial Narrow"/>
        <family val="2"/>
      </rPr>
      <t xml:space="preserve"> 10%</t>
    </r>
  </si>
  <si>
    <r>
      <rPr>
        <b/>
        <sz val="10"/>
        <rFont val="Arial Narrow"/>
        <family val="2"/>
      </rPr>
      <t xml:space="preserve">GGF: </t>
    </r>
    <r>
      <rPr>
        <sz val="10"/>
        <rFont val="Arial Narrow"/>
        <family val="2"/>
      </rPr>
      <t>22/04/2022</t>
    </r>
  </si>
  <si>
    <r>
      <rPr>
        <b/>
        <sz val="10"/>
        <rFont val="Arial Narrow"/>
        <family val="2"/>
      </rPr>
      <t xml:space="preserve">GGF </t>
    </r>
    <r>
      <rPr>
        <sz val="10"/>
        <rFont val="Arial Narrow"/>
        <family val="2"/>
      </rPr>
      <t xml:space="preserve">Se adjunta relacion de orfeos recibidos de las Direcciones Territoriales que reportaron solicitud de modificacion en el portal Bancario Conexión en Linea del Banco de Bogota
DTAM - Retiro e inclusion de firma del Director Territorial
DTOR - Retiro e inclusion de firma de la coordinadora del Grupo Interno de Trabajo y la Tesorera
DTPA - Inlcusion firma de la Coordinadora de ¿l Grupo Interno de Trabajo
DTCA -  Retiro e inclusion de firma del Director Territorial, Coordinador del Grupo Interno de Trabajo y la Tesorera
DTAO - Retiro firmas </t>
    </r>
  </si>
  <si>
    <r>
      <rPr>
        <b/>
        <sz val="10"/>
        <rFont val="Arial Narrow"/>
        <family val="2"/>
      </rPr>
      <t xml:space="preserve">GGF: </t>
    </r>
    <r>
      <rPr>
        <sz val="10"/>
        <rFont val="Arial Narrow"/>
        <family val="2"/>
      </rPr>
      <t>8,33%</t>
    </r>
  </si>
  <si>
    <r>
      <rPr>
        <b/>
        <sz val="11"/>
        <rFont val="Arial Narrow"/>
        <family val="2"/>
      </rPr>
      <t xml:space="preserve">DTAO: </t>
    </r>
    <r>
      <rPr>
        <sz val="11"/>
        <rFont val="Arial Narrow"/>
        <family val="2"/>
      </rPr>
      <t xml:space="preserve">Solicita eliminar usuario en el portal bancario de la coordinadora Viviana Vega y la pagadora Leidy Marcela, se incluye la firma de la Coordinadora Sandra Pinzon y la Pagadora, Lina Castro. No se han presentado novedades para inactivación en SIIF Nación.
</t>
    </r>
    <r>
      <rPr>
        <b/>
        <sz val="11"/>
        <rFont val="Arial Narrow"/>
        <family val="2"/>
      </rPr>
      <t>DTAM</t>
    </r>
    <r>
      <rPr>
        <sz val="11"/>
        <rFont val="Arial Narrow"/>
        <family val="2"/>
      </rPr>
      <t xml:space="preserve">: Los controles se aplican acorde a las directrices del lpider de proceso GR Financieros y de procedimientos. generando mediante el formato novedades portal bancario y SIIF Nación, notificando a  Nivel Central los cambios. Solicitan retiro de firma de la ex Directora y se incluye al director encargado, Robinson Galindo,
</t>
    </r>
    <r>
      <rPr>
        <b/>
        <sz val="11"/>
        <rFont val="Arial Narrow"/>
        <family val="2"/>
      </rPr>
      <t>DTAN:</t>
    </r>
    <r>
      <rPr>
        <sz val="11"/>
        <rFont val="Arial Narrow"/>
        <family val="2"/>
      </rPr>
      <t xml:space="preserve"> Se adjuntan solicitudes de activación, de  de usuario por vacaciones.  se adjunta el memorando enviado a la coordiandora del grupo de gestion financiera. Se adjuntan 1 novedad. ANEXOS: 1. 20225510000053 Solicitud Perfil Pagador
</t>
    </r>
    <r>
      <rPr>
        <b/>
        <sz val="11"/>
        <rFont val="Arial Narrow"/>
        <family val="2"/>
      </rPr>
      <t>DTCA:</t>
    </r>
    <r>
      <rPr>
        <sz val="11"/>
        <rFont val="Arial Narrow"/>
        <family val="2"/>
      </rPr>
      <t xml:space="preserve"> En la DTCA se presentaron novedades con los usuarios del portal bancario y SIFF Nación. De acuerdo a la novedad presentada se procedió a realizar las solicitudes correspondientes: crear el usuario de la Auxiliar Administrativa de Tesorería Señora Nelly Claudina Castañeda Hernández, P95 creación de un usuario para el  señor Hernán Camilo Suárez Bula, el cual fue designado como Coordinador Administrativo y Financiero del Grupo Administrativo y Financiero de la Dirección Territorial Caribe desde le día 12 de Enero del 2022. Adicionalmente, se requiere la activación de los usuarios, Mhfchaves/CPS-003-2022 del Señor Frank Chavez,  MHyvilaret/CPS-002-2022 ,creación del usuario del señor Edward Alfonso Morales Maldonado,  CPS-015-2022, creación de usuario Gustavo Snachez, Director DTCA Evidencias: (Reporte solicitud creacion cuenta usuario Gustavo Sanchez) (Reporte solicitud usuario siif creacion cuenta usarios Edwar Morales) (Reporte solicitud siff creacion cuenta nuevo usuario Hernan Suarez) (Memorando 20226560000263 solicitud creación y actualización de usuarios)(Reporte solicitud siff creación cuenta usuario Nelly Castañeda)(Tarjeta unica para el registro y novedades de firmas Hernan Suarez Banco de Bogota) (formato-novedades-portal-bancario_v1-2 PERfil hernan camilo) En el portal Bancario se retira la fimar de Marieth Casallas - Coordinadora y de Luz Elviara Angarita, se reemplazan por las firmas de Hernan Bula y Gustavo Sanchez
</t>
    </r>
    <r>
      <rPr>
        <b/>
        <sz val="11"/>
        <rFont val="Arial Narrow"/>
        <family val="2"/>
      </rPr>
      <t xml:space="preserve">DTPA: </t>
    </r>
    <r>
      <rPr>
        <sz val="11"/>
        <rFont val="Arial Narrow"/>
        <family val="2"/>
      </rPr>
      <t>Para el periodo reportado se han realizado las novedades pertinentes al portal bancario:
-Anexo 01. grfn_fo_26_formato-novedades-portal-bancario_v1-2 Andres Ferrer
-Anexo 02. grfn_fo_26_formato-novedades-portal-bancario_v1-2 Angelica Cacua Ingres</t>
    </r>
  </si>
  <si>
    <r>
      <rPr>
        <b/>
        <sz val="10"/>
        <rFont val="Arial Narrow"/>
        <family val="2"/>
      </rPr>
      <t>GGF</t>
    </r>
    <r>
      <rPr>
        <sz val="10"/>
        <rFont val="Arial Narrow"/>
        <family val="2"/>
      </rPr>
      <t>: 18/04/2022</t>
    </r>
  </si>
  <si>
    <r>
      <rPr>
        <b/>
        <sz val="10"/>
        <rFont val="Arial Narrow"/>
        <family val="2"/>
      </rPr>
      <t xml:space="preserve">GGF </t>
    </r>
    <r>
      <rPr>
        <sz val="10"/>
        <rFont val="Arial Narrow"/>
        <family val="2"/>
      </rPr>
      <t>Se anexa Informes mensuales de relación de lineamientos de tipo contable y seguimiento al cumplimiento de entrega de información de DTS Y NC de enero, febrero, marzo y a abril 18. (4 informes de 11) Evidencia: Se adjuntan carpeta de Informe Lineamiento y Cumplimiento DTS y NC- Enero a Abril</t>
    </r>
  </si>
  <si>
    <r>
      <rPr>
        <b/>
        <sz val="10"/>
        <rFont val="Arial Narrow"/>
        <family val="2"/>
      </rPr>
      <t>GGF:</t>
    </r>
    <r>
      <rPr>
        <sz val="10"/>
        <rFont val="Arial Narrow"/>
        <family val="2"/>
      </rPr>
      <t xml:space="preserve"> 18,18%</t>
    </r>
  </si>
  <si>
    <r>
      <rPr>
        <b/>
        <sz val="10"/>
        <rFont val="Arial Narrow"/>
        <family val="2"/>
      </rPr>
      <t xml:space="preserve">GGF: </t>
    </r>
    <r>
      <rPr>
        <sz val="10"/>
        <rFont val="Arial Narrow"/>
        <family val="2"/>
      </rPr>
      <t>18/04/2022</t>
    </r>
  </si>
  <si>
    <r>
      <rPr>
        <b/>
        <sz val="10"/>
        <rFont val="Arial Narrow"/>
        <family val="2"/>
      </rPr>
      <t xml:space="preserve">GGF: </t>
    </r>
    <r>
      <rPr>
        <sz val="10"/>
        <rFont val="Arial Narrow"/>
        <family val="2"/>
      </rPr>
      <t>Se anexa Plan de Control Interno contable de seguimiento a DTS y NC. el primero hace referencia a formulación y avance de enero y febrero y el segundo avance con corte a marzo  (2 Informes) se anota que aunque la meta son 3 trimestrales (marzo,junio y septiembre) por control se van a anexar de manera mensual, es importante notar que se tuvo una primera socialización mediante correo electrónico del día 16 de marzo del presente año dirigido a los contadores de las DT, la socialización mediante orfeo se realizará en el mes de mayo. 
Evidencia:1. Informe de Seguimiento Plan de Control Interno Contable DTS Y NC ENE-FEB.pdf</t>
    </r>
  </si>
  <si>
    <r>
      <rPr>
        <b/>
        <sz val="10"/>
        <rFont val="Arial Narrow"/>
        <family val="2"/>
      </rPr>
      <t>GGF</t>
    </r>
    <r>
      <rPr>
        <sz val="10"/>
        <rFont val="Arial Narrow"/>
        <family val="2"/>
      </rPr>
      <t>: 36%</t>
    </r>
  </si>
  <si>
    <r>
      <rPr>
        <b/>
        <sz val="10"/>
        <rFont val="Arial Narrow"/>
        <family val="2"/>
      </rPr>
      <t>GGF:</t>
    </r>
    <r>
      <rPr>
        <sz val="10"/>
        <rFont val="Arial Narrow"/>
        <family val="2"/>
      </rPr>
      <t xml:space="preserve"> 18/04/2022</t>
    </r>
  </si>
  <si>
    <r>
      <rPr>
        <b/>
        <sz val="10"/>
        <rFont val="Arial Narrow"/>
        <family val="2"/>
      </rPr>
      <t xml:space="preserve">GGF: </t>
    </r>
    <r>
      <rPr>
        <sz val="10"/>
        <rFont val="Arial Narrow"/>
        <family val="2"/>
      </rPr>
      <t>Se anexa actas de seguimiento plan de mejoramiento PPYE con subdirectora y con Megasoft sobre temas de PPYE (2 actas). Evidencia:XXX Nombre de los soportes cargados o nombres de carpetas por DT.</t>
    </r>
  </si>
  <si>
    <r>
      <rPr>
        <b/>
        <sz val="10"/>
        <rFont val="Arial Narrow"/>
        <family val="2"/>
      </rPr>
      <t xml:space="preserve">GGF: </t>
    </r>
    <r>
      <rPr>
        <sz val="10"/>
        <rFont val="Arial Narrow"/>
        <family val="2"/>
      </rPr>
      <t>10%</t>
    </r>
  </si>
  <si>
    <r>
      <rPr>
        <b/>
        <sz val="10"/>
        <rFont val="Arial Narrow"/>
        <family val="2"/>
      </rPr>
      <t xml:space="preserve">GGF: </t>
    </r>
    <r>
      <rPr>
        <sz val="10"/>
        <rFont val="Arial Narrow"/>
        <family val="2"/>
      </rPr>
      <t>9/02/2022</t>
    </r>
  </si>
  <si>
    <r>
      <rPr>
        <b/>
        <sz val="10"/>
        <rFont val="Arial Narrow"/>
        <family val="2"/>
      </rPr>
      <t xml:space="preserve">GGF: </t>
    </r>
    <r>
      <rPr>
        <sz val="10"/>
        <rFont val="Arial Narrow"/>
        <family val="2"/>
      </rPr>
      <t xml:space="preserve">Se lleva a cabo la actualización del normograma correspondiente al Grupo de Gestión Financiera, se anexa Normograma actualizado. 
Es importante notar que en caso que se genere una nueva norma o se presenten derogaciones se llevará la actualización del Normograma.  Evidencia: Correo eléctronico y normograma actualizaco. 
Es importante notar que para el segundo reporte se contará con otra versión actualizada del normograma por parte del grupo Financiera, toda vez, que se incluiran algunas normas contables que surtieron actualizaciones. </t>
    </r>
  </si>
  <si>
    <r>
      <rPr>
        <b/>
        <sz val="11"/>
        <rFont val="Arial Narrow"/>
        <family val="2"/>
      </rPr>
      <t>GGF, DTPA, DTAO, DTAM, DTAN, DTCA, DTOR: 1</t>
    </r>
    <r>
      <rPr>
        <sz val="11"/>
        <rFont val="Arial Narrow"/>
        <family val="2"/>
      </rPr>
      <t>1/04/2022</t>
    </r>
  </si>
  <si>
    <r>
      <rPr>
        <b/>
        <sz val="10"/>
        <rFont val="Arial Narrow"/>
        <family val="2"/>
      </rPr>
      <t>GGF:</t>
    </r>
    <r>
      <rPr>
        <sz val="10"/>
        <rFont val="Arial Narrow"/>
        <family val="2"/>
      </rPr>
      <t xml:space="preserve"> Se anexa el Informe técnico administrativo y financiero con corte al 31 de marzo 2022, en el cual se evidencia en su numeral 13, el cumplimiento de la acción de control de este riesgo. 
</t>
    </r>
    <r>
      <rPr>
        <b/>
        <sz val="10"/>
        <rFont val="Arial Narrow"/>
        <family val="2"/>
      </rPr>
      <t>DTAO:</t>
    </r>
    <r>
      <rPr>
        <sz val="10"/>
        <rFont val="Arial Narrow"/>
        <family val="2"/>
      </rPr>
      <t xml:space="preserve"> De acuerdo con el numeral 13, se revisa el presupuesto realizando la verificación en cada contrato en el momento en que se solicita la expedición del RPD para que la ejecución presupuestal quede dentro de la vigencia, se hace entrega del informe del primer trimestre 2022. Evidencias: Informe Técnico Administrativo y Financiero a marzo 31.
</t>
    </r>
    <r>
      <rPr>
        <b/>
        <sz val="10"/>
        <rFont val="Arial Narrow"/>
        <family val="2"/>
      </rPr>
      <t>DTAM:</t>
    </r>
    <r>
      <rPr>
        <sz val="10"/>
        <rFont val="Arial Narrow"/>
        <family val="2"/>
      </rPr>
      <t xml:space="preserve"> Se genera informe técnico administrativo con la verificación del numeral 13. Anexo 1 Criterios marzo 2022 ejecución presupuestal.
</t>
    </r>
    <r>
      <rPr>
        <b/>
        <sz val="10"/>
        <rFont val="Arial Narrow"/>
        <family val="2"/>
      </rPr>
      <t>DTAN:</t>
    </r>
    <r>
      <rPr>
        <sz val="10"/>
        <rFont val="Arial Narrow"/>
        <family val="2"/>
      </rPr>
      <t xml:space="preserve"> Se anexa informe técnico administrativo de la DTAN, con la verificación del numeral 13 del primer trimestre 2022, con las firmas reglamentarias anexos: Informe Técnico Administrativo y Financiero corte marzo 2022.
</t>
    </r>
    <r>
      <rPr>
        <b/>
        <sz val="10"/>
        <rFont val="Arial Narrow"/>
        <family val="2"/>
      </rPr>
      <t>DTCA:</t>
    </r>
    <r>
      <rPr>
        <sz val="10"/>
        <rFont val="Arial Narrow"/>
        <family val="2"/>
      </rPr>
      <t xml:space="preserve"> Se revisó el listado de RPS de enero a marzo de 2022 y se verificó el cumplimiento que en caso de recibir el bien o servicio en la siguiente vigencia se debe contar con una autorización de Vigencia Futura. Evidencia: informe administrativo y financiero DT Caribe 1er trimestre 2022.
</t>
    </r>
    <r>
      <rPr>
        <b/>
        <sz val="10"/>
        <rFont val="Arial Narrow"/>
        <family val="2"/>
      </rPr>
      <t>DTPA:</t>
    </r>
    <r>
      <rPr>
        <sz val="10"/>
        <rFont val="Arial Narrow"/>
        <family val="2"/>
      </rPr>
      <t xml:space="preserve"> Se realiza informe técnico administrativo y financiero con corte a 31 de marzo 2022
Evidencia: 1_Informe administrativo y financiero TRIMESTRE 2022.
</t>
    </r>
    <r>
      <rPr>
        <b/>
        <sz val="10"/>
        <rFont val="Arial Narrow"/>
        <family val="2"/>
      </rPr>
      <t xml:space="preserve">DTOR: </t>
    </r>
    <r>
      <rPr>
        <sz val="10"/>
        <rFont val="Arial Narrow"/>
        <family val="2"/>
      </rPr>
      <t xml:space="preserve">Se realiza informe técnico administrativo y financiero con corte a 31 de marzo 2022
Evidencia: 1_Informe administrativo y financiero TRIMESTRE 2022. </t>
    </r>
  </si>
  <si>
    <r>
      <rPr>
        <b/>
        <sz val="10"/>
        <rFont val="Arial Narrow"/>
        <family val="2"/>
      </rPr>
      <t>GGF:</t>
    </r>
    <r>
      <rPr>
        <sz val="10"/>
        <rFont val="Arial Narrow"/>
        <family val="2"/>
      </rPr>
      <t xml:space="preserve"> 31/03/2022</t>
    </r>
  </si>
  <si>
    <r>
      <rPr>
        <b/>
        <sz val="10"/>
        <rFont val="Arial Narrow"/>
        <family val="2"/>
      </rPr>
      <t xml:space="preserve">GGF </t>
    </r>
    <r>
      <rPr>
        <sz val="10"/>
        <rFont val="Arial Narrow"/>
        <family val="2"/>
      </rPr>
      <t>De acuerdo  a las solicitudes se diligencia el formato establecido por Minhacienda para  vinculacion de usos presupuestales. Se adjunta listado de usos presupuestales actualizado para la entidad. Evidencia: LISTADO USOS PRESUPUESTALES A 31 DE MARZO</t>
    </r>
  </si>
  <si>
    <r>
      <rPr>
        <b/>
        <sz val="10"/>
        <rFont val="Arial Narrow"/>
        <family val="2"/>
      </rPr>
      <t xml:space="preserve">GGF: </t>
    </r>
    <r>
      <rPr>
        <sz val="10"/>
        <rFont val="Arial Narrow"/>
        <family val="2"/>
      </rPr>
      <t>12,5%</t>
    </r>
  </si>
  <si>
    <r>
      <rPr>
        <b/>
        <sz val="10"/>
        <rFont val="Arial Narrow"/>
        <family val="2"/>
      </rPr>
      <t>GGF</t>
    </r>
    <r>
      <rPr>
        <sz val="10"/>
        <rFont val="Arial Narrow"/>
        <family val="2"/>
      </rPr>
      <t xml:space="preserve"> Se lllevó a cabo la participación de la capacitación virtual en el Catálogo de Clasificación Presupuestal (CCP) aplicado al Presupuesto General de la Nación (PGN), para lo cual se adjunta evidencia. EVIDENCIA: Certificación asistencia cap.Catálogo de Clasificación Presupuestal (CCP)Carmen Suarez, Certificación asistencia cap.Catálogo de Clasificación Presupuestal (CCP)Edgar Unriza</t>
    </r>
  </si>
  <si>
    <r>
      <rPr>
        <b/>
        <sz val="10"/>
        <rFont val="Arial Narrow"/>
        <family val="2"/>
      </rPr>
      <t>GGF:</t>
    </r>
    <r>
      <rPr>
        <sz val="10"/>
        <rFont val="Arial Narrow"/>
        <family val="2"/>
      </rPr>
      <t xml:space="preserve"> 25%</t>
    </r>
  </si>
  <si>
    <r>
      <rPr>
        <b/>
        <sz val="11"/>
        <rFont val="Arial Narrow"/>
        <family val="2"/>
      </rPr>
      <t xml:space="preserve">GGF, DTPA, DTAO, DTAM, DTAN, DTCA, DTOR: </t>
    </r>
    <r>
      <rPr>
        <sz val="11"/>
        <rFont val="Arial Narrow"/>
        <family val="2"/>
      </rPr>
      <t>1/04/2022</t>
    </r>
  </si>
  <si>
    <r>
      <rPr>
        <b/>
        <sz val="10"/>
        <rFont val="Arial Narrow"/>
        <family val="2"/>
      </rPr>
      <t xml:space="preserve">GGF: </t>
    </r>
    <r>
      <rPr>
        <sz val="10"/>
        <rFont val="Arial Narrow"/>
        <family val="2"/>
      </rPr>
      <t>Se realizó el diligenciamiento del drive de liquidaciones correspondiente al trimestre enero marzo de 2022</t>
    </r>
    <r>
      <rPr>
        <b/>
        <sz val="10"/>
        <rFont val="Arial Narrow"/>
        <family val="2"/>
      </rPr>
      <t xml:space="preserve">
DTCA:</t>
    </r>
    <r>
      <rPr>
        <sz val="10"/>
        <rFont val="Arial Narrow"/>
        <family val="2"/>
      </rPr>
      <t xml:space="preserve"> Se realizó el diligenciamiento de la base de datos de liquidaciones de  impuestos y registro de deducciones, con la información pertinente de los meses de enero, febrero y marzo:-Base de datos
</t>
    </r>
    <r>
      <rPr>
        <b/>
        <sz val="10"/>
        <rFont val="Arial Narrow"/>
        <family val="2"/>
      </rPr>
      <t xml:space="preserve">DTAO: </t>
    </r>
    <r>
      <rPr>
        <sz val="10"/>
        <rFont val="Arial Narrow"/>
        <family val="2"/>
      </rPr>
      <t>Se diligenci</t>
    </r>
    <r>
      <rPr>
        <b/>
        <sz val="10"/>
        <rFont val="Arial Narrow"/>
        <family val="2"/>
      </rPr>
      <t>ó</t>
    </r>
    <r>
      <rPr>
        <sz val="10"/>
        <rFont val="Arial Narrow"/>
        <family val="2"/>
      </rPr>
      <t xml:space="preserve"> las bases de datos en el DRIVE con la liquidación de impuestos y registro de deducciones con la respectiva revision del area de tesoreria</t>
    </r>
    <r>
      <rPr>
        <b/>
        <sz val="10"/>
        <rFont val="Arial Narrow"/>
        <family val="2"/>
      </rPr>
      <t xml:space="preserve">.Evidencias: </t>
    </r>
    <r>
      <rPr>
        <sz val="10"/>
        <rFont val="Arial Narrow"/>
        <family val="2"/>
      </rPr>
      <t xml:space="preserve">Bases de datos  liquidación de impuestos 2022 DTAO 
</t>
    </r>
    <r>
      <rPr>
        <b/>
        <sz val="10"/>
        <rFont val="Arial Narrow"/>
        <family val="2"/>
      </rPr>
      <t>DTAM</t>
    </r>
    <r>
      <rPr>
        <sz val="10"/>
        <rFont val="Arial Narrow"/>
        <family val="2"/>
      </rPr>
      <t>: Se llevo a cabo el diligenciamiento de la base de datos y se carg</t>
    </r>
    <r>
      <rPr>
        <b/>
        <sz val="10"/>
        <rFont val="Arial Narrow"/>
        <family val="2"/>
      </rPr>
      <t>ó</t>
    </r>
    <r>
      <rPr>
        <sz val="10"/>
        <rFont val="Arial Narrow"/>
        <family val="2"/>
      </rPr>
      <t xml:space="preserve"> al drive.  Evidencia: TABLA LIQUIDACIÓN CONTRATISTAS 2022, TABLA LIQUIDACIÓN PROVEEDORES 2022.
</t>
    </r>
    <r>
      <rPr>
        <b/>
        <sz val="10"/>
        <rFont val="Arial Narrow"/>
        <family val="2"/>
      </rPr>
      <t xml:space="preserve">DTAN: </t>
    </r>
    <r>
      <rPr>
        <sz val="10"/>
        <rFont val="Arial Narrow"/>
        <family val="2"/>
      </rPr>
      <t xml:space="preserve">Se adjuntan base de datos Drive de los pagos efectuados a proveedores y contratistas correspondiente a los meses de Diciembre 21, Febrero y Marzo de 2022. Durante el mes de Enero solo se pagaron servicios publicos y nomina. ANEXOS: 1. BASE DE DATOS - DRIVE DICIEMBRE.- 2.  BASE DE DATOS - DRIVE FEBRERO RESERVA.- 3. BASE DE DATOS - DRIVE FEBRERO VIG 2022.- 4. BASE DE DATOS - DRIVE MARZO.
</t>
    </r>
    <r>
      <rPr>
        <b/>
        <sz val="10"/>
        <rFont val="Arial Narrow"/>
        <family val="2"/>
      </rPr>
      <t>DTCA:</t>
    </r>
    <r>
      <rPr>
        <sz val="10"/>
        <rFont val="Arial Narrow"/>
        <family val="2"/>
      </rPr>
      <t xml:space="preserve"> No reportó
</t>
    </r>
    <r>
      <rPr>
        <b/>
        <sz val="10"/>
        <rFont val="Arial Narrow"/>
        <family val="2"/>
      </rPr>
      <t xml:space="preserve">DTPA: </t>
    </r>
    <r>
      <rPr>
        <sz val="10"/>
        <rFont val="Arial Narrow"/>
        <family val="2"/>
      </rPr>
      <t xml:space="preserve">Se realizó el diligenciamiento de la base de datos de liquidaciones de  impuestos y registro de deducciones, con la información pertinente de los meses de enero, febrero y marzo de 2022: Evidencia:-1. Liquidacion_deducciones_Enero_2022, -2. Liquidacion_deducciones_Febrero_2022, -3. Liquidacion_deducciones_Marzo_2022
</t>
    </r>
    <r>
      <rPr>
        <b/>
        <sz val="10"/>
        <rFont val="Arial Narrow"/>
        <family val="2"/>
      </rPr>
      <t xml:space="preserve">DTOR: </t>
    </r>
    <r>
      <rPr>
        <sz val="10"/>
        <rFont val="Arial Narrow"/>
        <family val="2"/>
      </rPr>
      <t>Se realizó el diligenciamiento de la base de datos de liquidaciones de impuestos y registro de deducciones con la información pertinente Evidencia: 31.1 Liquidaciones drive 2022.</t>
    </r>
  </si>
  <si>
    <r>
      <rPr>
        <b/>
        <sz val="10"/>
        <rFont val="Arial Narrow"/>
        <family val="2"/>
      </rPr>
      <t>GGF:</t>
    </r>
    <r>
      <rPr>
        <sz val="10"/>
        <rFont val="Arial Narrow"/>
        <family val="2"/>
      </rPr>
      <t xml:space="preserve"> 8.33%
</t>
    </r>
    <r>
      <rPr>
        <b/>
        <sz val="10"/>
        <rFont val="Arial Narrow"/>
        <family val="2"/>
      </rPr>
      <t>DTCA:</t>
    </r>
    <r>
      <rPr>
        <sz val="10"/>
        <rFont val="Arial Narrow"/>
        <family val="2"/>
      </rPr>
      <t xml:space="preserve"> 8,33%
</t>
    </r>
    <r>
      <rPr>
        <b/>
        <sz val="10"/>
        <rFont val="Arial Narrow"/>
        <family val="2"/>
      </rPr>
      <t xml:space="preserve">DTAO: </t>
    </r>
    <r>
      <rPr>
        <sz val="10"/>
        <rFont val="Arial Narrow"/>
        <family val="2"/>
      </rPr>
      <t xml:space="preserve">8.33%
</t>
    </r>
    <r>
      <rPr>
        <b/>
        <sz val="10"/>
        <rFont val="Arial Narrow"/>
        <family val="2"/>
      </rPr>
      <t xml:space="preserve">DTAM: </t>
    </r>
    <r>
      <rPr>
        <sz val="10"/>
        <rFont val="Arial Narrow"/>
        <family val="2"/>
      </rPr>
      <t xml:space="preserve">8.33%
</t>
    </r>
    <r>
      <rPr>
        <b/>
        <sz val="10"/>
        <rFont val="Arial Narrow"/>
        <family val="2"/>
      </rPr>
      <t xml:space="preserve">DTAN: </t>
    </r>
    <r>
      <rPr>
        <sz val="10"/>
        <rFont val="Arial Narrow"/>
        <family val="2"/>
      </rPr>
      <t xml:space="preserve">8.33%
</t>
    </r>
    <r>
      <rPr>
        <b/>
        <sz val="10"/>
        <rFont val="Arial Narrow"/>
        <family val="2"/>
      </rPr>
      <t>DTPA:</t>
    </r>
    <r>
      <rPr>
        <sz val="10"/>
        <rFont val="Arial Narrow"/>
        <family val="2"/>
      </rPr>
      <t xml:space="preserve"> 8.33%
</t>
    </r>
    <r>
      <rPr>
        <b/>
        <sz val="10"/>
        <rFont val="Arial Narrow"/>
        <family val="2"/>
      </rPr>
      <t>DTOR:</t>
    </r>
    <r>
      <rPr>
        <sz val="10"/>
        <rFont val="Arial Narrow"/>
        <family val="2"/>
      </rPr>
      <t xml:space="preserve"> 8.33%</t>
    </r>
  </si>
  <si>
    <r>
      <t>GGF: Se elaboraron las precinciliaciones de impuestos de diciembre de 2031, enero y febrero 2022</t>
    </r>
    <r>
      <rPr>
        <b/>
        <sz val="10"/>
        <rFont val="Arial Narrow"/>
        <family val="2"/>
      </rPr>
      <t xml:space="preserve">
DTPA:</t>
    </r>
    <r>
      <rPr>
        <sz val="10"/>
        <rFont val="Arial Narrow"/>
        <family val="2"/>
      </rPr>
      <t xml:space="preserve"> Se realizaron las conciliaciones considerando mes vencido las cuales cuentan con las respectivas firmas por contabilidad y tesoreria.</t>
    </r>
    <r>
      <rPr>
        <b/>
        <sz val="10"/>
        <rFont val="Arial Narrow"/>
        <family val="2"/>
      </rPr>
      <t xml:space="preserve"> Evidencia: Anexo 01._CONCILIACION_BANCARIA_DIC_2021 DTPA.pdf, Anexo 02._CONCILIACION_BANCARIA_ENERO_2022 DTPA y Anexo 03._CONCILIACION_BANCARIA_FEB_2022 DTPA.pdf
DTAO:  </t>
    </r>
    <r>
      <rPr>
        <sz val="10"/>
        <rFont val="Arial Narrow"/>
        <family val="2"/>
      </rPr>
      <t>Se realizadon las  conciliaciones  entre contabilidad y tesoreria, de los valores a presentar en las declaraciones tributarias, y saldos pendientes de declarar por aproximacion al multiplo de mil.  De diciembre, enero y febrero 2022, debidamente firmadas</t>
    </r>
    <r>
      <rPr>
        <b/>
        <sz val="10"/>
        <rFont val="Arial Narrow"/>
        <family val="2"/>
      </rPr>
      <t xml:space="preserve">.Evidencias:Conciliaciones DICIEMBRE 2021 gobierno Conciliaciones ENERO 2022 gobierno Conciliaciones FEBRERO 2022 gobierno
DTAM: </t>
    </r>
    <r>
      <rPr>
        <sz val="10"/>
        <rFont val="Arial Narrow"/>
        <family val="2"/>
      </rPr>
      <t>Se generaron la preconciliaciones de enero a marzo de 2022.</t>
    </r>
    <r>
      <rPr>
        <b/>
        <sz val="10"/>
        <rFont val="Arial Narrow"/>
        <family val="2"/>
      </rPr>
      <t xml:space="preserve"> Evidencia: </t>
    </r>
    <r>
      <rPr>
        <sz val="10"/>
        <rFont val="Arial Narrow"/>
        <family val="2"/>
      </rPr>
      <t>01-2022- Preconciliaciones_ Enero ENERO  _2022, 02-2022- Preconciliaciones_ Febro GN  _2022.xlsx, 03-2022- Preconciliaciones_ Febre FONAM  _2022, 04-2022- Preconciliaciones_ Marzo  _2022, 05-2022- Preconciliaciones_ Marzo GN  _2022</t>
    </r>
    <r>
      <rPr>
        <b/>
        <sz val="10"/>
        <rFont val="Arial Narrow"/>
        <family val="2"/>
      </rPr>
      <t xml:space="preserve">
DTAN: </t>
    </r>
    <r>
      <rPr>
        <sz val="10"/>
        <rFont val="Arial Narrow"/>
        <family val="2"/>
      </rPr>
      <t xml:space="preserve">Se adjuntan preconciliacion de impuestos elaborada y firmada por el contador y la pagadora, correspondientes a los meses de noviembre, diciembre de  2021  y los meses: Enero y febrero de 2022 pagados en Diciembre, enero, febrero y marzo respectivamente.ANEXOS: 1. 2021. 11. Preconciliaciones Noviembre.- 2. 2021. 12. Preconciliaciones Diciembre.- 3. 2022. 1. Preconciliaciones Enero.- 4. 2022. 2. Preconciliaciones Febrero.
</t>
    </r>
    <r>
      <rPr>
        <b/>
        <sz val="10"/>
        <rFont val="Arial Narrow"/>
        <family val="2"/>
      </rPr>
      <t>DTCA:</t>
    </r>
    <r>
      <rPr>
        <sz val="10"/>
        <rFont val="Arial Narrow"/>
        <family val="2"/>
      </rPr>
      <t xml:space="preserve"> Informe de Conciliación Impuestos FEBRERO 2022 - NACIÓN; Informe de Conciliación Impuestos Febrero 2022 - FONAM; Informe de Conciliación Impuestos ENERO 2022 - NACIÓN (1); Informe de Conciliación Impuestos Enero 2022 - FONAM; Conciliación de Impuestos DICIEMBRE  2021 - NACIÓN Y FONAM
Monitoreo:  Se realizan las debidas conciliaciones de impuestos entre contabilidad y tesorería  y se evidencian firmadas por Contabilidad y Tesorería.: Informe de Conciliación Impuestos FEBRERO 2022 - NACIÓN; Informe de Conciliación Impuestos Febrero 2022 - FONAM; Informe de Conciliación Impuestos ENERO 2022 - NACIÓN (1); Informe de Conciliación Impuestos Enero 2022 - FONAM; Conciliación de Impuestos DICIEMBRE  2021 - NACIÓN Y FONAM.
</t>
    </r>
    <r>
      <rPr>
        <b/>
        <sz val="10"/>
        <rFont val="Arial Narrow"/>
        <family val="2"/>
      </rPr>
      <t xml:space="preserve">DTPA: </t>
    </r>
    <r>
      <rPr>
        <sz val="10"/>
        <rFont val="Arial Narrow"/>
        <family val="2"/>
      </rPr>
      <t xml:space="preserve">Se realizaron las conciliaciones considerando mes vencido las cuales cuentan con las respectivas firmas por contabilidad y tesoreria. Evidencia: Anexo 01._CONCILIACION_BANCARIA_DIC_2021 DTPA.pdf, Anexo 02._CONCILIACION_BANCARIA_ENERO_2022 DTPA, Anexo 03._CONCILIACION_BANCARIA_FEB_2022 DTPA.pdf
</t>
    </r>
    <r>
      <rPr>
        <b/>
        <sz val="10"/>
        <rFont val="Arial Narrow"/>
        <family val="2"/>
      </rPr>
      <t xml:space="preserve">DTOR: </t>
    </r>
    <r>
      <rPr>
        <sz val="10"/>
        <rFont val="Arial Narrow"/>
        <family val="2"/>
      </rPr>
      <t>Se anexa Pre conciliaciones gn de los meses de diciembre, enero, febrero y conciliaciones CEN de deducciones mes de diciembre, enero y  febrero  gn, de igual manera se anexan las conciliaciones CEN de deducciones de diciembre 2021 y enero y febrero 2022 de la subcuenta FONAM, y las reconciliaciones de diciembre 2021 y de febrero 2022 dado que en enero no se realizaron pagos que generaran deducciones de renta e ica.
31.2 Conciliación de impuestos diciembre 2021
31.2 Pre conciliaciones diciembre DIAN
31.2_Preconciliaciones enero DIAN
31.2_Preconciliaciones Enero gn
31.2_Preconciliaciones Enero-Febrero gn
31.2_Preconciliaciones Febrero DIAN
31.2-Conciliación de impuestos enero 2022 gn
31.2-Conciliación de impuestos Febrero 2022 gn
31.2-Preconciliaciones Diciembre gn
riesgo 31.2 conciliación de impuestos - bolsa deducciones enero 2022 FONAM
riesgo 31.2 conciliación de impuestos - bolsa deducciones febrero 2022 FONAM
riesgo 32.2- Pre conciliación febrero 2022 FONAM
riesgo 32.2 Pre conciliación diciembre FONAM 2021</t>
    </r>
  </si>
  <si>
    <r>
      <rPr>
        <b/>
        <sz val="10"/>
        <rFont val="Arial Narrow"/>
        <family val="2"/>
      </rPr>
      <t>GGF:</t>
    </r>
    <r>
      <rPr>
        <sz val="10"/>
        <rFont val="Arial Narrow"/>
        <family val="2"/>
      </rPr>
      <t xml:space="preserve"> 8.33%
</t>
    </r>
    <r>
      <rPr>
        <b/>
        <sz val="10"/>
        <rFont val="Arial Narrow"/>
        <family val="2"/>
      </rPr>
      <t>DTPA: 8,33%</t>
    </r>
    <r>
      <rPr>
        <sz val="10"/>
        <rFont val="Arial Narrow"/>
        <family val="2"/>
      </rPr>
      <t xml:space="preserve">
</t>
    </r>
    <r>
      <rPr>
        <b/>
        <sz val="10"/>
        <rFont val="Arial Narrow"/>
        <family val="2"/>
      </rPr>
      <t>DTAO:</t>
    </r>
    <r>
      <rPr>
        <sz val="10"/>
        <rFont val="Arial Narrow"/>
        <family val="2"/>
      </rPr>
      <t xml:space="preserve"> 8.33%
</t>
    </r>
    <r>
      <rPr>
        <b/>
        <sz val="10"/>
        <rFont val="Arial Narrow"/>
        <family val="2"/>
      </rPr>
      <t>DTAM:</t>
    </r>
    <r>
      <rPr>
        <sz val="10"/>
        <rFont val="Arial Narrow"/>
        <family val="2"/>
      </rPr>
      <t xml:space="preserve"> 8.33%
</t>
    </r>
    <r>
      <rPr>
        <b/>
        <sz val="10"/>
        <rFont val="Arial Narrow"/>
        <family val="2"/>
      </rPr>
      <t>DTAN: 8.33%</t>
    </r>
    <r>
      <rPr>
        <sz val="10"/>
        <rFont val="Arial Narrow"/>
        <family val="2"/>
      </rPr>
      <t xml:space="preserve">
</t>
    </r>
    <r>
      <rPr>
        <b/>
        <sz val="10"/>
        <rFont val="Arial Narrow"/>
        <family val="2"/>
      </rPr>
      <t>DTCA: 8,33%</t>
    </r>
    <r>
      <rPr>
        <sz val="10"/>
        <rFont val="Arial Narrow"/>
        <family val="2"/>
      </rPr>
      <t xml:space="preserve">
</t>
    </r>
    <r>
      <rPr>
        <b/>
        <sz val="10"/>
        <rFont val="Arial Narrow"/>
        <family val="2"/>
      </rPr>
      <t xml:space="preserve">DTOR: </t>
    </r>
    <r>
      <rPr>
        <sz val="10"/>
        <rFont val="Arial Narrow"/>
        <family val="2"/>
      </rPr>
      <t>8.33%</t>
    </r>
  </si>
  <si>
    <r>
      <rPr>
        <b/>
        <sz val="10"/>
        <rFont val="Arial Narrow"/>
        <family val="2"/>
      </rPr>
      <t xml:space="preserve">GGF: </t>
    </r>
    <r>
      <rPr>
        <sz val="10"/>
        <rFont val="Arial Narrow"/>
        <family val="2"/>
      </rPr>
      <t>Sepresentaron declaraciones de impuestos de diciembre de 2021 a presentar en enero de 2022, la declaraciones de enero a presentar en febrero de 2022 y las declaraciones de febrero a presentar en marzo de 2022</t>
    </r>
    <r>
      <rPr>
        <b/>
        <sz val="10"/>
        <rFont val="Arial Narrow"/>
        <family val="2"/>
      </rPr>
      <t xml:space="preserve">
DTCA:</t>
    </r>
    <r>
      <rPr>
        <sz val="10"/>
        <rFont val="Arial Narrow"/>
        <family val="2"/>
      </rPr>
      <t xml:space="preserve"> Se verificó el cumplimiento de las fechas establecidas en el cronograma para cada una de las actividades para la presentación y pago de los impuestos. &lt;Evidencias:CRONOGRAMA IMPUESTOS (Primer trimestre 2022),  ESTAMPILLA  - NACION (Presentadas y pagadas trimestres 1 2022) (RETEFUENTE - Presentadas primer trimestre 2022 DTCA -NACION)  RETEICA Santa Marta (1er trimestre 2022) - NACION) RETEICA CARTAGENA (trimestres 1 2022 - NACION)  RETEICA PROVIDENCIA (1er trimestre 2022) - NACION (CRONOGRAMA IMPUESTOS (Primer trimestre 2022)
 </t>
    </r>
    <r>
      <rPr>
        <b/>
        <sz val="10"/>
        <rFont val="Arial Narrow"/>
        <family val="2"/>
      </rPr>
      <t>DTAO:</t>
    </r>
    <r>
      <rPr>
        <sz val="10"/>
        <rFont val="Arial Narrow"/>
        <family val="2"/>
      </rPr>
      <t xml:space="preserve">  Se Verificó el cumplimiento de las fechas establecidas en el cronograma para la presentación y pago de los impuestos  con las declaraciones y  soportes. Del mes de diciembre, enero y febrerro 2022.Evidencias:Anexo1. Cronograma de actividades presentación diciembre y pago de enero 2021de impuestos, Anexo 2. Cronograma de actividades presentación enero y pago de febrero 2022 de impuestos, Anexo 3.Cronograma de actividades presentación febrero y pago de marzo 2022 de impuestos, Carpetas: Impuestos diciembre 2021 pagados en enero 2022 y Impuestos enero 2022 pagados en febrero 2022
Impuestos febrero pagados en marzo 2022
</t>
    </r>
    <r>
      <rPr>
        <b/>
        <sz val="10"/>
        <rFont val="Arial Narrow"/>
        <family val="2"/>
      </rPr>
      <t xml:space="preserve">DTAM: </t>
    </r>
    <r>
      <rPr>
        <sz val="10"/>
        <rFont val="Arial Narrow"/>
        <family val="2"/>
      </rPr>
      <t xml:space="preserve">Se adjunta información de los soportes de pago reteica  Departamentos Caquetá, Putumayo y Guaviare. Con la respectiva matriz y preconciliaciones
</t>
    </r>
    <r>
      <rPr>
        <b/>
        <sz val="10"/>
        <rFont val="Arial Narrow"/>
        <family val="2"/>
      </rPr>
      <t xml:space="preserve">DTAN: </t>
    </r>
    <r>
      <rPr>
        <sz val="10"/>
        <rFont val="Arial Narrow"/>
        <family val="2"/>
      </rPr>
      <t xml:space="preserve">Cronograma de actividades para la presentación y pago de impuestos con seguimiento en Drive y Declaraciones con soporte de pago. ANEXOS: 3. CRONOGRAMA DE IMPUESTOS
</t>
    </r>
    <r>
      <rPr>
        <b/>
        <sz val="10"/>
        <rFont val="Arial Narrow"/>
        <family val="2"/>
      </rPr>
      <t>DTPA</t>
    </r>
    <r>
      <rPr>
        <sz val="10"/>
        <rFont val="Arial Narrow"/>
        <family val="2"/>
      </rPr>
      <t xml:space="preserve">: Para la Vigencia 2022, se han venido realizado los pagos oportunamente como se encuentran establecidos en el cronograma de actividades para la presentación y pago de impuestos.
</t>
    </r>
    <r>
      <rPr>
        <b/>
        <sz val="10"/>
        <rFont val="Arial Narrow"/>
        <family val="2"/>
      </rPr>
      <t xml:space="preserve">DTPA: </t>
    </r>
    <r>
      <rPr>
        <sz val="10"/>
        <rFont val="Arial Narrow"/>
        <family val="2"/>
      </rPr>
      <t xml:space="preserve">Para la Vigencia 2022, se han venido realizado los pagos oportunamente como se encuentran establecidos en el cronograma de actividades para la presentación y pago de impuestos.
Evidencias:
-Anexo 01.Cronograma de actividades para la presentaci¢n y pago de impuestos_ENERO_2022
-Anexo 02. Declaracion_Diciembre_2021
-Anexo 03. Recibo_pago_retefuente_Diciembre_2021
-Anexo 04. Recibo_pago_ReteIva_Diciembre_2021
-Anexo 05. Declaracion_Enero_2022
-Anexo 06. Recibo_pago_ReteFuente_Enero_2022
-Anexo 07. Recibo_pago_ReteIva_Enero_2022
-Anexo 08. Declaración_Febrero_2022
-Anexo 09. Recibo_pago_ReteFuente_Febrero_2022
-Anexo 10. Recibo_pago_ReteIva_Febrero_2022
</t>
    </r>
    <r>
      <rPr>
        <b/>
        <sz val="10"/>
        <rFont val="Arial Narrow"/>
        <family val="2"/>
      </rPr>
      <t xml:space="preserve">DTOR: </t>
    </r>
    <r>
      <rPr>
        <sz val="10"/>
        <rFont val="Arial Narrow"/>
        <family val="2"/>
      </rPr>
      <t>Se realizó los pagos oportunamente como se encuentra establecido en el cronograma de actividades para la presentación de pago de ipuestos. Evidencia: se anexa cronograma de impuestos GN como las declaraciones y pagos tanto de retención en la fuente como RETEICAS y estampilla pro univerdad del Amazonas pagados en el mes de enero, febrero y marzo, y también el cronograma correspondiente de la subcuenta FONAM y los formularios y soportes de pago de los impuestos pagados en el mes de enero y en el mes de marzo, dado que para el mes de febrero no se realizaron pagos de impuestos, no hay evidencias a subir por dicho mes.
31.3 Cronograma Impuestos GN 2021-2022
31.3 Declaraciones y pagos
riesgo 31.3 declaraciones y pagos FONAM
riesgo 32.3  Cronograma de actividades para la presentación y pago de impuestos FONAM 2022
-Anexo 06. Recibo_pago_ReteFuente_Enero_2022
-Anexo 07. Recibo_pago_ReteIva_Enero_2022
-Anexo 08. Declaración_Febrero_2022
-Anexo 09. Recibo_pago_ReteFuente_Febrero_2022
-Anexo 10. Recibo_pago_ReteIva_Febrero_2022</t>
    </r>
  </si>
  <si>
    <r>
      <rPr>
        <b/>
        <sz val="10"/>
        <rFont val="Arial Narrow"/>
        <family val="2"/>
      </rPr>
      <t>GGF:</t>
    </r>
    <r>
      <rPr>
        <sz val="10"/>
        <rFont val="Arial Narrow"/>
        <family val="2"/>
      </rPr>
      <t xml:space="preserve"> 17%
</t>
    </r>
    <r>
      <rPr>
        <b/>
        <sz val="10"/>
        <rFont val="Arial Narrow"/>
        <family val="2"/>
      </rPr>
      <t>DTCA:</t>
    </r>
    <r>
      <rPr>
        <sz val="10"/>
        <rFont val="Arial Narrow"/>
        <family val="2"/>
      </rPr>
      <t xml:space="preserve"> 16,67%
</t>
    </r>
    <r>
      <rPr>
        <b/>
        <sz val="10"/>
        <rFont val="Arial Narrow"/>
        <family val="2"/>
      </rPr>
      <t>DTAO</t>
    </r>
    <r>
      <rPr>
        <sz val="10"/>
        <rFont val="Arial Narrow"/>
        <family val="2"/>
      </rPr>
      <t xml:space="preserve">: 17%
</t>
    </r>
    <r>
      <rPr>
        <b/>
        <sz val="10"/>
        <rFont val="Arial Narrow"/>
        <family val="2"/>
      </rPr>
      <t>DTAM</t>
    </r>
    <r>
      <rPr>
        <sz val="10"/>
        <rFont val="Arial Narrow"/>
        <family val="2"/>
      </rPr>
      <t xml:space="preserve">: 17%
</t>
    </r>
    <r>
      <rPr>
        <b/>
        <sz val="10"/>
        <rFont val="Arial Narrow"/>
        <family val="2"/>
      </rPr>
      <t>DTAN: 17%</t>
    </r>
    <r>
      <rPr>
        <sz val="10"/>
        <rFont val="Arial Narrow"/>
        <family val="2"/>
      </rPr>
      <t xml:space="preserve">
</t>
    </r>
    <r>
      <rPr>
        <b/>
        <sz val="10"/>
        <rFont val="Arial Narrow"/>
        <family val="2"/>
      </rPr>
      <t>DTPA</t>
    </r>
    <r>
      <rPr>
        <sz val="10"/>
        <rFont val="Arial Narrow"/>
        <family val="2"/>
      </rPr>
      <t xml:space="preserve">: 17%
</t>
    </r>
    <r>
      <rPr>
        <b/>
        <sz val="10"/>
        <rFont val="Arial Narrow"/>
        <family val="2"/>
      </rPr>
      <t>DTOR</t>
    </r>
    <r>
      <rPr>
        <sz val="10"/>
        <rFont val="Arial Narrow"/>
        <family val="2"/>
      </rPr>
      <t>: 17%</t>
    </r>
  </si>
  <si>
    <r>
      <rPr>
        <b/>
        <sz val="10"/>
        <rFont val="Arial Narrow"/>
        <family val="2"/>
      </rPr>
      <t xml:space="preserve">GGF: </t>
    </r>
    <r>
      <rPr>
        <sz val="10"/>
        <rFont val="Arial Narrow"/>
        <family val="2"/>
      </rPr>
      <t>31/03/2022</t>
    </r>
  </si>
  <si>
    <r>
      <rPr>
        <b/>
        <sz val="10"/>
        <rFont val="Arial Narrow"/>
        <family val="2"/>
      </rPr>
      <t xml:space="preserve">GGF </t>
    </r>
    <r>
      <rPr>
        <sz val="10"/>
        <rFont val="Arial Narrow"/>
        <family val="2"/>
      </rPr>
      <t xml:space="preserve">Para el periodo comprendido entre enero 1 y marzo 31 de 2022, se han emitido 13 certificaciones correspondientes a recaudo de Fonam - Recurso 20 del proyecto "Administración de las áreas del sistema de Parques Nacionales Naturales y coordinación del sistema nacional de áreas protegidas – Otros grupos" con destino a las diferentes territoriales.
De forma previa a la emisión de las certificaciones se realiza verificación de la disponibilidad de los recursos y PAA 2022.Evidencias: 
1. Se anexan ocho carpetas que contienen 13 certificaciones. 
</t>
    </r>
    <r>
      <rPr>
        <b/>
        <sz val="10"/>
        <rFont val="Arial Narrow"/>
        <family val="2"/>
      </rPr>
      <t>NOTA:</t>
    </r>
    <r>
      <rPr>
        <sz val="10"/>
        <rFont val="Arial Narrow"/>
        <family val="2"/>
      </rPr>
      <t xml:space="preserve">
El proceso supero el proceso dsupero la meta establecida por cuanto es una actividad de demanda y no se tenia proyecta un mayo número, por cuanto el proximo reporte se solicitará el ajuste de la meta. </t>
    </r>
  </si>
  <si>
    <r>
      <rPr>
        <b/>
        <sz val="10"/>
        <rFont val="Arial Narrow"/>
        <family val="2"/>
      </rPr>
      <t>GGF:</t>
    </r>
    <r>
      <rPr>
        <sz val="10"/>
        <rFont val="Arial Narrow"/>
        <family val="2"/>
      </rPr>
      <t xml:space="preserve"> 33%</t>
    </r>
  </si>
  <si>
    <r>
      <rPr>
        <b/>
        <sz val="10"/>
        <rFont val="Arial Narrow"/>
        <family val="2"/>
      </rPr>
      <t xml:space="preserve">GGF </t>
    </r>
    <r>
      <rPr>
        <sz val="10"/>
        <rFont val="Arial Narrow"/>
        <family val="2"/>
      </rPr>
      <t>Se realizó seguimiento a la recuperación de cartera de FONAM establecida en los excedentes financieros. correspondiente al  primes cuatrimestre. Evidencias: 1. Informe seguimiento recuperación cartera FONAM enero 2022 pdf, 2. Informe seguimiento recuperación cartera FONAM febrero 2022 y 3. Informe seguimiento recuperación cartera FONAM marzo 2022.</t>
    </r>
  </si>
  <si>
    <r>
      <rPr>
        <b/>
        <sz val="10"/>
        <rFont val="Arial Narrow"/>
        <family val="2"/>
      </rPr>
      <t xml:space="preserve">GGF: </t>
    </r>
    <r>
      <rPr>
        <sz val="10"/>
        <rFont val="Arial Narrow"/>
        <family val="2"/>
      </rPr>
      <t>21/04/2022</t>
    </r>
  </si>
  <si>
    <r>
      <rPr>
        <b/>
        <sz val="10"/>
        <rFont val="Arial Narrow"/>
        <family val="2"/>
      </rPr>
      <t xml:space="preserve">GGF </t>
    </r>
    <r>
      <rPr>
        <sz val="10"/>
        <rFont val="Arial Narrow"/>
        <family val="2"/>
      </rPr>
      <t>Se remite formato de conciliacion e informe de seguimiento al Saldo de la CUN, donde se determinan la afectación generada por el proyecto de desincentivo de los recursos del Fonam del mes de Enero, toda vez que las actas son remitidas a partir del insumo entregado por el MADS de manera mensual y de acuerdo a sus cierres contables. Evidencias: Conciliación enviada  y memorando 20224300060771_00001 ENERO 22</t>
    </r>
  </si>
  <si>
    <r>
      <rPr>
        <b/>
        <sz val="10"/>
        <rFont val="Arial Narrow"/>
        <family val="2"/>
      </rPr>
      <t xml:space="preserve">GGF </t>
    </r>
    <r>
      <rPr>
        <sz val="10"/>
        <rFont val="Arial Narrow"/>
        <family val="2"/>
      </rPr>
      <t xml:space="preserve">Para el reporte actual no se genera avance porcentual de la acción, toda vez que se remitió en el mes de noviembre de 2021. </t>
    </r>
  </si>
  <si>
    <t>Los soportes suministrados y la descripción de los mismos en la matriz, son eficaces y denotan seguimiento que aportan a a la No materializar el Riesgo.</t>
  </si>
  <si>
    <t>Los soportes suministrados y la descripción de los mismos en la matriz denotan seguimiento al Riesgo. Sin embargo no se puede establecer que aporten a la No materialización del Riesgo.</t>
  </si>
  <si>
    <t>La Unidad de Decisión reportó que no programó avances al respecto para este periodo.</t>
  </si>
  <si>
    <t xml:space="preserve">1. El control es ejecutado por el Jefe de la dependencia (Coordinador(a) del Grupo de Trámites y Evaluación Ambiental), quien asigna de conformidad con lo remitido por los usuarios y la dependencia de Atención al Usuario por el Gestor Documental ORFEO, al profesional Lider temático de RNSC del GTEA, los expedientes para que este a su vez realice el reparto de los mismos, a los profesionales técnicos y juridicos, con el propósito de evitar la materialización del riesgo.
En caso de desviación del control y ante la materialización del riesgo, se genera el traslado para la apertura de investigación disciplinaria con la dependencia encargada a nivel de entidad. 
Evidencias: Reportes de ORFEO y de correos electrónicos enviados a Correspondencia para radicar.
</t>
  </si>
  <si>
    <t xml:space="preserve">No se evidencian soportes relacionados con las acciones establecidas. Se reportan avances en la descripción. </t>
  </si>
  <si>
    <r>
      <t>PNN Cueva De Los Guacharos:50%
PNN Complejo volcánico Doña Juana:0%
PNN Las Hermosas: 16.66%
PNN Las Orquideas :0%
PNN Los Nevados: 0%
PNN Nevado Del Huila: 0%
PNN Purace: 16.66%
PNN Selva De Florencia: 0% 
PNN Tatama: 50%</t>
    </r>
    <r>
      <rPr>
        <b/>
        <sz val="10"/>
        <rFont val="Arial Narrow"/>
        <family val="2"/>
      </rPr>
      <t xml:space="preserve">
SFF Galeras: 16,6%</t>
    </r>
    <r>
      <rPr>
        <sz val="10"/>
        <rFont val="Arial Narrow"/>
        <family val="2"/>
      </rPr>
      <t xml:space="preserve">
SFF Isla De La Corota: 50%
SFF Otun Quimbaya: 0% </t>
    </r>
  </si>
  <si>
    <t>PNN Paramillo 17%
PNN Tayrona 0%
PNN CGSM 0%
EL CORCHAL 0%
PROVIDENCIA 0%
CRSB 0%
CORALES DE PROFUNDIDAD 50%
VIPIS 0%
LOC COLORADOS 50%
MACUIRA 0%
LOS FLAMENCOS 50%
SNSM 50%
ACANDÍ 0%
PORTETE 0%</t>
  </si>
  <si>
    <t>La oportunidad establecida permite evidenciar que se impulsan y promueven las mejoras en Parques Nacionales Naturales de Colombia.</t>
  </si>
  <si>
    <t>No se evidencia avance descriptivo o está incompleto en el Mapa de Riesgos.</t>
  </si>
  <si>
    <t>La oportunidad establecida no permite evidenciar que se impulsan y promueven las mejoras en Parques Nacionales Naturales de Colombia.</t>
  </si>
  <si>
    <t>Carpeta sin información y reportados anexos en el Mapa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</si>
</sst>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m/yyyy"/>
    <numFmt numFmtId="165" formatCode="dd/mm/yyyy"/>
    <numFmt numFmtId="166" formatCode="0.0%"/>
    <numFmt numFmtId="167" formatCode="dd/mm/yyyy;@"/>
  </numFmts>
  <fonts count="91">
    <font>
      <sz val="10"/>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Narrow"/>
      <family val="2"/>
    </font>
    <font>
      <b/>
      <sz val="12"/>
      <color rgb="FF000000"/>
      <name val="Arial Narrow"/>
      <family val="2"/>
    </font>
    <font>
      <sz val="10"/>
      <name val="Calibri"/>
      <family val="2"/>
    </font>
    <font>
      <sz val="11"/>
      <color theme="1"/>
      <name val="Arial Narrow"/>
      <family val="2"/>
    </font>
    <font>
      <b/>
      <sz val="11"/>
      <color theme="1"/>
      <name val="Arial Narrow"/>
      <family val="2"/>
    </font>
    <font>
      <sz val="10"/>
      <color theme="1"/>
      <name val="Arial"/>
      <family val="2"/>
    </font>
    <font>
      <sz val="10"/>
      <color rgb="FF000000"/>
      <name val="Arial"/>
      <family val="2"/>
    </font>
    <font>
      <b/>
      <sz val="9"/>
      <color rgb="FF000000"/>
      <name val="Arial Narrow"/>
      <family val="2"/>
    </font>
    <font>
      <b/>
      <sz val="11"/>
      <color rgb="FF000000"/>
      <name val="Arial Narrow"/>
      <family val="2"/>
    </font>
    <font>
      <sz val="11"/>
      <color rgb="FFFF0000"/>
      <name val="Arial Narrow"/>
      <family val="2"/>
    </font>
    <font>
      <sz val="10"/>
      <color theme="1"/>
      <name val="Arial Narrow"/>
      <family val="2"/>
    </font>
    <font>
      <sz val="10"/>
      <color rgb="FF000000"/>
      <name val="Arial Narrow"/>
      <family val="2"/>
    </font>
    <font>
      <b/>
      <sz val="10"/>
      <color rgb="FF000000"/>
      <name val="Arial Narrow"/>
      <family val="2"/>
    </font>
    <font>
      <b/>
      <sz val="10"/>
      <color theme="1"/>
      <name val="Arial Narrow"/>
      <family val="2"/>
    </font>
    <font>
      <sz val="16"/>
      <color theme="1"/>
      <name val="Arial Narrow"/>
      <family val="2"/>
    </font>
    <font>
      <b/>
      <sz val="16"/>
      <color theme="1"/>
      <name val="Arial Narrow"/>
      <family val="2"/>
    </font>
    <font>
      <sz val="11"/>
      <color theme="1"/>
      <name val="Calibri"/>
      <family val="2"/>
    </font>
    <font>
      <sz val="14"/>
      <color theme="1"/>
      <name val="Arial Narrow"/>
      <family val="2"/>
    </font>
    <font>
      <b/>
      <sz val="11"/>
      <color theme="0"/>
      <name val="Arial Narrow"/>
      <family val="2"/>
    </font>
    <font>
      <b/>
      <sz val="10"/>
      <color theme="0"/>
      <name val="Arial Narrow"/>
      <family val="2"/>
    </font>
    <font>
      <b/>
      <strike/>
      <sz val="11"/>
      <color theme="0"/>
      <name val="Arial Narrow"/>
      <family val="2"/>
    </font>
    <font>
      <sz val="12"/>
      <color theme="1"/>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trike/>
      <sz val="11"/>
      <color rgb="FF000000"/>
      <name val="Arial Narrow"/>
      <family val="2"/>
    </font>
    <font>
      <strike/>
      <sz val="11"/>
      <color theme="1"/>
      <name val="Arial Narrow"/>
      <family val="2"/>
    </font>
    <font>
      <sz val="11"/>
      <color rgb="FF000000"/>
      <name val="&quot;Arial Narrow&quot;"/>
    </font>
    <font>
      <b/>
      <sz val="12"/>
      <color theme="1"/>
      <name val="Arial Narrow"/>
      <family val="2"/>
    </font>
    <font>
      <sz val="14"/>
      <color rgb="FFFF0000"/>
      <name val="Arial Narrow"/>
      <family val="2"/>
    </font>
    <font>
      <sz val="10"/>
      <color rgb="FFFF0000"/>
      <name val="Arial Narrow"/>
      <family val="2"/>
    </font>
    <font>
      <b/>
      <sz val="10"/>
      <color rgb="FF000000"/>
      <name val="&quot;Arial Narrow&quot;"/>
    </font>
    <font>
      <b/>
      <sz val="11"/>
      <color rgb="FF000000"/>
      <name val="&quot;Arial Narrow&quot;"/>
    </font>
    <font>
      <sz val="10"/>
      <color rgb="FF000000"/>
      <name val="&quot;Arial Narrow&quot;"/>
    </font>
    <font>
      <sz val="10"/>
      <color rgb="FF000000"/>
      <name val="Arial"/>
      <family val="2"/>
    </font>
    <font>
      <b/>
      <sz val="10"/>
      <color rgb="FF9C0006"/>
      <name val="&quot;Arial Narrow&quot;"/>
    </font>
    <font>
      <b/>
      <sz val="12"/>
      <color theme="0"/>
      <name val="Arial Narrow"/>
      <family val="2"/>
    </font>
    <font>
      <sz val="11"/>
      <color rgb="FF3F3F3F"/>
      <name val="Arial Narrow"/>
      <family val="2"/>
    </font>
    <font>
      <b/>
      <sz val="13"/>
      <color theme="1"/>
      <name val="Arial Narrow"/>
      <family val="2"/>
    </font>
    <font>
      <b/>
      <sz val="14"/>
      <color theme="1"/>
      <name val="Arial Narrow"/>
      <family val="2"/>
    </font>
    <font>
      <b/>
      <sz val="16"/>
      <color rgb="FFF47710"/>
      <name val="Arial Narrow"/>
      <family val="2"/>
    </font>
    <font>
      <sz val="11"/>
      <color rgb="FF800080"/>
      <name val="Arial Narrow"/>
      <family val="2"/>
    </font>
    <font>
      <sz val="11"/>
      <color rgb="FFFF9900"/>
      <name val="Arial Narrow"/>
      <family val="2"/>
    </font>
    <font>
      <b/>
      <sz val="11"/>
      <color rgb="FFFF9900"/>
      <name val="Arial Narrow"/>
      <family val="2"/>
    </font>
    <font>
      <sz val="11"/>
      <color rgb="FF339966"/>
      <name val="Arial Narrow"/>
      <family val="2"/>
    </font>
    <font>
      <b/>
      <sz val="11"/>
      <color rgb="FF595959"/>
      <name val="Arial Narrow"/>
      <family val="2"/>
    </font>
    <font>
      <b/>
      <sz val="11"/>
      <color rgb="FF3F3F3F"/>
      <name val="Arial Narrow"/>
      <family val="2"/>
    </font>
    <font>
      <b/>
      <u/>
      <sz val="11"/>
      <color theme="1"/>
      <name val="Arial Narrow"/>
      <family val="2"/>
    </font>
    <font>
      <i/>
      <sz val="10"/>
      <color theme="1"/>
      <name val="Arial Narrow"/>
      <family val="2"/>
    </font>
    <font>
      <b/>
      <u/>
      <sz val="10"/>
      <color theme="1"/>
      <name val="Arial Narrow"/>
      <family val="2"/>
    </font>
    <font>
      <sz val="18"/>
      <color theme="1"/>
      <name val="Arial Narrow"/>
      <family val="2"/>
    </font>
    <font>
      <b/>
      <sz val="11"/>
      <color rgb="FFE36C09"/>
      <name val="Arial Narrow"/>
      <family val="2"/>
    </font>
    <font>
      <b/>
      <sz val="12"/>
      <name val="Arial Narrow"/>
      <family val="2"/>
    </font>
    <font>
      <sz val="10"/>
      <name val="Arial Narrow"/>
      <family val="2"/>
    </font>
    <font>
      <sz val="10"/>
      <name val="Calibri"/>
      <family val="2"/>
    </font>
    <font>
      <sz val="12"/>
      <color theme="1"/>
      <name val="Arial Narrow"/>
      <family val="2"/>
    </font>
    <font>
      <b/>
      <sz val="12"/>
      <color theme="1"/>
      <name val="Arial Narrow"/>
      <family val="2"/>
    </font>
    <font>
      <sz val="10"/>
      <color theme="1"/>
      <name val="Arial Narrow"/>
      <family val="2"/>
    </font>
    <font>
      <sz val="10"/>
      <color rgb="FF000000"/>
      <name val="Calibri"/>
      <family val="2"/>
      <scheme val="minor"/>
    </font>
    <font>
      <sz val="10"/>
      <color rgb="FF000000"/>
      <name val="Calibri"/>
      <family val="2"/>
      <scheme val="minor"/>
    </font>
    <font>
      <sz val="11"/>
      <name val="Calibri"/>
      <family val="2"/>
    </font>
    <font>
      <sz val="11"/>
      <color rgb="FF000000"/>
      <name val="Calibri"/>
      <family val="2"/>
      <scheme val="minor"/>
    </font>
    <font>
      <sz val="11"/>
      <color theme="1"/>
      <name val="Arial"/>
      <family val="2"/>
    </font>
    <font>
      <sz val="12"/>
      <name val="Arial Narrow"/>
      <family val="2"/>
    </font>
    <font>
      <b/>
      <sz val="10"/>
      <name val="Arial Narrow"/>
      <family val="2"/>
    </font>
    <font>
      <sz val="11"/>
      <name val="Arial Narrow"/>
      <family val="2"/>
    </font>
    <font>
      <b/>
      <sz val="11"/>
      <name val="Arial Narrow"/>
      <family val="2"/>
    </font>
    <font>
      <i/>
      <sz val="11"/>
      <name val="Arial Narrow"/>
      <family val="2"/>
    </font>
    <font>
      <sz val="10"/>
      <name val="Calibri"/>
      <family val="2"/>
      <scheme val="minor"/>
    </font>
    <font>
      <sz val="10"/>
      <color theme="3"/>
      <name val="Arial Narrow"/>
      <family val="2"/>
    </font>
    <font>
      <sz val="9"/>
      <name val="Arial Narrow"/>
      <family val="2"/>
    </font>
    <font>
      <b/>
      <sz val="9"/>
      <name val="Arial Narrow"/>
      <family val="2"/>
    </font>
    <font>
      <u/>
      <sz val="11"/>
      <name val="Arial Narrow"/>
      <family val="2"/>
    </font>
    <font>
      <b/>
      <u/>
      <sz val="10"/>
      <name val="Arial Narrow"/>
      <family val="2"/>
    </font>
    <font>
      <u/>
      <sz val="10"/>
      <name val="Arial Narrow"/>
      <family val="2"/>
    </font>
    <font>
      <i/>
      <sz val="10"/>
      <name val="Arial Narrow"/>
      <family val="2"/>
    </font>
    <font>
      <sz val="11"/>
      <name val="Arial"/>
      <family val="2"/>
    </font>
    <font>
      <sz val="10"/>
      <name val="Arial"/>
      <family val="2"/>
    </font>
    <font>
      <sz val="11"/>
      <color rgb="FF000000"/>
      <name val="Arial"/>
      <family val="2"/>
    </font>
  </fonts>
  <fills count="6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B6DDE8"/>
        <bgColor rgb="FFB6DDE8"/>
      </patternFill>
    </fill>
    <fill>
      <patternFill patternType="solid">
        <fgColor rgb="FF42B8D8"/>
        <bgColor rgb="FF42B8D8"/>
      </patternFill>
    </fill>
    <fill>
      <patternFill patternType="solid">
        <fgColor rgb="FFB8CCE4"/>
        <bgColor rgb="FFB8CCE4"/>
      </patternFill>
    </fill>
    <fill>
      <patternFill patternType="solid">
        <fgColor rgb="FF31859B"/>
        <bgColor rgb="FF31859B"/>
      </patternFill>
    </fill>
    <fill>
      <patternFill patternType="solid">
        <fgColor rgb="FF88D4DD"/>
        <bgColor rgb="FF88D4DD"/>
      </patternFill>
    </fill>
    <fill>
      <patternFill patternType="solid">
        <fgColor rgb="FF92CDDC"/>
        <bgColor rgb="FF92CDDC"/>
      </patternFill>
    </fill>
    <fill>
      <patternFill patternType="solid">
        <fgColor rgb="FFDAEEF3"/>
        <bgColor rgb="FFDAEEF3"/>
      </patternFill>
    </fill>
    <fill>
      <patternFill patternType="solid">
        <fgColor rgb="FFAFD7AC"/>
        <bgColor rgb="FFAFD7AC"/>
      </patternFill>
    </fill>
    <fill>
      <patternFill patternType="solid">
        <fgColor rgb="FFFF0000"/>
        <bgColor rgb="FFFF0000"/>
      </patternFill>
    </fill>
    <fill>
      <patternFill patternType="solid">
        <fgColor rgb="FFFFFF66"/>
        <bgColor rgb="FFFFFF66"/>
      </patternFill>
    </fill>
    <fill>
      <patternFill patternType="solid">
        <fgColor rgb="FFCCC0D9"/>
        <bgColor rgb="FFCCC0D9"/>
      </patternFill>
    </fill>
    <fill>
      <patternFill patternType="solid">
        <fgColor rgb="FFFFFF00"/>
        <bgColor rgb="FFFFFF0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C000"/>
        <bgColor rgb="FFFFC000"/>
      </patternFill>
    </fill>
    <fill>
      <patternFill patternType="solid">
        <fgColor rgb="FFEAF1DD"/>
        <bgColor rgb="FFEAF1DD"/>
      </patternFill>
    </fill>
    <fill>
      <patternFill patternType="solid">
        <fgColor rgb="FF205867"/>
        <bgColor rgb="FF205867"/>
      </patternFill>
    </fill>
    <fill>
      <patternFill patternType="solid">
        <fgColor rgb="FF76923C"/>
        <bgColor rgb="FF76923C"/>
      </patternFill>
    </fill>
    <fill>
      <patternFill patternType="solid">
        <fgColor rgb="FF75FFF1"/>
        <bgColor rgb="FF75FFF1"/>
      </patternFill>
    </fill>
    <fill>
      <patternFill patternType="solid">
        <fgColor rgb="FFFF9DFF"/>
        <bgColor rgb="FFFF9DFF"/>
      </patternFill>
    </fill>
    <fill>
      <patternFill patternType="solid">
        <fgColor rgb="FFFF648A"/>
        <bgColor rgb="FFFF648A"/>
      </patternFill>
    </fill>
    <fill>
      <patternFill patternType="solid">
        <fgColor rgb="FFC2D69B"/>
        <bgColor rgb="FFC2D69B"/>
      </patternFill>
    </fill>
    <fill>
      <patternFill patternType="solid">
        <fgColor rgb="FFFBD4B4"/>
        <bgColor rgb="FFFBD4B4"/>
      </patternFill>
    </fill>
    <fill>
      <patternFill patternType="solid">
        <fgColor rgb="FFFFC7CE"/>
        <bgColor rgb="FFFFC7CE"/>
      </patternFill>
    </fill>
    <fill>
      <patternFill patternType="solid">
        <fgColor rgb="FF95B3D7"/>
        <bgColor rgb="FF95B3D7"/>
      </patternFill>
    </fill>
    <fill>
      <patternFill patternType="solid">
        <fgColor rgb="FFFDE9D9"/>
        <bgColor rgb="FFFDE9D9"/>
      </patternFill>
    </fill>
    <fill>
      <patternFill patternType="solid">
        <fgColor rgb="FFE36C09"/>
        <bgColor rgb="FFE36C09"/>
      </patternFill>
    </fill>
    <fill>
      <patternFill patternType="solid">
        <fgColor rgb="FFA5A5A5"/>
        <bgColor rgb="FFA5A5A5"/>
      </patternFill>
    </fill>
    <fill>
      <patternFill patternType="solid">
        <fgColor rgb="FFD6E3BC"/>
        <bgColor rgb="FFD6E3BC"/>
      </patternFill>
    </fill>
    <fill>
      <patternFill patternType="solid">
        <fgColor rgb="FFEF720B"/>
        <bgColor rgb="FFEF720B"/>
      </patternFill>
    </fill>
    <fill>
      <patternFill patternType="solid">
        <fgColor rgb="FFD99594"/>
        <bgColor rgb="FFD99594"/>
      </patternFill>
    </fill>
    <fill>
      <patternFill patternType="solid">
        <fgColor rgb="FFDBE5F1"/>
        <bgColor rgb="FFDBE5F1"/>
      </patternFill>
    </fill>
    <fill>
      <patternFill patternType="solid">
        <fgColor rgb="FFF2DBDB"/>
        <bgColor rgb="FFF2DBDB"/>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0"/>
        <bgColor rgb="FFFFFF00"/>
      </patternFill>
    </fill>
    <fill>
      <patternFill patternType="solid">
        <fgColor theme="0"/>
        <bgColor rgb="FFCCC0D9"/>
      </patternFill>
    </fill>
    <fill>
      <patternFill patternType="solid">
        <fgColor theme="0"/>
        <bgColor rgb="FFFFFFFF"/>
      </patternFill>
    </fill>
    <fill>
      <patternFill patternType="solid">
        <fgColor rgb="FFFFC000"/>
        <bgColor theme="0"/>
      </patternFill>
    </fill>
    <fill>
      <patternFill patternType="solid">
        <fgColor theme="7"/>
        <bgColor theme="0"/>
      </patternFill>
    </fill>
    <fill>
      <patternFill patternType="solid">
        <fgColor theme="7"/>
        <bgColor indexed="64"/>
      </patternFill>
    </fill>
    <fill>
      <patternFill patternType="solid">
        <fgColor rgb="FF00B0F0"/>
        <bgColor theme="0"/>
      </patternFill>
    </fill>
    <fill>
      <patternFill patternType="solid">
        <fgColor rgb="FF00B0F0"/>
        <bgColor indexed="64"/>
      </patternFill>
    </fill>
    <fill>
      <patternFill patternType="solid">
        <fgColor rgb="FF92D050"/>
        <bgColor indexed="64"/>
      </patternFill>
    </fill>
    <fill>
      <patternFill patternType="solid">
        <fgColor rgb="FF92D050"/>
        <bgColor theme="0"/>
      </patternFill>
    </fill>
    <fill>
      <patternFill patternType="solid">
        <fgColor rgb="FFFF0066"/>
        <bgColor theme="0"/>
      </patternFill>
    </fill>
    <fill>
      <patternFill patternType="solid">
        <fgColor rgb="FFFF0066"/>
        <bgColor indexed="64"/>
      </patternFill>
    </fill>
    <fill>
      <patternFill patternType="solid">
        <fgColor rgb="FF92D050"/>
        <bgColor rgb="FFFFFFFF"/>
      </patternFill>
    </fill>
    <fill>
      <patternFill patternType="solid">
        <fgColor rgb="FFFF0066"/>
        <bgColor rgb="FFFFFFFF"/>
      </patternFill>
    </fill>
    <fill>
      <patternFill patternType="solid">
        <fgColor rgb="FF00B0F0"/>
        <bgColor rgb="FFFFFFFF"/>
      </patternFill>
    </fill>
    <fill>
      <patternFill patternType="solid">
        <fgColor theme="7"/>
        <bgColor rgb="FFFFFFFF"/>
      </patternFill>
    </fill>
    <fill>
      <patternFill patternType="solid">
        <fgColor rgb="FF00FF00"/>
        <bgColor rgb="FF000000"/>
      </patternFill>
    </fill>
    <fill>
      <patternFill patternType="solid">
        <fgColor rgb="FF4BACC6"/>
        <bgColor rgb="FF000000"/>
      </patternFill>
    </fill>
    <fill>
      <patternFill patternType="solid">
        <fgColor rgb="FFFFFF00"/>
        <bgColor rgb="FF000000"/>
      </patternFill>
    </fill>
    <fill>
      <patternFill patternType="solid">
        <fgColor rgb="FFF79646"/>
        <bgColor rgb="FF000000"/>
      </patternFill>
    </fill>
    <fill>
      <patternFill patternType="solid">
        <fgColor rgb="FFC4BD97"/>
        <bgColor rgb="FF000000"/>
      </patternFill>
    </fill>
    <fill>
      <patternFill patternType="solid">
        <fgColor rgb="FFFF0000"/>
        <bgColor rgb="FF000000"/>
      </patternFill>
    </fill>
    <fill>
      <patternFill patternType="solid">
        <fgColor rgb="FF00B0F0"/>
        <bgColor rgb="FF000000"/>
      </patternFill>
    </fill>
  </fills>
  <borders count="1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CCCCCC"/>
      </left>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dotted">
        <color rgb="FFE36C09"/>
      </right>
      <top style="medium">
        <color rgb="FF000000"/>
      </top>
      <bottom style="dotted">
        <color rgb="FFE36C09"/>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dotted">
        <color rgb="FFE36C09"/>
      </left>
      <right style="dotted">
        <color rgb="FFE36C09"/>
      </right>
      <top style="medium">
        <color rgb="FF000000"/>
      </top>
      <bottom/>
      <diagonal/>
    </border>
    <border>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dotted">
        <color rgb="FFE36C09"/>
      </right>
      <top style="dotted">
        <color rgb="FFE36C09"/>
      </top>
      <bottom style="dotted">
        <color rgb="FFE36C09"/>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right style="thin">
        <color rgb="FF000000"/>
      </right>
      <top/>
      <bottom/>
      <diagonal/>
    </border>
    <border>
      <left style="dotted">
        <color rgb="FFE36C09"/>
      </left>
      <right style="dotted">
        <color rgb="FFE36C09"/>
      </right>
      <top style="dotted">
        <color rgb="FFE36C09"/>
      </top>
      <bottom style="dotted">
        <color rgb="FFE36C09"/>
      </bottom>
      <diagonal/>
    </border>
    <border>
      <left style="thin">
        <color rgb="FF000000"/>
      </left>
      <right style="thin">
        <color rgb="FF000000"/>
      </right>
      <top style="medium">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top style="thin">
        <color rgb="FF000000"/>
      </top>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bottom style="thin">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s>
  <cellStyleXfs count="6">
    <xf numFmtId="0" fontId="0" fillId="0" borderId="0"/>
    <xf numFmtId="9" fontId="71" fillId="0" borderId="0" applyFont="0" applyFill="0" applyBorder="0" applyAlignment="0" applyProtection="0"/>
    <xf numFmtId="0" fontId="3" fillId="0" borderId="122"/>
    <xf numFmtId="9" fontId="10" fillId="0" borderId="122" applyFont="0" applyFill="0" applyBorder="0" applyAlignment="0" applyProtection="0"/>
    <xf numFmtId="0" fontId="2" fillId="0" borderId="122"/>
    <xf numFmtId="0" fontId="1" fillId="0" borderId="122"/>
  </cellStyleXfs>
  <cellXfs count="1128">
    <xf numFmtId="0" fontId="0" fillId="0" borderId="0" xfId="0" applyFont="1" applyAlignment="1"/>
    <xf numFmtId="0" fontId="7" fillId="0" borderId="4" xfId="0" applyFont="1" applyBorder="1" applyAlignment="1">
      <alignment vertical="center"/>
    </xf>
    <xf numFmtId="0" fontId="4" fillId="0" borderId="0" xfId="0" applyFont="1"/>
    <xf numFmtId="0" fontId="7" fillId="2" borderId="4" xfId="0" applyFont="1" applyFill="1" applyBorder="1" applyAlignment="1">
      <alignment vertical="center"/>
    </xf>
    <xf numFmtId="0" fontId="8" fillId="0" borderId="0" xfId="0" applyFont="1" applyAlignment="1">
      <alignment vertical="center"/>
    </xf>
    <xf numFmtId="0" fontId="4" fillId="0" borderId="0" xfId="0" applyFont="1" applyAlignment="1">
      <alignment vertical="center"/>
    </xf>
    <xf numFmtId="0" fontId="8" fillId="2" borderId="11" xfId="0" applyFont="1" applyFill="1" applyBorder="1" applyAlignment="1">
      <alignment horizontal="center"/>
    </xf>
    <xf numFmtId="0" fontId="8" fillId="0" borderId="0" xfId="0" applyFont="1"/>
    <xf numFmtId="0" fontId="8" fillId="2" borderId="11" xfId="0" applyFont="1" applyFill="1" applyBorder="1" applyAlignment="1">
      <alignment horizontal="right"/>
    </xf>
    <xf numFmtId="0" fontId="8" fillId="2" borderId="11" xfId="0" applyFont="1" applyFill="1" applyBorder="1" applyAlignment="1">
      <alignment horizontal="right" vertical="center" wrapText="1"/>
    </xf>
    <xf numFmtId="0" fontId="8" fillId="2" borderId="11" xfId="0" applyFont="1" applyFill="1" applyBorder="1" applyAlignment="1">
      <alignment horizontal="left" vertical="center" wrapText="1"/>
    </xf>
    <xf numFmtId="0" fontId="8" fillId="3" borderId="4" xfId="0" applyFont="1" applyFill="1" applyBorder="1" applyAlignment="1">
      <alignment horizontal="center"/>
    </xf>
    <xf numFmtId="0" fontId="7" fillId="4" borderId="4" xfId="0" applyFont="1" applyFill="1" applyBorder="1" applyAlignment="1">
      <alignment vertical="center"/>
    </xf>
    <xf numFmtId="0" fontId="7" fillId="0" borderId="10" xfId="0" applyFont="1" applyBorder="1" applyAlignment="1">
      <alignment horizontal="left" vertical="top" wrapText="1"/>
    </xf>
    <xf numFmtId="0" fontId="7" fillId="0" borderId="10" xfId="0" applyFont="1" applyBorder="1" applyAlignment="1">
      <alignment vertical="center" wrapText="1"/>
    </xf>
    <xf numFmtId="0" fontId="7" fillId="0" borderId="10" xfId="0" applyFont="1" applyBorder="1" applyAlignment="1">
      <alignment horizontal="left" vertical="center" wrapText="1"/>
    </xf>
    <xf numFmtId="0" fontId="8" fillId="3" borderId="22" xfId="0" applyFont="1" applyFill="1" applyBorder="1" applyAlignment="1">
      <alignment horizontal="center"/>
    </xf>
    <xf numFmtId="0" fontId="7" fillId="0" borderId="4"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vertical="top" wrapText="1"/>
    </xf>
    <xf numFmtId="0" fontId="7" fillId="0" borderId="4" xfId="0" applyFont="1" applyBorder="1" applyAlignment="1">
      <alignment vertical="top"/>
    </xf>
    <xf numFmtId="0" fontId="7" fillId="4" borderId="4" xfId="0" applyFont="1" applyFill="1" applyBorder="1" applyAlignment="1">
      <alignment vertical="center" wrapText="1"/>
    </xf>
    <xf numFmtId="0" fontId="8" fillId="3" borderId="22" xfId="0" applyFont="1" applyFill="1" applyBorder="1" applyAlignment="1">
      <alignment horizontal="center" wrapText="1"/>
    </xf>
    <xf numFmtId="0" fontId="7" fillId="0" borderId="16" xfId="0" applyFont="1" applyBorder="1" applyAlignment="1">
      <alignment horizontal="left" vertical="center" wrapText="1"/>
    </xf>
    <xf numFmtId="0" fontId="4" fillId="0" borderId="0" xfId="0" applyFont="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4" fillId="0" borderId="0" xfId="0" applyFont="1" applyAlignment="1">
      <alignment wrapText="1"/>
    </xf>
    <xf numFmtId="0" fontId="4" fillId="7" borderId="22" xfId="0" applyFont="1" applyFill="1" applyBorder="1"/>
    <xf numFmtId="0" fontId="4" fillId="7" borderId="23" xfId="0" applyFont="1" applyFill="1" applyBorder="1" applyAlignment="1">
      <alignment wrapText="1"/>
    </xf>
    <xf numFmtId="0" fontId="4" fillId="7" borderId="23" xfId="0" applyFont="1" applyFill="1" applyBorder="1"/>
    <xf numFmtId="0" fontId="4" fillId="7" borderId="24" xfId="0" applyFont="1" applyFill="1" applyBorder="1"/>
    <xf numFmtId="0" fontId="7" fillId="0" borderId="16" xfId="0" applyFont="1" applyBorder="1" applyAlignment="1">
      <alignment vertical="center" wrapText="1"/>
    </xf>
    <xf numFmtId="0" fontId="7" fillId="0" borderId="16" xfId="0" applyFont="1" applyBorder="1" applyAlignment="1">
      <alignment vertical="top"/>
    </xf>
    <xf numFmtId="0" fontId="7" fillId="0" borderId="16" xfId="0" applyFont="1" applyBorder="1" applyAlignment="1">
      <alignment vertical="top" wrapText="1"/>
    </xf>
    <xf numFmtId="0" fontId="7" fillId="0" borderId="4" xfId="0" applyFont="1" applyBorder="1" applyAlignment="1">
      <alignment vertical="center" wrapText="1"/>
    </xf>
    <xf numFmtId="0" fontId="7" fillId="0" borderId="4" xfId="0" applyFont="1" applyBorder="1" applyAlignment="1">
      <alignment wrapText="1"/>
    </xf>
    <xf numFmtId="0" fontId="4" fillId="0" borderId="17" xfId="0" applyFont="1" applyBorder="1" applyAlignment="1">
      <alignment horizontal="left" vertical="top" wrapText="1"/>
    </xf>
    <xf numFmtId="0" fontId="8" fillId="0" borderId="0" xfId="0" applyFont="1" applyAlignment="1">
      <alignment horizontal="right"/>
    </xf>
    <xf numFmtId="0" fontId="8" fillId="0" borderId="0" xfId="0" applyFont="1" applyAlignment="1">
      <alignment horizontal="center"/>
    </xf>
    <xf numFmtId="0" fontId="8" fillId="0" borderId="0" xfId="0" applyFont="1" applyAlignment="1">
      <alignment horizontal="right" vertical="center" wrapText="1"/>
    </xf>
    <xf numFmtId="0" fontId="8" fillId="0" borderId="0" xfId="0" applyFont="1" applyAlignment="1">
      <alignment horizontal="left" vertical="center" wrapText="1"/>
    </xf>
    <xf numFmtId="0" fontId="8" fillId="0" borderId="16" xfId="0" applyFont="1" applyBorder="1" applyAlignment="1">
      <alignment horizontal="center"/>
    </xf>
    <xf numFmtId="0" fontId="8" fillId="0" borderId="4" xfId="0" applyFont="1" applyBorder="1" applyAlignment="1">
      <alignment horizontal="center"/>
    </xf>
    <xf numFmtId="0" fontId="8" fillId="0" borderId="16" xfId="0" applyFont="1" applyBorder="1" applyAlignment="1">
      <alignment horizontal="center" vertical="center"/>
    </xf>
    <xf numFmtId="0" fontId="8" fillId="0" borderId="16" xfId="0" applyFont="1" applyBorder="1" applyAlignment="1">
      <alignment horizont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7" fillId="0" borderId="16" xfId="0" applyFont="1" applyBorder="1" applyAlignment="1">
      <alignment horizontal="left"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9" fillId="0" borderId="10" xfId="0" applyFont="1" applyBorder="1" applyAlignment="1">
      <alignment horizontal="left" vertical="center" wrapText="1"/>
    </xf>
    <xf numFmtId="0" fontId="7" fillId="0" borderId="16" xfId="0" applyFont="1" applyBorder="1" applyAlignment="1">
      <alignment horizontal="left" vertical="top"/>
    </xf>
    <xf numFmtId="0" fontId="7" fillId="0" borderId="4" xfId="0" applyFont="1" applyBorder="1"/>
    <xf numFmtId="0" fontId="4"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4" xfId="0" applyFont="1" applyBorder="1" applyAlignment="1">
      <alignment horizontal="center" wrapText="1"/>
    </xf>
    <xf numFmtId="0" fontId="7" fillId="0" borderId="16" xfId="0" applyFont="1" applyBorder="1" applyAlignment="1">
      <alignment horizontal="center" vertical="top"/>
    </xf>
    <xf numFmtId="0" fontId="7" fillId="0" borderId="4" xfId="0" applyFont="1" applyBorder="1" applyAlignment="1">
      <alignment horizontal="center" vertical="top" wrapText="1"/>
    </xf>
    <xf numFmtId="0" fontId="7" fillId="0" borderId="4" xfId="0" applyFont="1" applyBorder="1" applyAlignment="1">
      <alignment horizontal="center" vertical="top"/>
    </xf>
    <xf numFmtId="0" fontId="10" fillId="0" borderId="0" xfId="0" applyFont="1"/>
    <xf numFmtId="0" fontId="7" fillId="0" borderId="4" xfId="0" applyFont="1" applyBorder="1" applyAlignment="1">
      <alignment horizontal="left" vertical="top"/>
    </xf>
    <xf numFmtId="0" fontId="7" fillId="5" borderId="4" xfId="0" applyFont="1" applyFill="1" applyBorder="1" applyAlignment="1">
      <alignment horizontal="left" vertical="center" wrapText="1"/>
    </xf>
    <xf numFmtId="0" fontId="7" fillId="0" borderId="16" xfId="0" applyFont="1" applyBorder="1" applyAlignment="1">
      <alignment vertical="center"/>
    </xf>
    <xf numFmtId="0" fontId="11" fillId="3" borderId="25" xfId="0" applyFont="1" applyFill="1" applyBorder="1" applyAlignment="1">
      <alignment horizontal="center"/>
    </xf>
    <xf numFmtId="0" fontId="11" fillId="3" borderId="26" xfId="0" applyFont="1" applyFill="1" applyBorder="1" applyAlignment="1">
      <alignment horizontal="center"/>
    </xf>
    <xf numFmtId="0" fontId="4" fillId="4" borderId="4" xfId="0" applyFont="1" applyFill="1" applyBorder="1" applyAlignment="1">
      <alignment vertical="center"/>
    </xf>
    <xf numFmtId="0" fontId="4" fillId="0" borderId="18" xfId="0" applyFont="1" applyBorder="1" applyAlignment="1">
      <alignment vertical="center" wrapText="1"/>
    </xf>
    <xf numFmtId="0" fontId="4" fillId="4" borderId="29" xfId="0" applyFont="1" applyFill="1" applyBorder="1" applyAlignment="1">
      <alignment vertical="center" wrapText="1"/>
    </xf>
    <xf numFmtId="0" fontId="4" fillId="0" borderId="10" xfId="0" applyFont="1" applyBorder="1" applyAlignment="1">
      <alignment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4" fillId="4" borderId="4" xfId="0" applyFont="1" applyFill="1" applyBorder="1" applyAlignment="1">
      <alignment vertical="center" wrapText="1"/>
    </xf>
    <xf numFmtId="0" fontId="7" fillId="2" borderId="22" xfId="0" applyFont="1" applyFill="1" applyBorder="1" applyAlignment="1">
      <alignment horizontal="left" vertical="top" wrapText="1"/>
    </xf>
    <xf numFmtId="0" fontId="7" fillId="2" borderId="22" xfId="0" applyFont="1" applyFill="1" applyBorder="1" applyAlignment="1">
      <alignmen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2" borderId="4" xfId="0" applyFont="1" applyFill="1" applyBorder="1" applyAlignment="1">
      <alignment vertical="center" wrapText="1"/>
    </xf>
    <xf numFmtId="0" fontId="7" fillId="4" borderId="11"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top" wrapText="1"/>
    </xf>
    <xf numFmtId="0" fontId="9" fillId="0" borderId="0" xfId="0" applyFont="1"/>
    <xf numFmtId="0" fontId="4" fillId="2" borderId="11" xfId="0" applyFont="1" applyFill="1" applyBorder="1"/>
    <xf numFmtId="0" fontId="7" fillId="2" borderId="4" xfId="0" applyFont="1" applyFill="1" applyBorder="1" applyAlignment="1">
      <alignment vertical="top" wrapText="1"/>
    </xf>
    <xf numFmtId="0" fontId="7" fillId="2" borderId="4" xfId="0" applyFont="1" applyFill="1" applyBorder="1" applyAlignment="1">
      <alignment horizontal="left" vertical="top" wrapText="1"/>
    </xf>
    <xf numFmtId="0" fontId="7" fillId="0" borderId="1" xfId="0" applyFont="1" applyBorder="1" applyAlignment="1">
      <alignment vertical="top" wrapText="1"/>
    </xf>
    <xf numFmtId="0" fontId="8" fillId="2" borderId="11" xfId="0" applyFont="1" applyFill="1" applyBorder="1" applyAlignment="1">
      <alignment horizontal="left"/>
    </xf>
    <xf numFmtId="0" fontId="8" fillId="2" borderId="11" xfId="0" applyFont="1" applyFill="1" applyBorder="1" applyAlignment="1">
      <alignment horizontal="left" vertical="center"/>
    </xf>
    <xf numFmtId="0" fontId="4" fillId="0" borderId="4" xfId="0" applyFont="1" applyBorder="1" applyAlignment="1">
      <alignment horizontal="left" vertical="top" wrapText="1"/>
    </xf>
    <xf numFmtId="0" fontId="4" fillId="0" borderId="8" xfId="0" applyFont="1" applyBorder="1" applyAlignment="1">
      <alignment vertical="top" wrapText="1"/>
    </xf>
    <xf numFmtId="0" fontId="4" fillId="0" borderId="8" xfId="0" applyFont="1" applyBorder="1" applyAlignment="1">
      <alignment horizontal="left" vertical="top" wrapText="1"/>
    </xf>
    <xf numFmtId="0" fontId="4" fillId="0" borderId="8" xfId="0" applyFont="1" applyBorder="1" applyAlignment="1">
      <alignment vertical="top"/>
    </xf>
    <xf numFmtId="0" fontId="7" fillId="0" borderId="10" xfId="0" applyFont="1" applyBorder="1" applyAlignment="1">
      <alignment wrapText="1"/>
    </xf>
    <xf numFmtId="0" fontId="4" fillId="0" borderId="10" xfId="0" applyFont="1" applyBorder="1" applyAlignment="1">
      <alignment horizontal="left" vertical="top" wrapText="1"/>
    </xf>
    <xf numFmtId="0" fontId="4" fillId="0" borderId="0" xfId="0" applyFont="1" applyAlignment="1">
      <alignment horizontal="left" wrapText="1"/>
    </xf>
    <xf numFmtId="0" fontId="4" fillId="0" borderId="18" xfId="0" applyFont="1" applyBorder="1" applyAlignment="1">
      <alignment horizontal="left" vertical="top" wrapText="1"/>
    </xf>
    <xf numFmtId="0" fontId="14" fillId="0" borderId="10" xfId="0" applyFont="1" applyBorder="1" applyAlignment="1">
      <alignment horizontal="left" vertical="center" wrapText="1"/>
    </xf>
    <xf numFmtId="0" fontId="7" fillId="2" borderId="39" xfId="0" applyFont="1" applyFill="1" applyBorder="1" applyAlignment="1">
      <alignment vertical="center" wrapText="1"/>
    </xf>
    <xf numFmtId="0" fontId="15" fillId="0" borderId="0" xfId="0" applyFont="1"/>
    <xf numFmtId="0" fontId="15" fillId="2" borderId="4" xfId="0" applyFont="1" applyFill="1" applyBorder="1" applyAlignment="1">
      <alignment vertical="center"/>
    </xf>
    <xf numFmtId="0" fontId="15" fillId="0" borderId="0" xfId="0" applyFont="1" applyAlignment="1">
      <alignment wrapText="1"/>
    </xf>
    <xf numFmtId="0" fontId="16" fillId="0" borderId="0" xfId="0" applyFont="1" applyAlignment="1">
      <alignment horizontal="center" vertical="center"/>
    </xf>
    <xf numFmtId="0" fontId="16" fillId="8" borderId="4" xfId="0" applyFont="1" applyFill="1" applyBorder="1" applyAlignment="1">
      <alignment horizontal="center" vertical="center"/>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10" fillId="0" borderId="0" xfId="0" applyFont="1" applyAlignment="1">
      <alignment wrapText="1"/>
    </xf>
    <xf numFmtId="0" fontId="20" fillId="0" borderId="0" xfId="0" applyFont="1"/>
    <xf numFmtId="0" fontId="21" fillId="0" borderId="0" xfId="0" applyFont="1" applyAlignment="1">
      <alignment vertical="center" wrapText="1"/>
    </xf>
    <xf numFmtId="9" fontId="21" fillId="0" borderId="0" xfId="0" applyNumberFormat="1" applyFont="1" applyAlignment="1">
      <alignment vertical="center" wrapText="1"/>
    </xf>
    <xf numFmtId="164" fontId="20" fillId="0" borderId="0" xfId="0" applyNumberFormat="1" applyFont="1" applyAlignment="1">
      <alignment vertical="center"/>
    </xf>
    <xf numFmtId="0" fontId="20" fillId="0" borderId="0" xfId="0" applyFont="1" applyAlignment="1">
      <alignment vertical="center"/>
    </xf>
    <xf numFmtId="9" fontId="20" fillId="0" borderId="0" xfId="0" applyNumberFormat="1" applyFont="1" applyAlignment="1">
      <alignment horizontal="center" vertical="center"/>
    </xf>
    <xf numFmtId="0" fontId="7" fillId="0" borderId="0" xfId="0" applyFont="1"/>
    <xf numFmtId="0" fontId="17" fillId="11" borderId="33"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7" fillId="2" borderId="11" xfId="0" applyFont="1" applyFill="1" applyBorder="1"/>
    <xf numFmtId="0" fontId="14" fillId="0" borderId="57" xfId="0" applyFont="1" applyBorder="1" applyAlignment="1">
      <alignment horizontal="center" vertical="center" wrapText="1"/>
    </xf>
    <xf numFmtId="0" fontId="14" fillId="0" borderId="58" xfId="0" applyFont="1" applyBorder="1" applyAlignment="1">
      <alignment horizontal="left" vertical="center" wrapText="1"/>
    </xf>
    <xf numFmtId="0" fontId="14" fillId="0" borderId="58" xfId="0" applyFont="1" applyBorder="1" applyAlignment="1">
      <alignment horizontal="center" vertical="center" wrapText="1"/>
    </xf>
    <xf numFmtId="0" fontId="14" fillId="0" borderId="58" xfId="0" applyFont="1" applyBorder="1" applyAlignment="1">
      <alignment horizontal="center" vertical="center" textRotation="90" wrapText="1"/>
    </xf>
    <xf numFmtId="9" fontId="14" fillId="0" borderId="58" xfId="0" applyNumberFormat="1" applyFont="1" applyBorder="1" applyAlignment="1">
      <alignment horizontal="center" vertical="center" wrapText="1"/>
    </xf>
    <xf numFmtId="166" fontId="14" fillId="0" borderId="58" xfId="0" applyNumberFormat="1" applyFont="1" applyBorder="1" applyAlignment="1">
      <alignment horizontal="center" vertical="center" wrapText="1"/>
    </xf>
    <xf numFmtId="0" fontId="17" fillId="0" borderId="58" xfId="0" applyFont="1" applyBorder="1" applyAlignment="1">
      <alignment horizontal="center" vertical="center" textRotation="90" wrapText="1"/>
    </xf>
    <xf numFmtId="9" fontId="14" fillId="2" borderId="58" xfId="0" applyNumberFormat="1" applyFont="1" applyFill="1" applyBorder="1" applyAlignment="1">
      <alignment horizontal="center" vertical="center"/>
    </xf>
    <xf numFmtId="0" fontId="14" fillId="2" borderId="58" xfId="0" applyFont="1" applyFill="1" applyBorder="1" applyAlignment="1">
      <alignment horizontal="left" vertical="center" wrapText="1"/>
    </xf>
    <xf numFmtId="0" fontId="14" fillId="2" borderId="58" xfId="0" applyFont="1" applyFill="1" applyBorder="1" applyAlignment="1">
      <alignment horizontal="center" vertical="center" wrapText="1"/>
    </xf>
    <xf numFmtId="164" fontId="14" fillId="0" borderId="58" xfId="0" applyNumberFormat="1" applyFont="1" applyBorder="1" applyAlignment="1">
      <alignment horizontal="center" vertical="center" wrapText="1"/>
    </xf>
    <xf numFmtId="0" fontId="14" fillId="2" borderId="61" xfId="0" applyFont="1" applyFill="1" applyBorder="1" applyAlignment="1">
      <alignment horizontal="center" vertical="center"/>
    </xf>
    <xf numFmtId="0" fontId="14" fillId="2" borderId="4" xfId="0" applyFont="1" applyFill="1" applyBorder="1" applyAlignment="1">
      <alignment vertical="center" wrapText="1"/>
    </xf>
    <xf numFmtId="9" fontId="14" fillId="2" borderId="4" xfId="0" applyNumberFormat="1" applyFont="1" applyFill="1" applyBorder="1" applyAlignment="1">
      <alignment horizontal="center" vertical="center" wrapText="1"/>
    </xf>
    <xf numFmtId="164" fontId="14" fillId="2" borderId="4" xfId="0" applyNumberFormat="1" applyFont="1" applyFill="1" applyBorder="1" applyAlignment="1">
      <alignment vertical="center" wrapText="1"/>
    </xf>
    <xf numFmtId="0" fontId="14" fillId="2" borderId="11" xfId="0" applyFont="1" applyFill="1" applyBorder="1" applyAlignment="1">
      <alignment vertical="center" wrapText="1"/>
    </xf>
    <xf numFmtId="0" fontId="14" fillId="0" borderId="0" xfId="0" applyFont="1" applyAlignment="1">
      <alignment vertical="center" wrapText="1"/>
    </xf>
    <xf numFmtId="0" fontId="14" fillId="0" borderId="63" xfId="0" applyFont="1" applyBorder="1" applyAlignment="1">
      <alignment horizontal="center" vertical="center" wrapText="1"/>
    </xf>
    <xf numFmtId="0" fontId="14" fillId="0" borderId="4" xfId="0" applyFont="1" applyBorder="1" applyAlignment="1">
      <alignment horizontal="left" vertical="center" wrapText="1"/>
    </xf>
    <xf numFmtId="0" fontId="14" fillId="0" borderId="8" xfId="0" applyFont="1" applyBorder="1" applyAlignment="1">
      <alignment horizontal="center" vertical="center" wrapText="1"/>
    </xf>
    <xf numFmtId="0" fontId="14" fillId="0" borderId="8" xfId="0" applyFont="1" applyBorder="1" applyAlignment="1">
      <alignment horizontal="center" vertical="center" textRotation="90" wrapText="1"/>
    </xf>
    <xf numFmtId="9" fontId="14" fillId="0" borderId="8" xfId="0" applyNumberFormat="1" applyFont="1" applyBorder="1" applyAlignment="1">
      <alignment horizontal="center" vertical="center" wrapText="1"/>
    </xf>
    <xf numFmtId="166" fontId="14" fillId="0" borderId="8" xfId="0" applyNumberFormat="1" applyFont="1" applyBorder="1" applyAlignment="1">
      <alignment horizontal="center" vertical="center" wrapText="1"/>
    </xf>
    <xf numFmtId="0" fontId="17" fillId="0" borderId="8" xfId="0" applyFont="1" applyBorder="1" applyAlignment="1">
      <alignment horizontal="center" vertical="center" textRotation="90" wrapText="1"/>
    </xf>
    <xf numFmtId="0" fontId="14" fillId="0" borderId="18" xfId="0" applyFont="1" applyBorder="1" applyAlignment="1">
      <alignment horizontal="left" vertical="center" wrapText="1"/>
    </xf>
    <xf numFmtId="9" fontId="14" fillId="2" borderId="4" xfId="0" applyNumberFormat="1" applyFont="1" applyFill="1" applyBorder="1" applyAlignment="1">
      <alignment horizontal="center" vertical="center"/>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164" fontId="14" fillId="0" borderId="8" xfId="0" applyNumberFormat="1" applyFont="1" applyBorder="1" applyAlignment="1">
      <alignment horizontal="center" vertical="center" wrapText="1"/>
    </xf>
    <xf numFmtId="0" fontId="14" fillId="2" borderId="65" xfId="0" applyFont="1" applyFill="1" applyBorder="1" applyAlignment="1">
      <alignment horizontal="center" vertical="center"/>
    </xf>
    <xf numFmtId="0" fontId="14" fillId="2" borderId="11" xfId="0" applyFont="1" applyFill="1" applyBorder="1" applyAlignment="1">
      <alignment wrapText="1"/>
    </xf>
    <xf numFmtId="0" fontId="14" fillId="0" borderId="0" xfId="0" applyFont="1" applyAlignment="1">
      <alignment wrapText="1"/>
    </xf>
    <xf numFmtId="0" fontId="14" fillId="0" borderId="66" xfId="0" applyFont="1" applyBorder="1" applyAlignment="1">
      <alignment horizontal="left" vertical="center" wrapText="1"/>
    </xf>
    <xf numFmtId="9" fontId="14" fillId="2" borderId="67" xfId="0" applyNumberFormat="1" applyFont="1" applyFill="1" applyBorder="1" applyAlignment="1">
      <alignment horizontal="center" vertical="center"/>
    </xf>
    <xf numFmtId="0" fontId="14" fillId="2" borderId="67" xfId="0" applyFont="1" applyFill="1" applyBorder="1" applyAlignment="1">
      <alignment horizontal="left" vertical="center" wrapText="1"/>
    </xf>
    <xf numFmtId="0" fontId="14" fillId="2" borderId="67" xfId="0" applyFont="1" applyFill="1" applyBorder="1" applyAlignment="1">
      <alignment horizontal="center" vertical="center" wrapText="1"/>
    </xf>
    <xf numFmtId="164" fontId="14" fillId="0" borderId="68" xfId="0" applyNumberFormat="1" applyFont="1" applyBorder="1" applyAlignment="1">
      <alignment horizontal="center" vertical="center" wrapText="1"/>
    </xf>
    <xf numFmtId="0" fontId="14" fillId="2" borderId="69" xfId="0" applyFont="1" applyFill="1" applyBorder="1" applyAlignment="1">
      <alignment horizontal="center" vertical="center"/>
    </xf>
    <xf numFmtId="9" fontId="14" fillId="2" borderId="29" xfId="0" applyNumberFormat="1" applyFont="1" applyFill="1" applyBorder="1" applyAlignment="1">
      <alignment horizontal="center" vertical="center"/>
    </xf>
    <xf numFmtId="0" fontId="14" fillId="2" borderId="29" xfId="0" applyFont="1" applyFill="1" applyBorder="1" applyAlignment="1">
      <alignment horizontal="left" vertical="center" wrapText="1"/>
    </xf>
    <xf numFmtId="0" fontId="14" fillId="2" borderId="29" xfId="0" applyFont="1" applyFill="1" applyBorder="1" applyAlignment="1">
      <alignment horizontal="center" vertical="center" wrapText="1"/>
    </xf>
    <xf numFmtId="0" fontId="14" fillId="2" borderId="29" xfId="0" applyFont="1" applyFill="1" applyBorder="1" applyAlignment="1">
      <alignment horizontal="center" vertical="center"/>
    </xf>
    <xf numFmtId="0" fontId="14" fillId="2" borderId="4" xfId="0" applyFont="1" applyFill="1" applyBorder="1" applyAlignment="1">
      <alignment horizontal="center" vertical="center"/>
    </xf>
    <xf numFmtId="0" fontId="14" fillId="0" borderId="73" xfId="0" applyFont="1" applyBorder="1" applyAlignment="1">
      <alignment horizontal="center" vertical="center" wrapText="1"/>
    </xf>
    <xf numFmtId="0" fontId="14" fillId="0" borderId="67" xfId="0" applyFont="1" applyBorder="1" applyAlignment="1">
      <alignment horizontal="left" vertical="center" wrapText="1"/>
    </xf>
    <xf numFmtId="0" fontId="14" fillId="0" borderId="68" xfId="0" applyFont="1" applyBorder="1" applyAlignment="1">
      <alignment horizontal="center" vertical="center" wrapText="1"/>
    </xf>
    <xf numFmtId="0" fontId="14" fillId="0" borderId="67" xfId="0" applyFont="1" applyBorder="1" applyAlignment="1">
      <alignment horizontal="center" vertical="center" textRotation="90" wrapText="1"/>
    </xf>
    <xf numFmtId="9" fontId="14" fillId="0" borderId="67" xfId="0" applyNumberFormat="1" applyFont="1" applyBorder="1" applyAlignment="1">
      <alignment horizontal="center" vertical="center" wrapText="1"/>
    </xf>
    <xf numFmtId="166" fontId="14" fillId="0" borderId="67" xfId="0" applyNumberFormat="1" applyFont="1" applyBorder="1" applyAlignment="1">
      <alignment horizontal="center" vertical="center" wrapText="1"/>
    </xf>
    <xf numFmtId="0" fontId="17" fillId="0" borderId="67" xfId="0" applyFont="1" applyBorder="1" applyAlignment="1">
      <alignment horizontal="center" vertical="center" textRotation="90" wrapText="1"/>
    </xf>
    <xf numFmtId="0" fontId="14" fillId="0" borderId="3" xfId="0" applyFont="1" applyBorder="1" applyAlignment="1">
      <alignment horizontal="left" vertical="center" wrapText="1"/>
    </xf>
    <xf numFmtId="9" fontId="14" fillId="2" borderId="33" xfId="0" applyNumberFormat="1" applyFont="1" applyFill="1" applyBorder="1" applyAlignment="1">
      <alignment horizontal="center" vertical="center"/>
    </xf>
    <xf numFmtId="0" fontId="14" fillId="2" borderId="33" xfId="0" applyFont="1" applyFill="1" applyBorder="1" applyAlignment="1">
      <alignment horizontal="left" vertical="center" wrapText="1"/>
    </xf>
    <xf numFmtId="0" fontId="14" fillId="2" borderId="33" xfId="0" applyFont="1" applyFill="1" applyBorder="1" applyAlignment="1">
      <alignment horizontal="center" vertical="center" wrapText="1"/>
    </xf>
    <xf numFmtId="164" fontId="14" fillId="0" borderId="5" xfId="0" applyNumberFormat="1" applyFont="1" applyBorder="1" applyAlignment="1">
      <alignment horizontal="center" vertical="center" wrapText="1"/>
    </xf>
    <xf numFmtId="0" fontId="14" fillId="2" borderId="33" xfId="0" applyFont="1" applyFill="1" applyBorder="1" applyAlignment="1">
      <alignment horizontal="center" vertical="center"/>
    </xf>
    <xf numFmtId="0" fontId="17" fillId="0" borderId="75"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9" fontId="7" fillId="0" borderId="4" xfId="0" applyNumberFormat="1" applyFont="1" applyBorder="1" applyAlignment="1">
      <alignment horizontal="center" vertical="center"/>
    </xf>
    <xf numFmtId="0" fontId="8" fillId="0" borderId="16" xfId="0" applyFont="1" applyBorder="1" applyAlignment="1">
      <alignment horizontal="center" vertical="center" textRotation="90"/>
    </xf>
    <xf numFmtId="0" fontId="14" fillId="0" borderId="4" xfId="0" applyFont="1" applyBorder="1" applyAlignment="1">
      <alignment horizontal="left" vertical="center"/>
    </xf>
    <xf numFmtId="0" fontId="17" fillId="0" borderId="9" xfId="0" applyFont="1" applyBorder="1" applyAlignment="1">
      <alignment horizontal="center" vertical="center" textRotation="90" wrapText="1"/>
    </xf>
    <xf numFmtId="0" fontId="14" fillId="0" borderId="10" xfId="0" applyFont="1" applyBorder="1" applyAlignment="1">
      <alignment horizontal="center" vertical="center" wrapText="1"/>
    </xf>
    <xf numFmtId="0" fontId="14" fillId="0" borderId="18" xfId="0" applyFont="1" applyBorder="1" applyAlignment="1">
      <alignment horizontal="center" vertical="center" wrapText="1"/>
    </xf>
    <xf numFmtId="9" fontId="14" fillId="0" borderId="4"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7" fillId="0" borderId="77" xfId="0" applyFont="1" applyBorder="1" applyAlignment="1">
      <alignment horizontal="center" vertical="center" textRotation="90" wrapText="1"/>
    </xf>
    <xf numFmtId="0" fontId="14" fillId="0" borderId="3" xfId="0" applyFont="1" applyBorder="1" applyAlignment="1">
      <alignment horizontal="center" vertical="center" wrapText="1"/>
    </xf>
    <xf numFmtId="9"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9" fontId="14" fillId="2" borderId="61" xfId="0" applyNumberFormat="1" applyFont="1" applyFill="1" applyBorder="1" applyAlignment="1">
      <alignment horizontal="center" vertical="center"/>
    </xf>
    <xf numFmtId="0" fontId="14" fillId="0" borderId="4" xfId="0" applyFont="1" applyBorder="1" applyAlignment="1">
      <alignment horizontal="center" vertical="center" textRotation="90" wrapText="1"/>
    </xf>
    <xf numFmtId="166" fontId="14" fillId="0" borderId="4" xfId="0" applyNumberFormat="1" applyFont="1" applyBorder="1" applyAlignment="1">
      <alignment horizontal="center" vertical="center" wrapText="1"/>
    </xf>
    <xf numFmtId="0" fontId="17" fillId="0" borderId="4" xfId="0" applyFont="1" applyBorder="1" applyAlignment="1">
      <alignment horizontal="center" vertical="center" textRotation="90" wrapText="1"/>
    </xf>
    <xf numFmtId="9" fontId="14" fillId="0" borderId="67" xfId="0" applyNumberFormat="1" applyFont="1" applyBorder="1" applyAlignment="1">
      <alignment horizontal="center" vertical="center"/>
    </xf>
    <xf numFmtId="0" fontId="14" fillId="0" borderId="67" xfId="0" applyFont="1" applyBorder="1" applyAlignment="1">
      <alignment horizontal="center" vertical="center" wrapText="1"/>
    </xf>
    <xf numFmtId="0" fontId="14" fillId="0" borderId="69" xfId="0" applyFont="1" applyBorder="1" applyAlignment="1">
      <alignment horizontal="center" vertical="center"/>
    </xf>
    <xf numFmtId="166" fontId="7" fillId="0" borderId="58" xfId="0" applyNumberFormat="1" applyFont="1" applyBorder="1" applyAlignment="1">
      <alignment horizontal="center" vertical="center"/>
    </xf>
    <xf numFmtId="0" fontId="14" fillId="0" borderId="66" xfId="0" applyFont="1" applyBorder="1" applyAlignment="1">
      <alignment horizontal="center" vertical="center" wrapText="1"/>
    </xf>
    <xf numFmtId="164" fontId="14" fillId="0" borderId="67" xfId="0" applyNumberFormat="1" applyFont="1" applyBorder="1" applyAlignment="1">
      <alignment horizontal="center" vertical="center" wrapText="1"/>
    </xf>
    <xf numFmtId="164" fontId="14" fillId="0" borderId="69" xfId="0" applyNumberFormat="1" applyFont="1" applyBorder="1" applyAlignment="1">
      <alignment horizontal="center" vertical="center" wrapText="1"/>
    </xf>
    <xf numFmtId="9" fontId="7" fillId="0" borderId="79" xfId="0" applyNumberFormat="1" applyFont="1" applyBorder="1" applyAlignment="1">
      <alignment horizontal="center" vertical="center"/>
    </xf>
    <xf numFmtId="0" fontId="14" fillId="2" borderId="58" xfId="0" applyFont="1" applyFill="1" applyBorder="1" applyAlignment="1">
      <alignment vertical="center" wrapText="1"/>
    </xf>
    <xf numFmtId="164" fontId="14" fillId="2" borderId="58" xfId="0" applyNumberFormat="1" applyFont="1" applyFill="1" applyBorder="1" applyAlignment="1">
      <alignment horizontal="center" vertical="center" wrapText="1"/>
    </xf>
    <xf numFmtId="1" fontId="14" fillId="2" borderId="61" xfId="0" applyNumberFormat="1" applyFont="1" applyFill="1" applyBorder="1" applyAlignment="1">
      <alignment horizontal="center" vertical="center"/>
    </xf>
    <xf numFmtId="0" fontId="14" fillId="2" borderId="24" xfId="0" applyFont="1" applyFill="1" applyBorder="1" applyAlignment="1">
      <alignment horizontal="left" vertical="center" wrapText="1"/>
    </xf>
    <xf numFmtId="164" fontId="14" fillId="2" borderId="4" xfId="0" applyNumberFormat="1" applyFont="1" applyFill="1" applyBorder="1" applyAlignment="1">
      <alignment horizontal="center" vertical="center" wrapText="1"/>
    </xf>
    <xf numFmtId="1" fontId="14" fillId="2" borderId="65" xfId="0" applyNumberFormat="1" applyFont="1" applyFill="1" applyBorder="1" applyAlignment="1">
      <alignment horizontal="center" vertical="center"/>
    </xf>
    <xf numFmtId="9" fontId="14" fillId="2" borderId="65" xfId="0" applyNumberFormat="1" applyFont="1" applyFill="1" applyBorder="1" applyAlignment="1">
      <alignment horizontal="center" vertical="center"/>
    </xf>
    <xf numFmtId="164" fontId="14" fillId="0" borderId="65" xfId="0" applyNumberFormat="1" applyFont="1" applyBorder="1" applyAlignment="1">
      <alignment horizontal="center" vertical="center" wrapText="1"/>
    </xf>
    <xf numFmtId="9" fontId="14" fillId="2" borderId="80" xfId="0" applyNumberFormat="1" applyFont="1" applyFill="1" applyBorder="1" applyAlignment="1">
      <alignment horizontal="center" vertical="center" wrapText="1"/>
    </xf>
    <xf numFmtId="0" fontId="14" fillId="2" borderId="80" xfId="0" applyFont="1" applyFill="1" applyBorder="1" applyAlignment="1">
      <alignment horizontal="center" vertical="center" wrapText="1"/>
    </xf>
    <xf numFmtId="164" fontId="14" fillId="2" borderId="80" xfId="0" applyNumberFormat="1" applyFont="1" applyFill="1" applyBorder="1" applyAlignment="1">
      <alignment horizontal="center" vertical="center" wrapText="1"/>
    </xf>
    <xf numFmtId="9" fontId="14" fillId="2" borderId="82" xfId="0" applyNumberFormat="1" applyFont="1" applyFill="1" applyBorder="1" applyAlignment="1">
      <alignment horizontal="center" vertical="center" wrapText="1"/>
    </xf>
    <xf numFmtId="9" fontId="14" fillId="2" borderId="39" xfId="0" applyNumberFormat="1" applyFont="1" applyFill="1" applyBorder="1" applyAlignment="1">
      <alignment horizontal="center" vertical="center" wrapText="1"/>
    </xf>
    <xf numFmtId="0" fontId="14" fillId="2" borderId="39" xfId="0" applyFont="1" applyFill="1" applyBorder="1" applyAlignment="1">
      <alignment horizontal="center" vertical="center" wrapText="1"/>
    </xf>
    <xf numFmtId="164" fontId="14" fillId="2" borderId="39" xfId="0" applyNumberFormat="1" applyFont="1" applyFill="1" applyBorder="1" applyAlignment="1">
      <alignment horizontal="center" vertical="center" wrapText="1"/>
    </xf>
    <xf numFmtId="9" fontId="14" fillId="2" borderId="83" xfId="0" applyNumberFormat="1" applyFont="1" applyFill="1" applyBorder="1" applyAlignment="1">
      <alignment horizontal="center" vertical="center" wrapText="1"/>
    </xf>
    <xf numFmtId="1" fontId="14" fillId="0" borderId="65"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0" fontId="14" fillId="2" borderId="4" xfId="0" applyFont="1" applyFill="1" applyBorder="1" applyAlignment="1">
      <alignment horizontal="center" vertical="top" wrapText="1"/>
    </xf>
    <xf numFmtId="164" fontId="14" fillId="0" borderId="8" xfId="0" applyNumberFormat="1" applyFont="1" applyBorder="1" applyAlignment="1">
      <alignment horizontal="center" vertical="center"/>
    </xf>
    <xf numFmtId="9" fontId="14" fillId="0" borderId="8" xfId="0" applyNumberFormat="1" applyFont="1" applyBorder="1" applyAlignment="1">
      <alignment horizontal="center" vertical="center"/>
    </xf>
    <xf numFmtId="164" fontId="14" fillId="0" borderId="4" xfId="0" applyNumberFormat="1" applyFont="1" applyBorder="1" applyAlignment="1">
      <alignment horizontal="center" vertical="center"/>
    </xf>
    <xf numFmtId="9" fontId="14" fillId="0" borderId="4" xfId="0" applyNumberFormat="1" applyFont="1" applyBorder="1" applyAlignment="1">
      <alignment horizontal="center" vertical="center"/>
    </xf>
    <xf numFmtId="164" fontId="14" fillId="2" borderId="29" xfId="0" applyNumberFormat="1" applyFont="1" applyFill="1" applyBorder="1" applyAlignment="1">
      <alignment horizontal="center" vertical="center" wrapText="1"/>
    </xf>
    <xf numFmtId="0" fontId="14" fillId="0" borderId="4" xfId="0" applyFont="1" applyBorder="1" applyAlignment="1">
      <alignment horizontal="center" vertical="center"/>
    </xf>
    <xf numFmtId="164" fontId="14" fillId="0" borderId="4" xfId="0" applyNumberFormat="1" applyFont="1" applyBorder="1" applyAlignment="1">
      <alignment vertical="center" wrapText="1"/>
    </xf>
    <xf numFmtId="0" fontId="14" fillId="0" borderId="4" xfId="0" applyFont="1" applyBorder="1" applyAlignment="1">
      <alignment vertical="center" wrapText="1"/>
    </xf>
    <xf numFmtId="9" fontId="14" fillId="0" borderId="1" xfId="0" applyNumberFormat="1" applyFont="1" applyBorder="1" applyAlignment="1">
      <alignment horizontal="center" vertical="center"/>
    </xf>
    <xf numFmtId="9" fontId="7" fillId="2" borderId="4" xfId="0" applyNumberFormat="1"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165" fontId="14" fillId="0" borderId="8"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0" fontId="7" fillId="2" borderId="4" xfId="0" applyFont="1" applyFill="1" applyBorder="1" applyAlignment="1">
      <alignment horizontal="center" vertical="center"/>
    </xf>
    <xf numFmtId="0" fontId="17" fillId="14" borderId="29" xfId="0" applyFont="1" applyFill="1" applyBorder="1" applyAlignment="1">
      <alignment horizontal="center" vertical="center" textRotation="90" wrapText="1"/>
    </xf>
    <xf numFmtId="0" fontId="14" fillId="2" borderId="61" xfId="0" applyFont="1" applyFill="1" applyBorder="1" applyAlignment="1">
      <alignment horizontal="center" vertical="center" wrapText="1"/>
    </xf>
    <xf numFmtId="0" fontId="14" fillId="2" borderId="24" xfId="0" applyFont="1" applyFill="1" applyBorder="1" applyAlignment="1">
      <alignment horizontal="center" vertical="center" wrapText="1"/>
    </xf>
    <xf numFmtId="1" fontId="14" fillId="2" borderId="4" xfId="0" applyNumberFormat="1" applyFont="1" applyFill="1" applyBorder="1" applyAlignment="1">
      <alignment horizontal="center" vertical="center" wrapText="1"/>
    </xf>
    <xf numFmtId="0" fontId="14" fillId="2" borderId="65" xfId="0" applyFont="1" applyFill="1" applyBorder="1" applyAlignment="1">
      <alignment horizontal="center" vertical="center" wrapText="1"/>
    </xf>
    <xf numFmtId="164" fontId="14" fillId="2" borderId="24" xfId="0" applyNumberFormat="1" applyFont="1" applyFill="1" applyBorder="1" applyAlignment="1">
      <alignment horizontal="center" vertical="center"/>
    </xf>
    <xf numFmtId="1" fontId="14" fillId="2" borderId="24" xfId="0" applyNumberFormat="1" applyFont="1" applyFill="1" applyBorder="1" applyAlignment="1">
      <alignment horizontal="center" vertical="center"/>
    </xf>
    <xf numFmtId="0" fontId="14" fillId="0" borderId="61" xfId="0" applyFont="1" applyBorder="1" applyAlignment="1">
      <alignment horizontal="center" vertical="center" wrapText="1"/>
    </xf>
    <xf numFmtId="0" fontId="14" fillId="2" borderId="80" xfId="0" applyFont="1" applyFill="1" applyBorder="1" applyAlignment="1">
      <alignment horizontal="left" vertical="center" wrapText="1"/>
    </xf>
    <xf numFmtId="0" fontId="17" fillId="0" borderId="61" xfId="0" applyFont="1" applyBorder="1" applyAlignment="1">
      <alignment horizontal="center" vertical="center" textRotation="90" wrapText="1"/>
    </xf>
    <xf numFmtId="9" fontId="14" fillId="2" borderId="29" xfId="0" applyNumberFormat="1" applyFont="1" applyFill="1" applyBorder="1" applyAlignment="1">
      <alignment horizontal="center" vertical="center" wrapText="1"/>
    </xf>
    <xf numFmtId="0" fontId="14" fillId="0" borderId="65" xfId="0" applyFont="1" applyBorder="1" applyAlignment="1">
      <alignment horizontal="center" vertical="center" wrapText="1"/>
    </xf>
    <xf numFmtId="0" fontId="17" fillId="0" borderId="85" xfId="0" applyFont="1" applyBorder="1" applyAlignment="1">
      <alignment horizontal="center" vertical="center" textRotation="90" wrapText="1"/>
    </xf>
    <xf numFmtId="0" fontId="14" fillId="0" borderId="69" xfId="0" applyFont="1" applyBorder="1" applyAlignment="1">
      <alignment horizontal="center" vertical="center" wrapText="1"/>
    </xf>
    <xf numFmtId="0" fontId="17" fillId="0" borderId="69" xfId="0" applyFont="1" applyBorder="1" applyAlignment="1">
      <alignment horizontal="center" vertical="center" textRotation="90" wrapText="1"/>
    </xf>
    <xf numFmtId="164" fontId="14" fillId="2" borderId="58" xfId="0" applyNumberFormat="1" applyFont="1" applyFill="1" applyBorder="1" applyAlignment="1">
      <alignment horizontal="center" vertical="center"/>
    </xf>
    <xf numFmtId="164" fontId="14" fillId="2" borderId="4" xfId="0" applyNumberFormat="1" applyFont="1" applyFill="1" applyBorder="1" applyAlignment="1">
      <alignment horizontal="center" vertical="center"/>
    </xf>
    <xf numFmtId="1" fontId="14" fillId="2" borderId="61" xfId="0" applyNumberFormat="1" applyFont="1" applyFill="1" applyBorder="1" applyAlignment="1">
      <alignment horizontal="center" vertical="center" wrapText="1"/>
    </xf>
    <xf numFmtId="1" fontId="14" fillId="2" borderId="4" xfId="0" applyNumberFormat="1" applyFont="1" applyFill="1" applyBorder="1" applyAlignment="1">
      <alignment horizontal="center" vertical="center"/>
    </xf>
    <xf numFmtId="0" fontId="14" fillId="0" borderId="58" xfId="0" applyFont="1" applyBorder="1" applyAlignment="1">
      <alignment horizontal="center" vertical="center"/>
    </xf>
    <xf numFmtId="2" fontId="14" fillId="2" borderId="4" xfId="0" applyNumberFormat="1" applyFont="1" applyFill="1" applyBorder="1" applyAlignment="1">
      <alignment horizontal="center" vertical="center" wrapText="1"/>
    </xf>
    <xf numFmtId="2" fontId="14" fillId="2" borderId="4" xfId="0" applyNumberFormat="1" applyFont="1" applyFill="1" applyBorder="1" applyAlignment="1">
      <alignment horizontal="center" vertical="center" wrapText="1"/>
    </xf>
    <xf numFmtId="0" fontId="14" fillId="0" borderId="8" xfId="0" applyFont="1" applyBorder="1" applyAlignment="1">
      <alignment horizontal="left" vertical="center" wrapText="1"/>
    </xf>
    <xf numFmtId="0" fontId="25" fillId="0" borderId="4" xfId="0" applyFont="1" applyBorder="1" applyAlignment="1">
      <alignment horizontal="left" vertical="center" wrapText="1"/>
    </xf>
    <xf numFmtId="0" fontId="25" fillId="0" borderId="4" xfId="0" applyFont="1" applyBorder="1" applyAlignment="1">
      <alignment horizontal="center" vertical="center" wrapText="1"/>
    </xf>
    <xf numFmtId="0" fontId="14" fillId="2" borderId="22" xfId="0" applyFont="1" applyFill="1" applyBorder="1" applyAlignment="1">
      <alignment horizontal="center" vertical="center" wrapText="1"/>
    </xf>
    <xf numFmtId="165" fontId="14" fillId="0" borderId="10" xfId="0" applyNumberFormat="1" applyFont="1" applyBorder="1" applyAlignment="1">
      <alignment horizontal="center" vertical="center" wrapText="1"/>
    </xf>
    <xf numFmtId="165" fontId="14" fillId="0" borderId="68" xfId="0" applyNumberFormat="1" applyFont="1" applyBorder="1" applyAlignment="1">
      <alignment horizontal="center" vertical="center" wrapText="1"/>
    </xf>
    <xf numFmtId="0" fontId="14" fillId="0" borderId="67" xfId="0" applyFont="1" applyBorder="1" applyAlignment="1">
      <alignment horizontal="center" vertical="center"/>
    </xf>
    <xf numFmtId="0" fontId="14" fillId="2" borderId="67" xfId="0" applyFont="1" applyFill="1" applyBorder="1" applyAlignment="1">
      <alignment horizontal="center" vertical="center"/>
    </xf>
    <xf numFmtId="1" fontId="14" fillId="0" borderId="8" xfId="0" applyNumberFormat="1" applyFont="1" applyBorder="1" applyAlignment="1">
      <alignment horizontal="center" vertical="center" wrapText="1"/>
    </xf>
    <xf numFmtId="165" fontId="14" fillId="0" borderId="67" xfId="0" applyNumberFormat="1" applyFont="1" applyBorder="1" applyAlignment="1">
      <alignment horizontal="center" vertical="center" wrapText="1"/>
    </xf>
    <xf numFmtId="1" fontId="14" fillId="0" borderId="58" xfId="0" applyNumberFormat="1" applyFont="1" applyBorder="1" applyAlignment="1">
      <alignment horizontal="center" vertical="center" wrapText="1"/>
    </xf>
    <xf numFmtId="165" fontId="14" fillId="0" borderId="58"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 fontId="14" fillId="0" borderId="67" xfId="0" applyNumberFormat="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xf>
    <xf numFmtId="9" fontId="7" fillId="0" borderId="0" xfId="0" applyNumberFormat="1" applyFont="1"/>
    <xf numFmtId="0" fontId="7" fillId="0" borderId="0" xfId="0" applyFont="1" applyAlignment="1">
      <alignment wrapText="1"/>
    </xf>
    <xf numFmtId="164" fontId="7" fillId="0" borderId="0" xfId="0" applyNumberFormat="1" applyFont="1" applyAlignment="1">
      <alignment vertical="center"/>
    </xf>
    <xf numFmtId="0" fontId="7" fillId="0" borderId="0" xfId="0" applyFont="1" applyAlignment="1">
      <alignment vertical="center"/>
    </xf>
    <xf numFmtId="9" fontId="7" fillId="0" borderId="0" xfId="0" applyNumberFormat="1" applyFont="1" applyAlignment="1">
      <alignment horizontal="center" vertical="center"/>
    </xf>
    <xf numFmtId="0" fontId="20" fillId="2" borderId="11" xfId="0" applyFont="1" applyFill="1" applyBorder="1"/>
    <xf numFmtId="0" fontId="27" fillId="2" borderId="11" xfId="0" applyFont="1" applyFill="1" applyBorder="1" applyAlignment="1">
      <alignment horizontal="center" vertical="center" wrapText="1"/>
    </xf>
    <xf numFmtId="0" fontId="28" fillId="18" borderId="11" xfId="0" applyFont="1" applyFill="1" applyBorder="1" applyAlignment="1">
      <alignment horizontal="center" vertical="center" wrapText="1" readingOrder="1"/>
    </xf>
    <xf numFmtId="0" fontId="29" fillId="2" borderId="11" xfId="0" applyFont="1" applyFill="1" applyBorder="1"/>
    <xf numFmtId="0" fontId="30" fillId="19" borderId="92" xfId="0" applyFont="1" applyFill="1" applyBorder="1" applyAlignment="1">
      <alignment horizontal="center" vertical="center" wrapText="1" readingOrder="1"/>
    </xf>
    <xf numFmtId="0" fontId="30" fillId="0" borderId="93" xfId="0" applyFont="1" applyBorder="1" applyAlignment="1">
      <alignment horizontal="center" vertical="center" wrapText="1" readingOrder="1"/>
    </xf>
    <xf numFmtId="0" fontId="30" fillId="0" borderId="93" xfId="0" applyFont="1" applyBorder="1" applyAlignment="1">
      <alignment horizontal="left" vertical="center" wrapText="1" readingOrder="1"/>
    </xf>
    <xf numFmtId="0" fontId="30" fillId="20" borderId="94" xfId="0" applyFont="1" applyFill="1" applyBorder="1" applyAlignment="1">
      <alignment horizontal="center" vertical="center" wrapText="1" readingOrder="1"/>
    </xf>
    <xf numFmtId="0" fontId="30" fillId="0" borderId="94" xfId="0" applyFont="1" applyBorder="1" applyAlignment="1">
      <alignment horizontal="center" vertical="center" wrapText="1" readingOrder="1"/>
    </xf>
    <xf numFmtId="0" fontId="30" fillId="0" borderId="94" xfId="0" applyFont="1" applyBorder="1" applyAlignment="1">
      <alignment horizontal="left" vertical="center" wrapText="1" readingOrder="1"/>
    </xf>
    <xf numFmtId="0" fontId="30" fillId="15" borderId="94" xfId="0" applyFont="1" applyFill="1" applyBorder="1" applyAlignment="1">
      <alignment horizontal="center" vertical="center" wrapText="1" readingOrder="1"/>
    </xf>
    <xf numFmtId="0" fontId="30" fillId="21" borderId="94" xfId="0" applyFont="1" applyFill="1" applyBorder="1" applyAlignment="1">
      <alignment horizontal="center" vertical="center" wrapText="1" readingOrder="1"/>
    </xf>
    <xf numFmtId="0" fontId="31" fillId="14" borderId="94" xfId="0" applyFont="1" applyFill="1" applyBorder="1" applyAlignment="1">
      <alignment horizontal="center" vertical="center" wrapText="1" readingOrder="1"/>
    </xf>
    <xf numFmtId="0" fontId="32" fillId="2" borderId="11" xfId="0" applyFont="1" applyFill="1" applyBorder="1" applyAlignment="1">
      <alignment horizontal="left" vertical="center" wrapText="1" readingOrder="1"/>
    </xf>
    <xf numFmtId="0" fontId="8" fillId="2" borderId="11" xfId="0" applyFont="1" applyFill="1" applyBorder="1" applyAlignment="1">
      <alignment vertical="center"/>
    </xf>
    <xf numFmtId="0" fontId="29" fillId="0" borderId="0" xfId="0" applyFont="1"/>
    <xf numFmtId="0" fontId="32" fillId="0" borderId="0" xfId="0" applyFont="1" applyAlignment="1">
      <alignment horizontal="left" vertical="center" wrapText="1" readingOrder="1"/>
    </xf>
    <xf numFmtId="0" fontId="33" fillId="0" borderId="0" xfId="0" applyFont="1" applyAlignment="1">
      <alignment vertical="center"/>
    </xf>
    <xf numFmtId="0" fontId="34" fillId="0" borderId="0" xfId="0" applyFont="1"/>
    <xf numFmtId="0" fontId="35" fillId="0" borderId="0" xfId="0" applyFont="1"/>
    <xf numFmtId="0" fontId="36" fillId="0" borderId="0" xfId="0" applyFont="1"/>
    <xf numFmtId="0" fontId="4" fillId="0" borderId="0" xfId="0" applyFont="1" applyAlignment="1">
      <alignment horizontal="center"/>
    </xf>
    <xf numFmtId="0" fontId="8" fillId="0" borderId="0" xfId="0" applyFont="1" applyAlignment="1">
      <alignment horizontal="center" vertical="center"/>
    </xf>
    <xf numFmtId="164" fontId="7" fillId="0" borderId="0" xfId="0" applyNumberFormat="1" applyFont="1" applyAlignment="1">
      <alignment horizontal="center"/>
    </xf>
    <xf numFmtId="0" fontId="22" fillId="9" borderId="98" xfId="0" applyFont="1" applyFill="1" applyBorder="1" applyAlignment="1">
      <alignment horizontal="center" vertical="center"/>
    </xf>
    <xf numFmtId="0" fontId="22" fillId="9" borderId="99"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39" xfId="0" applyFont="1" applyFill="1" applyBorder="1" applyAlignment="1">
      <alignment horizontal="center" vertical="center"/>
    </xf>
    <xf numFmtId="0" fontId="22" fillId="9" borderId="23" xfId="0" applyFont="1" applyFill="1" applyBorder="1" applyAlignment="1">
      <alignment horizontal="center" vertical="center"/>
    </xf>
    <xf numFmtId="0" fontId="24" fillId="11" borderId="33" xfId="0" applyFont="1" applyFill="1" applyBorder="1" applyAlignment="1">
      <alignment horizontal="center" vertical="center" wrapText="1"/>
    </xf>
    <xf numFmtId="164" fontId="22" fillId="24" borderId="33" xfId="0" applyNumberFormat="1" applyFont="1" applyFill="1" applyBorder="1" applyAlignment="1">
      <alignment horizontal="center" vertical="center" wrapText="1"/>
    </xf>
    <xf numFmtId="0" fontId="22" fillId="24" borderId="33" xfId="0" applyFont="1" applyFill="1" applyBorder="1" applyAlignment="1">
      <alignment horizontal="center" vertical="center" wrapText="1"/>
    </xf>
    <xf numFmtId="0" fontId="8" fillId="11" borderId="102"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1" borderId="103" xfId="0" applyFont="1" applyFill="1" applyBorder="1" applyAlignment="1">
      <alignment horizontal="center" vertical="center" wrapText="1"/>
    </xf>
    <xf numFmtId="0" fontId="8" fillId="11" borderId="26" xfId="0" applyFont="1" applyFill="1" applyBorder="1" applyAlignment="1">
      <alignment horizontal="center" vertical="center" wrapText="1"/>
    </xf>
    <xf numFmtId="0" fontId="22" fillId="23" borderId="25" xfId="0" applyFont="1" applyFill="1" applyBorder="1" applyAlignment="1">
      <alignment horizontal="center" vertical="center" wrapText="1"/>
    </xf>
    <xf numFmtId="164" fontId="22" fillId="24" borderId="33" xfId="0" applyNumberFormat="1" applyFont="1" applyFill="1" applyBorder="1" applyAlignment="1">
      <alignment horizontal="center" vertical="center" wrapText="1"/>
    </xf>
    <xf numFmtId="0" fontId="9" fillId="0" borderId="5" xfId="0" applyFont="1" applyBorder="1"/>
    <xf numFmtId="0" fontId="9" fillId="0" borderId="8" xfId="0" applyFont="1" applyBorder="1"/>
    <xf numFmtId="0" fontId="9" fillId="0" borderId="6" xfId="0" applyFont="1" applyBorder="1"/>
    <xf numFmtId="0" fontId="9" fillId="0" borderId="9" xfId="0" applyFont="1" applyBorder="1"/>
    <xf numFmtId="0" fontId="9" fillId="0" borderId="7" xfId="0" applyFont="1" applyBorder="1"/>
    <xf numFmtId="0" fontId="14" fillId="2" borderId="24" xfId="0" applyFont="1" applyFill="1" applyBorder="1" applyAlignment="1">
      <alignment vertical="center" wrapText="1"/>
    </xf>
    <xf numFmtId="0" fontId="8" fillId="0" borderId="4" xfId="0" applyFont="1" applyBorder="1" applyAlignment="1">
      <alignment horizontal="center" vertical="center"/>
    </xf>
    <xf numFmtId="164" fontId="7" fillId="2" borderId="4" xfId="0" applyNumberFormat="1" applyFont="1" applyFill="1" applyBorder="1" applyAlignment="1">
      <alignment horizontal="center" vertical="center" wrapText="1"/>
    </xf>
    <xf numFmtId="0" fontId="7" fillId="2" borderId="29" xfId="0" applyFont="1" applyFill="1" applyBorder="1" applyAlignment="1">
      <alignment horizontal="center" vertical="center"/>
    </xf>
    <xf numFmtId="0" fontId="8" fillId="2" borderId="4" xfId="0" applyFont="1" applyFill="1" applyBorder="1" applyAlignment="1">
      <alignment horizontal="center" vertical="center"/>
    </xf>
    <xf numFmtId="164" fontId="7" fillId="2" borderId="4" xfId="0" applyNumberFormat="1" applyFont="1" applyFill="1" applyBorder="1" applyAlignment="1">
      <alignment horizontal="center" vertical="center"/>
    </xf>
    <xf numFmtId="9" fontId="7" fillId="2" borderId="4" xfId="0" applyNumberFormat="1" applyFont="1" applyFill="1" applyBorder="1" applyAlignment="1">
      <alignment horizontal="center" vertical="center" wrapText="1"/>
    </xf>
    <xf numFmtId="2" fontId="7" fillId="2" borderId="4" xfId="0" applyNumberFormat="1" applyFont="1" applyFill="1" applyBorder="1" applyAlignment="1">
      <alignment horizontal="left" vertical="center" wrapText="1"/>
    </xf>
    <xf numFmtId="164" fontId="7" fillId="2" borderId="4" xfId="0" applyNumberFormat="1" applyFont="1" applyFill="1" applyBorder="1" applyAlignment="1">
      <alignment horizontal="center"/>
    </xf>
    <xf numFmtId="0" fontId="7" fillId="2" borderId="4" xfId="0" applyFont="1" applyFill="1" applyBorder="1" applyAlignment="1">
      <alignment horizontal="center"/>
    </xf>
    <xf numFmtId="164" fontId="7" fillId="2" borderId="4" xfId="0" applyNumberFormat="1" applyFont="1" applyFill="1" applyBorder="1" applyAlignment="1">
      <alignment horizontal="center" vertical="center" wrapText="1"/>
    </xf>
    <xf numFmtId="1" fontId="7" fillId="0" borderId="4" xfId="0" applyNumberFormat="1" applyFont="1" applyBorder="1" applyAlignment="1">
      <alignment horizontal="center" vertical="center" wrapText="1"/>
    </xf>
    <xf numFmtId="0" fontId="14" fillId="2" borderId="4" xfId="0" applyFont="1" applyFill="1" applyBorder="1" applyAlignment="1">
      <alignment horizontal="left" vertical="top" wrapText="1"/>
    </xf>
    <xf numFmtId="0" fontId="14" fillId="2" borderId="98" xfId="0" applyFont="1" applyFill="1" applyBorder="1" applyAlignment="1">
      <alignment horizontal="left" vertical="center" wrapText="1"/>
    </xf>
    <xf numFmtId="0" fontId="14" fillId="2" borderId="22" xfId="0" applyFont="1" applyFill="1" applyBorder="1" applyAlignment="1">
      <alignment horizontal="left" vertical="center" wrapText="1"/>
    </xf>
    <xf numFmtId="9" fontId="14" fillId="2" borderId="24" xfId="0" applyNumberFormat="1" applyFont="1" applyFill="1" applyBorder="1" applyAlignment="1">
      <alignment horizontal="center" vertical="center"/>
    </xf>
    <xf numFmtId="164" fontId="14" fillId="0" borderId="18" xfId="0" applyNumberFormat="1" applyFont="1" applyBorder="1" applyAlignment="1">
      <alignment horizontal="center" vertical="center"/>
    </xf>
    <xf numFmtId="0" fontId="14" fillId="2" borderId="24" xfId="0" applyFont="1" applyFill="1" applyBorder="1" applyAlignment="1">
      <alignment horizontal="center" vertical="center"/>
    </xf>
    <xf numFmtId="0" fontId="14" fillId="2" borderId="39" xfId="0" applyFont="1" applyFill="1" applyBorder="1" applyAlignment="1">
      <alignment horizontal="left" vertical="center" wrapText="1"/>
    </xf>
    <xf numFmtId="9" fontId="14" fillId="2" borderId="39" xfId="0" applyNumberFormat="1" applyFont="1" applyFill="1" applyBorder="1" applyAlignment="1">
      <alignment horizontal="center" vertical="center"/>
    </xf>
    <xf numFmtId="0" fontId="14" fillId="2" borderId="39" xfId="0" applyFont="1" applyFill="1" applyBorder="1" applyAlignment="1">
      <alignment horizontal="center" vertical="center"/>
    </xf>
    <xf numFmtId="164" fontId="7" fillId="0" borderId="4" xfId="0" applyNumberFormat="1" applyFont="1" applyBorder="1" applyAlignment="1">
      <alignment horizontal="center" vertical="center" wrapText="1"/>
    </xf>
    <xf numFmtId="1" fontId="7" fillId="2" borderId="4" xfId="0" applyNumberFormat="1" applyFont="1" applyFill="1" applyBorder="1" applyAlignment="1">
      <alignment horizontal="center" vertical="center" wrapText="1"/>
    </xf>
    <xf numFmtId="164" fontId="7" fillId="0" borderId="4" xfId="0" applyNumberFormat="1" applyFont="1" applyBorder="1" applyAlignment="1">
      <alignment horizontal="center" vertical="center"/>
    </xf>
    <xf numFmtId="0" fontId="4" fillId="2" borderId="11" xfId="0" applyFont="1" applyFill="1" applyBorder="1" applyAlignment="1">
      <alignment horizontal="center"/>
    </xf>
    <xf numFmtId="0" fontId="7" fillId="2" borderId="4" xfId="0" applyFont="1" applyFill="1" applyBorder="1" applyAlignment="1">
      <alignment horizontal="center" vertical="top" wrapText="1"/>
    </xf>
    <xf numFmtId="165" fontId="14" fillId="2" borderId="24" xfId="0" applyNumberFormat="1" applyFont="1" applyFill="1" applyBorder="1" applyAlignment="1">
      <alignment horizontal="center" vertical="center"/>
    </xf>
    <xf numFmtId="165" fontId="14" fillId="2" borderId="4"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xf>
    <xf numFmtId="164" fontId="7" fillId="2" borderId="24" xfId="0" applyNumberFormat="1" applyFont="1" applyFill="1" applyBorder="1" applyAlignment="1">
      <alignment horizontal="center" vertical="center"/>
    </xf>
    <xf numFmtId="0" fontId="7" fillId="2" borderId="24" xfId="0" applyFont="1" applyFill="1" applyBorder="1" applyAlignment="1">
      <alignment horizontal="center" vertical="center"/>
    </xf>
    <xf numFmtId="0" fontId="14" fillId="2" borderId="24" xfId="0" applyFont="1" applyFill="1" applyBorder="1" applyAlignment="1">
      <alignment vertical="top" wrapText="1"/>
    </xf>
    <xf numFmtId="0" fontId="14" fillId="0" borderId="18" xfId="0" applyFont="1" applyBorder="1" applyAlignment="1">
      <alignment horizontal="center" vertical="center"/>
    </xf>
    <xf numFmtId="0" fontId="14" fillId="5" borderId="4" xfId="0" applyFont="1" applyFill="1" applyBorder="1" applyAlignment="1">
      <alignment horizontal="left" vertical="top" wrapText="1"/>
    </xf>
    <xf numFmtId="0" fontId="14" fillId="5" borderId="24" xfId="0" applyFont="1" applyFill="1" applyBorder="1" applyAlignment="1">
      <alignment vertical="center" wrapText="1"/>
    </xf>
    <xf numFmtId="0" fontId="7" fillId="16" borderId="4" xfId="0" applyFont="1" applyFill="1" applyBorder="1" applyAlignment="1">
      <alignment horizontal="center" vertical="center"/>
    </xf>
    <xf numFmtId="10" fontId="7" fillId="0" borderId="18" xfId="0" applyNumberFormat="1" applyFont="1" applyBorder="1" applyAlignment="1">
      <alignment horizontal="center" vertical="center"/>
    </xf>
    <xf numFmtId="0" fontId="7" fillId="0" borderId="18" xfId="0" applyFont="1" applyBorder="1" applyAlignment="1">
      <alignment horizontal="center" vertical="center" wrapText="1"/>
    </xf>
    <xf numFmtId="9" fontId="7" fillId="2" borderId="24" xfId="0" applyNumberFormat="1" applyFont="1" applyFill="1" applyBorder="1" applyAlignment="1">
      <alignment horizontal="center" vertical="center" wrapText="1"/>
    </xf>
    <xf numFmtId="0" fontId="7" fillId="25" borderId="4" xfId="0" applyFont="1" applyFill="1" applyBorder="1" applyAlignment="1">
      <alignment horizontal="center" vertical="center"/>
    </xf>
    <xf numFmtId="9" fontId="7" fillId="2" borderId="24" xfId="0" applyNumberFormat="1" applyFont="1" applyFill="1" applyBorder="1" applyAlignment="1">
      <alignment horizontal="center" vertical="center"/>
    </xf>
    <xf numFmtId="0" fontId="7" fillId="0" borderId="18" xfId="0" applyFont="1" applyBorder="1" applyAlignment="1">
      <alignment horizontal="center" vertical="center"/>
    </xf>
    <xf numFmtId="0" fontId="7" fillId="26" borderId="4" xfId="0" applyFont="1" applyFill="1" applyBorder="1" applyAlignment="1">
      <alignment horizontal="center" vertical="center"/>
    </xf>
    <xf numFmtId="0" fontId="7" fillId="27" borderId="4" xfId="0" applyFont="1" applyFill="1" applyBorder="1" applyAlignment="1">
      <alignment horizontal="center" vertical="center"/>
    </xf>
    <xf numFmtId="0" fontId="4"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29" xfId="0" applyFont="1" applyFill="1" applyBorder="1" applyAlignment="1">
      <alignment horizontal="center" vertical="center"/>
    </xf>
    <xf numFmtId="164" fontId="7" fillId="2" borderId="33" xfId="0" applyNumberFormat="1" applyFont="1" applyFill="1" applyBorder="1" applyAlignment="1">
      <alignment horizontal="center" vertical="center" wrapText="1"/>
    </xf>
    <xf numFmtId="0" fontId="7" fillId="2" borderId="33" xfId="0" applyFont="1" applyFill="1" applyBorder="1" applyAlignment="1">
      <alignment horizontal="center" vertical="center" wrapText="1"/>
    </xf>
    <xf numFmtId="9" fontId="7" fillId="0" borderId="0" xfId="0" applyNumberFormat="1" applyFont="1" applyAlignment="1">
      <alignment horizontal="center"/>
    </xf>
    <xf numFmtId="0" fontId="7" fillId="0" borderId="0" xfId="0" applyFont="1" applyAlignment="1">
      <alignment horizontal="center" vertical="top"/>
    </xf>
    <xf numFmtId="0" fontId="7" fillId="0" borderId="0" xfId="0" applyFont="1" applyAlignment="1">
      <alignment horizontal="center" vertical="top" wrapText="1"/>
    </xf>
    <xf numFmtId="0" fontId="4" fillId="0" borderId="0" xfId="0" applyFont="1" applyAlignment="1">
      <alignment horizontal="center" vertical="center"/>
    </xf>
    <xf numFmtId="0" fontId="12" fillId="0" borderId="0" xfId="0" applyFont="1" applyAlignment="1">
      <alignment horizontal="center"/>
    </xf>
    <xf numFmtId="164" fontId="4" fillId="0" borderId="0" xfId="0" applyNumberFormat="1" applyFont="1" applyAlignment="1">
      <alignment horizontal="center"/>
    </xf>
    <xf numFmtId="9" fontId="4" fillId="0" borderId="0" xfId="0" applyNumberFormat="1" applyFont="1" applyAlignment="1">
      <alignment horizontal="center"/>
    </xf>
    <xf numFmtId="0" fontId="16" fillId="0" borderId="4" xfId="0" applyFont="1" applyBorder="1" applyAlignment="1">
      <alignment vertical="center"/>
    </xf>
    <xf numFmtId="0" fontId="21" fillId="2" borderId="11" xfId="0" applyFont="1" applyFill="1" applyBorder="1" applyAlignment="1">
      <alignment horizontal="center"/>
    </xf>
    <xf numFmtId="0" fontId="40" fillId="0" borderId="4" xfId="0" applyFont="1" applyBorder="1" applyAlignment="1">
      <alignment vertical="center" wrapText="1"/>
    </xf>
    <xf numFmtId="0" fontId="8" fillId="28" borderId="4" xfId="0" applyFont="1" applyFill="1" applyBorder="1"/>
    <xf numFmtId="0" fontId="17" fillId="28" borderId="4" xfId="0" applyFont="1" applyFill="1" applyBorder="1" applyAlignment="1">
      <alignment horizontal="center"/>
    </xf>
    <xf numFmtId="0" fontId="14" fillId="0" borderId="4" xfId="0" applyFont="1" applyBorder="1" applyAlignment="1">
      <alignment horizontal="center"/>
    </xf>
    <xf numFmtId="0" fontId="10" fillId="0" borderId="4" xfId="0" applyFont="1" applyBorder="1" applyAlignment="1">
      <alignment horizontal="center"/>
    </xf>
    <xf numFmtId="0" fontId="10" fillId="0" borderId="18" xfId="0" applyFont="1" applyBorder="1" applyAlignment="1">
      <alignment horizontal="center"/>
    </xf>
    <xf numFmtId="0" fontId="10" fillId="0" borderId="8" xfId="0" applyFont="1" applyBorder="1" applyAlignment="1">
      <alignment horizontal="center"/>
    </xf>
    <xf numFmtId="0" fontId="10" fillId="0" borderId="10" xfId="0" applyFont="1" applyBorder="1" applyAlignment="1">
      <alignment horizontal="center"/>
    </xf>
    <xf numFmtId="0" fontId="8" fillId="2" borderId="4" xfId="0" applyFont="1" applyFill="1" applyBorder="1" applyAlignment="1">
      <alignment horizontal="left" vertical="center" wrapText="1"/>
    </xf>
    <xf numFmtId="0" fontId="8" fillId="28" borderId="4" xfId="0" applyFont="1" applyFill="1" applyBorder="1" applyAlignment="1">
      <alignment horizontal="left" vertical="center" wrapText="1"/>
    </xf>
    <xf numFmtId="0" fontId="17" fillId="28" borderId="4" xfId="0" applyFont="1" applyFill="1" applyBorder="1" applyAlignment="1">
      <alignment horizontal="center" vertical="center"/>
    </xf>
    <xf numFmtId="0" fontId="40" fillId="2" borderId="4" xfId="0" applyFont="1" applyFill="1" applyBorder="1" applyAlignment="1">
      <alignment vertical="center" wrapText="1"/>
    </xf>
    <xf numFmtId="0" fontId="9" fillId="0" borderId="4" xfId="0" applyFont="1" applyBorder="1" applyAlignment="1">
      <alignment horizontal="center"/>
    </xf>
    <xf numFmtId="0" fontId="9" fillId="2" borderId="4" xfId="0" applyFont="1" applyFill="1" applyBorder="1" applyAlignment="1">
      <alignment horizontal="center"/>
    </xf>
    <xf numFmtId="0" fontId="16" fillId="0" borderId="0" xfId="0" applyFont="1" applyAlignment="1">
      <alignment vertical="center"/>
    </xf>
    <xf numFmtId="0" fontId="21" fillId="0" borderId="0" xfId="0" applyFont="1" applyAlignment="1">
      <alignment horizontal="center"/>
    </xf>
    <xf numFmtId="0" fontId="40" fillId="0" borderId="0" xfId="0" applyFont="1" applyAlignment="1">
      <alignment vertical="center" wrapText="1"/>
    </xf>
    <xf numFmtId="0" fontId="14"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center"/>
    </xf>
    <xf numFmtId="0" fontId="7" fillId="0" borderId="0" xfId="0" applyFont="1" applyAlignment="1">
      <alignment horizontal="left" vertical="center" wrapText="1"/>
    </xf>
    <xf numFmtId="0" fontId="9" fillId="0" borderId="0" xfId="0" applyFont="1" applyAlignment="1">
      <alignment horizontal="center"/>
    </xf>
    <xf numFmtId="0" fontId="10" fillId="0" borderId="0" xfId="0" applyFont="1" applyAlignment="1">
      <alignment horizontal="center"/>
    </xf>
    <xf numFmtId="0" fontId="7" fillId="0" borderId="4" xfId="0" applyFont="1" applyBorder="1" applyAlignment="1">
      <alignment horizontal="center"/>
    </xf>
    <xf numFmtId="0" fontId="4" fillId="0" borderId="10" xfId="0" applyFont="1" applyBorder="1" applyAlignment="1">
      <alignment horizontal="center"/>
    </xf>
    <xf numFmtId="0" fontId="41" fillId="2" borderId="11" xfId="0" applyFont="1" applyFill="1" applyBorder="1" applyAlignment="1">
      <alignment horizontal="center"/>
    </xf>
    <xf numFmtId="0" fontId="41" fillId="2" borderId="114" xfId="0" applyFont="1" applyFill="1" applyBorder="1" applyAlignment="1">
      <alignment horizontal="center"/>
    </xf>
    <xf numFmtId="0" fontId="21" fillId="2" borderId="114" xfId="0" applyFont="1" applyFill="1" applyBorder="1" applyAlignment="1">
      <alignment horizontal="center"/>
    </xf>
    <xf numFmtId="0" fontId="40" fillId="2" borderId="16" xfId="0" applyFont="1" applyFill="1" applyBorder="1" applyAlignment="1">
      <alignment vertical="center" wrapText="1"/>
    </xf>
    <xf numFmtId="0" fontId="44" fillId="28" borderId="8" xfId="0" applyFont="1" applyFill="1" applyBorder="1" applyAlignment="1">
      <alignment horizontal="left"/>
    </xf>
    <xf numFmtId="0" fontId="43" fillId="28" borderId="10" xfId="0" applyFont="1" applyFill="1" applyBorder="1" applyAlignment="1">
      <alignment horizontal="center"/>
    </xf>
    <xf numFmtId="0" fontId="45" fillId="0" borderId="8" xfId="0" applyFont="1" applyBorder="1" applyAlignment="1">
      <alignment horizontal="center"/>
    </xf>
    <xf numFmtId="0" fontId="39" fillId="5" borderId="10" xfId="0" applyFont="1" applyFill="1" applyBorder="1" applyAlignment="1">
      <alignment horizontal="left"/>
    </xf>
    <xf numFmtId="0" fontId="46" fillId="0" borderId="10" xfId="0" applyFont="1" applyBorder="1" applyAlignment="1">
      <alignment horizontal="center"/>
    </xf>
    <xf numFmtId="0" fontId="46" fillId="0" borderId="10" xfId="0" applyFont="1" applyBorder="1" applyAlignment="1">
      <alignment horizontal="center"/>
    </xf>
    <xf numFmtId="0" fontId="45" fillId="0" borderId="0" xfId="0" applyFont="1" applyAlignment="1"/>
    <xf numFmtId="0" fontId="44" fillId="5" borderId="8" xfId="0" applyFont="1" applyFill="1" applyBorder="1" applyAlignment="1">
      <alignment horizontal="left"/>
    </xf>
    <xf numFmtId="0" fontId="44" fillId="28" borderId="8" xfId="0" applyFont="1" applyFill="1" applyBorder="1" applyAlignment="1">
      <alignment horizontal="left"/>
    </xf>
    <xf numFmtId="0" fontId="43" fillId="28" borderId="10" xfId="0" applyFont="1" applyFill="1" applyBorder="1" applyAlignment="1">
      <alignment horizontal="center"/>
    </xf>
    <xf numFmtId="0" fontId="47" fillId="30" borderId="4" xfId="0" applyFont="1" applyFill="1" applyBorder="1" applyAlignment="1">
      <alignment horizontal="center"/>
    </xf>
    <xf numFmtId="0" fontId="15" fillId="2" borderId="11" xfId="0" applyFont="1" applyFill="1" applyBorder="1" applyAlignment="1">
      <alignment wrapText="1"/>
    </xf>
    <xf numFmtId="0" fontId="22" fillId="20" borderId="33" xfId="0" applyFont="1" applyFill="1" applyBorder="1" applyAlignment="1">
      <alignment horizontal="center" vertical="center" wrapText="1"/>
    </xf>
    <xf numFmtId="0" fontId="48" fillId="20" borderId="33" xfId="0" applyFont="1" applyFill="1" applyBorder="1" applyAlignment="1">
      <alignment horizontal="center" vertical="center" wrapText="1"/>
    </xf>
    <xf numFmtId="0" fontId="14" fillId="20" borderId="25" xfId="0" applyFont="1" applyFill="1" applyBorder="1" applyAlignment="1">
      <alignment wrapText="1"/>
    </xf>
    <xf numFmtId="0" fontId="14" fillId="20" borderId="25" xfId="0" applyFont="1" applyFill="1" applyBorder="1" applyAlignment="1">
      <alignment horizontal="center" wrapText="1"/>
    </xf>
    <xf numFmtId="0" fontId="14" fillId="20" borderId="25" xfId="0" applyFont="1" applyFill="1" applyBorder="1" applyAlignment="1">
      <alignment horizontal="center" vertical="center" wrapText="1"/>
    </xf>
    <xf numFmtId="0" fontId="48" fillId="24" borderId="33" xfId="0" applyFont="1" applyFill="1" applyBorder="1" applyAlignment="1">
      <alignment horizontal="center" vertical="center" wrapText="1"/>
    </xf>
    <xf numFmtId="0" fontId="15" fillId="0" borderId="4" xfId="0" applyFont="1" applyBorder="1" applyAlignment="1">
      <alignment vertical="center" wrapText="1"/>
    </xf>
    <xf numFmtId="9" fontId="15" fillId="0" borderId="4" xfId="0" applyNumberFormat="1" applyFont="1" applyBorder="1" applyAlignment="1">
      <alignment horizontal="center" vertical="center" wrapText="1"/>
    </xf>
    <xf numFmtId="164" fontId="15" fillId="0" borderId="4" xfId="0" applyNumberFormat="1" applyFont="1" applyBorder="1" applyAlignment="1">
      <alignment horizontal="center" vertical="center" wrapText="1"/>
    </xf>
    <xf numFmtId="164" fontId="15" fillId="0" borderId="4" xfId="0" applyNumberFormat="1" applyFont="1" applyBorder="1" applyAlignment="1">
      <alignment vertical="center" wrapText="1"/>
    </xf>
    <xf numFmtId="9" fontId="15" fillId="0" borderId="4" xfId="0" applyNumberFormat="1" applyFont="1" applyBorder="1" applyAlignment="1">
      <alignment vertical="center" wrapText="1"/>
    </xf>
    <xf numFmtId="0" fontId="15" fillId="0" borderId="0" xfId="0" applyFont="1" applyAlignment="1">
      <alignment vertical="center" wrapText="1"/>
    </xf>
    <xf numFmtId="0" fontId="4" fillId="2" borderId="11" xfId="0" applyFont="1" applyFill="1" applyBorder="1" applyAlignment="1">
      <alignment horizontal="center" vertical="center" wrapText="1"/>
    </xf>
    <xf numFmtId="0" fontId="25" fillId="2" borderId="11" xfId="0" applyFont="1" applyFill="1" applyBorder="1" applyAlignment="1">
      <alignment vertical="center" wrapText="1"/>
    </xf>
    <xf numFmtId="9" fontId="25" fillId="2" borderId="11" xfId="0" applyNumberFormat="1" applyFont="1" applyFill="1" applyBorder="1" applyAlignment="1">
      <alignment horizontal="center" vertical="center" wrapText="1"/>
    </xf>
    <xf numFmtId="164" fontId="25" fillId="2" borderId="11" xfId="0" applyNumberFormat="1" applyFont="1" applyFill="1" applyBorder="1" applyAlignment="1">
      <alignment horizontal="center" vertical="center" wrapText="1"/>
    </xf>
    <xf numFmtId="164" fontId="25" fillId="2" borderId="11" xfId="0" applyNumberFormat="1" applyFont="1" applyFill="1" applyBorder="1" applyAlignment="1">
      <alignment vertical="center" wrapText="1"/>
    </xf>
    <xf numFmtId="9" fontId="25" fillId="2" borderId="11" xfId="0" applyNumberFormat="1" applyFont="1" applyFill="1" applyBorder="1" applyAlignment="1">
      <alignment vertical="center" wrapText="1"/>
    </xf>
    <xf numFmtId="0" fontId="15" fillId="2" borderId="11" xfId="0" applyFont="1" applyFill="1" applyBorder="1" applyAlignment="1">
      <alignment vertical="center" wrapText="1"/>
    </xf>
    <xf numFmtId="0" fontId="25" fillId="2" borderId="4" xfId="0" applyFont="1" applyFill="1" applyBorder="1" applyAlignment="1">
      <alignment vertical="center" wrapText="1"/>
    </xf>
    <xf numFmtId="0" fontId="14" fillId="0" borderId="0" xfId="0" applyFont="1"/>
    <xf numFmtId="0" fontId="48" fillId="31" borderId="33" xfId="0" applyFont="1" applyFill="1" applyBorder="1" applyAlignment="1">
      <alignment horizontal="center" vertical="center"/>
    </xf>
    <xf numFmtId="0" fontId="48" fillId="31" borderId="33" xfId="0" applyFont="1" applyFill="1" applyBorder="1" applyAlignment="1">
      <alignment horizontal="center" vertical="center" wrapText="1"/>
    </xf>
    <xf numFmtId="0" fontId="25" fillId="0" borderId="0" xfId="0" applyFont="1"/>
    <xf numFmtId="0" fontId="10" fillId="0" borderId="4" xfId="0" applyFont="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xf>
    <xf numFmtId="0" fontId="4" fillId="0" borderId="4" xfId="0" applyFont="1" applyBorder="1" applyAlignment="1">
      <alignment vertical="center"/>
    </xf>
    <xf numFmtId="0" fontId="12" fillId="32" borderId="91" xfId="0" applyFont="1" applyFill="1" applyBorder="1" applyAlignment="1">
      <alignment horizontal="center" vertical="center" wrapText="1" readingOrder="1"/>
    </xf>
    <xf numFmtId="0" fontId="12" fillId="32" borderId="117" xfId="0" applyFont="1" applyFill="1" applyBorder="1" applyAlignment="1">
      <alignment horizontal="center" vertical="center" wrapText="1" readingOrder="1"/>
    </xf>
    <xf numFmtId="0" fontId="12" fillId="0" borderId="0" xfId="0" applyFont="1" applyAlignment="1">
      <alignment vertical="center"/>
    </xf>
    <xf numFmtId="0" fontId="12" fillId="2" borderId="29" xfId="0" applyFont="1" applyFill="1" applyBorder="1" applyAlignment="1">
      <alignment horizontal="center" vertical="center" wrapText="1" readingOrder="1"/>
    </xf>
    <xf numFmtId="0" fontId="4" fillId="2" borderId="29" xfId="0" applyFont="1" applyFill="1" applyBorder="1" applyAlignment="1">
      <alignment horizontal="left" vertical="center" wrapText="1" readingOrder="1"/>
    </xf>
    <xf numFmtId="9" fontId="12" fillId="2" borderId="118" xfId="0" applyNumberFormat="1" applyFont="1" applyFill="1" applyBorder="1" applyAlignment="1">
      <alignment horizontal="center" vertical="center" wrapText="1" readingOrder="1"/>
    </xf>
    <xf numFmtId="0" fontId="12" fillId="2" borderId="4" xfId="0" applyFont="1" applyFill="1" applyBorder="1" applyAlignment="1">
      <alignment horizontal="center" vertical="center" wrapText="1" readingOrder="1"/>
    </xf>
    <xf numFmtId="0" fontId="4" fillId="2" borderId="4" xfId="0" applyFont="1" applyFill="1" applyBorder="1" applyAlignment="1">
      <alignment horizontal="left" vertical="center" wrapText="1" readingOrder="1"/>
    </xf>
    <xf numFmtId="9" fontId="12" fillId="2" borderId="65" xfId="0" applyNumberFormat="1" applyFont="1" applyFill="1" applyBorder="1" applyAlignment="1">
      <alignment horizontal="center" vertical="center" wrapText="1" readingOrder="1"/>
    </xf>
    <xf numFmtId="0" fontId="4" fillId="0" borderId="1" xfId="0" applyFont="1" applyBorder="1" applyAlignment="1">
      <alignment horizontal="center" vertical="center"/>
    </xf>
    <xf numFmtId="0" fontId="4" fillId="0" borderId="4" xfId="0" applyFont="1" applyBorder="1"/>
    <xf numFmtId="0" fontId="4" fillId="2" borderId="65" xfId="0" applyFont="1" applyFill="1" applyBorder="1" applyAlignment="1">
      <alignment horizontal="center" vertical="center" wrapText="1" readingOrder="1"/>
    </xf>
    <xf numFmtId="0" fontId="12" fillId="2" borderId="67" xfId="0" applyFont="1" applyFill="1" applyBorder="1" applyAlignment="1">
      <alignment horizontal="center" vertical="center" wrapText="1" readingOrder="1"/>
    </xf>
    <xf numFmtId="0" fontId="4" fillId="2" borderId="67" xfId="0" applyFont="1" applyFill="1" applyBorder="1" applyAlignment="1">
      <alignment horizontal="left" vertical="center" wrapText="1" readingOrder="1"/>
    </xf>
    <xf numFmtId="0" fontId="4" fillId="2" borderId="69" xfId="0" applyFont="1" applyFill="1" applyBorder="1" applyAlignment="1">
      <alignment horizontal="center" vertical="center" wrapText="1" readingOrder="1"/>
    </xf>
    <xf numFmtId="0" fontId="49" fillId="17" borderId="11" xfId="0" applyFont="1" applyFill="1" applyBorder="1" applyAlignment="1">
      <alignment horizontal="center" vertical="center"/>
    </xf>
    <xf numFmtId="0" fontId="4" fillId="33" borderId="11" xfId="0" applyFont="1" applyFill="1" applyBorder="1" applyAlignment="1">
      <alignment horizontal="center" vertical="center"/>
    </xf>
    <xf numFmtId="0" fontId="4" fillId="14" borderId="11" xfId="0" applyFont="1" applyFill="1" applyBorder="1" applyAlignment="1">
      <alignment horizontal="center" vertical="center"/>
    </xf>
    <xf numFmtId="0" fontId="12" fillId="0" borderId="0" xfId="0" applyFont="1"/>
    <xf numFmtId="0" fontId="4" fillId="0" borderId="4" xfId="0" applyFont="1" applyBorder="1" applyAlignment="1">
      <alignment horizontal="center" wrapText="1"/>
    </xf>
    <xf numFmtId="0" fontId="4" fillId="0" borderId="4" xfId="0" applyFont="1" applyBorder="1" applyAlignment="1">
      <alignment wrapText="1"/>
    </xf>
    <xf numFmtId="0" fontId="8" fillId="0" borderId="4" xfId="0" applyFont="1" applyBorder="1" applyAlignment="1">
      <alignment horizontal="center" vertical="center" wrapText="1"/>
    </xf>
    <xf numFmtId="0" fontId="12" fillId="8" borderId="4" xfId="0" applyFont="1" applyFill="1" applyBorder="1" applyAlignment="1">
      <alignment vertical="center"/>
    </xf>
    <xf numFmtId="0" fontId="14" fillId="2" borderId="11" xfId="0" applyFont="1" applyFill="1" applyBorder="1"/>
    <xf numFmtId="0" fontId="51" fillId="2" borderId="11" xfId="0" applyFont="1" applyFill="1" applyBorder="1" applyAlignment="1">
      <alignment horizontal="center" vertical="center" textRotation="90" wrapText="1"/>
    </xf>
    <xf numFmtId="0" fontId="51" fillId="0" borderId="4" xfId="0" applyFont="1" applyBorder="1" applyAlignment="1">
      <alignment vertical="center"/>
    </xf>
    <xf numFmtId="9" fontId="51" fillId="0" borderId="4" xfId="0" applyNumberFormat="1" applyFont="1" applyBorder="1" applyAlignment="1">
      <alignment horizontal="center" vertical="center"/>
    </xf>
    <xf numFmtId="0" fontId="40" fillId="36" borderId="4"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51" fillId="0" borderId="4" xfId="0" applyFont="1" applyBorder="1" applyAlignment="1">
      <alignment horizontal="center" vertical="center"/>
    </xf>
    <xf numFmtId="0" fontId="25" fillId="17" borderId="4" xfId="0" applyFont="1" applyFill="1" applyBorder="1" applyAlignment="1">
      <alignment horizontal="center" vertical="center" wrapText="1"/>
    </xf>
    <xf numFmtId="0" fontId="25" fillId="20" borderId="4" xfId="0" applyFont="1" applyFill="1" applyBorder="1" applyAlignment="1">
      <alignment horizontal="center" vertical="center" wrapText="1"/>
    </xf>
    <xf numFmtId="0" fontId="25" fillId="0" borderId="4" xfId="0" applyFont="1" applyBorder="1" applyAlignment="1">
      <alignment horizontal="center" vertical="center"/>
    </xf>
    <xf numFmtId="0" fontId="7" fillId="2" borderId="34" xfId="0" applyFont="1" applyFill="1" applyBorder="1"/>
    <xf numFmtId="0" fontId="7" fillId="2" borderId="124" xfId="0" applyFont="1" applyFill="1" applyBorder="1"/>
    <xf numFmtId="0" fontId="51" fillId="0" borderId="4" xfId="0" applyFont="1" applyBorder="1" applyAlignment="1">
      <alignment horizontal="center" vertical="center" wrapText="1"/>
    </xf>
    <xf numFmtId="0" fontId="10" fillId="2" borderId="11" xfId="0" applyFont="1" applyFill="1" applyBorder="1"/>
    <xf numFmtId="0" fontId="25" fillId="2" borderId="4" xfId="0" applyFont="1" applyFill="1" applyBorder="1" applyAlignment="1">
      <alignment horizontal="center" vertical="center"/>
    </xf>
    <xf numFmtId="1" fontId="25" fillId="0" borderId="0" xfId="0" applyNumberFormat="1" applyFont="1"/>
    <xf numFmtId="1" fontId="40" fillId="29" borderId="4" xfId="0" applyNumberFormat="1" applyFont="1" applyFill="1" applyBorder="1" applyAlignment="1">
      <alignment horizontal="center" vertical="center" wrapText="1"/>
    </xf>
    <xf numFmtId="0" fontId="40" fillId="37" borderId="4" xfId="0" applyFont="1" applyFill="1" applyBorder="1" applyAlignment="1">
      <alignment horizontal="center" vertical="center" wrapText="1"/>
    </xf>
    <xf numFmtId="0" fontId="40" fillId="39" borderId="4" xfId="0" applyFont="1" applyFill="1" applyBorder="1" applyAlignment="1">
      <alignment horizontal="center" vertical="center" wrapText="1"/>
    </xf>
    <xf numFmtId="0" fontId="40" fillId="37" borderId="22" xfId="0" applyFont="1" applyFill="1" applyBorder="1" applyAlignment="1">
      <alignment horizontal="center" vertical="center" wrapText="1"/>
    </xf>
    <xf numFmtId="0" fontId="40" fillId="37" borderId="65" xfId="0" applyFont="1" applyFill="1" applyBorder="1" applyAlignment="1">
      <alignment horizontal="center" vertical="center" wrapText="1"/>
    </xf>
    <xf numFmtId="0" fontId="40" fillId="0" borderId="0" xfId="0" applyFont="1" applyAlignment="1">
      <alignment horizontal="center" vertical="center"/>
    </xf>
    <xf numFmtId="0" fontId="25" fillId="2" borderId="63" xfId="0" applyFont="1" applyFill="1" applyBorder="1" applyAlignment="1">
      <alignment vertical="center"/>
    </xf>
    <xf numFmtId="1" fontId="25" fillId="0" borderId="4" xfId="0" applyNumberFormat="1" applyFont="1" applyBorder="1" applyAlignment="1">
      <alignment horizontal="center" vertical="center"/>
    </xf>
    <xf numFmtId="0" fontId="25" fillId="0" borderId="17" xfId="0" applyFont="1" applyBorder="1" applyAlignment="1">
      <alignment horizontal="center" vertical="center"/>
    </xf>
    <xf numFmtId="0" fontId="40" fillId="11" borderId="63" xfId="0" applyFont="1" applyFill="1" applyBorder="1" applyAlignment="1">
      <alignment horizontal="center" vertical="center"/>
    </xf>
    <xf numFmtId="49" fontId="25" fillId="2" borderId="4" xfId="0" applyNumberFormat="1" applyFont="1" applyFill="1" applyBorder="1" applyAlignment="1">
      <alignment horizontal="center" vertical="center" wrapText="1"/>
    </xf>
    <xf numFmtId="49" fontId="25" fillId="2" borderId="22" xfId="0" applyNumberFormat="1" applyFont="1" applyFill="1" applyBorder="1" applyAlignment="1">
      <alignment horizontal="center" vertical="center" wrapText="1"/>
    </xf>
    <xf numFmtId="49" fontId="25" fillId="2" borderId="65" xfId="0" applyNumberFormat="1" applyFont="1" applyFill="1" applyBorder="1" applyAlignment="1">
      <alignment horizontal="center" vertical="center" wrapText="1"/>
    </xf>
    <xf numFmtId="0" fontId="25" fillId="2" borderId="63" xfId="0" applyFont="1" applyFill="1" applyBorder="1" applyAlignment="1">
      <alignment vertical="center" wrapText="1"/>
    </xf>
    <xf numFmtId="1" fontId="25" fillId="0" borderId="4" xfId="0" applyNumberFormat="1" applyFont="1" applyBorder="1" applyAlignment="1">
      <alignment horizontal="center" vertical="center" wrapText="1"/>
    </xf>
    <xf numFmtId="0" fontId="25" fillId="0" borderId="63" xfId="0" applyFont="1" applyBorder="1" applyAlignment="1">
      <alignment vertical="center"/>
    </xf>
    <xf numFmtId="49" fontId="25" fillId="0" borderId="4" xfId="0" applyNumberFormat="1" applyFont="1" applyBorder="1" applyAlignment="1">
      <alignment horizontal="center" vertical="center" wrapText="1"/>
    </xf>
    <xf numFmtId="49" fontId="25" fillId="0" borderId="17" xfId="0" applyNumberFormat="1" applyFont="1" applyBorder="1" applyAlignment="1">
      <alignment horizontal="center" vertical="center" wrapText="1"/>
    </xf>
    <xf numFmtId="0" fontId="25" fillId="0" borderId="63" xfId="0" applyFont="1" applyBorder="1" applyAlignment="1">
      <alignment vertical="center" wrapText="1"/>
    </xf>
    <xf numFmtId="0" fontId="25" fillId="0" borderId="73" xfId="0" applyFont="1" applyBorder="1" applyAlignment="1">
      <alignment vertical="center"/>
    </xf>
    <xf numFmtId="49" fontId="25" fillId="0" borderId="67" xfId="0" applyNumberFormat="1" applyFont="1" applyBorder="1" applyAlignment="1">
      <alignment horizontal="center" vertical="center" wrapText="1"/>
    </xf>
    <xf numFmtId="49" fontId="25" fillId="2" borderId="128" xfId="0" applyNumberFormat="1" applyFont="1" applyFill="1" applyBorder="1" applyAlignment="1">
      <alignment horizontal="center" vertical="center" wrapText="1"/>
    </xf>
    <xf numFmtId="49" fontId="25" fillId="2" borderId="69" xfId="0" applyNumberFormat="1" applyFont="1" applyFill="1" applyBorder="1" applyAlignment="1">
      <alignment horizontal="center" vertical="center" wrapText="1"/>
    </xf>
    <xf numFmtId="49" fontId="25" fillId="2" borderId="67" xfId="0" applyNumberFormat="1" applyFont="1" applyFill="1" applyBorder="1" applyAlignment="1">
      <alignment horizontal="center" vertical="center" wrapText="1"/>
    </xf>
    <xf numFmtId="0" fontId="25" fillId="2" borderId="11" xfId="0" applyFont="1" applyFill="1" applyBorder="1" applyAlignment="1">
      <alignment horizontal="center" vertical="center" wrapText="1"/>
    </xf>
    <xf numFmtId="49" fontId="25" fillId="2" borderId="11" xfId="0" applyNumberFormat="1" applyFont="1" applyFill="1" applyBorder="1"/>
    <xf numFmtId="0" fontId="25" fillId="2" borderId="11" xfId="0" applyFont="1" applyFill="1" applyBorder="1"/>
    <xf numFmtId="49" fontId="25" fillId="2" borderId="11" xfId="0" applyNumberFormat="1" applyFont="1" applyFill="1" applyBorder="1" applyAlignment="1">
      <alignment horizontal="center" vertical="center"/>
    </xf>
    <xf numFmtId="49" fontId="25" fillId="0" borderId="110" xfId="0" applyNumberFormat="1" applyFont="1" applyBorder="1" applyAlignment="1">
      <alignment horizontal="center" vertical="center" wrapText="1"/>
    </xf>
    <xf numFmtId="0" fontId="25" fillId="0" borderId="0" xfId="0" applyFont="1" applyAlignment="1">
      <alignment vertical="center"/>
    </xf>
    <xf numFmtId="49" fontId="25" fillId="2" borderId="11" xfId="0" applyNumberFormat="1" applyFont="1" applyFill="1" applyBorder="1" applyAlignment="1">
      <alignment horizontal="center" vertical="center" wrapText="1"/>
    </xf>
    <xf numFmtId="49" fontId="25" fillId="2" borderId="11" xfId="0" applyNumberFormat="1" applyFont="1" applyFill="1" applyBorder="1" applyAlignment="1">
      <alignment vertical="center" wrapText="1"/>
    </xf>
    <xf numFmtId="0" fontId="25" fillId="0" borderId="110" xfId="0" applyFont="1" applyBorder="1" applyAlignment="1">
      <alignment horizontal="center" vertical="center"/>
    </xf>
    <xf numFmtId="0" fontId="25" fillId="2" borderId="11" xfId="0" applyFont="1" applyFill="1" applyBorder="1" applyAlignment="1">
      <alignment wrapText="1"/>
    </xf>
    <xf numFmtId="0" fontId="25" fillId="2" borderId="11" xfId="0" applyFont="1" applyFill="1" applyBorder="1" applyAlignment="1">
      <alignment vertical="center"/>
    </xf>
    <xf numFmtId="0" fontId="25" fillId="2" borderId="11" xfId="0" applyFont="1" applyFill="1" applyBorder="1" applyAlignment="1">
      <alignment horizontal="center" vertical="center"/>
    </xf>
    <xf numFmtId="0" fontId="25" fillId="2" borderId="73" xfId="0" applyFont="1" applyFill="1" applyBorder="1" applyAlignment="1">
      <alignment vertical="center" wrapText="1"/>
    </xf>
    <xf numFmtId="1" fontId="25" fillId="0" borderId="67" xfId="0" applyNumberFormat="1" applyFont="1" applyBorder="1" applyAlignment="1">
      <alignment horizontal="center" vertical="center" wrapText="1"/>
    </xf>
    <xf numFmtId="49" fontId="25" fillId="0" borderId="129" xfId="0" applyNumberFormat="1" applyFont="1" applyBorder="1" applyAlignment="1">
      <alignment horizontal="center" vertical="center" wrapText="1"/>
    </xf>
    <xf numFmtId="0" fontId="25" fillId="0" borderId="0" xfId="0" applyFont="1" applyAlignment="1">
      <alignment wrapText="1"/>
    </xf>
    <xf numFmtId="0" fontId="7"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9"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164" fontId="14" fillId="0" borderId="4" xfId="0" applyNumberFormat="1" applyFont="1" applyFill="1" applyBorder="1" applyAlignment="1">
      <alignment horizontal="center" vertical="center"/>
    </xf>
    <xf numFmtId="0" fontId="14" fillId="0" borderId="18" xfId="0" applyFont="1" applyFill="1" applyBorder="1" applyAlignment="1">
      <alignment horizontal="center" vertical="center"/>
    </xf>
    <xf numFmtId="0" fontId="64" fillId="0" borderId="4" xfId="0" applyFont="1" applyFill="1" applyBorder="1" applyAlignment="1">
      <alignment vertical="center" wrapText="1"/>
    </xf>
    <xf numFmtId="0" fontId="25" fillId="41" borderId="130" xfId="0" applyFont="1" applyFill="1" applyBorder="1" applyAlignment="1">
      <alignment horizontal="center" vertical="center"/>
    </xf>
    <xf numFmtId="0" fontId="67" fillId="42" borderId="130" xfId="0" applyFont="1" applyFill="1" applyBorder="1" applyAlignment="1">
      <alignment horizontal="center" vertical="center"/>
    </xf>
    <xf numFmtId="1" fontId="25" fillId="0" borderId="130" xfId="0" applyNumberFormat="1" applyFont="1" applyBorder="1" applyAlignment="1">
      <alignment horizontal="center" vertical="center"/>
    </xf>
    <xf numFmtId="0" fontId="25" fillId="0" borderId="130" xfId="0" applyFont="1" applyBorder="1" applyAlignment="1">
      <alignment horizontal="center" vertical="center" wrapText="1"/>
    </xf>
    <xf numFmtId="0" fontId="8" fillId="0" borderId="0" xfId="0" applyFont="1" applyAlignment="1">
      <alignment horizontal="justify" vertical="center"/>
    </xf>
    <xf numFmtId="0" fontId="22" fillId="9" borderId="4" xfId="0" applyFont="1" applyFill="1" applyBorder="1" applyAlignment="1">
      <alignment horizontal="justify" vertical="center" wrapText="1"/>
    </xf>
    <xf numFmtId="0" fontId="22" fillId="9" borderId="98" xfId="0" applyFont="1" applyFill="1" applyBorder="1" applyAlignment="1">
      <alignment horizontal="justify" vertical="center"/>
    </xf>
    <xf numFmtId="0" fontId="9" fillId="43" borderId="5" xfId="0" applyFont="1" applyFill="1" applyBorder="1"/>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14" fillId="2" borderId="4" xfId="0" applyFont="1" applyFill="1" applyBorder="1" applyAlignment="1">
      <alignment horizontal="justify" vertical="center" wrapText="1"/>
    </xf>
    <xf numFmtId="0" fontId="74" fillId="0" borderId="8" xfId="0" applyFont="1" applyBorder="1"/>
    <xf numFmtId="0" fontId="73" fillId="0" borderId="0" xfId="0" applyFont="1" applyAlignment="1"/>
    <xf numFmtId="2" fontId="14" fillId="0" borderId="4" xfId="0" applyNumberFormat="1" applyFont="1" applyFill="1" applyBorder="1" applyAlignment="1">
      <alignment horizontal="center" vertical="center" wrapText="1"/>
    </xf>
    <xf numFmtId="2" fontId="65" fillId="0" borderId="4" xfId="0" applyNumberFormat="1" applyFont="1" applyFill="1" applyBorder="1" applyAlignment="1">
      <alignment horizontal="center" vertical="center" wrapText="1"/>
    </xf>
    <xf numFmtId="0" fontId="65" fillId="0" borderId="4" xfId="0" applyFont="1" applyBorder="1" applyAlignment="1">
      <alignment horizontal="left" vertical="top" wrapText="1"/>
    </xf>
    <xf numFmtId="9" fontId="65" fillId="0" borderId="4" xfId="0" applyNumberFormat="1" applyFont="1" applyBorder="1" applyAlignment="1">
      <alignment horizontal="center" vertical="center" wrapText="1"/>
    </xf>
    <xf numFmtId="0" fontId="14" fillId="0" borderId="33" xfId="0" applyFont="1" applyFill="1" applyBorder="1" applyAlignment="1">
      <alignment horizontal="center" vertical="center" wrapText="1"/>
    </xf>
    <xf numFmtId="0" fontId="0" fillId="0" borderId="0" xfId="0" applyFont="1" applyAlignment="1">
      <alignment vertical="center"/>
    </xf>
    <xf numFmtId="0" fontId="77" fillId="0" borderId="4" xfId="0" applyFont="1" applyBorder="1" applyAlignment="1">
      <alignment horizontal="left" vertical="center" wrapText="1"/>
    </xf>
    <xf numFmtId="164" fontId="77" fillId="2" borderId="4" xfId="0" applyNumberFormat="1" applyFont="1" applyFill="1" applyBorder="1" applyAlignment="1">
      <alignment horizontal="center" vertical="center"/>
    </xf>
    <xf numFmtId="9" fontId="77" fillId="2" borderId="4" xfId="0" applyNumberFormat="1" applyFont="1" applyFill="1" applyBorder="1" applyAlignment="1">
      <alignment horizontal="center" vertical="center" wrapText="1"/>
    </xf>
    <xf numFmtId="0" fontId="77" fillId="2" borderId="4" xfId="0" applyFont="1" applyFill="1" applyBorder="1" applyAlignment="1">
      <alignment horizontal="left" vertical="center" wrapText="1"/>
    </xf>
    <xf numFmtId="0" fontId="7" fillId="0" borderId="0" xfId="0" applyFont="1" applyAlignment="1">
      <alignment horizontal="justify" vertical="center"/>
    </xf>
    <xf numFmtId="0" fontId="4" fillId="0" borderId="0" xfId="0" applyFont="1" applyAlignment="1">
      <alignment horizontal="justify" vertical="center"/>
    </xf>
    <xf numFmtId="0" fontId="0" fillId="0" borderId="0" xfId="0" applyFont="1" applyAlignment="1">
      <alignment horizontal="justify" vertical="center"/>
    </xf>
    <xf numFmtId="0" fontId="9" fillId="0" borderId="5" xfId="0" applyFont="1" applyBorder="1" applyAlignment="1">
      <alignment vertical="center"/>
    </xf>
    <xf numFmtId="0" fontId="0" fillId="0" borderId="0" xfId="0" applyFont="1" applyAlignment="1">
      <alignment vertical="center"/>
    </xf>
    <xf numFmtId="9" fontId="65" fillId="0" borderId="4" xfId="0" applyNumberFormat="1" applyFont="1" applyFill="1" applyBorder="1" applyAlignment="1">
      <alignment horizontal="center" vertical="center" wrapText="1"/>
    </xf>
    <xf numFmtId="0" fontId="65" fillId="0" borderId="4" xfId="0" applyFont="1" applyFill="1" applyBorder="1" applyAlignment="1">
      <alignment vertical="center" wrapText="1"/>
    </xf>
    <xf numFmtId="0" fontId="77" fillId="0" borderId="18" xfId="0" applyFont="1" applyBorder="1" applyAlignment="1">
      <alignment horizontal="center" vertical="center" wrapText="1"/>
    </xf>
    <xf numFmtId="164" fontId="7" fillId="2" borderId="29" xfId="0" applyNumberFormat="1" applyFont="1" applyFill="1" applyBorder="1" applyAlignment="1">
      <alignment horizontal="center" vertical="center"/>
    </xf>
    <xf numFmtId="0" fontId="0" fillId="0" borderId="0" xfId="0" applyFont="1" applyAlignment="1">
      <alignment horizontal="center"/>
    </xf>
    <xf numFmtId="0" fontId="80" fillId="0" borderId="0" xfId="0" applyFont="1" applyAlignment="1"/>
    <xf numFmtId="0" fontId="65" fillId="0" borderId="4" xfId="0" applyFont="1" applyBorder="1" applyAlignment="1">
      <alignment horizontal="center" vertical="center" wrapText="1"/>
    </xf>
    <xf numFmtId="0" fontId="65" fillId="0" borderId="4" xfId="0" applyFont="1" applyBorder="1" applyAlignment="1">
      <alignment vertical="center" wrapText="1"/>
    </xf>
    <xf numFmtId="0" fontId="65" fillId="2" borderId="4" xfId="0" applyFont="1" applyFill="1" applyBorder="1" applyAlignment="1">
      <alignment vertical="center" wrapText="1"/>
    </xf>
    <xf numFmtId="0" fontId="65" fillId="2" borderId="4" xfId="0" applyFont="1" applyFill="1" applyBorder="1" applyAlignment="1">
      <alignment horizontal="center" vertical="center" wrapText="1"/>
    </xf>
    <xf numFmtId="9" fontId="65" fillId="0" borderId="4" xfId="0" applyNumberFormat="1" applyFont="1" applyBorder="1" applyAlignment="1">
      <alignment horizontal="center" vertical="center"/>
    </xf>
    <xf numFmtId="164" fontId="65" fillId="0" borderId="4" xfId="0" applyNumberFormat="1" applyFont="1" applyBorder="1" applyAlignment="1">
      <alignment horizontal="center" vertical="center" wrapText="1"/>
    </xf>
    <xf numFmtId="0" fontId="75" fillId="0" borderId="4" xfId="0" applyFont="1" applyBorder="1" applyAlignment="1">
      <alignment vertical="center" wrapText="1"/>
    </xf>
    <xf numFmtId="164" fontId="75" fillId="0" borderId="4" xfId="0" applyNumberFormat="1" applyFont="1" applyBorder="1" applyAlignment="1">
      <alignment vertical="center" wrapText="1"/>
    </xf>
    <xf numFmtId="9" fontId="75" fillId="0" borderId="4" xfId="0" applyNumberFormat="1" applyFont="1" applyBorder="1" applyAlignment="1">
      <alignment vertical="center" wrapText="1"/>
    </xf>
    <xf numFmtId="0" fontId="75" fillId="0" borderId="0" xfId="0" applyFont="1" applyAlignment="1">
      <alignment vertical="center" wrapText="1"/>
    </xf>
    <xf numFmtId="164" fontId="65" fillId="2" borderId="4" xfId="0" applyNumberFormat="1" applyFont="1" applyFill="1" applyBorder="1" applyAlignment="1">
      <alignment horizontal="center" vertical="center" wrapText="1"/>
    </xf>
    <xf numFmtId="0" fontId="65" fillId="0" borderId="4" xfId="0" applyFont="1" applyBorder="1" applyAlignment="1">
      <alignment horizontal="left" vertical="center" wrapText="1"/>
    </xf>
    <xf numFmtId="0" fontId="65" fillId="5" borderId="24" xfId="0" applyFont="1" applyFill="1" applyBorder="1" applyAlignment="1">
      <alignment horizontal="left" vertical="center" wrapText="1"/>
    </xf>
    <xf numFmtId="0" fontId="65" fillId="5" borderId="24" xfId="0" applyFont="1" applyFill="1" applyBorder="1" applyAlignment="1">
      <alignment horizontal="center" vertical="center" wrapText="1"/>
    </xf>
    <xf numFmtId="0" fontId="65" fillId="5" borderId="4" xfId="0" applyFont="1" applyFill="1" applyBorder="1" applyAlignment="1">
      <alignment horizontal="center" vertical="center" wrapText="1"/>
    </xf>
    <xf numFmtId="164" fontId="65" fillId="0" borderId="18" xfId="0" applyNumberFormat="1" applyFont="1" applyBorder="1" applyAlignment="1">
      <alignment horizontal="center" vertical="center" wrapText="1"/>
    </xf>
    <xf numFmtId="164" fontId="65" fillId="0" borderId="4" xfId="0" applyNumberFormat="1" applyFont="1" applyBorder="1" applyAlignment="1">
      <alignment horizontal="center" vertical="center"/>
    </xf>
    <xf numFmtId="0" fontId="65" fillId="5" borderId="4" xfId="0" applyFont="1" applyFill="1" applyBorder="1" applyAlignment="1">
      <alignment vertical="center" wrapText="1"/>
    </xf>
    <xf numFmtId="9" fontId="65" fillId="2" borderId="4" xfId="0" applyNumberFormat="1" applyFont="1" applyFill="1" applyBorder="1" applyAlignment="1">
      <alignment horizontal="center" vertical="center" wrapText="1"/>
    </xf>
    <xf numFmtId="165" fontId="65" fillId="2" borderId="4" xfId="0" applyNumberFormat="1" applyFont="1" applyFill="1" applyBorder="1" applyAlignment="1">
      <alignment horizontal="center" vertical="center" wrapText="1"/>
    </xf>
    <xf numFmtId="165" fontId="65" fillId="0" borderId="4" xfId="0" applyNumberFormat="1" applyFont="1" applyBorder="1" applyAlignment="1">
      <alignment horizontal="center" vertical="center" wrapText="1"/>
    </xf>
    <xf numFmtId="0" fontId="65" fillId="2" borderId="4" xfId="0" applyFont="1" applyFill="1" applyBorder="1" applyAlignment="1">
      <alignment horizontal="left" vertical="center" wrapText="1"/>
    </xf>
    <xf numFmtId="164" fontId="65" fillId="0" borderId="4" xfId="0" applyNumberFormat="1" applyFont="1" applyBorder="1" applyAlignment="1">
      <alignment vertical="center" wrapText="1"/>
    </xf>
    <xf numFmtId="9" fontId="65" fillId="0" borderId="4" xfId="0" applyNumberFormat="1" applyFont="1" applyBorder="1" applyAlignment="1">
      <alignment vertical="center" wrapText="1"/>
    </xf>
    <xf numFmtId="0" fontId="65" fillId="0" borderId="0" xfId="0" applyFont="1" applyAlignment="1">
      <alignment vertical="center" wrapText="1"/>
    </xf>
    <xf numFmtId="0" fontId="65" fillId="5" borderId="4" xfId="0" applyFont="1" applyFill="1" applyBorder="1" applyAlignment="1">
      <alignment horizontal="left" vertical="center" wrapText="1"/>
    </xf>
    <xf numFmtId="9" fontId="65" fillId="5" borderId="4" xfId="0" applyNumberFormat="1" applyFont="1" applyFill="1" applyBorder="1" applyAlignment="1">
      <alignment horizontal="center" vertical="center"/>
    </xf>
    <xf numFmtId="0" fontId="65" fillId="5" borderId="4" xfId="0" applyFont="1" applyFill="1" applyBorder="1" applyAlignment="1">
      <alignment horizontal="left" vertical="top" wrapText="1"/>
    </xf>
    <xf numFmtId="165" fontId="65" fillId="5" borderId="4" xfId="0" applyNumberFormat="1" applyFont="1" applyFill="1" applyBorder="1" applyAlignment="1">
      <alignment horizontal="center" vertical="center"/>
    </xf>
    <xf numFmtId="165" fontId="65" fillId="5" borderId="4" xfId="0" applyNumberFormat="1" applyFont="1" applyFill="1" applyBorder="1" applyAlignment="1">
      <alignment horizontal="center" vertical="center" wrapText="1"/>
    </xf>
    <xf numFmtId="0" fontId="65" fillId="0" borderId="4" xfId="0" applyFont="1" applyFill="1" applyBorder="1" applyAlignment="1">
      <alignment horizontal="left" vertical="center" wrapText="1"/>
    </xf>
    <xf numFmtId="0" fontId="65" fillId="0" borderId="4" xfId="0" applyFont="1" applyFill="1" applyBorder="1" applyAlignment="1">
      <alignment horizontal="center" vertical="center" wrapText="1"/>
    </xf>
    <xf numFmtId="9" fontId="65" fillId="0" borderId="4" xfId="0" applyNumberFormat="1" applyFont="1" applyFill="1" applyBorder="1" applyAlignment="1">
      <alignment horizontal="center" vertical="center"/>
    </xf>
    <xf numFmtId="0" fontId="65" fillId="5" borderId="4" xfId="0" applyFont="1" applyFill="1" applyBorder="1" applyAlignment="1">
      <alignment vertical="top" wrapText="1"/>
    </xf>
    <xf numFmtId="9" fontId="65" fillId="2" borderId="4" xfId="0" applyNumberFormat="1" applyFont="1" applyFill="1" applyBorder="1" applyAlignment="1">
      <alignment horizontal="center" vertical="center"/>
    </xf>
    <xf numFmtId="164" fontId="14" fillId="2" borderId="81" xfId="0" applyNumberFormat="1" applyFont="1" applyFill="1" applyBorder="1" applyAlignment="1">
      <alignment horizontal="center" vertical="center" wrapText="1"/>
    </xf>
    <xf numFmtId="164" fontId="81" fillId="2" borderId="127" xfId="0" applyNumberFormat="1" applyFont="1" applyFill="1" applyBorder="1" applyAlignment="1">
      <alignment horizontal="center" vertical="center" wrapText="1"/>
    </xf>
    <xf numFmtId="164" fontId="65" fillId="2" borderId="4" xfId="0" applyNumberFormat="1" applyFont="1" applyFill="1" applyBorder="1" applyAlignment="1">
      <alignment vertical="center" wrapText="1"/>
    </xf>
    <xf numFmtId="164" fontId="65" fillId="2" borderId="131" xfId="0" applyNumberFormat="1" applyFont="1" applyFill="1" applyBorder="1" applyAlignment="1">
      <alignment vertical="center" wrapText="1"/>
    </xf>
    <xf numFmtId="0" fontId="65" fillId="44" borderId="130" xfId="2" applyFont="1" applyFill="1" applyBorder="1" applyAlignment="1" applyProtection="1">
      <alignment vertical="center" wrapText="1"/>
      <protection locked="0"/>
    </xf>
    <xf numFmtId="9" fontId="65" fillId="44" borderId="130" xfId="1" applyFont="1" applyFill="1" applyBorder="1" applyAlignment="1" applyProtection="1">
      <alignment horizontal="center" vertical="center"/>
      <protection locked="0"/>
    </xf>
    <xf numFmtId="167" fontId="65" fillId="44" borderId="130" xfId="2" applyNumberFormat="1" applyFont="1" applyFill="1" applyBorder="1" applyAlignment="1" applyProtection="1">
      <alignment vertical="center" wrapText="1"/>
      <protection locked="0"/>
    </xf>
    <xf numFmtId="9" fontId="65" fillId="44" borderId="130" xfId="1" applyFont="1" applyFill="1" applyBorder="1" applyAlignment="1" applyProtection="1">
      <alignment horizontal="center" vertical="center" wrapText="1"/>
      <protection locked="0"/>
    </xf>
    <xf numFmtId="167" fontId="77" fillId="44" borderId="4" xfId="0" applyNumberFormat="1" applyFont="1" applyFill="1" applyBorder="1" applyAlignment="1">
      <alignment horizontal="center" vertical="center"/>
    </xf>
    <xf numFmtId="0" fontId="77" fillId="44" borderId="4" xfId="0" applyFont="1" applyFill="1" applyBorder="1" applyAlignment="1">
      <alignment horizontal="justify" vertical="top" wrapText="1"/>
    </xf>
    <xf numFmtId="9" fontId="77" fillId="44" borderId="130" xfId="1" applyFont="1" applyFill="1" applyBorder="1" applyAlignment="1">
      <alignment horizontal="center" vertical="center" wrapText="1"/>
    </xf>
    <xf numFmtId="0" fontId="77" fillId="44" borderId="4" xfId="0" applyFont="1" applyFill="1" applyBorder="1" applyAlignment="1">
      <alignment horizontal="justify" vertical="center" wrapText="1"/>
    </xf>
    <xf numFmtId="9" fontId="77" fillId="44" borderId="130" xfId="3" applyFont="1" applyFill="1" applyBorder="1" applyAlignment="1">
      <alignment horizontal="center" vertical="center" wrapText="1"/>
    </xf>
    <xf numFmtId="164" fontId="77" fillId="2" borderId="4" xfId="0" applyNumberFormat="1" applyFont="1" applyFill="1" applyBorder="1" applyAlignment="1">
      <alignment horizontal="center" vertical="center" wrapText="1"/>
    </xf>
    <xf numFmtId="0" fontId="65" fillId="2" borderId="4" xfId="0" applyFont="1" applyFill="1" applyBorder="1" applyAlignment="1">
      <alignment horizontal="justify" vertical="center" wrapText="1"/>
    </xf>
    <xf numFmtId="0" fontId="77" fillId="2" borderId="4" xfId="0" applyFont="1" applyFill="1" applyBorder="1" applyAlignment="1">
      <alignment horizontal="left" vertical="top" wrapText="1"/>
    </xf>
    <xf numFmtId="14" fontId="77" fillId="44" borderId="130" xfId="0" applyNumberFormat="1" applyFont="1" applyFill="1" applyBorder="1" applyAlignment="1">
      <alignment horizontal="center" vertical="center" wrapText="1"/>
    </xf>
    <xf numFmtId="0" fontId="77" fillId="44" borderId="130" xfId="0" applyFont="1" applyFill="1" applyBorder="1" applyAlignment="1">
      <alignment horizontal="justify" vertical="center" wrapText="1"/>
    </xf>
    <xf numFmtId="0" fontId="78" fillId="44" borderId="4" xfId="0" applyFont="1" applyFill="1" applyBorder="1" applyAlignment="1">
      <alignment horizontal="left" vertical="center" wrapText="1"/>
    </xf>
    <xf numFmtId="164" fontId="77" fillId="44" borderId="4" xfId="0" applyNumberFormat="1" applyFont="1" applyFill="1" applyBorder="1" applyAlignment="1">
      <alignment horizontal="center" vertical="center" wrapText="1"/>
    </xf>
    <xf numFmtId="0" fontId="77" fillId="44" borderId="4" xfId="0" applyFont="1" applyFill="1" applyBorder="1" applyAlignment="1">
      <alignment horizontal="left" vertical="center" wrapText="1"/>
    </xf>
    <xf numFmtId="9" fontId="77" fillId="44" borderId="4" xfId="0" applyNumberFormat="1" applyFont="1" applyFill="1" applyBorder="1" applyAlignment="1">
      <alignment horizontal="center" vertical="center" wrapText="1"/>
    </xf>
    <xf numFmtId="164" fontId="77" fillId="44" borderId="4" xfId="0" applyNumberFormat="1" applyFont="1" applyFill="1" applyBorder="1" applyAlignment="1">
      <alignment vertical="center" wrapText="1"/>
    </xf>
    <xf numFmtId="0" fontId="77" fillId="2" borderId="4" xfId="0" applyFont="1" applyFill="1" applyBorder="1" applyAlignment="1">
      <alignment horizontal="justify" vertical="center" wrapText="1"/>
    </xf>
    <xf numFmtId="9" fontId="77" fillId="44" borderId="4" xfId="0" applyNumberFormat="1" applyFont="1" applyFill="1" applyBorder="1" applyAlignment="1">
      <alignment horizontal="justify" vertical="center" wrapText="1"/>
    </xf>
    <xf numFmtId="10" fontId="77" fillId="44" borderId="4" xfId="0" applyNumberFormat="1" applyFont="1" applyFill="1" applyBorder="1" applyAlignment="1">
      <alignment horizontal="center" vertical="center" wrapText="1"/>
    </xf>
    <xf numFmtId="164" fontId="77" fillId="44" borderId="4" xfId="0" applyNumberFormat="1" applyFont="1" applyFill="1" applyBorder="1" applyAlignment="1">
      <alignment horizontal="center" vertical="center"/>
    </xf>
    <xf numFmtId="0" fontId="77" fillId="2" borderId="4" xfId="0" applyFont="1" applyFill="1" applyBorder="1" applyAlignment="1">
      <alignment horizontal="center" vertical="center" wrapText="1"/>
    </xf>
    <xf numFmtId="0" fontId="77" fillId="44" borderId="4" xfId="0" applyFont="1" applyFill="1" applyBorder="1" applyAlignment="1">
      <alignment horizontal="center" vertical="center" wrapText="1"/>
    </xf>
    <xf numFmtId="0" fontId="77" fillId="2" borderId="4" xfId="0" applyFont="1" applyFill="1" applyBorder="1" applyAlignment="1">
      <alignment vertical="center" wrapText="1"/>
    </xf>
    <xf numFmtId="164" fontId="77" fillId="2" borderId="4" xfId="0" applyNumberFormat="1" applyFont="1" applyFill="1" applyBorder="1" applyAlignment="1">
      <alignment horizontal="left" vertical="center" wrapText="1"/>
    </xf>
    <xf numFmtId="0" fontId="82" fillId="2" borderId="4" xfId="0" applyFont="1" applyFill="1" applyBorder="1" applyAlignment="1">
      <alignment horizontal="justify" vertical="center" wrapText="1"/>
    </xf>
    <xf numFmtId="164" fontId="77" fillId="2" borderId="33" xfId="0" applyNumberFormat="1" applyFont="1" applyFill="1" applyBorder="1" applyAlignment="1">
      <alignment horizontal="center" vertical="center" wrapText="1"/>
    </xf>
    <xf numFmtId="0" fontId="77" fillId="2" borderId="33" xfId="0" applyFont="1" applyFill="1" applyBorder="1" applyAlignment="1">
      <alignment horizontal="center" vertical="center" wrapText="1"/>
    </xf>
    <xf numFmtId="0" fontId="65" fillId="44" borderId="4" xfId="0" applyFont="1" applyFill="1" applyBorder="1" applyAlignment="1">
      <alignment horizontal="justify" vertical="center" wrapText="1"/>
    </xf>
    <xf numFmtId="0" fontId="77" fillId="44" borderId="4" xfId="0" applyFont="1" applyFill="1" applyBorder="1" applyAlignment="1">
      <alignment horizontal="left" vertical="top" wrapText="1"/>
    </xf>
    <xf numFmtId="164" fontId="65" fillId="44" borderId="4" xfId="0" applyNumberFormat="1" applyFont="1" applyFill="1" applyBorder="1" applyAlignment="1">
      <alignment horizontal="center" vertical="center" wrapText="1"/>
    </xf>
    <xf numFmtId="0" fontId="65" fillId="44" borderId="4" xfId="0" applyFont="1" applyFill="1" applyBorder="1" applyAlignment="1">
      <alignment horizontal="left" vertical="center" wrapText="1"/>
    </xf>
    <xf numFmtId="9" fontId="65" fillId="44" borderId="4" xfId="0" applyNumberFormat="1" applyFont="1" applyFill="1" applyBorder="1" applyAlignment="1">
      <alignment horizontal="center" vertical="center" wrapText="1"/>
    </xf>
    <xf numFmtId="164" fontId="76" fillId="44" borderId="4" xfId="0" applyNumberFormat="1" applyFont="1" applyFill="1" applyBorder="1" applyAlignment="1">
      <alignment horizontal="center" vertical="center" wrapText="1"/>
    </xf>
    <xf numFmtId="0" fontId="75" fillId="44" borderId="4" xfId="0" applyFont="1" applyFill="1" applyBorder="1" applyAlignment="1">
      <alignment horizontal="left" vertical="top" wrapText="1"/>
    </xf>
    <xf numFmtId="14" fontId="65" fillId="44" borderId="4" xfId="0" applyNumberFormat="1" applyFont="1" applyFill="1" applyBorder="1" applyAlignment="1">
      <alignment horizontal="center" vertical="center" wrapText="1"/>
    </xf>
    <xf numFmtId="0" fontId="77" fillId="44" borderId="0" xfId="0" applyFont="1" applyFill="1" applyAlignment="1">
      <alignment horizontal="center"/>
    </xf>
    <xf numFmtId="164" fontId="65" fillId="44" borderId="33" xfId="0" applyNumberFormat="1" applyFont="1" applyFill="1" applyBorder="1" applyAlignment="1">
      <alignment horizontal="center" vertical="center" wrapText="1"/>
    </xf>
    <xf numFmtId="0" fontId="77" fillId="44" borderId="33" xfId="0" applyFont="1" applyFill="1" applyBorder="1" applyAlignment="1">
      <alignment horizontal="left" vertical="center" wrapText="1"/>
    </xf>
    <xf numFmtId="9" fontId="65" fillId="44" borderId="130" xfId="0" applyNumberFormat="1" applyFont="1" applyFill="1" applyBorder="1" applyAlignment="1">
      <alignment horizontal="center" vertical="center" wrapText="1"/>
    </xf>
    <xf numFmtId="14" fontId="77" fillId="44" borderId="4" xfId="0" applyNumberFormat="1" applyFont="1" applyFill="1" applyBorder="1" applyAlignment="1">
      <alignment horizontal="center" vertical="center" wrapText="1"/>
    </xf>
    <xf numFmtId="0" fontId="77" fillId="2" borderId="4" xfId="0" applyFont="1" applyFill="1" applyBorder="1" applyAlignment="1">
      <alignment horizontal="justify" vertical="top" wrapText="1"/>
    </xf>
    <xf numFmtId="0" fontId="65" fillId="44" borderId="4" xfId="0" applyFont="1" applyFill="1" applyBorder="1" applyAlignment="1">
      <alignment vertical="center" wrapText="1"/>
    </xf>
    <xf numFmtId="0" fontId="65" fillId="44" borderId="4" xfId="0" applyFont="1" applyFill="1" applyBorder="1" applyAlignment="1">
      <alignment horizontal="center" vertical="center"/>
    </xf>
    <xf numFmtId="164" fontId="77" fillId="45" borderId="4" xfId="0" applyNumberFormat="1" applyFont="1" applyFill="1" applyBorder="1" applyAlignment="1">
      <alignment horizontal="center" vertical="center"/>
    </xf>
    <xf numFmtId="9" fontId="77" fillId="45" borderId="4" xfId="0" applyNumberFormat="1" applyFont="1" applyFill="1" applyBorder="1" applyAlignment="1">
      <alignment horizontal="center" vertical="center" wrapText="1"/>
    </xf>
    <xf numFmtId="9" fontId="78" fillId="44" borderId="4" xfId="0" applyNumberFormat="1" applyFont="1" applyFill="1" applyBorder="1" applyAlignment="1">
      <alignment horizontal="center" vertical="center" wrapText="1"/>
    </xf>
    <xf numFmtId="9" fontId="77" fillId="44" borderId="4" xfId="1" applyFont="1" applyFill="1" applyBorder="1" applyAlignment="1">
      <alignment horizontal="center" vertical="center" wrapText="1"/>
    </xf>
    <xf numFmtId="9" fontId="77" fillId="44" borderId="131" xfId="0" applyNumberFormat="1" applyFont="1" applyFill="1" applyBorder="1" applyAlignment="1">
      <alignment horizontal="center" vertical="center" wrapText="1"/>
    </xf>
    <xf numFmtId="9" fontId="77" fillId="44" borderId="29" xfId="0" applyNumberFormat="1" applyFont="1" applyFill="1" applyBorder="1" applyAlignment="1">
      <alignment horizontal="center" vertical="center" wrapText="1"/>
    </xf>
    <xf numFmtId="0" fontId="77" fillId="44" borderId="4" xfId="0" applyFont="1" applyFill="1" applyBorder="1" applyAlignment="1">
      <alignment vertical="center" wrapText="1"/>
    </xf>
    <xf numFmtId="10" fontId="75" fillId="44" borderId="4" xfId="0" applyNumberFormat="1" applyFont="1" applyFill="1" applyBorder="1" applyAlignment="1">
      <alignment horizontal="center" vertical="center" wrapText="1"/>
    </xf>
    <xf numFmtId="9" fontId="65" fillId="44" borderId="33" xfId="0" applyNumberFormat="1" applyFont="1" applyFill="1" applyBorder="1" applyAlignment="1">
      <alignment horizontal="center" vertical="center" wrapText="1"/>
    </xf>
    <xf numFmtId="164" fontId="77" fillId="44" borderId="22" xfId="0" applyNumberFormat="1" applyFont="1" applyFill="1" applyBorder="1" applyAlignment="1">
      <alignment horizontal="center" vertical="center"/>
    </xf>
    <xf numFmtId="9" fontId="78" fillId="44" borderId="130" xfId="0" applyNumberFormat="1" applyFont="1" applyFill="1" applyBorder="1" applyAlignment="1">
      <alignment horizontal="center" vertical="center" wrapText="1"/>
    </xf>
    <xf numFmtId="0" fontId="77" fillId="2" borderId="29" xfId="0" applyFont="1" applyFill="1" applyBorder="1" applyAlignment="1">
      <alignment horizontal="left" vertical="top" wrapText="1"/>
    </xf>
    <xf numFmtId="9" fontId="77" fillId="2" borderId="29" xfId="0" applyNumberFormat="1" applyFont="1" applyFill="1" applyBorder="1" applyAlignment="1">
      <alignment horizontal="center" vertical="center" wrapText="1"/>
    </xf>
    <xf numFmtId="0" fontId="75" fillId="44" borderId="33" xfId="0" applyFont="1" applyFill="1" applyBorder="1" applyAlignment="1">
      <alignment horizontal="left" vertical="center" wrapText="1"/>
    </xf>
    <xf numFmtId="0" fontId="65" fillId="44" borderId="130" xfId="0" applyFont="1" applyFill="1" applyBorder="1" applyAlignment="1">
      <alignment vertical="center" wrapText="1"/>
    </xf>
    <xf numFmtId="164" fontId="75" fillId="44" borderId="4" xfId="0" applyNumberFormat="1" applyFont="1" applyFill="1" applyBorder="1" applyAlignment="1">
      <alignment horizontal="center" vertical="center" wrapText="1"/>
    </xf>
    <xf numFmtId="0" fontId="75" fillId="44" borderId="4" xfId="0" applyFont="1" applyFill="1" applyBorder="1" applyAlignment="1">
      <alignment vertical="center" wrapText="1"/>
    </xf>
    <xf numFmtId="9" fontId="75" fillId="44" borderId="4" xfId="0" applyNumberFormat="1" applyFont="1" applyFill="1" applyBorder="1" applyAlignment="1">
      <alignment horizontal="center" vertical="center" wrapText="1"/>
    </xf>
    <xf numFmtId="0" fontId="75" fillId="44" borderId="4" xfId="0" applyFont="1" applyFill="1" applyBorder="1" applyAlignment="1">
      <alignment horizontal="justify" vertical="top" wrapText="1"/>
    </xf>
    <xf numFmtId="0" fontId="75" fillId="44" borderId="4" xfId="0" applyFont="1" applyFill="1" applyBorder="1" applyAlignment="1">
      <alignment vertical="top" wrapText="1"/>
    </xf>
    <xf numFmtId="0" fontId="75" fillId="44" borderId="4" xfId="0" applyFont="1" applyFill="1" applyBorder="1" applyAlignment="1">
      <alignment horizontal="justify" vertical="center" wrapText="1"/>
    </xf>
    <xf numFmtId="9" fontId="64" fillId="44" borderId="4" xfId="0" applyNumberFormat="1" applyFont="1" applyFill="1" applyBorder="1" applyAlignment="1">
      <alignment horizontal="center" vertical="center" wrapText="1"/>
    </xf>
    <xf numFmtId="14" fontId="75" fillId="44" borderId="4" xfId="0" applyNumberFormat="1" applyFont="1" applyFill="1" applyBorder="1" applyAlignment="1">
      <alignment horizontal="center" vertical="center" wrapText="1"/>
    </xf>
    <xf numFmtId="0" fontId="65" fillId="44" borderId="33" xfId="0" applyFont="1" applyFill="1" applyBorder="1" applyAlignment="1">
      <alignment vertical="center" wrapText="1"/>
    </xf>
    <xf numFmtId="164" fontId="65" fillId="44" borderId="22" xfId="0" applyNumberFormat="1" applyFont="1" applyFill="1" applyBorder="1" applyAlignment="1">
      <alignment horizontal="center" vertical="center" wrapText="1"/>
    </xf>
    <xf numFmtId="0" fontId="65" fillId="44" borderId="130" xfId="0" applyFont="1" applyFill="1" applyBorder="1" applyAlignment="1">
      <alignment vertical="center"/>
    </xf>
    <xf numFmtId="9" fontId="65" fillId="44" borderId="24" xfId="0" applyNumberFormat="1" applyFont="1" applyFill="1" applyBorder="1" applyAlignment="1">
      <alignment horizontal="center" vertical="center" wrapText="1"/>
    </xf>
    <xf numFmtId="0" fontId="65" fillId="44" borderId="29" xfId="0" applyFont="1" applyFill="1" applyBorder="1" applyAlignment="1">
      <alignment vertical="center" wrapText="1"/>
    </xf>
    <xf numFmtId="10" fontId="65" fillId="44" borderId="4" xfId="0" applyNumberFormat="1" applyFont="1" applyFill="1" applyBorder="1" applyAlignment="1">
      <alignment horizontal="center" vertical="center" wrapText="1"/>
    </xf>
    <xf numFmtId="0" fontId="65" fillId="47" borderId="4" xfId="0" applyFont="1" applyFill="1" applyBorder="1" applyAlignment="1">
      <alignment horizontal="justify" vertical="center" wrapText="1"/>
    </xf>
    <xf numFmtId="167" fontId="65" fillId="44" borderId="130" xfId="0" applyNumberFormat="1" applyFont="1" applyFill="1" applyBorder="1" applyAlignment="1">
      <alignment horizontal="center" vertical="center" wrapText="1"/>
    </xf>
    <xf numFmtId="0" fontId="65" fillId="44" borderId="130" xfId="0" applyFont="1" applyFill="1" applyBorder="1" applyAlignment="1">
      <alignment horizontal="center" vertical="center" wrapText="1"/>
    </xf>
    <xf numFmtId="9" fontId="65" fillId="44" borderId="130" xfId="1" applyFont="1" applyFill="1" applyBorder="1" applyAlignment="1">
      <alignment horizontal="center" vertical="center" wrapText="1"/>
    </xf>
    <xf numFmtId="0" fontId="65" fillId="44" borderId="4" xfId="0" applyFont="1" applyFill="1" applyBorder="1" applyAlignment="1">
      <alignment horizontal="center" vertical="center" wrapText="1"/>
    </xf>
    <xf numFmtId="167" fontId="65" fillId="44" borderId="130" xfId="0" applyNumberFormat="1" applyFont="1" applyFill="1" applyBorder="1" applyAlignment="1">
      <alignment horizontal="center" vertical="center"/>
    </xf>
    <xf numFmtId="9" fontId="65" fillId="44" borderId="130" xfId="3" applyFont="1" applyFill="1" applyBorder="1" applyAlignment="1">
      <alignment horizontal="center" vertical="center"/>
    </xf>
    <xf numFmtId="164" fontId="75" fillId="2" borderId="4" xfId="0" applyNumberFormat="1" applyFont="1" applyFill="1" applyBorder="1" applyAlignment="1">
      <alignment horizontal="center" vertical="center" wrapText="1"/>
    </xf>
    <xf numFmtId="9" fontId="75" fillId="2" borderId="4" xfId="0" applyNumberFormat="1" applyFont="1" applyFill="1" applyBorder="1" applyAlignment="1">
      <alignment horizontal="center" vertical="center" wrapText="1"/>
    </xf>
    <xf numFmtId="164" fontId="75" fillId="44" borderId="4" xfId="0" applyNumberFormat="1" applyFont="1" applyFill="1" applyBorder="1" applyAlignment="1">
      <alignment vertical="center" wrapText="1"/>
    </xf>
    <xf numFmtId="0" fontId="65" fillId="44" borderId="4" xfId="0" applyFont="1" applyFill="1" applyBorder="1" applyAlignment="1">
      <alignment horizontal="left" vertical="top" wrapText="1"/>
    </xf>
    <xf numFmtId="0" fontId="75" fillId="44" borderId="4" xfId="0" applyFont="1" applyFill="1" applyBorder="1" applyAlignment="1">
      <alignment wrapText="1"/>
    </xf>
    <xf numFmtId="0" fontId="65" fillId="44" borderId="4" xfId="0" applyFont="1" applyFill="1" applyBorder="1" applyAlignment="1">
      <alignment wrapText="1"/>
    </xf>
    <xf numFmtId="0" fontId="76" fillId="44" borderId="4" xfId="0" applyFont="1" applyFill="1" applyBorder="1" applyAlignment="1">
      <alignment vertical="center" wrapText="1"/>
    </xf>
    <xf numFmtId="9" fontId="76" fillId="44" borderId="4" xfId="0" applyNumberFormat="1" applyFont="1" applyFill="1" applyBorder="1" applyAlignment="1">
      <alignment horizontal="center" vertical="center" wrapText="1"/>
    </xf>
    <xf numFmtId="0" fontId="65" fillId="44" borderId="130" xfId="0" applyFont="1" applyFill="1" applyBorder="1" applyAlignment="1">
      <alignment vertical="top" wrapText="1"/>
    </xf>
    <xf numFmtId="0" fontId="75" fillId="44" borderId="130" xfId="0" applyFont="1" applyFill="1" applyBorder="1" applyAlignment="1">
      <alignment horizontal="justify" vertical="center" wrapText="1"/>
    </xf>
    <xf numFmtId="164" fontId="65" fillId="2" borderId="24" xfId="0" applyNumberFormat="1" applyFont="1" applyFill="1" applyBorder="1" applyAlignment="1">
      <alignment horizontal="center" vertical="center" wrapText="1"/>
    </xf>
    <xf numFmtId="164" fontId="65" fillId="2" borderId="24" xfId="0" applyNumberFormat="1" applyFont="1" applyFill="1" applyBorder="1" applyAlignment="1">
      <alignment vertical="center" wrapText="1"/>
    </xf>
    <xf numFmtId="164" fontId="65" fillId="2" borderId="33" xfId="0" applyNumberFormat="1" applyFont="1" applyFill="1" applyBorder="1" applyAlignment="1">
      <alignment vertical="center" wrapText="1"/>
    </xf>
    <xf numFmtId="164" fontId="65" fillId="2" borderId="57" xfId="0" applyNumberFormat="1" applyFont="1" applyFill="1" applyBorder="1" applyAlignment="1">
      <alignment horizontal="center" vertical="center" wrapText="1"/>
    </xf>
    <xf numFmtId="0" fontId="65" fillId="2" borderId="80" xfId="0" applyFont="1" applyFill="1" applyBorder="1" applyAlignment="1">
      <alignment horizontal="justify" vertical="center" wrapText="1"/>
    </xf>
    <xf numFmtId="166" fontId="65" fillId="44" borderId="4" xfId="0" applyNumberFormat="1" applyFont="1" applyFill="1" applyBorder="1" applyAlignment="1">
      <alignment horizontal="center" vertical="center" wrapText="1"/>
    </xf>
    <xf numFmtId="164" fontId="65" fillId="44" borderId="24" xfId="0" applyNumberFormat="1" applyFont="1" applyFill="1" applyBorder="1" applyAlignment="1">
      <alignment horizontal="center" vertical="center" wrapText="1"/>
    </xf>
    <xf numFmtId="0" fontId="65" fillId="44" borderId="4" xfId="0" applyFont="1" applyFill="1" applyBorder="1" applyAlignment="1">
      <alignment vertical="top" wrapText="1"/>
    </xf>
    <xf numFmtId="164" fontId="65" fillId="45" borderId="4" xfId="0" applyNumberFormat="1" applyFont="1" applyFill="1" applyBorder="1" applyAlignment="1">
      <alignment horizontal="center" vertical="center" wrapText="1"/>
    </xf>
    <xf numFmtId="0" fontId="65" fillId="45" borderId="4" xfId="0" applyFont="1" applyFill="1" applyBorder="1" applyAlignment="1">
      <alignment vertical="center" wrapText="1"/>
    </xf>
    <xf numFmtId="9" fontId="65" fillId="45" borderId="4" xfId="0" applyNumberFormat="1" applyFont="1" applyFill="1" applyBorder="1" applyAlignment="1">
      <alignment horizontal="center" vertical="center" wrapText="1"/>
    </xf>
    <xf numFmtId="164" fontId="65" fillId="44" borderId="4" xfId="0" applyNumberFormat="1" applyFont="1" applyFill="1" applyBorder="1" applyAlignment="1">
      <alignment vertical="center" wrapText="1"/>
    </xf>
    <xf numFmtId="164" fontId="65" fillId="44" borderId="18" xfId="0" applyNumberFormat="1" applyFont="1" applyFill="1" applyBorder="1" applyAlignment="1">
      <alignment vertical="center" wrapText="1"/>
    </xf>
    <xf numFmtId="164" fontId="65" fillId="44" borderId="130" xfId="0" applyNumberFormat="1" applyFont="1" applyFill="1" applyBorder="1" applyAlignment="1">
      <alignment horizontal="center" vertical="center"/>
    </xf>
    <xf numFmtId="0" fontId="65" fillId="44" borderId="24" xfId="0" applyFont="1" applyFill="1" applyBorder="1" applyAlignment="1">
      <alignment horizontal="justify" vertical="center" wrapText="1"/>
    </xf>
    <xf numFmtId="164" fontId="65" fillId="44" borderId="29" xfId="0" applyNumberFormat="1" applyFont="1" applyFill="1" applyBorder="1" applyAlignment="1">
      <alignment horizontal="center" vertical="center" wrapText="1"/>
    </xf>
    <xf numFmtId="0" fontId="76" fillId="44" borderId="4" xfId="0" applyFont="1" applyFill="1" applyBorder="1" applyAlignment="1">
      <alignment horizontal="left" vertical="center" wrapText="1"/>
    </xf>
    <xf numFmtId="0" fontId="65" fillId="44" borderId="130" xfId="0" applyFont="1" applyFill="1" applyBorder="1" applyAlignment="1">
      <alignment horizontal="left" vertical="top" wrapText="1"/>
    </xf>
    <xf numFmtId="0" fontId="65" fillId="44" borderId="0" xfId="0" applyFont="1" applyFill="1" applyAlignment="1">
      <alignment horizontal="justify" vertical="center" wrapText="1"/>
    </xf>
    <xf numFmtId="0" fontId="65" fillId="44" borderId="130" xfId="0" applyFont="1" applyFill="1" applyBorder="1" applyAlignment="1">
      <alignment wrapText="1"/>
    </xf>
    <xf numFmtId="0" fontId="65" fillId="2" borderId="4" xfId="0" applyFont="1" applyFill="1" applyBorder="1" applyAlignment="1">
      <alignment horizontal="left" vertical="top" wrapText="1"/>
    </xf>
    <xf numFmtId="9" fontId="65" fillId="44" borderId="4" xfId="0" applyNumberFormat="1" applyFont="1" applyFill="1" applyBorder="1" applyAlignment="1">
      <alignment horizontal="center" vertical="center"/>
    </xf>
    <xf numFmtId="10" fontId="65" fillId="44" borderId="4" xfId="1" applyNumberFormat="1" applyFont="1" applyFill="1" applyBorder="1" applyAlignment="1">
      <alignment horizontal="center" vertical="center"/>
    </xf>
    <xf numFmtId="164" fontId="78" fillId="44" borderId="4" xfId="0" applyNumberFormat="1" applyFont="1" applyFill="1" applyBorder="1" applyAlignment="1">
      <alignment horizontal="center" vertical="center" wrapText="1"/>
    </xf>
    <xf numFmtId="9" fontId="76" fillId="44" borderId="4" xfId="0" applyNumberFormat="1" applyFont="1" applyFill="1" applyBorder="1" applyAlignment="1">
      <alignment horizontal="center" vertical="center"/>
    </xf>
    <xf numFmtId="166" fontId="65" fillId="44" borderId="4" xfId="0" applyNumberFormat="1" applyFont="1" applyFill="1" applyBorder="1" applyAlignment="1">
      <alignment horizontal="center" vertical="center"/>
    </xf>
    <xf numFmtId="9" fontId="65" fillId="44" borderId="4" xfId="0" applyNumberFormat="1" applyFont="1" applyFill="1" applyBorder="1" applyAlignment="1">
      <alignment vertical="center" wrapText="1"/>
    </xf>
    <xf numFmtId="164" fontId="65" fillId="44" borderId="131" xfId="0" applyNumberFormat="1" applyFont="1" applyFill="1" applyBorder="1" applyAlignment="1">
      <alignment vertical="center" wrapText="1"/>
    </xf>
    <xf numFmtId="9" fontId="65" fillId="44" borderId="131" xfId="0" applyNumberFormat="1" applyFont="1" applyFill="1" applyBorder="1" applyAlignment="1">
      <alignment horizontal="center" vertical="center" wrapText="1"/>
    </xf>
    <xf numFmtId="164" fontId="42" fillId="44" borderId="4" xfId="0" applyNumberFormat="1" applyFont="1" applyFill="1" applyBorder="1" applyAlignment="1">
      <alignment vertical="center" wrapText="1"/>
    </xf>
    <xf numFmtId="0" fontId="14" fillId="42" borderId="4" xfId="0" applyFont="1" applyFill="1" applyBorder="1" applyAlignment="1">
      <alignment horizontal="left" vertical="center" wrapText="1"/>
    </xf>
    <xf numFmtId="0" fontId="14" fillId="42" borderId="4" xfId="0" applyFont="1" applyFill="1" applyBorder="1" applyAlignment="1">
      <alignment vertical="top" wrapText="1"/>
    </xf>
    <xf numFmtId="0" fontId="14" fillId="48" borderId="4" xfId="0" applyFont="1" applyFill="1" applyBorder="1" applyAlignment="1">
      <alignment vertical="top" wrapText="1"/>
    </xf>
    <xf numFmtId="0" fontId="7" fillId="42" borderId="4" xfId="0" applyFont="1" applyFill="1" applyBorder="1" applyAlignment="1">
      <alignment vertical="center" wrapText="1"/>
    </xf>
    <xf numFmtId="0" fontId="7" fillId="49" borderId="4" xfId="0" applyFont="1" applyFill="1" applyBorder="1" applyAlignment="1">
      <alignment vertical="center" wrapText="1"/>
    </xf>
    <xf numFmtId="0" fontId="7" fillId="50" borderId="4" xfId="0" applyFont="1" applyFill="1" applyBorder="1" applyAlignment="1">
      <alignment vertical="center" wrapText="1"/>
    </xf>
    <xf numFmtId="0" fontId="14" fillId="50" borderId="4" xfId="0" applyFont="1" applyFill="1" applyBorder="1" applyAlignment="1">
      <alignment horizontal="left" vertical="top" wrapText="1"/>
    </xf>
    <xf numFmtId="0" fontId="14" fillId="50" borderId="4" xfId="0" applyFont="1" applyFill="1" applyBorder="1" applyAlignment="1">
      <alignment horizontal="left" vertical="center" wrapText="1"/>
    </xf>
    <xf numFmtId="0" fontId="14" fillId="50" borderId="4" xfId="0" applyFont="1" applyFill="1" applyBorder="1" applyAlignment="1">
      <alignment vertical="center" wrapText="1"/>
    </xf>
    <xf numFmtId="0" fontId="14" fillId="51" borderId="4" xfId="0" applyFont="1" applyFill="1" applyBorder="1" applyAlignment="1">
      <alignment vertical="center" wrapText="1"/>
    </xf>
    <xf numFmtId="0" fontId="7" fillId="51" borderId="4" xfId="0" applyFont="1" applyFill="1" applyBorder="1" applyAlignment="1">
      <alignment vertical="top" wrapText="1"/>
    </xf>
    <xf numFmtId="0" fontId="14" fillId="53" borderId="4" xfId="0" applyFont="1" applyFill="1" applyBorder="1" applyAlignment="1">
      <alignment vertical="top" wrapText="1"/>
    </xf>
    <xf numFmtId="0" fontId="14" fillId="54" borderId="4" xfId="0" applyFont="1" applyFill="1" applyBorder="1" applyAlignment="1">
      <alignment vertical="center" wrapText="1"/>
    </xf>
    <xf numFmtId="0" fontId="14" fillId="54" borderId="4" xfId="0" applyFont="1" applyFill="1" applyBorder="1" applyAlignment="1">
      <alignment horizontal="left" vertical="top" wrapText="1"/>
    </xf>
    <xf numFmtId="0" fontId="14" fillId="54" borderId="4" xfId="0" applyFont="1" applyFill="1" applyBorder="1" applyAlignment="1">
      <alignment horizontal="left" vertical="center" wrapText="1"/>
    </xf>
    <xf numFmtId="0" fontId="14" fillId="48" borderId="4" xfId="0" applyFont="1" applyFill="1" applyBorder="1" applyAlignment="1">
      <alignment horizontal="justify" vertical="center" wrapText="1"/>
    </xf>
    <xf numFmtId="0" fontId="7" fillId="42" borderId="60" xfId="0" applyFont="1" applyFill="1" applyBorder="1" applyAlignment="1">
      <alignment horizontal="left" vertical="center" wrapText="1"/>
    </xf>
    <xf numFmtId="0" fontId="14" fillId="50" borderId="58" xfId="0" applyFont="1" applyFill="1" applyBorder="1" applyAlignment="1">
      <alignment horizontal="center" vertical="center" wrapText="1"/>
    </xf>
    <xf numFmtId="0" fontId="14" fillId="50" borderId="2" xfId="0" applyFont="1" applyFill="1" applyBorder="1" applyAlignment="1">
      <alignment horizontal="left" vertical="center" wrapText="1"/>
    </xf>
    <xf numFmtId="0" fontId="14" fillId="50" borderId="77" xfId="0" applyFont="1" applyFill="1" applyBorder="1" applyAlignment="1">
      <alignment horizontal="left" vertical="center" wrapText="1"/>
    </xf>
    <xf numFmtId="0" fontId="14" fillId="50" borderId="5" xfId="0" applyFont="1" applyFill="1" applyBorder="1" applyAlignment="1">
      <alignment horizontal="left" vertical="center" wrapText="1"/>
    </xf>
    <xf numFmtId="0" fontId="14" fillId="50" borderId="67" xfId="0" applyFont="1" applyFill="1" applyBorder="1" applyAlignment="1">
      <alignment horizontal="left" vertical="center" wrapText="1"/>
    </xf>
    <xf numFmtId="0" fontId="14" fillId="50" borderId="8" xfId="0" applyFont="1" applyFill="1" applyBorder="1" applyAlignment="1">
      <alignment horizontal="left" vertical="center" wrapText="1"/>
    </xf>
    <xf numFmtId="0" fontId="14" fillId="50" borderId="58" xfId="0" applyFont="1" applyFill="1" applyBorder="1" applyAlignment="1">
      <alignment horizontal="left" vertical="center" wrapText="1"/>
    </xf>
    <xf numFmtId="0" fontId="14" fillId="42" borderId="76" xfId="0" applyFont="1" applyFill="1" applyBorder="1" applyAlignment="1">
      <alignment horizontal="left" vertical="center" wrapText="1"/>
    </xf>
    <xf numFmtId="0" fontId="14" fillId="42" borderId="18" xfId="0" applyFont="1" applyFill="1" applyBorder="1" applyAlignment="1">
      <alignment horizontal="left" vertical="center" wrapText="1"/>
    </xf>
    <xf numFmtId="0" fontId="7" fillId="48" borderId="4" xfId="0" applyFont="1" applyFill="1" applyBorder="1" applyAlignment="1">
      <alignment horizontal="left" vertical="center" wrapText="1"/>
    </xf>
    <xf numFmtId="0" fontId="25" fillId="42" borderId="4" xfId="0" applyFont="1" applyFill="1" applyBorder="1" applyAlignment="1">
      <alignment horizontal="left" vertical="center" wrapText="1"/>
    </xf>
    <xf numFmtId="0" fontId="7" fillId="42" borderId="90" xfId="0" applyFont="1" applyFill="1" applyBorder="1" applyAlignment="1">
      <alignment horizontal="left" vertical="center" wrapText="1"/>
    </xf>
    <xf numFmtId="0" fontId="14" fillId="42" borderId="55" xfId="0" applyFont="1" applyFill="1" applyBorder="1" applyAlignment="1">
      <alignment horizontal="left" vertical="center" wrapText="1"/>
    </xf>
    <xf numFmtId="0" fontId="7" fillId="42" borderId="4" xfId="0" applyFont="1" applyFill="1" applyBorder="1" applyAlignment="1">
      <alignment vertical="top" wrapText="1"/>
    </xf>
    <xf numFmtId="0" fontId="7" fillId="42" borderId="4" xfId="0" applyFont="1" applyFill="1" applyBorder="1" applyAlignment="1">
      <alignment horizontal="left" vertical="top" wrapText="1"/>
    </xf>
    <xf numFmtId="0" fontId="14" fillId="52" borderId="18" xfId="0" applyFont="1" applyFill="1" applyBorder="1" applyAlignment="1">
      <alignment horizontal="left" vertical="center" wrapText="1"/>
    </xf>
    <xf numFmtId="0" fontId="14" fillId="50" borderId="18" xfId="0" applyFont="1" applyFill="1" applyBorder="1" applyAlignment="1">
      <alignment horizontal="left" vertical="center" wrapText="1"/>
    </xf>
    <xf numFmtId="0" fontId="14" fillId="49" borderId="58" xfId="0" applyFont="1" applyFill="1" applyBorder="1" applyAlignment="1">
      <alignment horizontal="left" vertical="center" wrapText="1"/>
    </xf>
    <xf numFmtId="0" fontId="7" fillId="49" borderId="4" xfId="0" applyFont="1" applyFill="1" applyBorder="1" applyAlignment="1">
      <alignment horizontal="left" vertical="center" wrapText="1"/>
    </xf>
    <xf numFmtId="0" fontId="7" fillId="50" borderId="84" xfId="0" applyFont="1" applyFill="1" applyBorder="1" applyAlignment="1">
      <alignment horizontal="left" vertical="center" wrapText="1"/>
    </xf>
    <xf numFmtId="0" fontId="14" fillId="49" borderId="80" xfId="0" applyFont="1" applyFill="1" applyBorder="1" applyAlignment="1">
      <alignment horizontal="justify" vertical="center" wrapText="1"/>
    </xf>
    <xf numFmtId="0" fontId="69" fillId="49" borderId="24" xfId="0" applyFont="1" applyFill="1" applyBorder="1" applyAlignment="1">
      <alignment horizontal="justify" vertical="center" wrapText="1"/>
    </xf>
    <xf numFmtId="0" fontId="14" fillId="49" borderId="24" xfId="0" applyFont="1" applyFill="1" applyBorder="1" applyAlignment="1">
      <alignment horizontal="justify" vertical="center" wrapText="1"/>
    </xf>
    <xf numFmtId="0" fontId="14" fillId="50" borderId="76" xfId="0" applyFont="1" applyFill="1" applyBorder="1" applyAlignment="1">
      <alignment horizontal="left" vertical="center" wrapText="1"/>
    </xf>
    <xf numFmtId="0" fontId="14" fillId="53" borderId="81" xfId="0" applyFont="1" applyFill="1" applyBorder="1" applyAlignment="1">
      <alignment horizontal="center" vertical="center" wrapText="1"/>
    </xf>
    <xf numFmtId="0" fontId="14" fillId="53" borderId="10" xfId="0" applyFont="1" applyFill="1" applyBorder="1" applyAlignment="1">
      <alignment horizontal="center" vertical="center" wrapText="1"/>
    </xf>
    <xf numFmtId="0" fontId="14" fillId="54" borderId="58" xfId="0" applyFont="1" applyFill="1" applyBorder="1" applyAlignment="1">
      <alignment horizontal="left" vertical="center" wrapText="1"/>
    </xf>
    <xf numFmtId="0" fontId="14" fillId="54" borderId="39" xfId="0" applyFont="1" applyFill="1" applyBorder="1" applyAlignment="1">
      <alignment vertical="center" wrapText="1"/>
    </xf>
    <xf numFmtId="0" fontId="7" fillId="54" borderId="4" xfId="0" applyFont="1" applyFill="1" applyBorder="1" applyAlignment="1">
      <alignment vertical="top" wrapText="1"/>
    </xf>
    <xf numFmtId="0" fontId="14" fillId="54" borderId="24" xfId="0" applyFont="1" applyFill="1" applyBorder="1" applyAlignment="1">
      <alignment vertical="center" wrapText="1"/>
    </xf>
    <xf numFmtId="0" fontId="7" fillId="54" borderId="4" xfId="0" applyFont="1" applyFill="1" applyBorder="1" applyAlignment="1">
      <alignment horizontal="left" vertical="center" wrapText="1"/>
    </xf>
    <xf numFmtId="0" fontId="7" fillId="53" borderId="4" xfId="0" applyFont="1" applyFill="1" applyBorder="1" applyAlignment="1">
      <alignment vertical="center" wrapText="1"/>
    </xf>
    <xf numFmtId="0" fontId="7" fillId="53" borderId="4" xfId="0" applyFont="1" applyFill="1" applyBorder="1" applyAlignment="1">
      <alignment vertical="top" wrapText="1"/>
    </xf>
    <xf numFmtId="0" fontId="7" fillId="53" borderId="4" xfId="0" applyFont="1" applyFill="1" applyBorder="1" applyAlignment="1">
      <alignment horizontal="left" vertical="center" wrapText="1"/>
    </xf>
    <xf numFmtId="0" fontId="7" fillId="53" borderId="4" xfId="0" applyFont="1" applyFill="1" applyBorder="1" applyAlignment="1">
      <alignment horizontal="left" vertical="top" wrapText="1"/>
    </xf>
    <xf numFmtId="0" fontId="77" fillId="2" borderId="4" xfId="0" applyFont="1" applyFill="1" applyBorder="1" applyAlignment="1">
      <alignment horizontal="center" vertical="top" wrapText="1"/>
    </xf>
    <xf numFmtId="0" fontId="78" fillId="2" borderId="4" xfId="0" applyFont="1" applyFill="1" applyBorder="1" applyAlignment="1">
      <alignment horizontal="left" vertical="top" wrapText="1"/>
    </xf>
    <xf numFmtId="164" fontId="77" fillId="44" borderId="4" xfId="0" applyNumberFormat="1" applyFont="1" applyFill="1" applyBorder="1" applyAlignment="1">
      <alignment horizontal="left" vertical="top" wrapText="1"/>
    </xf>
    <xf numFmtId="0" fontId="14" fillId="52" borderId="10" xfId="0" applyFont="1" applyFill="1" applyBorder="1" applyAlignment="1">
      <alignment horizontal="center" vertical="center" wrapText="1"/>
    </xf>
    <xf numFmtId="0" fontId="14" fillId="52" borderId="18" xfId="0" applyFont="1" applyFill="1" applyBorder="1" applyAlignment="1">
      <alignment horizontal="center" vertical="center" wrapText="1"/>
    </xf>
    <xf numFmtId="0" fontId="7" fillId="52" borderId="84" xfId="0" applyFont="1" applyFill="1" applyBorder="1" applyAlignment="1">
      <alignment horizontal="left" vertical="center" wrapText="1"/>
    </xf>
    <xf numFmtId="0" fontId="14" fillId="52" borderId="4" xfId="0" applyFont="1" applyFill="1" applyBorder="1" applyAlignment="1">
      <alignment vertical="center" wrapText="1"/>
    </xf>
    <xf numFmtId="0" fontId="14" fillId="51" borderId="4" xfId="0" applyFont="1" applyFill="1" applyBorder="1" applyAlignment="1">
      <alignment horizontal="left" vertical="center" wrapText="1"/>
    </xf>
    <xf numFmtId="0" fontId="14" fillId="52" borderId="4" xfId="0" applyFont="1" applyFill="1" applyBorder="1" applyAlignment="1">
      <alignment horizontal="left" vertical="center" wrapText="1"/>
    </xf>
    <xf numFmtId="0" fontId="7" fillId="51" borderId="4" xfId="0" applyFont="1" applyFill="1" applyBorder="1" applyAlignment="1">
      <alignment vertical="center" wrapText="1"/>
    </xf>
    <xf numFmtId="0" fontId="7" fillId="52" borderId="4" xfId="0" applyFont="1" applyFill="1" applyBorder="1" applyAlignment="1">
      <alignment horizontal="left" vertical="top" wrapText="1"/>
    </xf>
    <xf numFmtId="0" fontId="14" fillId="51" borderId="4" xfId="0" applyFont="1" applyFill="1" applyBorder="1" applyAlignment="1">
      <alignment vertical="top" wrapText="1"/>
    </xf>
    <xf numFmtId="0" fontId="7" fillId="55" borderId="4" xfId="0" applyFont="1" applyFill="1" applyBorder="1" applyAlignment="1">
      <alignment horizontal="left" vertical="center" wrapText="1"/>
    </xf>
    <xf numFmtId="0" fontId="7" fillId="55" borderId="4" xfId="0" applyFont="1" applyFill="1" applyBorder="1" applyAlignment="1">
      <alignment vertical="center" wrapText="1"/>
    </xf>
    <xf numFmtId="0" fontId="7" fillId="55" borderId="4" xfId="0" applyFont="1" applyFill="1" applyBorder="1" applyAlignment="1">
      <alignment vertical="top" wrapText="1"/>
    </xf>
    <xf numFmtId="0" fontId="14" fillId="56" borderId="4" xfId="0" applyFont="1" applyFill="1" applyBorder="1" applyAlignment="1">
      <alignment horizontal="left" vertical="center" wrapText="1"/>
    </xf>
    <xf numFmtId="0" fontId="14" fillId="56" borderId="4" xfId="0" applyFont="1" applyFill="1" applyBorder="1" applyAlignment="1">
      <alignment horizontal="left" vertical="top" wrapText="1"/>
    </xf>
    <xf numFmtId="0" fontId="14" fillId="55" borderId="4" xfId="0" applyFont="1" applyFill="1" applyBorder="1" applyAlignment="1">
      <alignment horizontal="left" vertical="center" wrapText="1"/>
    </xf>
    <xf numFmtId="0" fontId="7" fillId="56" borderId="60" xfId="0" applyFont="1" applyFill="1" applyBorder="1" applyAlignment="1">
      <alignment horizontal="left" vertical="center" wrapText="1"/>
    </xf>
    <xf numFmtId="0" fontId="14" fillId="56" borderId="18" xfId="0" applyFont="1" applyFill="1" applyBorder="1" applyAlignment="1">
      <alignment horizontal="left" vertical="center" wrapText="1"/>
    </xf>
    <xf numFmtId="0" fontId="7" fillId="56" borderId="84" xfId="0" applyFont="1" applyFill="1" applyBorder="1" applyAlignment="1">
      <alignment horizontal="left" vertical="center" wrapText="1"/>
    </xf>
    <xf numFmtId="0" fontId="7" fillId="56" borderId="18" xfId="0" applyFont="1" applyFill="1" applyBorder="1" applyAlignment="1">
      <alignment horizontal="left" vertical="center" wrapText="1"/>
    </xf>
    <xf numFmtId="0" fontId="14" fillId="55" borderId="29" xfId="0" applyFont="1" applyFill="1" applyBorder="1" applyAlignment="1">
      <alignment horizontal="left" vertical="center" wrapText="1"/>
    </xf>
    <xf numFmtId="0" fontId="14" fillId="55" borderId="24" xfId="0" applyFont="1" applyFill="1" applyBorder="1" applyAlignment="1">
      <alignment horizontal="left" vertical="center" wrapText="1"/>
    </xf>
    <xf numFmtId="0" fontId="14" fillId="55" borderId="58" xfId="0" applyFont="1" applyFill="1" applyBorder="1" applyAlignment="1">
      <alignment horizontal="left" vertical="center" wrapText="1"/>
    </xf>
    <xf numFmtId="0" fontId="14" fillId="56" borderId="4" xfId="0" applyFont="1" applyFill="1" applyBorder="1" applyAlignment="1">
      <alignment horizontal="justify" vertical="center" wrapText="1"/>
    </xf>
    <xf numFmtId="0" fontId="7" fillId="56" borderId="4" xfId="0" applyFont="1" applyFill="1" applyBorder="1" applyAlignment="1">
      <alignment horizontal="justify" vertical="center" wrapText="1"/>
    </xf>
    <xf numFmtId="0" fontId="7" fillId="56" borderId="4" xfId="0" applyFont="1" applyFill="1" applyBorder="1" applyAlignment="1">
      <alignment vertical="center" wrapText="1"/>
    </xf>
    <xf numFmtId="0" fontId="7" fillId="55" borderId="4" xfId="0" applyFont="1" applyFill="1" applyBorder="1" applyAlignment="1">
      <alignment horizontal="left" vertical="top" wrapText="1"/>
    </xf>
    <xf numFmtId="0" fontId="14" fillId="0" borderId="4" xfId="0" applyFont="1" applyFill="1" applyBorder="1" applyAlignment="1">
      <alignment vertical="center" wrapText="1"/>
    </xf>
    <xf numFmtId="0" fontId="7" fillId="56" borderId="4" xfId="0" applyFont="1" applyFill="1" applyBorder="1" applyAlignment="1">
      <alignment horizontal="left" vertical="center" wrapText="1"/>
    </xf>
    <xf numFmtId="0" fontId="14" fillId="56" borderId="18" xfId="0" applyFont="1" applyFill="1" applyBorder="1" applyAlignment="1">
      <alignment horizontal="center" vertical="center" wrapText="1"/>
    </xf>
    <xf numFmtId="0" fontId="65" fillId="42" borderId="4" xfId="0" applyFont="1" applyFill="1" applyBorder="1" applyAlignment="1">
      <alignment horizontal="left" vertical="center" wrapText="1"/>
    </xf>
    <xf numFmtId="0" fontId="9" fillId="0" borderId="5" xfId="0" applyFont="1" applyFill="1" applyBorder="1" applyAlignment="1">
      <alignment horizontal="justify" vertical="center"/>
    </xf>
    <xf numFmtId="0" fontId="7" fillId="0" borderId="4" xfId="0" applyFont="1" applyFill="1" applyBorder="1" applyAlignment="1">
      <alignment vertical="center" wrapText="1"/>
    </xf>
    <xf numFmtId="0" fontId="7" fillId="0" borderId="4" xfId="0" applyFont="1" applyFill="1" applyBorder="1" applyAlignment="1">
      <alignment vertical="top" wrapText="1"/>
    </xf>
    <xf numFmtId="0" fontId="7" fillId="0" borderId="4" xfId="0" applyFont="1" applyFill="1" applyBorder="1" applyAlignment="1">
      <alignment horizontal="center" vertical="top" wrapText="1"/>
    </xf>
    <xf numFmtId="0" fontId="7" fillId="0" borderId="0" xfId="0" applyFont="1" applyFill="1" applyAlignment="1">
      <alignment horizontal="justify" vertical="center"/>
    </xf>
    <xf numFmtId="0" fontId="4" fillId="0" borderId="0" xfId="0" applyFont="1" applyFill="1" applyAlignment="1">
      <alignment horizontal="justify" vertical="center"/>
    </xf>
    <xf numFmtId="0" fontId="9" fillId="0" borderId="8" xfId="0" applyFont="1" applyFill="1" applyBorder="1"/>
    <xf numFmtId="0" fontId="7" fillId="0" borderId="0" xfId="0" applyFont="1" applyFill="1" applyAlignment="1">
      <alignment horizontal="center"/>
    </xf>
    <xf numFmtId="0" fontId="4" fillId="0" borderId="0" xfId="0" applyFont="1" applyFill="1" applyAlignment="1">
      <alignment horizontal="center"/>
    </xf>
    <xf numFmtId="0" fontId="65" fillId="53" borderId="4" xfId="0" applyFont="1" applyFill="1" applyBorder="1" applyAlignment="1">
      <alignment horizontal="left" vertical="center" wrapText="1"/>
    </xf>
    <xf numFmtId="0" fontId="65" fillId="57" borderId="4" xfId="0" applyFont="1" applyFill="1" applyBorder="1" applyAlignment="1">
      <alignment horizontal="left" vertical="center" wrapText="1"/>
    </xf>
    <xf numFmtId="0" fontId="65" fillId="56" borderId="4" xfId="0" applyFont="1" applyFill="1" applyBorder="1" applyAlignment="1">
      <alignment horizontal="left" vertical="center" wrapText="1"/>
    </xf>
    <xf numFmtId="0" fontId="65" fillId="58" borderId="4" xfId="0" applyFont="1" applyFill="1" applyBorder="1" applyAlignment="1">
      <alignment horizontal="left" vertical="center" wrapText="1"/>
    </xf>
    <xf numFmtId="0" fontId="65" fillId="54" borderId="4" xfId="0" applyFont="1" applyFill="1" applyBorder="1" applyAlignment="1">
      <alignment horizontal="left" vertical="center" wrapText="1"/>
    </xf>
    <xf numFmtId="0" fontId="65" fillId="57" borderId="4" xfId="0" applyFont="1" applyFill="1" applyBorder="1" applyAlignment="1">
      <alignment vertical="center" wrapText="1"/>
    </xf>
    <xf numFmtId="0" fontId="65" fillId="52" borderId="4" xfId="0" applyFont="1" applyFill="1" applyBorder="1" applyAlignment="1">
      <alignment horizontal="left" vertical="center" wrapText="1"/>
    </xf>
    <xf numFmtId="0" fontId="65" fillId="59" borderId="4" xfId="0" applyFont="1" applyFill="1" applyBorder="1" applyAlignment="1">
      <alignment horizontal="left" vertical="center" wrapText="1"/>
    </xf>
    <xf numFmtId="0" fontId="65" fillId="52" borderId="4" xfId="0" applyFont="1" applyFill="1" applyBorder="1" applyAlignment="1">
      <alignment vertical="center" wrapText="1"/>
    </xf>
    <xf numFmtId="0" fontId="65" fillId="59" borderId="4" xfId="0" applyFont="1" applyFill="1" applyBorder="1" applyAlignment="1">
      <alignment vertical="center" wrapText="1"/>
    </xf>
    <xf numFmtId="0" fontId="65" fillId="49" borderId="4" xfId="0" applyFont="1" applyFill="1" applyBorder="1" applyAlignment="1">
      <alignment vertical="center" wrapText="1"/>
    </xf>
    <xf numFmtId="0" fontId="65" fillId="60" borderId="4" xfId="0" applyFont="1" applyFill="1" applyBorder="1" applyAlignment="1">
      <alignment horizontal="left" vertical="center" wrapText="1"/>
    </xf>
    <xf numFmtId="0" fontId="65" fillId="50" borderId="4" xfId="0" applyFont="1" applyFill="1" applyBorder="1" applyAlignment="1">
      <alignment vertical="center" wrapText="1"/>
    </xf>
    <xf numFmtId="0" fontId="65" fillId="50" borderId="4" xfId="0" applyFont="1" applyFill="1" applyBorder="1" applyAlignment="1">
      <alignment horizontal="left" vertical="center" wrapText="1"/>
    </xf>
    <xf numFmtId="2" fontId="15" fillId="61" borderId="130" xfId="0" applyNumberFormat="1" applyFont="1" applyFill="1" applyBorder="1" applyAlignment="1">
      <alignment horizontal="justify" vertical="top" wrapText="1"/>
    </xf>
    <xf numFmtId="2" fontId="15" fillId="62" borderId="130" xfId="0" applyNumberFormat="1" applyFont="1" applyFill="1" applyBorder="1" applyAlignment="1">
      <alignment horizontal="justify" vertical="top" wrapText="1"/>
    </xf>
    <xf numFmtId="2" fontId="15" fillId="63" borderId="130" xfId="0" applyNumberFormat="1" applyFont="1" applyFill="1" applyBorder="1" applyAlignment="1">
      <alignment horizontal="justify" vertical="top" wrapText="1"/>
    </xf>
    <xf numFmtId="0" fontId="7" fillId="48" borderId="4" xfId="0" applyFont="1" applyFill="1" applyBorder="1" applyAlignment="1">
      <alignment vertical="top" wrapText="1"/>
    </xf>
    <xf numFmtId="0" fontId="4" fillId="0" borderId="0" xfId="0" applyFont="1" applyBorder="1" applyAlignment="1">
      <alignment horizontal="center"/>
    </xf>
    <xf numFmtId="0" fontId="77" fillId="44" borderId="0" xfId="0" applyFont="1" applyFill="1" applyBorder="1" applyAlignment="1">
      <alignment horizontal="left" vertical="top" wrapText="1"/>
    </xf>
    <xf numFmtId="2" fontId="15" fillId="64" borderId="130" xfId="0" applyNumberFormat="1" applyFont="1" applyFill="1" applyBorder="1" applyAlignment="1">
      <alignment horizontal="justify" vertical="top" wrapText="1"/>
    </xf>
    <xf numFmtId="2" fontId="15" fillId="63" borderId="130" xfId="4" applyNumberFormat="1" applyFont="1" applyFill="1" applyBorder="1" applyAlignment="1">
      <alignment horizontal="justify" vertical="top" wrapText="1"/>
    </xf>
    <xf numFmtId="0" fontId="76" fillId="44" borderId="4" xfId="0" applyFont="1" applyFill="1" applyBorder="1" applyAlignment="1">
      <alignment vertical="top" wrapText="1"/>
    </xf>
    <xf numFmtId="2" fontId="15" fillId="61" borderId="130" xfId="4" applyNumberFormat="1" applyFont="1" applyFill="1" applyBorder="1" applyAlignment="1">
      <alignment horizontal="justify" vertical="center" wrapText="1"/>
    </xf>
    <xf numFmtId="2" fontId="15" fillId="61" borderId="130" xfId="5" applyNumberFormat="1" applyFont="1" applyFill="1" applyBorder="1" applyAlignment="1">
      <alignment horizontal="justify" vertical="top" wrapText="1"/>
    </xf>
    <xf numFmtId="2" fontId="15" fillId="63" borderId="130" xfId="5" applyNumberFormat="1" applyFont="1" applyFill="1" applyBorder="1" applyAlignment="1">
      <alignment horizontal="justify" vertical="top" wrapText="1"/>
    </xf>
    <xf numFmtId="2" fontId="15" fillId="65" borderId="130" xfId="0" applyNumberFormat="1" applyFont="1" applyFill="1" applyBorder="1" applyAlignment="1">
      <alignment horizontal="justify" vertical="top" wrapText="1"/>
    </xf>
    <xf numFmtId="164" fontId="75" fillId="0" borderId="4" xfId="0" applyNumberFormat="1" applyFont="1" applyBorder="1" applyAlignment="1">
      <alignment horizontal="center" vertical="center" wrapText="1"/>
    </xf>
    <xf numFmtId="2" fontId="65" fillId="66" borderId="130" xfId="0" applyNumberFormat="1" applyFont="1" applyFill="1" applyBorder="1" applyAlignment="1">
      <alignment horizontal="justify" vertical="top" wrapText="1"/>
    </xf>
    <xf numFmtId="2" fontId="15" fillId="61" borderId="130" xfId="0" applyNumberFormat="1" applyFont="1" applyFill="1" applyBorder="1" applyAlignment="1">
      <alignment horizontal="justify" vertical="center" wrapText="1"/>
    </xf>
    <xf numFmtId="2" fontId="15" fillId="63" borderId="130" xfId="0" applyNumberFormat="1" applyFont="1" applyFill="1" applyBorder="1" applyAlignment="1">
      <alignment horizontal="justify" vertical="center" wrapText="1"/>
    </xf>
    <xf numFmtId="2" fontId="65" fillId="67" borderId="130" xfId="0" applyNumberFormat="1" applyFont="1" applyFill="1" applyBorder="1" applyAlignment="1">
      <alignment horizontal="left" vertical="center" wrapText="1"/>
    </xf>
    <xf numFmtId="14" fontId="14" fillId="2" borderId="4" xfId="0" applyNumberFormat="1" applyFont="1" applyFill="1" applyBorder="1" applyAlignment="1">
      <alignment vertical="center" wrapText="1"/>
    </xf>
    <xf numFmtId="14" fontId="7" fillId="2" borderId="4" xfId="0" applyNumberFormat="1" applyFont="1" applyFill="1" applyBorder="1" applyAlignment="1">
      <alignment horizontal="center" vertical="center" wrapText="1"/>
    </xf>
    <xf numFmtId="2" fontId="15" fillId="62" borderId="130" xfId="4" applyNumberFormat="1" applyFont="1" applyFill="1" applyBorder="1" applyAlignment="1">
      <alignment horizontal="justify" vertical="top" wrapText="1"/>
    </xf>
    <xf numFmtId="14" fontId="7" fillId="2" borderId="4" xfId="0" applyNumberFormat="1" applyFont="1" applyFill="1" applyBorder="1" applyAlignment="1">
      <alignment horizontal="center" vertical="center"/>
    </xf>
    <xf numFmtId="2" fontId="89" fillId="63" borderId="132" xfId="0" applyNumberFormat="1" applyFont="1" applyFill="1" applyBorder="1" applyAlignment="1">
      <alignment horizontal="justify" vertical="top" wrapText="1"/>
    </xf>
    <xf numFmtId="2" fontId="90" fillId="61" borderId="130" xfId="0" applyNumberFormat="1" applyFont="1" applyFill="1" applyBorder="1" applyAlignment="1">
      <alignment horizontal="justify" vertical="top" wrapText="1"/>
    </xf>
    <xf numFmtId="14" fontId="75" fillId="0" borderId="4" xfId="0" applyNumberFormat="1" applyFont="1" applyBorder="1" applyAlignment="1">
      <alignment vertical="center" wrapText="1"/>
    </xf>
    <xf numFmtId="2" fontId="88" fillId="66" borderId="132" xfId="0" applyNumberFormat="1" applyFont="1" applyFill="1" applyBorder="1" applyAlignment="1">
      <alignment horizontal="justify" vertical="top" wrapText="1"/>
    </xf>
    <xf numFmtId="0" fontId="4" fillId="0" borderId="16" xfId="0" applyFont="1" applyBorder="1" applyAlignment="1">
      <alignment vertical="center" wrapText="1"/>
    </xf>
    <xf numFmtId="0" fontId="6" fillId="0" borderId="18" xfId="0" applyFont="1" applyBorder="1"/>
    <xf numFmtId="0" fontId="8" fillId="6" borderId="19" xfId="0" applyFont="1" applyFill="1" applyBorder="1" applyAlignment="1">
      <alignment horizontal="center"/>
    </xf>
    <xf numFmtId="0" fontId="6" fillId="0" borderId="21" xfId="0" applyFont="1" applyBorder="1"/>
    <xf numFmtId="0" fontId="6" fillId="0" borderId="20" xfId="0" applyFont="1" applyBorder="1"/>
    <xf numFmtId="0" fontId="8" fillId="3" borderId="16" xfId="0" applyFont="1" applyFill="1" applyBorder="1" applyAlignment="1">
      <alignment horizontal="center"/>
    </xf>
    <xf numFmtId="0" fontId="7" fillId="0" borderId="16" xfId="0" applyFont="1" applyBorder="1" applyAlignment="1">
      <alignment horizontal="left" vertical="center" wrapText="1"/>
    </xf>
    <xf numFmtId="0" fontId="8" fillId="3" borderId="19" xfId="0" applyFont="1" applyFill="1" applyBorder="1" applyAlignment="1">
      <alignment horizontal="center" vertical="center"/>
    </xf>
    <xf numFmtId="0" fontId="8" fillId="3" borderId="16" xfId="0" applyFont="1" applyFill="1" applyBorder="1" applyAlignment="1">
      <alignment horizontal="center" vertical="center"/>
    </xf>
    <xf numFmtId="0" fontId="4" fillId="5" borderId="16" xfId="0" applyFont="1" applyFill="1" applyBorder="1" applyAlignment="1">
      <alignment vertical="center" wrapText="1"/>
    </xf>
    <xf numFmtId="0" fontId="7" fillId="0" borderId="16" xfId="0" applyFont="1" applyBorder="1" applyAlignment="1">
      <alignment vertical="center" wrapText="1"/>
    </xf>
    <xf numFmtId="0" fontId="8" fillId="2" borderId="12" xfId="0" applyFont="1" applyFill="1" applyBorder="1" applyAlignment="1">
      <alignment horizontal="center"/>
    </xf>
    <xf numFmtId="0" fontId="6" fillId="0" borderId="13" xfId="0" applyFont="1" applyBorder="1"/>
    <xf numFmtId="0" fontId="6" fillId="0" borderId="14" xfId="0" applyFont="1" applyBorder="1"/>
    <xf numFmtId="164" fontId="4" fillId="0" borderId="15" xfId="0" applyNumberFormat="1" applyFont="1" applyBorder="1" applyAlignment="1">
      <alignment horizontal="left"/>
    </xf>
    <xf numFmtId="0" fontId="6" fillId="0" borderId="15" xfId="0" applyFont="1" applyBorder="1"/>
    <xf numFmtId="0" fontId="6" fillId="0" borderId="17" xfId="0" applyFont="1" applyBorder="1"/>
    <xf numFmtId="0" fontId="8" fillId="3" borderId="19" xfId="0" applyFont="1" applyFill="1" applyBorder="1" applyAlignment="1">
      <alignment horizontal="center"/>
    </xf>
    <xf numFmtId="0" fontId="7" fillId="0" borderId="16" xfId="0" applyFont="1" applyBorder="1" applyAlignment="1">
      <alignment horizontal="left" vertical="top" wrapText="1"/>
    </xf>
    <xf numFmtId="0" fontId="4" fillId="7" borderId="16" xfId="0" applyFont="1" applyFill="1" applyBorder="1" applyAlignment="1">
      <alignment horizontal="center"/>
    </xf>
    <xf numFmtId="0" fontId="8" fillId="0" borderId="16" xfId="0" applyFont="1" applyBorder="1" applyAlignment="1">
      <alignment horizontal="center"/>
    </xf>
    <xf numFmtId="0" fontId="4" fillId="0" borderId="1" xfId="0" applyFont="1" applyBorder="1" applyAlignment="1">
      <alignment horizontal="center"/>
    </xf>
    <xf numFmtId="0" fontId="6" fillId="0" borderId="5" xfId="0" applyFont="1" applyBorder="1"/>
    <xf numFmtId="0" fontId="6" fillId="0" borderId="8" xfId="0" applyFont="1" applyBorder="1"/>
    <xf numFmtId="0" fontId="5" fillId="0" borderId="2" xfId="0" applyFont="1" applyBorder="1" applyAlignment="1">
      <alignment horizontal="center" vertical="center"/>
    </xf>
    <xf numFmtId="0" fontId="6" fillId="0" borderId="3" xfId="0" applyFont="1" applyBorder="1"/>
    <xf numFmtId="0" fontId="6" fillId="0" borderId="6" xfId="0" applyFont="1" applyBorder="1"/>
    <xf numFmtId="0" fontId="6" fillId="0" borderId="7" xfId="0" applyFont="1" applyBorder="1"/>
    <xf numFmtId="0" fontId="6" fillId="0" borderId="9" xfId="0" applyFont="1" applyBorder="1"/>
    <xf numFmtId="0" fontId="6" fillId="0" borderId="10" xfId="0" applyFont="1" applyBorder="1"/>
    <xf numFmtId="0" fontId="4" fillId="5" borderId="16" xfId="0" applyFont="1" applyFill="1" applyBorder="1" applyAlignment="1">
      <alignment vertical="top" wrapText="1"/>
    </xf>
    <xf numFmtId="0" fontId="7" fillId="2" borderId="16" xfId="0" applyFont="1" applyFill="1" applyBorder="1" applyAlignment="1">
      <alignment horizontal="left" vertical="top" wrapText="1"/>
    </xf>
    <xf numFmtId="0" fontId="8" fillId="0" borderId="15" xfId="0" applyFont="1" applyBorder="1" applyAlignment="1">
      <alignment horizontal="center"/>
    </xf>
    <xf numFmtId="0" fontId="8" fillId="0" borderId="2" xfId="0" applyFont="1" applyBorder="1" applyAlignment="1">
      <alignment horizontal="center"/>
    </xf>
    <xf numFmtId="0" fontId="7" fillId="0" borderId="16" xfId="0" applyFont="1" applyBorder="1" applyAlignment="1">
      <alignment horizontal="center" vertical="center" wrapText="1"/>
    </xf>
    <xf numFmtId="0" fontId="4" fillId="0" borderId="16" xfId="0" applyFont="1" applyBorder="1" applyAlignment="1">
      <alignment horizontal="left" vertical="top" wrapText="1"/>
    </xf>
    <xf numFmtId="0" fontId="8" fillId="0" borderId="16" xfId="0" applyFont="1" applyBorder="1" applyAlignment="1">
      <alignment horizontal="center" vertical="center"/>
    </xf>
    <xf numFmtId="0" fontId="4" fillId="0" borderId="16" xfId="0" applyFont="1" applyBorder="1" applyAlignment="1">
      <alignment horizontal="left" vertical="center" wrapText="1"/>
    </xf>
    <xf numFmtId="0" fontId="7" fillId="0" borderId="16" xfId="0" applyFont="1" applyBorder="1" applyAlignment="1">
      <alignment horizontal="center" vertical="top" wrapText="1"/>
    </xf>
    <xf numFmtId="0" fontId="7" fillId="0" borderId="37" xfId="0" applyFont="1" applyBorder="1" applyAlignment="1">
      <alignment horizontal="left" vertical="center" wrapText="1"/>
    </xf>
    <xf numFmtId="0" fontId="6" fillId="0" borderId="38" xfId="0" applyFont="1" applyBorder="1"/>
    <xf numFmtId="165" fontId="4" fillId="0" borderId="15" xfId="0" applyNumberFormat="1" applyFont="1" applyBorder="1" applyAlignment="1">
      <alignment horizontal="left"/>
    </xf>
    <xf numFmtId="0" fontId="8" fillId="2" borderId="12" xfId="0" applyFont="1" applyFill="1" applyBorder="1" applyAlignment="1">
      <alignment horizontal="center" vertical="center"/>
    </xf>
    <xf numFmtId="0" fontId="7" fillId="0" borderId="9" xfId="0" applyFont="1" applyBorder="1" applyAlignment="1">
      <alignment horizontal="left" vertical="center" wrapText="1"/>
    </xf>
    <xf numFmtId="0" fontId="7" fillId="2" borderId="16" xfId="0" applyFont="1" applyFill="1" applyBorder="1" applyAlignment="1">
      <alignment horizontal="left" vertical="center" wrapText="1"/>
    </xf>
    <xf numFmtId="165" fontId="4" fillId="2" borderId="12" xfId="0" applyNumberFormat="1" applyFont="1" applyFill="1" applyBorder="1" applyAlignment="1">
      <alignment horizontal="left"/>
    </xf>
    <xf numFmtId="0" fontId="13" fillId="0" borderId="16" xfId="0" applyFont="1" applyBorder="1" applyAlignment="1">
      <alignment horizontal="left" vertical="top" wrapText="1"/>
    </xf>
    <xf numFmtId="0" fontId="4" fillId="5" borderId="28" xfId="0" applyFont="1" applyFill="1" applyBorder="1" applyAlignment="1">
      <alignment vertical="top" wrapText="1"/>
    </xf>
    <xf numFmtId="0" fontId="4" fillId="2" borderId="28" xfId="0" applyFont="1" applyFill="1" applyBorder="1" applyAlignment="1">
      <alignment vertical="center" wrapText="1"/>
    </xf>
    <xf numFmtId="0" fontId="4" fillId="0" borderId="2" xfId="0" applyFont="1" applyBorder="1" applyAlignment="1">
      <alignment vertical="top" wrapText="1"/>
    </xf>
    <xf numFmtId="0" fontId="4" fillId="0" borderId="9" xfId="0" applyFont="1" applyBorder="1" applyAlignment="1">
      <alignment vertical="top" wrapText="1"/>
    </xf>
    <xf numFmtId="0" fontId="4" fillId="0" borderId="16" xfId="0" applyFont="1" applyBorder="1" applyAlignment="1">
      <alignment vertical="top" wrapText="1"/>
    </xf>
    <xf numFmtId="0" fontId="4" fillId="2" borderId="28" xfId="0" applyFont="1" applyFill="1" applyBorder="1" applyAlignment="1">
      <alignment vertical="top" wrapText="1"/>
    </xf>
    <xf numFmtId="0" fontId="4" fillId="5" borderId="28" xfId="0" applyFont="1" applyFill="1" applyBorder="1" applyAlignment="1">
      <alignment vertical="center" wrapText="1"/>
    </xf>
    <xf numFmtId="0" fontId="7" fillId="0" borderId="17" xfId="0" applyFont="1" applyBorder="1" applyAlignment="1">
      <alignment vertical="center" wrapText="1"/>
    </xf>
    <xf numFmtId="0" fontId="4" fillId="0" borderId="17" xfId="0" applyFont="1" applyBorder="1" applyAlignment="1">
      <alignment vertical="center" wrapText="1"/>
    </xf>
    <xf numFmtId="0" fontId="7" fillId="0" borderId="16" xfId="0" applyFont="1" applyBorder="1" applyAlignment="1">
      <alignment vertical="top" wrapText="1"/>
    </xf>
    <xf numFmtId="164" fontId="4" fillId="0" borderId="15" xfId="0" applyNumberFormat="1" applyFont="1" applyBorder="1" applyAlignment="1">
      <alignment horizontal="center"/>
    </xf>
    <xf numFmtId="0" fontId="7" fillId="0" borderId="2" xfId="0" applyFont="1" applyBorder="1" applyAlignment="1">
      <alignment horizontal="center" vertical="center" wrapText="1"/>
    </xf>
    <xf numFmtId="0" fontId="4" fillId="5"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11" fillId="3" borderId="16" xfId="0" applyFont="1" applyFill="1" applyBorder="1" applyAlignment="1">
      <alignment horizontal="center"/>
    </xf>
    <xf numFmtId="0" fontId="11" fillId="3" borderId="27" xfId="0" applyFont="1" applyFill="1" applyBorder="1" applyAlignment="1">
      <alignment horizontal="center"/>
    </xf>
    <xf numFmtId="0" fontId="12" fillId="6" borderId="30" xfId="0" applyFont="1" applyFill="1" applyBorder="1" applyAlignment="1">
      <alignment horizontal="center" vertical="center" wrapText="1"/>
    </xf>
    <xf numFmtId="0" fontId="6" fillId="0" borderId="31" xfId="0" applyFont="1" applyBorder="1"/>
    <xf numFmtId="0" fontId="6" fillId="0" borderId="32" xfId="0" applyFont="1" applyBorder="1"/>
    <xf numFmtId="0" fontId="12" fillId="3" borderId="1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5" fillId="0" borderId="1" xfId="0" applyFont="1" applyBorder="1" applyAlignment="1">
      <alignment horizontal="center"/>
    </xf>
    <xf numFmtId="0" fontId="12" fillId="0" borderId="2" xfId="0" applyFont="1" applyBorder="1" applyAlignment="1">
      <alignment horizontal="center" vertical="center" wrapText="1"/>
    </xf>
    <xf numFmtId="0" fontId="6" fillId="0" borderId="40" xfId="0" applyFont="1" applyBorder="1"/>
    <xf numFmtId="0" fontId="0" fillId="0" borderId="0" xfId="0" applyFont="1" applyAlignment="1"/>
    <xf numFmtId="0" fontId="17" fillId="2" borderId="55" xfId="0" applyFont="1" applyFill="1" applyBorder="1" applyAlignment="1">
      <alignment horizontal="center" vertical="center" wrapText="1"/>
    </xf>
    <xf numFmtId="0" fontId="6" fillId="44" borderId="5" xfId="0" applyFont="1" applyFill="1" applyBorder="1"/>
    <xf numFmtId="0" fontId="6" fillId="44" borderId="68" xfId="0" applyFont="1" applyFill="1" applyBorder="1"/>
    <xf numFmtId="0" fontId="14" fillId="0" borderId="55" xfId="0" applyFont="1" applyBorder="1" applyAlignment="1">
      <alignment horizontal="center" vertical="center" wrapText="1"/>
    </xf>
    <xf numFmtId="0" fontId="6" fillId="0" borderId="68" xfId="0" applyFont="1" applyBorder="1"/>
    <xf numFmtId="0" fontId="17" fillId="0" borderId="55" xfId="0" applyFont="1" applyBorder="1" applyAlignment="1">
      <alignment horizontal="center" vertical="center" wrapText="1"/>
    </xf>
    <xf numFmtId="9" fontId="14" fillId="0" borderId="55" xfId="0" applyNumberFormat="1" applyFont="1" applyBorder="1" applyAlignment="1">
      <alignment horizontal="center" vertical="center" wrapText="1"/>
    </xf>
    <xf numFmtId="0" fontId="14" fillId="0" borderId="53" xfId="0" applyFont="1" applyBorder="1" applyAlignment="1">
      <alignment horizontal="center" vertical="center" wrapText="1"/>
    </xf>
    <xf numFmtId="0" fontId="6" fillId="0" borderId="62" xfId="0" applyFont="1" applyBorder="1"/>
    <xf numFmtId="0" fontId="6" fillId="0" borderId="70" xfId="0" applyFont="1" applyBorder="1"/>
    <xf numFmtId="0" fontId="14" fillId="0" borderId="55" xfId="0" applyFont="1" applyBorder="1" applyAlignment="1">
      <alignment horizontal="center" vertical="center" textRotation="90" wrapText="1"/>
    </xf>
    <xf numFmtId="0" fontId="14" fillId="0" borderId="59" xfId="0" applyFont="1" applyBorder="1" applyAlignment="1">
      <alignment horizontal="center" vertical="center" textRotation="90" wrapText="1"/>
    </xf>
    <xf numFmtId="0" fontId="6" fillId="0" borderId="64" xfId="0" applyFont="1" applyBorder="1"/>
    <xf numFmtId="0" fontId="6" fillId="0" borderId="74" xfId="0" applyFont="1" applyBorder="1"/>
    <xf numFmtId="0" fontId="14" fillId="0" borderId="5" xfId="0" applyFont="1" applyBorder="1" applyAlignment="1">
      <alignment horizontal="center" vertical="center" textRotation="90" wrapText="1"/>
    </xf>
    <xf numFmtId="0" fontId="17" fillId="0" borderId="56" xfId="0" applyFont="1" applyBorder="1" applyAlignment="1">
      <alignment horizontal="center" vertical="center" wrapText="1"/>
    </xf>
    <xf numFmtId="0" fontId="6" fillId="0" borderId="72" xfId="0" applyFont="1" applyBorder="1"/>
    <xf numFmtId="0" fontId="14" fillId="44" borderId="53" xfId="0" applyFont="1" applyFill="1" applyBorder="1" applyAlignment="1">
      <alignment horizontal="center" vertical="center" wrapText="1"/>
    </xf>
    <xf numFmtId="0" fontId="6" fillId="44" borderId="62" xfId="0" applyFont="1" applyFill="1" applyBorder="1"/>
    <xf numFmtId="0" fontId="6" fillId="44" borderId="70" xfId="0" applyFont="1" applyFill="1" applyBorder="1"/>
    <xf numFmtId="0" fontId="14" fillId="0" borderId="7" xfId="0" applyFont="1" applyBorder="1" applyAlignment="1">
      <alignment horizontal="center" vertical="center" textRotation="90" wrapText="1"/>
    </xf>
    <xf numFmtId="0" fontId="17" fillId="2" borderId="54" xfId="0" applyFont="1" applyFill="1" applyBorder="1" applyAlignment="1">
      <alignment horizontal="center" vertical="center" wrapText="1"/>
    </xf>
    <xf numFmtId="0" fontId="6" fillId="44" borderId="48" xfId="0" applyFont="1" applyFill="1" applyBorder="1"/>
    <xf numFmtId="0" fontId="6" fillId="44" borderId="71" xfId="0" applyFont="1" applyFill="1" applyBorder="1"/>
    <xf numFmtId="0" fontId="6" fillId="0" borderId="48" xfId="0" applyFont="1" applyBorder="1"/>
    <xf numFmtId="0" fontId="6" fillId="0" borderId="71" xfId="0" applyFont="1" applyBorder="1"/>
    <xf numFmtId="0" fontId="14" fillId="0" borderId="44" xfId="0" applyFont="1" applyBorder="1" applyAlignment="1">
      <alignment horizontal="center" vertical="center" textRotation="90" wrapText="1"/>
    </xf>
    <xf numFmtId="0" fontId="6" fillId="0" borderId="47" xfId="0" applyFont="1" applyBorder="1"/>
    <xf numFmtId="0" fontId="6" fillId="0" borderId="78" xfId="0" applyFont="1" applyBorder="1"/>
    <xf numFmtId="0" fontId="17" fillId="0" borderId="5" xfId="0" applyFont="1" applyBorder="1" applyAlignment="1">
      <alignment horizontal="center" vertical="center" wrapText="1"/>
    </xf>
    <xf numFmtId="9" fontId="14" fillId="0" borderId="5" xfId="0" applyNumberFormat="1" applyFont="1" applyBorder="1" applyAlignment="1">
      <alignment horizontal="center" vertical="center" wrapText="1"/>
    </xf>
    <xf numFmtId="0" fontId="14" fillId="2" borderId="87" xfId="0" applyFont="1" applyFill="1" applyBorder="1" applyAlignment="1">
      <alignment horizontal="center" vertical="center" textRotation="90" wrapText="1"/>
    </xf>
    <xf numFmtId="0" fontId="17" fillId="2" borderId="89" xfId="0" applyFont="1" applyFill="1" applyBorder="1" applyAlignment="1">
      <alignment horizontal="center" vertical="center" wrapText="1"/>
    </xf>
    <xf numFmtId="0" fontId="14"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5" xfId="0" applyFont="1" applyBorder="1" applyAlignment="1">
      <alignment horizontal="center" vertical="center"/>
    </xf>
    <xf numFmtId="9" fontId="8" fillId="13" borderId="1" xfId="0" applyNumberFormat="1" applyFont="1" applyFill="1" applyBorder="1" applyAlignment="1">
      <alignment horizontal="center" vertical="center" wrapText="1"/>
    </xf>
    <xf numFmtId="0" fontId="23" fillId="9" borderId="16" xfId="0" applyFont="1" applyFill="1" applyBorder="1" applyAlignment="1">
      <alignment horizontal="center" vertical="center" wrapText="1"/>
    </xf>
    <xf numFmtId="0" fontId="8" fillId="10" borderId="28" xfId="0" applyFont="1" applyFill="1" applyBorder="1" applyAlignment="1">
      <alignment horizontal="center" vertical="center"/>
    </xf>
    <xf numFmtId="0" fontId="6" fillId="0" borderId="41" xfId="0" applyFont="1" applyBorder="1"/>
    <xf numFmtId="0" fontId="8" fillId="10" borderId="45" xfId="0" applyFont="1" applyFill="1" applyBorder="1" applyAlignment="1">
      <alignment horizontal="center" vertical="center" wrapText="1"/>
    </xf>
    <xf numFmtId="0" fontId="6" fillId="0" borderId="52" xfId="0" applyFont="1" applyBorder="1"/>
    <xf numFmtId="9" fontId="8" fillId="10" borderId="1" xfId="0" applyNumberFormat="1" applyFont="1" applyFill="1" applyBorder="1" applyAlignment="1">
      <alignment horizontal="center" vertical="center" wrapText="1"/>
    </xf>
    <xf numFmtId="0" fontId="6" fillId="0" borderId="49" xfId="0" applyFont="1" applyBorder="1"/>
    <xf numFmtId="0" fontId="8" fillId="1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17" xfId="0" applyFont="1" applyBorder="1" applyAlignment="1">
      <alignment horizontal="left" vertical="center"/>
    </xf>
    <xf numFmtId="0" fontId="22" fillId="9" borderId="16" xfId="0" applyFont="1" applyFill="1" applyBorder="1" applyAlignment="1">
      <alignment horizontal="center" vertical="center"/>
    </xf>
    <xf numFmtId="0" fontId="8" fillId="10" borderId="16" xfId="0" applyFont="1" applyFill="1" applyBorder="1" applyAlignment="1">
      <alignment horizontal="center" vertical="center"/>
    </xf>
    <xf numFmtId="0" fontId="8" fillId="12" borderId="1" xfId="0" applyFont="1" applyFill="1" applyBorder="1" applyAlignment="1">
      <alignment horizontal="center" vertical="center" textRotation="90"/>
    </xf>
    <xf numFmtId="164" fontId="8" fillId="13"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2" borderId="1" xfId="0" applyFont="1" applyFill="1" applyBorder="1" applyAlignment="1">
      <alignment horizontal="center" vertical="center" textRotation="90" wrapText="1"/>
    </xf>
    <xf numFmtId="0" fontId="8" fillId="12" borderId="1" xfId="0" applyFont="1" applyFill="1" applyBorder="1" applyAlignment="1">
      <alignment horizontal="center" vertical="center" wrapText="1"/>
    </xf>
    <xf numFmtId="0" fontId="8" fillId="12" borderId="43" xfId="0" applyFont="1" applyFill="1" applyBorder="1" applyAlignment="1">
      <alignment horizontal="center" vertical="center" textRotation="90" wrapText="1"/>
    </xf>
    <xf numFmtId="0" fontId="6" fillId="0" borderId="46" xfId="0" applyFont="1" applyBorder="1"/>
    <xf numFmtId="0" fontId="6" fillId="0" borderId="50" xfId="0" applyFont="1" applyBorder="1"/>
    <xf numFmtId="0" fontId="8" fillId="12" borderId="16"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2" borderId="44" xfId="0" applyFont="1" applyFill="1" applyBorder="1" applyAlignment="1">
      <alignment horizontal="center" vertical="center" textRotation="90" wrapText="1"/>
    </xf>
    <xf numFmtId="0" fontId="6" fillId="0" borderId="51" xfId="0" applyFont="1" applyBorder="1"/>
    <xf numFmtId="0" fontId="8" fillId="10" borderId="19" xfId="0" applyFont="1" applyFill="1" applyBorder="1" applyAlignment="1">
      <alignment horizontal="center" vertical="center"/>
    </xf>
    <xf numFmtId="0" fontId="6" fillId="0" borderId="42" xfId="0" applyFont="1" applyBorder="1"/>
    <xf numFmtId="0" fontId="14" fillId="2" borderId="55" xfId="0" applyFont="1" applyFill="1" applyBorder="1" applyAlignment="1">
      <alignment horizontal="center" vertical="center" wrapText="1"/>
    </xf>
    <xf numFmtId="0" fontId="14" fillId="0" borderId="56" xfId="0" applyFont="1" applyBorder="1" applyAlignment="1">
      <alignment horizontal="center" vertical="center" wrapText="1"/>
    </xf>
    <xf numFmtId="0" fontId="14" fillId="0" borderId="1" xfId="0" applyFont="1" applyBorder="1" applyAlignment="1">
      <alignment horizontal="center" vertical="center" wrapText="1"/>
    </xf>
    <xf numFmtId="0" fontId="6" fillId="44" borderId="52" xfId="0" applyFont="1" applyFill="1" applyBorder="1"/>
    <xf numFmtId="0" fontId="14" fillId="46" borderId="53" xfId="0" applyFont="1" applyFill="1" applyBorder="1" applyAlignment="1">
      <alignment horizontal="center" vertical="center" wrapText="1"/>
    </xf>
    <xf numFmtId="0" fontId="14" fillId="2" borderId="87" xfId="0" applyFont="1" applyFill="1" applyBorder="1" applyAlignment="1">
      <alignment horizontal="center" vertical="center" wrapText="1"/>
    </xf>
    <xf numFmtId="0" fontId="14" fillId="16" borderId="53" xfId="0" applyFont="1" applyFill="1" applyBorder="1" applyAlignment="1">
      <alignment horizontal="center" vertical="center" wrapText="1"/>
    </xf>
    <xf numFmtId="0" fontId="14" fillId="6" borderId="88" xfId="0" applyFont="1" applyFill="1" applyBorder="1" applyAlignment="1">
      <alignment horizontal="center" vertical="center" wrapText="1"/>
    </xf>
    <xf numFmtId="0" fontId="14" fillId="17" borderId="53" xfId="0" applyFont="1" applyFill="1" applyBorder="1" applyAlignment="1">
      <alignment horizontal="center" vertical="center" wrapText="1"/>
    </xf>
    <xf numFmtId="9" fontId="14" fillId="0" borderId="59" xfId="0" applyNumberFormat="1" applyFont="1" applyBorder="1" applyAlignment="1">
      <alignment horizontal="center" vertical="center" wrapText="1"/>
    </xf>
    <xf numFmtId="9" fontId="14" fillId="0" borderId="76" xfId="0" applyNumberFormat="1" applyFont="1" applyBorder="1" applyAlignment="1">
      <alignment horizontal="center" vertical="center" wrapText="1"/>
    </xf>
    <xf numFmtId="0" fontId="6" fillId="0" borderId="86" xfId="0" applyFont="1" applyBorder="1"/>
    <xf numFmtId="0" fontId="26" fillId="0" borderId="0" xfId="0" applyFont="1" applyAlignment="1">
      <alignment horizontal="center" vertical="center"/>
    </xf>
    <xf numFmtId="0" fontId="7" fillId="0" borderId="2" xfId="0" applyFont="1" applyBorder="1" applyAlignment="1">
      <alignment horizontal="center"/>
    </xf>
    <xf numFmtId="0" fontId="7" fillId="0" borderId="40" xfId="0" applyFont="1" applyBorder="1" applyAlignment="1">
      <alignment horizontal="center" vertical="center"/>
    </xf>
    <xf numFmtId="0" fontId="6" fillId="0" borderId="40" xfId="0" applyFont="1" applyBorder="1" applyAlignment="1">
      <alignment horizontal="justify" vertical="center"/>
    </xf>
    <xf numFmtId="0" fontId="6" fillId="0" borderId="40" xfId="0" applyFont="1" applyBorder="1" applyAlignment="1">
      <alignment vertical="center"/>
    </xf>
    <xf numFmtId="0" fontId="72" fillId="0" borderId="40" xfId="0" applyFont="1" applyBorder="1"/>
    <xf numFmtId="0" fontId="0" fillId="0" borderId="0" xfId="0" applyFont="1" applyAlignment="1">
      <alignment horizontal="justify" vertical="center"/>
    </xf>
    <xf numFmtId="0" fontId="0" fillId="0" borderId="0" xfId="0" applyFont="1" applyAlignment="1">
      <alignment vertical="center"/>
    </xf>
    <xf numFmtId="0" fontId="73" fillId="0" borderId="0" xfId="0" applyFont="1" applyAlignment="1"/>
    <xf numFmtId="0" fontId="6" fillId="0" borderId="15" xfId="0" applyFont="1" applyBorder="1" applyAlignment="1">
      <alignment horizontal="justify" vertical="center"/>
    </xf>
    <xf numFmtId="0" fontId="6" fillId="0" borderId="15" xfId="0" applyFont="1" applyBorder="1" applyAlignment="1">
      <alignment vertical="center"/>
    </xf>
    <xf numFmtId="0" fontId="72" fillId="0" borderId="15" xfId="0" applyFont="1" applyBorder="1"/>
    <xf numFmtId="0" fontId="7" fillId="2" borderId="16" xfId="0" applyFont="1" applyFill="1" applyBorder="1" applyAlignment="1">
      <alignment horizontal="left" vertical="center"/>
    </xf>
    <xf numFmtId="0" fontId="7" fillId="2" borderId="28" xfId="0" applyFont="1" applyFill="1" applyBorder="1" applyAlignment="1">
      <alignment horizontal="left" vertical="center"/>
    </xf>
    <xf numFmtId="0" fontId="22" fillId="9" borderId="2" xfId="0" applyFont="1" applyFill="1" applyBorder="1" applyAlignment="1">
      <alignment horizontal="center" vertical="center"/>
    </xf>
    <xf numFmtId="0" fontId="6" fillId="0" borderId="95" xfId="0" applyFont="1" applyBorder="1"/>
    <xf numFmtId="0" fontId="6" fillId="0" borderId="96" xfId="0" applyFont="1" applyBorder="1"/>
    <xf numFmtId="0" fontId="6" fillId="0" borderId="18" xfId="0" applyFont="1" applyBorder="1" applyAlignment="1">
      <alignment horizontal="justify" vertical="center"/>
    </xf>
    <xf numFmtId="0" fontId="8" fillId="22" borderId="2" xfId="0" applyFont="1" applyFill="1" applyBorder="1" applyAlignment="1">
      <alignment horizontal="center" vertical="center"/>
    </xf>
    <xf numFmtId="0" fontId="22" fillId="23" borderId="101" xfId="0" applyFont="1" applyFill="1" applyBorder="1" applyAlignment="1">
      <alignment horizontal="center" vertical="center"/>
    </xf>
    <xf numFmtId="0" fontId="8" fillId="22" borderId="16" xfId="0" applyFont="1" applyFill="1" applyBorder="1" applyAlignment="1">
      <alignment horizontal="center" vertical="center"/>
    </xf>
    <xf numFmtId="0" fontId="22" fillId="23" borderId="16" xfId="0" applyFont="1" applyFill="1" applyBorder="1" applyAlignment="1">
      <alignment horizontal="center" vertical="center" wrapText="1"/>
    </xf>
    <xf numFmtId="0" fontId="8" fillId="22" borderId="19" xfId="0" applyFont="1" applyFill="1" applyBorder="1" applyAlignment="1">
      <alignment horizontal="center" vertical="center"/>
    </xf>
    <xf numFmtId="0" fontId="8" fillId="22" borderId="28" xfId="0" applyFont="1" applyFill="1" applyBorder="1" applyAlignment="1">
      <alignment horizontal="center" vertical="center"/>
    </xf>
    <xf numFmtId="0" fontId="72" fillId="0" borderId="17" xfId="0" applyFont="1" applyBorder="1"/>
    <xf numFmtId="0" fontId="72" fillId="0" borderId="41" xfId="0" applyFont="1" applyBorder="1"/>
    <xf numFmtId="0" fontId="8" fillId="22" borderId="97" xfId="0" applyFont="1" applyFill="1" applyBorder="1" applyAlignment="1">
      <alignment horizontal="center" vertical="center"/>
    </xf>
    <xf numFmtId="0" fontId="72" fillId="0" borderId="95" xfId="0" applyFont="1" applyBorder="1"/>
    <xf numFmtId="0" fontId="72" fillId="0" borderId="100" xfId="0" applyFont="1" applyBorder="1"/>
    <xf numFmtId="0" fontId="72" fillId="0" borderId="96" xfId="0" applyFont="1" applyBorder="1"/>
    <xf numFmtId="0" fontId="6" fillId="0" borderId="100" xfId="0" applyFont="1" applyBorder="1"/>
    <xf numFmtId="0" fontId="7" fillId="22" borderId="111" xfId="0" applyFont="1" applyFill="1" applyBorder="1" applyAlignment="1">
      <alignment horizontal="center" vertical="center" wrapText="1"/>
    </xf>
    <xf numFmtId="0" fontId="6" fillId="0" borderId="112" xfId="0" applyFont="1" applyBorder="1"/>
    <xf numFmtId="0" fontId="6" fillId="0" borderId="113" xfId="0" applyFont="1" applyBorder="1"/>
    <xf numFmtId="0" fontId="17" fillId="8" borderId="16" xfId="0" applyFont="1" applyFill="1" applyBorder="1" applyAlignment="1">
      <alignment horizontal="left"/>
    </xf>
    <xf numFmtId="0" fontId="21" fillId="28" borderId="104" xfId="0" applyFont="1" applyFill="1" applyBorder="1" applyAlignment="1">
      <alignment horizontal="center"/>
    </xf>
    <xf numFmtId="0" fontId="6" fillId="0" borderId="105" xfId="0" applyFont="1" applyBorder="1"/>
    <xf numFmtId="0" fontId="6" fillId="0" borderId="106" xfId="0" applyFont="1" applyBorder="1"/>
    <xf numFmtId="0" fontId="14" fillId="0" borderId="16" xfId="0" applyFont="1" applyBorder="1" applyAlignment="1">
      <alignment horizontal="left" vertical="center" wrapText="1"/>
    </xf>
    <xf numFmtId="0" fontId="7" fillId="22" borderId="101" xfId="0" applyFont="1" applyFill="1" applyBorder="1" applyAlignment="1">
      <alignment horizontal="center" vertical="center" wrapText="1"/>
    </xf>
    <xf numFmtId="0" fontId="6" fillId="0" borderId="110" xfId="0" applyFont="1" applyBorder="1"/>
    <xf numFmtId="0" fontId="14" fillId="0" borderId="16" xfId="0" applyFont="1" applyBorder="1" applyAlignment="1">
      <alignment horizontal="left" vertical="center"/>
    </xf>
    <xf numFmtId="0" fontId="14" fillId="0" borderId="15" xfId="0" applyFont="1" applyBorder="1" applyAlignment="1">
      <alignment horizontal="center"/>
    </xf>
    <xf numFmtId="0" fontId="17" fillId="29" borderId="16" xfId="0" applyFont="1" applyFill="1" applyBorder="1" applyAlignment="1">
      <alignment horizontal="center" vertical="center"/>
    </xf>
    <xf numFmtId="0" fontId="17" fillId="0" borderId="16" xfId="0" applyFont="1" applyBorder="1" applyAlignment="1">
      <alignment horizontal="center"/>
    </xf>
    <xf numFmtId="0" fontId="7" fillId="22" borderId="107" xfId="0" applyFont="1" applyFill="1" applyBorder="1" applyAlignment="1">
      <alignment horizontal="center" vertical="center" wrapText="1"/>
    </xf>
    <xf numFmtId="0" fontId="6" fillId="0" borderId="108" xfId="0" applyFont="1" applyBorder="1"/>
    <xf numFmtId="0" fontId="6" fillId="0" borderId="109" xfId="0" applyFont="1" applyBorder="1"/>
    <xf numFmtId="0" fontId="17" fillId="0" borderId="0" xfId="0" applyFont="1" applyAlignment="1">
      <alignment horizontal="center"/>
    </xf>
    <xf numFmtId="0" fontId="7" fillId="0" borderId="0" xfId="0" applyFont="1" applyAlignment="1">
      <alignment horizontal="center" vertical="center" wrapText="1"/>
    </xf>
    <xf numFmtId="0" fontId="65" fillId="0" borderId="16" xfId="0" applyFont="1" applyFill="1" applyBorder="1" applyAlignment="1">
      <alignment horizontal="left" vertical="center" wrapText="1"/>
    </xf>
    <xf numFmtId="0" fontId="66" fillId="0" borderId="17" xfId="0" applyFont="1" applyFill="1" applyBorder="1"/>
    <xf numFmtId="0" fontId="66" fillId="0" borderId="18" xfId="0" applyFont="1" applyFill="1" applyBorder="1"/>
    <xf numFmtId="0" fontId="39" fillId="22" borderId="16" xfId="0" applyFont="1" applyFill="1" applyBorder="1" applyAlignment="1">
      <alignment horizontal="center"/>
    </xf>
    <xf numFmtId="0" fontId="39" fillId="22" borderId="9" xfId="0" applyFont="1" applyFill="1" applyBorder="1" applyAlignment="1">
      <alignment horizontal="center"/>
    </xf>
    <xf numFmtId="0" fontId="43" fillId="0" borderId="17" xfId="0" applyFont="1" applyBorder="1" applyAlignment="1">
      <alignment horizontal="center"/>
    </xf>
    <xf numFmtId="0" fontId="39" fillId="22" borderId="2" xfId="0" applyFont="1" applyFill="1" applyBorder="1" applyAlignment="1">
      <alignment horizontal="center"/>
    </xf>
    <xf numFmtId="0" fontId="43" fillId="29" borderId="16" xfId="0" applyFont="1" applyFill="1" applyBorder="1" applyAlignment="1">
      <alignment horizontal="center"/>
    </xf>
    <xf numFmtId="0" fontId="17" fillId="0" borderId="0" xfId="0" applyFont="1" applyAlignment="1">
      <alignment horizontal="left"/>
    </xf>
    <xf numFmtId="0" fontId="21" fillId="0" borderId="0" xfId="0" applyFont="1" applyAlignment="1">
      <alignment horizontal="center"/>
    </xf>
    <xf numFmtId="0" fontId="14" fillId="0" borderId="0" xfId="0" applyFont="1" applyAlignment="1">
      <alignment horizontal="left" vertical="center" wrapText="1"/>
    </xf>
    <xf numFmtId="0" fontId="14" fillId="0" borderId="0" xfId="0" applyFont="1" applyAlignment="1">
      <alignment horizontal="center"/>
    </xf>
    <xf numFmtId="0" fontId="17" fillId="0" borderId="0" xfId="0" applyFont="1" applyAlignment="1">
      <alignment horizontal="center" vertical="center"/>
    </xf>
    <xf numFmtId="0" fontId="48" fillId="24" borderId="16" xfId="0" applyFont="1" applyFill="1" applyBorder="1" applyAlignment="1">
      <alignment horizontal="center" vertical="center" wrapText="1"/>
    </xf>
    <xf numFmtId="0" fontId="48" fillId="24" borderId="115" xfId="0" applyFont="1" applyFill="1" applyBorder="1" applyAlignment="1">
      <alignment horizontal="center" vertical="center" wrapText="1"/>
    </xf>
    <xf numFmtId="0" fontId="4" fillId="0" borderId="0" xfId="0" applyFont="1" applyAlignment="1">
      <alignment horizontal="center" vertical="center" wrapText="1"/>
    </xf>
    <xf numFmtId="0" fontId="40" fillId="0" borderId="0" xfId="0" applyFont="1" applyAlignment="1">
      <alignment horizontal="center" vertical="center" wrapText="1"/>
    </xf>
    <xf numFmtId="0" fontId="25" fillId="0" borderId="16" xfId="0" applyFont="1" applyBorder="1" applyAlignment="1">
      <alignment horizontal="left" vertical="center" wrapText="1"/>
    </xf>
    <xf numFmtId="0" fontId="12" fillId="11" borderId="12"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6" xfId="0" applyFont="1" applyBorder="1" applyAlignment="1">
      <alignment horizontal="center" vertical="center"/>
    </xf>
    <xf numFmtId="0" fontId="12" fillId="32" borderId="104" xfId="0" applyFont="1" applyFill="1" applyBorder="1" applyAlignment="1">
      <alignment horizontal="center" vertical="center" wrapText="1" readingOrder="1"/>
    </xf>
    <xf numFmtId="0" fontId="6" fillId="0" borderId="116" xfId="0" applyFont="1" applyBorder="1"/>
    <xf numFmtId="0" fontId="12" fillId="2" borderId="87" xfId="0" applyFont="1" applyFill="1" applyBorder="1" applyAlignment="1">
      <alignment horizontal="center" vertical="center" wrapText="1" readingOrder="1"/>
    </xf>
    <xf numFmtId="0" fontId="12" fillId="2" borderId="1" xfId="0" applyFont="1" applyFill="1" applyBorder="1" applyAlignment="1">
      <alignment horizontal="center" vertical="center" wrapText="1" readingOrder="1"/>
    </xf>
    <xf numFmtId="0" fontId="12" fillId="2" borderId="120" xfId="0" applyFont="1" applyFill="1" applyBorder="1" applyAlignment="1">
      <alignment horizontal="center" vertical="center" wrapText="1" readingOrder="1"/>
    </xf>
    <xf numFmtId="0" fontId="12" fillId="2" borderId="88" xfId="0" applyFont="1" applyFill="1" applyBorder="1" applyAlignment="1">
      <alignment horizontal="center" vertical="center" wrapText="1" readingOrder="1"/>
    </xf>
    <xf numFmtId="0" fontId="6" fillId="0" borderId="119" xfId="0" applyFont="1" applyBorder="1"/>
    <xf numFmtId="0" fontId="7" fillId="2" borderId="121" xfId="0" applyFont="1" applyFill="1" applyBorder="1" applyAlignment="1">
      <alignment horizontal="left" vertical="center" wrapText="1"/>
    </xf>
    <xf numFmtId="0" fontId="6" fillId="0" borderId="122" xfId="0" applyFont="1" applyBorder="1"/>
    <xf numFmtId="0" fontId="4" fillId="0" borderId="16" xfId="0" applyFont="1" applyBorder="1" applyAlignment="1">
      <alignment horizontal="center" vertical="center"/>
    </xf>
    <xf numFmtId="0" fontId="12" fillId="34" borderId="16" xfId="0" applyFont="1" applyFill="1" applyBorder="1" applyAlignment="1">
      <alignment horizontal="center" vertical="center"/>
    </xf>
    <xf numFmtId="0" fontId="8" fillId="11" borderId="43" xfId="0" applyFont="1" applyFill="1" applyBorder="1" applyAlignment="1">
      <alignment horizontal="center" vertical="center" wrapText="1"/>
    </xf>
    <xf numFmtId="0" fontId="6" fillId="0" borderId="123" xfId="0" applyFont="1" applyBorder="1"/>
    <xf numFmtId="0" fontId="50" fillId="0" borderId="15" xfId="0" applyFont="1" applyBorder="1" applyAlignment="1">
      <alignment horizontal="center" vertical="center"/>
    </xf>
    <xf numFmtId="0" fontId="51" fillId="0" borderId="15" xfId="0" applyFont="1" applyBorder="1" applyAlignment="1">
      <alignment horizontal="center" vertical="center"/>
    </xf>
    <xf numFmtId="0" fontId="52" fillId="35" borderId="16" xfId="0" applyFont="1" applyFill="1" applyBorder="1" applyAlignment="1">
      <alignment horizontal="center" vertical="center"/>
    </xf>
    <xf numFmtId="0" fontId="51" fillId="2" borderId="16" xfId="0" applyFont="1" applyFill="1" applyBorder="1" applyAlignment="1">
      <alignment horizontal="center" vertical="center"/>
    </xf>
    <xf numFmtId="0" fontId="51" fillId="0" borderId="0" xfId="0" applyFont="1" applyAlignment="1">
      <alignment horizontal="center" vertical="center" textRotation="90" wrapText="1"/>
    </xf>
    <xf numFmtId="0" fontId="51" fillId="2" borderId="121" xfId="0" applyFont="1" applyFill="1" applyBorder="1" applyAlignment="1">
      <alignment horizontal="center"/>
    </xf>
    <xf numFmtId="0" fontId="40" fillId="0" borderId="16" xfId="0" applyFont="1" applyBorder="1" applyAlignment="1">
      <alignment horizontal="center" vertical="center" wrapText="1"/>
    </xf>
    <xf numFmtId="0" fontId="40" fillId="38" borderId="53" xfId="0" applyFont="1" applyFill="1" applyBorder="1" applyAlignment="1">
      <alignment horizontal="center" vertical="center" wrapText="1"/>
    </xf>
    <xf numFmtId="1" fontId="68" fillId="29" borderId="55" xfId="0" applyNumberFormat="1" applyFont="1" applyFill="1" applyBorder="1" applyAlignment="1">
      <alignment horizontal="center" vertical="center" wrapText="1"/>
    </xf>
    <xf numFmtId="0" fontId="40" fillId="37" borderId="125" xfId="0" applyFont="1" applyFill="1" applyBorder="1" applyAlignment="1">
      <alignment horizontal="center" vertical="center" wrapText="1"/>
    </xf>
    <xf numFmtId="0" fontId="6" fillId="0" borderId="126" xfId="0" applyFont="1" applyBorder="1"/>
    <xf numFmtId="0" fontId="40" fillId="29" borderId="54" xfId="0" applyFont="1" applyFill="1" applyBorder="1" applyAlignment="1">
      <alignment horizontal="center" vertical="center" wrapText="1"/>
    </xf>
    <xf numFmtId="0" fontId="6" fillId="0" borderId="127" xfId="0" applyFont="1" applyBorder="1"/>
    <xf numFmtId="0" fontId="68" fillId="40" borderId="130" xfId="0" applyFont="1" applyFill="1" applyBorder="1" applyAlignment="1">
      <alignment horizontal="center" vertical="center" wrapText="1"/>
    </xf>
    <xf numFmtId="0" fontId="25" fillId="2" borderId="121" xfId="0" applyFont="1" applyFill="1" applyBorder="1" applyAlignment="1">
      <alignment horizontal="center" vertical="center" wrapText="1"/>
    </xf>
  </cellXfs>
  <cellStyles count="6">
    <cellStyle name="Normal" xfId="0" builtinId="0"/>
    <cellStyle name="Normal 2" xfId="4" xr:uid="{00000000-0005-0000-0000-000001000000}"/>
    <cellStyle name="Normal 3" xfId="5" xr:uid="{00000000-0005-0000-0000-000002000000}"/>
    <cellStyle name="Normal 3 2 3" xfId="2" xr:uid="{00000000-0005-0000-0000-000003000000}"/>
    <cellStyle name="Porcentaje" xfId="1" builtinId="5"/>
    <cellStyle name="Porcentaje 7" xfId="3" xr:uid="{00000000-0005-0000-0000-000005000000}"/>
  </cellStyles>
  <dxfs count="3959">
    <dxf>
      <fill>
        <patternFill patternType="solid">
          <fgColor rgb="FF92D050"/>
          <bgColor rgb="FF0000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3958"/>
      <tableStyleElement type="firstRowStripe" dxfId="3957"/>
      <tableStyleElement type="secondRowStripe" dxfId="3956"/>
    </tableStyle>
  </tableStyles>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342900</xdr:colOff>
      <xdr:row>0</xdr:row>
      <xdr:rowOff>85725</xdr:rowOff>
    </xdr:from>
    <xdr:ext cx="1190625" cy="1028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285750</xdr:rowOff>
    </xdr:from>
    <xdr:ext cx="1190625" cy="1028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304800</xdr:colOff>
      <xdr:row>0</xdr:row>
      <xdr:rowOff>114300</xdr:rowOff>
    </xdr:from>
    <xdr:ext cx="1190625" cy="1028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1028700</xdr:colOff>
      <xdr:row>0</xdr:row>
      <xdr:rowOff>76200</xdr:rowOff>
    </xdr:from>
    <xdr:ext cx="1085850" cy="80962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114300</xdr:rowOff>
    </xdr:from>
    <xdr:ext cx="819150" cy="666750"/>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695325</xdr:colOff>
      <xdr:row>0</xdr:row>
      <xdr:rowOff>266700</xdr:rowOff>
    </xdr:from>
    <xdr:ext cx="657225" cy="676275"/>
    <xdr:pic>
      <xdr:nvPicPr>
        <xdr:cNvPr id="2" name="image2.jpg" descr="Logo Parques 300 DPI">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1</xdr:row>
      <xdr:rowOff>152400</xdr:rowOff>
    </xdr:from>
    <xdr:ext cx="38100" cy="3248025"/>
    <xdr:grpSp>
      <xdr:nvGrpSpPr>
        <xdr:cNvPr id="2" name="Shape 2">
          <a:extLst>
            <a:ext uri="{FF2B5EF4-FFF2-40B4-BE49-F238E27FC236}">
              <a16:creationId xmlns:a16="http://schemas.microsoft.com/office/drawing/2014/main" id="{00000000-0008-0000-0900-000002000000}"/>
            </a:ext>
          </a:extLst>
        </xdr:cNvPr>
        <xdr:cNvGrpSpPr/>
      </xdr:nvGrpSpPr>
      <xdr:grpSpPr>
        <a:xfrm>
          <a:off x="857250" y="790575"/>
          <a:ext cx="38100" cy="3248025"/>
          <a:chOff x="5326950" y="2155988"/>
          <a:chExt cx="38100" cy="3248025"/>
        </a:xfrm>
      </xdr:grpSpPr>
      <xdr:grpSp>
        <xdr:nvGrpSpPr>
          <xdr:cNvPr id="3" name="Shape 3">
            <a:extLst>
              <a:ext uri="{FF2B5EF4-FFF2-40B4-BE49-F238E27FC236}">
                <a16:creationId xmlns:a16="http://schemas.microsoft.com/office/drawing/2014/main" id="{00000000-0008-0000-0900-000003000000}"/>
              </a:ext>
            </a:extLst>
          </xdr:cNvPr>
          <xdr:cNvGrpSpPr/>
        </xdr:nvGrpSpPr>
        <xdr:grpSpPr>
          <a:xfrm>
            <a:off x="5326950" y="2155988"/>
            <a:ext cx="38100" cy="3248025"/>
            <a:chOff x="5326950" y="2155988"/>
            <a:chExt cx="38100" cy="3248025"/>
          </a:xfrm>
        </xdr:grpSpPr>
        <xdr:sp macro="" textlink="">
          <xdr:nvSpPr>
            <xdr:cNvPr id="4" name="Shape 4">
              <a:extLst>
                <a:ext uri="{FF2B5EF4-FFF2-40B4-BE49-F238E27FC236}">
                  <a16:creationId xmlns:a16="http://schemas.microsoft.com/office/drawing/2014/main" id="{00000000-0008-0000-0900-000004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900-000005000000}"/>
                </a:ext>
              </a:extLst>
            </xdr:cNvPr>
            <xdr:cNvGrpSpPr/>
          </xdr:nvGrpSpPr>
          <xdr:grpSpPr>
            <a:xfrm>
              <a:off x="5326950" y="2155988"/>
              <a:ext cx="38100" cy="3248025"/>
              <a:chOff x="5326950" y="2155988"/>
              <a:chExt cx="38100" cy="3248025"/>
            </a:xfrm>
          </xdr:grpSpPr>
          <xdr:sp macro="" textlink="">
            <xdr:nvSpPr>
              <xdr:cNvPr id="6" name="Shape 6">
                <a:extLst>
                  <a:ext uri="{FF2B5EF4-FFF2-40B4-BE49-F238E27FC236}">
                    <a16:creationId xmlns:a16="http://schemas.microsoft.com/office/drawing/2014/main" id="{00000000-0008-0000-0900-000006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900-000007000000}"/>
                  </a:ext>
                </a:extLst>
              </xdr:cNvPr>
              <xdr:cNvGrpSpPr/>
            </xdr:nvGrpSpPr>
            <xdr:grpSpPr>
              <a:xfrm>
                <a:off x="5326950" y="2155988"/>
                <a:ext cx="38100" cy="3248025"/>
                <a:chOff x="5341238" y="2155988"/>
                <a:chExt cx="9525" cy="3248025"/>
              </a:xfrm>
            </xdr:grpSpPr>
            <xdr:sp macro="" textlink="">
              <xdr:nvSpPr>
                <xdr:cNvPr id="8" name="Shape 8">
                  <a:extLst>
                    <a:ext uri="{FF2B5EF4-FFF2-40B4-BE49-F238E27FC236}">
                      <a16:creationId xmlns:a16="http://schemas.microsoft.com/office/drawing/2014/main" id="{00000000-0008-0000-0900-000008000000}"/>
                    </a:ext>
                  </a:extLst>
                </xdr:cNvPr>
                <xdr:cNvSpPr/>
              </xdr:nvSpPr>
              <xdr:spPr>
                <a:xfrm>
                  <a:off x="5341238" y="2155988"/>
                  <a:ext cx="9525"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9" name="Shape 9">
                  <a:extLst>
                    <a:ext uri="{FF2B5EF4-FFF2-40B4-BE49-F238E27FC236}">
                      <a16:creationId xmlns:a16="http://schemas.microsoft.com/office/drawing/2014/main" id="{00000000-0008-0000-0900-000009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clientData fLocksWithSheet="0"/>
  </xdr:oneCellAnchor>
  <xdr:oneCellAnchor>
    <xdr:from>
      <xdr:col>1</xdr:col>
      <xdr:colOff>314325</xdr:colOff>
      <xdr:row>10</xdr:row>
      <xdr:rowOff>180975</xdr:rowOff>
    </xdr:from>
    <xdr:ext cx="7534275" cy="38100"/>
    <xdr:grpSp>
      <xdr:nvGrpSpPr>
        <xdr:cNvPr id="10" name="Shape 2">
          <a:extLst>
            <a:ext uri="{FF2B5EF4-FFF2-40B4-BE49-F238E27FC236}">
              <a16:creationId xmlns:a16="http://schemas.microsoft.com/office/drawing/2014/main" id="{00000000-0008-0000-0900-00000A000000}"/>
            </a:ext>
          </a:extLst>
        </xdr:cNvPr>
        <xdr:cNvGrpSpPr/>
      </xdr:nvGrpSpPr>
      <xdr:grpSpPr>
        <a:xfrm>
          <a:off x="990600" y="4819650"/>
          <a:ext cx="7534275" cy="38100"/>
          <a:chOff x="1578863" y="3760950"/>
          <a:chExt cx="7534275" cy="38101"/>
        </a:xfrm>
      </xdr:grpSpPr>
      <xdr:grpSp>
        <xdr:nvGrpSpPr>
          <xdr:cNvPr id="11" name="Shape 10">
            <a:extLst>
              <a:ext uri="{FF2B5EF4-FFF2-40B4-BE49-F238E27FC236}">
                <a16:creationId xmlns:a16="http://schemas.microsoft.com/office/drawing/2014/main" id="{00000000-0008-0000-0900-00000B000000}"/>
              </a:ext>
            </a:extLst>
          </xdr:cNvPr>
          <xdr:cNvGrpSpPr/>
        </xdr:nvGrpSpPr>
        <xdr:grpSpPr>
          <a:xfrm>
            <a:off x="1578863" y="3760950"/>
            <a:ext cx="7534275" cy="38101"/>
            <a:chOff x="1578863" y="3760949"/>
            <a:chExt cx="7534275" cy="38101"/>
          </a:xfrm>
        </xdr:grpSpPr>
        <xdr:sp macro="" textlink="">
          <xdr:nvSpPr>
            <xdr:cNvPr id="12" name="Shape 4">
              <a:extLst>
                <a:ext uri="{FF2B5EF4-FFF2-40B4-BE49-F238E27FC236}">
                  <a16:creationId xmlns:a16="http://schemas.microsoft.com/office/drawing/2014/main" id="{00000000-0008-0000-0900-00000C000000}"/>
                </a:ext>
              </a:extLst>
            </xdr:cNvPr>
            <xdr:cNvSpPr/>
          </xdr:nvSpPr>
          <xdr:spPr>
            <a:xfrm>
              <a:off x="1578863" y="3760949"/>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11">
              <a:extLst>
                <a:ext uri="{FF2B5EF4-FFF2-40B4-BE49-F238E27FC236}">
                  <a16:creationId xmlns:a16="http://schemas.microsoft.com/office/drawing/2014/main" id="{00000000-0008-0000-0900-00000D000000}"/>
                </a:ext>
              </a:extLst>
            </xdr:cNvPr>
            <xdr:cNvGrpSpPr/>
          </xdr:nvGrpSpPr>
          <xdr:grpSpPr>
            <a:xfrm>
              <a:off x="1578863" y="3760949"/>
              <a:ext cx="7534275" cy="38101"/>
              <a:chOff x="1578863" y="3760948"/>
              <a:chExt cx="7534275" cy="38101"/>
            </a:xfrm>
          </xdr:grpSpPr>
          <xdr:sp macro="" textlink="">
            <xdr:nvSpPr>
              <xdr:cNvPr id="14" name="Shape 12">
                <a:extLst>
                  <a:ext uri="{FF2B5EF4-FFF2-40B4-BE49-F238E27FC236}">
                    <a16:creationId xmlns:a16="http://schemas.microsoft.com/office/drawing/2014/main" id="{00000000-0008-0000-0900-00000E000000}"/>
                  </a:ext>
                </a:extLst>
              </xdr:cNvPr>
              <xdr:cNvSpPr/>
            </xdr:nvSpPr>
            <xdr:spPr>
              <a:xfrm>
                <a:off x="1578863" y="3760949"/>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3">
                <a:extLst>
                  <a:ext uri="{FF2B5EF4-FFF2-40B4-BE49-F238E27FC236}">
                    <a16:creationId xmlns:a16="http://schemas.microsoft.com/office/drawing/2014/main" id="{00000000-0008-0000-0900-00000F000000}"/>
                  </a:ext>
                </a:extLst>
              </xdr:cNvPr>
              <xdr:cNvGrpSpPr/>
            </xdr:nvGrpSpPr>
            <xdr:grpSpPr>
              <a:xfrm>
                <a:off x="1578863" y="3760948"/>
                <a:ext cx="7534275" cy="38100"/>
                <a:chOff x="1578863" y="3775238"/>
                <a:chExt cx="7534275" cy="9525"/>
              </a:xfrm>
            </xdr:grpSpPr>
            <xdr:sp macro="" textlink="">
              <xdr:nvSpPr>
                <xdr:cNvPr id="16" name="Shape 14">
                  <a:extLst>
                    <a:ext uri="{FF2B5EF4-FFF2-40B4-BE49-F238E27FC236}">
                      <a16:creationId xmlns:a16="http://schemas.microsoft.com/office/drawing/2014/main" id="{00000000-0008-0000-0900-000010000000}"/>
                    </a:ext>
                  </a:extLst>
                </xdr:cNvPr>
                <xdr:cNvSpPr/>
              </xdr:nvSpPr>
              <xdr:spPr>
                <a:xfrm>
                  <a:off x="1578863" y="3775238"/>
                  <a:ext cx="753427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7" name="Shape 15">
                  <a:extLst>
                    <a:ext uri="{FF2B5EF4-FFF2-40B4-BE49-F238E27FC236}">
                      <a16:creationId xmlns:a16="http://schemas.microsoft.com/office/drawing/2014/main" id="{00000000-0008-0000-0900-000011000000}"/>
                    </a:ext>
                  </a:extLst>
                </xdr:cNvPr>
                <xdr:cNvCxnSpPr/>
              </xdr:nvCxnSpPr>
              <xdr:spPr>
                <a:xfrm rot="10800000" flipH="1">
                  <a:off x="1578863" y="3775238"/>
                  <a:ext cx="7534275" cy="952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clientData fLocksWithSheet="0"/>
  </xdr:oneCellAnchor>
  <xdr:oneCellAnchor>
    <xdr:from>
      <xdr:col>11</xdr:col>
      <xdr:colOff>161925</xdr:colOff>
      <xdr:row>1</xdr:row>
      <xdr:rowOff>123825</xdr:rowOff>
    </xdr:from>
    <xdr:ext cx="38100" cy="3248025"/>
    <xdr:grpSp>
      <xdr:nvGrpSpPr>
        <xdr:cNvPr id="18" name="Shape 2">
          <a:extLst>
            <a:ext uri="{FF2B5EF4-FFF2-40B4-BE49-F238E27FC236}">
              <a16:creationId xmlns:a16="http://schemas.microsoft.com/office/drawing/2014/main" id="{00000000-0008-0000-0900-000012000000}"/>
            </a:ext>
          </a:extLst>
        </xdr:cNvPr>
        <xdr:cNvGrpSpPr/>
      </xdr:nvGrpSpPr>
      <xdr:grpSpPr>
        <a:xfrm>
          <a:off x="10248900" y="762000"/>
          <a:ext cx="38100" cy="3248025"/>
          <a:chOff x="5326950" y="2155988"/>
          <a:chExt cx="38100" cy="3248025"/>
        </a:xfrm>
      </xdr:grpSpPr>
      <xdr:grpSp>
        <xdr:nvGrpSpPr>
          <xdr:cNvPr id="19" name="Shape 16">
            <a:extLst>
              <a:ext uri="{FF2B5EF4-FFF2-40B4-BE49-F238E27FC236}">
                <a16:creationId xmlns:a16="http://schemas.microsoft.com/office/drawing/2014/main" id="{00000000-0008-0000-0900-000013000000}"/>
              </a:ext>
            </a:extLst>
          </xdr:cNvPr>
          <xdr:cNvGrpSpPr/>
        </xdr:nvGrpSpPr>
        <xdr:grpSpPr>
          <a:xfrm>
            <a:off x="5326950" y="2155988"/>
            <a:ext cx="38100" cy="3248025"/>
            <a:chOff x="5326950" y="2155988"/>
            <a:chExt cx="38100" cy="3248025"/>
          </a:xfrm>
        </xdr:grpSpPr>
        <xdr:sp macro="" textlink="">
          <xdr:nvSpPr>
            <xdr:cNvPr id="20" name="Shape 4">
              <a:extLst>
                <a:ext uri="{FF2B5EF4-FFF2-40B4-BE49-F238E27FC236}">
                  <a16:creationId xmlns:a16="http://schemas.microsoft.com/office/drawing/2014/main" id="{00000000-0008-0000-0900-000014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7">
              <a:extLst>
                <a:ext uri="{FF2B5EF4-FFF2-40B4-BE49-F238E27FC236}">
                  <a16:creationId xmlns:a16="http://schemas.microsoft.com/office/drawing/2014/main" id="{00000000-0008-0000-0900-000015000000}"/>
                </a:ext>
              </a:extLst>
            </xdr:cNvPr>
            <xdr:cNvGrpSpPr/>
          </xdr:nvGrpSpPr>
          <xdr:grpSpPr>
            <a:xfrm>
              <a:off x="5326950" y="2155988"/>
              <a:ext cx="38100" cy="3248025"/>
              <a:chOff x="5326950" y="2155988"/>
              <a:chExt cx="38100" cy="3248025"/>
            </a:xfrm>
          </xdr:grpSpPr>
          <xdr:sp macro="" textlink="">
            <xdr:nvSpPr>
              <xdr:cNvPr id="22" name="Shape 18">
                <a:extLst>
                  <a:ext uri="{FF2B5EF4-FFF2-40B4-BE49-F238E27FC236}">
                    <a16:creationId xmlns:a16="http://schemas.microsoft.com/office/drawing/2014/main" id="{00000000-0008-0000-0900-000016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3" name="Shape 19">
                <a:extLst>
                  <a:ext uri="{FF2B5EF4-FFF2-40B4-BE49-F238E27FC236}">
                    <a16:creationId xmlns:a16="http://schemas.microsoft.com/office/drawing/2014/main" id="{00000000-0008-0000-0900-000017000000}"/>
                  </a:ext>
                </a:extLst>
              </xdr:cNvPr>
              <xdr:cNvGrpSpPr/>
            </xdr:nvGrpSpPr>
            <xdr:grpSpPr>
              <a:xfrm>
                <a:off x="5326950" y="2155988"/>
                <a:ext cx="38100" cy="3248025"/>
                <a:chOff x="5341238" y="2155988"/>
                <a:chExt cx="9525" cy="3248025"/>
              </a:xfrm>
            </xdr:grpSpPr>
            <xdr:sp macro="" textlink="">
              <xdr:nvSpPr>
                <xdr:cNvPr id="24" name="Shape 20">
                  <a:extLst>
                    <a:ext uri="{FF2B5EF4-FFF2-40B4-BE49-F238E27FC236}">
                      <a16:creationId xmlns:a16="http://schemas.microsoft.com/office/drawing/2014/main" id="{00000000-0008-0000-0900-000018000000}"/>
                    </a:ext>
                  </a:extLst>
                </xdr:cNvPr>
                <xdr:cNvSpPr/>
              </xdr:nvSpPr>
              <xdr:spPr>
                <a:xfrm>
                  <a:off x="5341238" y="2155988"/>
                  <a:ext cx="9525"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5" name="Shape 21">
                  <a:extLst>
                    <a:ext uri="{FF2B5EF4-FFF2-40B4-BE49-F238E27FC236}">
                      <a16:creationId xmlns:a16="http://schemas.microsoft.com/office/drawing/2014/main" id="{00000000-0008-0000-0900-000019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clientData fLocksWithSheet="0"/>
  </xdr:oneCellAnchor>
  <xdr:oneCellAnchor>
    <xdr:from>
      <xdr:col>11</xdr:col>
      <xdr:colOff>790575</xdr:colOff>
      <xdr:row>10</xdr:row>
      <xdr:rowOff>190500</xdr:rowOff>
    </xdr:from>
    <xdr:ext cx="5676900" cy="38100"/>
    <xdr:grpSp>
      <xdr:nvGrpSpPr>
        <xdr:cNvPr id="26" name="Shape 2">
          <a:extLst>
            <a:ext uri="{FF2B5EF4-FFF2-40B4-BE49-F238E27FC236}">
              <a16:creationId xmlns:a16="http://schemas.microsoft.com/office/drawing/2014/main" id="{00000000-0008-0000-0900-00001A000000}"/>
            </a:ext>
          </a:extLst>
        </xdr:cNvPr>
        <xdr:cNvGrpSpPr/>
      </xdr:nvGrpSpPr>
      <xdr:grpSpPr>
        <a:xfrm>
          <a:off x="10553700" y="4829175"/>
          <a:ext cx="5676900" cy="38100"/>
          <a:chOff x="2507550" y="3760950"/>
          <a:chExt cx="5676900" cy="38100"/>
        </a:xfrm>
      </xdr:grpSpPr>
      <xdr:grpSp>
        <xdr:nvGrpSpPr>
          <xdr:cNvPr id="27" name="Shape 22">
            <a:extLst>
              <a:ext uri="{FF2B5EF4-FFF2-40B4-BE49-F238E27FC236}">
                <a16:creationId xmlns:a16="http://schemas.microsoft.com/office/drawing/2014/main" id="{00000000-0008-0000-0900-00001B000000}"/>
              </a:ext>
            </a:extLst>
          </xdr:cNvPr>
          <xdr:cNvGrpSpPr/>
        </xdr:nvGrpSpPr>
        <xdr:grpSpPr>
          <a:xfrm>
            <a:off x="2507550" y="3760950"/>
            <a:ext cx="5676900" cy="38100"/>
            <a:chOff x="2507550" y="3760950"/>
            <a:chExt cx="5676900" cy="38100"/>
          </a:xfrm>
        </xdr:grpSpPr>
        <xdr:sp macro="" textlink="">
          <xdr:nvSpPr>
            <xdr:cNvPr id="28" name="Shape 4">
              <a:extLst>
                <a:ext uri="{FF2B5EF4-FFF2-40B4-BE49-F238E27FC236}">
                  <a16:creationId xmlns:a16="http://schemas.microsoft.com/office/drawing/2014/main" id="{00000000-0008-0000-0900-00001C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9" name="Shape 23">
              <a:extLst>
                <a:ext uri="{FF2B5EF4-FFF2-40B4-BE49-F238E27FC236}">
                  <a16:creationId xmlns:a16="http://schemas.microsoft.com/office/drawing/2014/main" id="{00000000-0008-0000-0900-00001D000000}"/>
                </a:ext>
              </a:extLst>
            </xdr:cNvPr>
            <xdr:cNvGrpSpPr/>
          </xdr:nvGrpSpPr>
          <xdr:grpSpPr>
            <a:xfrm>
              <a:off x="2507550" y="3760950"/>
              <a:ext cx="5676900" cy="38100"/>
              <a:chOff x="2507550" y="3760950"/>
              <a:chExt cx="5676900" cy="38100"/>
            </a:xfrm>
          </xdr:grpSpPr>
          <xdr:sp macro="" textlink="">
            <xdr:nvSpPr>
              <xdr:cNvPr id="30" name="Shape 24">
                <a:extLst>
                  <a:ext uri="{FF2B5EF4-FFF2-40B4-BE49-F238E27FC236}">
                    <a16:creationId xmlns:a16="http://schemas.microsoft.com/office/drawing/2014/main" id="{00000000-0008-0000-0900-00001E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1" name="Shape 25">
                <a:extLst>
                  <a:ext uri="{FF2B5EF4-FFF2-40B4-BE49-F238E27FC236}">
                    <a16:creationId xmlns:a16="http://schemas.microsoft.com/office/drawing/2014/main" id="{00000000-0008-0000-0900-00001F000000}"/>
                  </a:ext>
                </a:extLst>
              </xdr:cNvPr>
              <xdr:cNvGrpSpPr/>
            </xdr:nvGrpSpPr>
            <xdr:grpSpPr>
              <a:xfrm>
                <a:off x="2507550" y="3760950"/>
                <a:ext cx="5676900" cy="38100"/>
                <a:chOff x="2507550" y="3765713"/>
                <a:chExt cx="5676900" cy="28575"/>
              </a:xfrm>
            </xdr:grpSpPr>
            <xdr:sp macro="" textlink="">
              <xdr:nvSpPr>
                <xdr:cNvPr id="32" name="Shape 26">
                  <a:extLst>
                    <a:ext uri="{FF2B5EF4-FFF2-40B4-BE49-F238E27FC236}">
                      <a16:creationId xmlns:a16="http://schemas.microsoft.com/office/drawing/2014/main" id="{00000000-0008-0000-0900-000020000000}"/>
                    </a:ext>
                  </a:extLst>
                </xdr:cNvPr>
                <xdr:cNvSpPr/>
              </xdr:nvSpPr>
              <xdr:spPr>
                <a:xfrm>
                  <a:off x="2507550" y="3765713"/>
                  <a:ext cx="5676900"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3" name="Shape 27">
                  <a:extLst>
                    <a:ext uri="{FF2B5EF4-FFF2-40B4-BE49-F238E27FC236}">
                      <a16:creationId xmlns:a16="http://schemas.microsoft.com/office/drawing/2014/main" id="{00000000-0008-0000-0900-000021000000}"/>
                    </a:ext>
                  </a:extLst>
                </xdr:cNvPr>
                <xdr:cNvCxnSpPr/>
              </xdr:nvCxnSpPr>
              <xdr:spPr>
                <a:xfrm rot="10800000" flipH="1">
                  <a:off x="2507550" y="3765713"/>
                  <a:ext cx="5676900" cy="2857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nicarosaniasandovalaraque\Library\Containers\com.microsoft.Excel\Data\Library\Application%20Support\Microsoft\F-E-SIG-28_mapa%20de%20riesgos%20institucional%2022-07-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60" zoomScaleNormal="60" workbookViewId="0">
      <selection sqref="A1:A3"/>
    </sheetView>
  </sheetViews>
  <sheetFormatPr baseColWidth="10" defaultColWidth="14.42578125" defaultRowHeight="15" customHeight="1"/>
  <cols>
    <col min="1" max="1" width="25.85546875" customWidth="1"/>
    <col min="2" max="2" width="53" customWidth="1"/>
    <col min="3" max="3" width="33.85546875" customWidth="1"/>
    <col min="4" max="4" width="24.140625" customWidth="1"/>
    <col min="5" max="23" width="10.85546875" customWidth="1"/>
  </cols>
  <sheetData>
    <row r="1" spans="1:24" ht="33" customHeight="1">
      <c r="A1" s="898"/>
      <c r="B1" s="901" t="s">
        <v>0</v>
      </c>
      <c r="C1" s="902"/>
      <c r="D1" s="1" t="s">
        <v>1</v>
      </c>
      <c r="E1" s="2"/>
      <c r="F1" s="2"/>
      <c r="G1" s="2"/>
      <c r="H1" s="2"/>
      <c r="I1" s="2"/>
      <c r="J1" s="2"/>
      <c r="K1" s="2"/>
      <c r="L1" s="2"/>
      <c r="M1" s="2"/>
      <c r="N1" s="2"/>
      <c r="O1" s="2"/>
      <c r="P1" s="2"/>
      <c r="Q1" s="2"/>
      <c r="R1" s="2"/>
      <c r="S1" s="2"/>
      <c r="T1" s="2"/>
      <c r="U1" s="2"/>
      <c r="V1" s="2"/>
      <c r="W1" s="2"/>
      <c r="X1" s="2"/>
    </row>
    <row r="2" spans="1:24" ht="33" customHeight="1">
      <c r="A2" s="899"/>
      <c r="B2" s="903"/>
      <c r="C2" s="904"/>
      <c r="D2" s="3" t="s">
        <v>2</v>
      </c>
      <c r="E2" s="2"/>
      <c r="F2" s="2"/>
      <c r="G2" s="2"/>
      <c r="H2" s="2"/>
      <c r="I2" s="2"/>
      <c r="J2" s="2"/>
      <c r="K2" s="2"/>
      <c r="L2" s="2"/>
      <c r="M2" s="2"/>
      <c r="N2" s="2"/>
      <c r="O2" s="2"/>
      <c r="P2" s="2"/>
      <c r="Q2" s="2"/>
      <c r="R2" s="2"/>
      <c r="S2" s="2"/>
      <c r="T2" s="2"/>
      <c r="U2" s="2"/>
      <c r="V2" s="2"/>
      <c r="W2" s="2"/>
      <c r="X2" s="2"/>
    </row>
    <row r="3" spans="1:24" ht="33" customHeight="1">
      <c r="A3" s="900"/>
      <c r="B3" s="905"/>
      <c r="C3" s="906"/>
      <c r="D3" s="3" t="s">
        <v>3</v>
      </c>
      <c r="E3" s="4"/>
      <c r="F3" s="5"/>
      <c r="G3" s="5"/>
      <c r="H3" s="5"/>
      <c r="I3" s="5"/>
      <c r="J3" s="5"/>
      <c r="K3" s="5"/>
      <c r="L3" s="5"/>
      <c r="M3" s="5"/>
      <c r="N3" s="5"/>
      <c r="O3" s="5"/>
      <c r="P3" s="5"/>
      <c r="Q3" s="5"/>
      <c r="R3" s="5"/>
      <c r="S3" s="5"/>
      <c r="T3" s="5"/>
      <c r="U3" s="5"/>
      <c r="V3" s="5"/>
      <c r="W3" s="5"/>
      <c r="X3" s="5"/>
    </row>
    <row r="4" spans="1:24" ht="12.75" customHeight="1">
      <c r="A4" s="6"/>
      <c r="B4" s="6"/>
      <c r="C4" s="6"/>
      <c r="D4" s="6"/>
      <c r="E4" s="7"/>
      <c r="F4" s="2"/>
      <c r="G4" s="2"/>
      <c r="H4" s="2"/>
      <c r="I4" s="2"/>
      <c r="J4" s="2"/>
      <c r="K4" s="2"/>
      <c r="L4" s="2"/>
      <c r="M4" s="2"/>
      <c r="N4" s="2"/>
      <c r="O4" s="2"/>
      <c r="P4" s="2"/>
      <c r="Q4" s="2"/>
      <c r="R4" s="2"/>
      <c r="S4" s="2"/>
      <c r="T4" s="2"/>
      <c r="U4" s="2"/>
      <c r="V4" s="2"/>
      <c r="W4" s="2"/>
      <c r="X4" s="2"/>
    </row>
    <row r="5" spans="1:24" ht="16.5" customHeight="1">
      <c r="A5" s="8" t="s">
        <v>4</v>
      </c>
      <c r="B5" s="888" t="s">
        <v>5</v>
      </c>
      <c r="C5" s="889"/>
      <c r="D5" s="890"/>
      <c r="E5" s="7"/>
      <c r="F5" s="2"/>
      <c r="G5" s="2"/>
      <c r="H5" s="2"/>
      <c r="I5" s="2"/>
      <c r="J5" s="2"/>
      <c r="K5" s="2"/>
      <c r="L5" s="2"/>
      <c r="M5" s="2"/>
      <c r="N5" s="2"/>
      <c r="O5" s="2"/>
      <c r="P5" s="2"/>
      <c r="Q5" s="2"/>
      <c r="R5" s="2"/>
      <c r="S5" s="2"/>
      <c r="T5" s="2"/>
      <c r="U5" s="2"/>
      <c r="V5" s="2"/>
      <c r="W5" s="2"/>
      <c r="X5" s="2"/>
    </row>
    <row r="6" spans="1:24" ht="6" customHeight="1">
      <c r="A6" s="6"/>
      <c r="B6" s="6"/>
      <c r="C6" s="6"/>
      <c r="D6" s="6"/>
      <c r="E6" s="7"/>
      <c r="F6" s="2"/>
      <c r="G6" s="2"/>
      <c r="H6" s="2"/>
      <c r="I6" s="2"/>
      <c r="J6" s="2"/>
      <c r="K6" s="2"/>
      <c r="L6" s="2"/>
      <c r="M6" s="2"/>
      <c r="N6" s="2"/>
      <c r="O6" s="2"/>
      <c r="P6" s="2"/>
      <c r="Q6" s="2"/>
      <c r="R6" s="2"/>
      <c r="S6" s="2"/>
      <c r="T6" s="2"/>
      <c r="U6" s="2"/>
      <c r="V6" s="2"/>
      <c r="W6" s="2"/>
      <c r="X6" s="2"/>
    </row>
    <row r="7" spans="1:24" ht="28.5" customHeight="1">
      <c r="A7" s="9" t="s">
        <v>6</v>
      </c>
      <c r="B7" s="891">
        <v>44505</v>
      </c>
      <c r="C7" s="892"/>
      <c r="D7" s="892"/>
      <c r="E7" s="7"/>
      <c r="F7" s="2"/>
      <c r="G7" s="2"/>
      <c r="H7" s="2"/>
      <c r="I7" s="2"/>
      <c r="J7" s="2"/>
      <c r="K7" s="2"/>
      <c r="L7" s="2"/>
      <c r="M7" s="2"/>
      <c r="N7" s="2"/>
      <c r="O7" s="2"/>
      <c r="P7" s="2"/>
      <c r="Q7" s="2"/>
      <c r="R7" s="2"/>
      <c r="S7" s="2"/>
      <c r="T7" s="2"/>
      <c r="U7" s="2"/>
      <c r="V7" s="2"/>
      <c r="W7" s="2"/>
      <c r="X7" s="2"/>
    </row>
    <row r="8" spans="1:24" ht="7.5" customHeight="1">
      <c r="A8" s="10"/>
      <c r="B8" s="6"/>
      <c r="C8" s="6"/>
      <c r="D8" s="6"/>
      <c r="E8" s="7"/>
      <c r="F8" s="2"/>
      <c r="G8" s="2"/>
      <c r="H8" s="2"/>
      <c r="I8" s="2"/>
      <c r="J8" s="2"/>
      <c r="K8" s="2"/>
      <c r="L8" s="2"/>
      <c r="M8" s="2"/>
      <c r="N8" s="2"/>
      <c r="O8" s="2"/>
      <c r="P8" s="2"/>
      <c r="Q8" s="2"/>
      <c r="R8" s="2"/>
      <c r="S8" s="2"/>
      <c r="T8" s="2"/>
      <c r="U8" s="2"/>
      <c r="V8" s="2"/>
      <c r="W8" s="2"/>
      <c r="X8" s="2"/>
    </row>
    <row r="9" spans="1:24" ht="39" customHeight="1">
      <c r="A9" s="9" t="s">
        <v>7</v>
      </c>
      <c r="B9" s="888" t="s">
        <v>8</v>
      </c>
      <c r="C9" s="889"/>
      <c r="D9" s="890"/>
      <c r="E9" s="7"/>
      <c r="F9" s="2"/>
      <c r="G9" s="2"/>
      <c r="H9" s="2"/>
      <c r="I9" s="2"/>
      <c r="J9" s="2"/>
      <c r="K9" s="2"/>
      <c r="L9" s="2"/>
      <c r="M9" s="2"/>
      <c r="N9" s="2"/>
      <c r="O9" s="2"/>
      <c r="P9" s="2"/>
      <c r="Q9" s="2"/>
      <c r="R9" s="2"/>
      <c r="S9" s="2"/>
      <c r="T9" s="2"/>
      <c r="U9" s="2"/>
      <c r="V9" s="2"/>
      <c r="W9" s="2"/>
      <c r="X9" s="2"/>
    </row>
    <row r="10" spans="1:24" ht="12.75" customHeight="1">
      <c r="A10" s="6"/>
      <c r="B10" s="6"/>
      <c r="C10" s="6"/>
      <c r="D10" s="6"/>
      <c r="E10" s="7"/>
      <c r="F10" s="2"/>
      <c r="G10" s="2"/>
      <c r="H10" s="2"/>
      <c r="I10" s="2"/>
      <c r="J10" s="2"/>
      <c r="K10" s="2"/>
      <c r="L10" s="2"/>
      <c r="M10" s="2"/>
      <c r="N10" s="2"/>
      <c r="O10" s="2"/>
      <c r="P10" s="2"/>
      <c r="Q10" s="2"/>
      <c r="R10" s="2"/>
      <c r="S10" s="2"/>
      <c r="T10" s="2"/>
      <c r="U10" s="2"/>
      <c r="V10" s="2"/>
      <c r="W10" s="2"/>
      <c r="X10" s="2"/>
    </row>
    <row r="11" spans="1:24" ht="16.5" customHeight="1">
      <c r="A11" s="882" t="s">
        <v>9</v>
      </c>
      <c r="B11" s="893"/>
      <c r="C11" s="893"/>
      <c r="D11" s="878"/>
      <c r="E11" s="2"/>
      <c r="F11" s="2"/>
      <c r="G11" s="2"/>
      <c r="H11" s="2"/>
      <c r="I11" s="2"/>
      <c r="J11" s="2"/>
      <c r="K11" s="2"/>
      <c r="L11" s="2"/>
      <c r="M11" s="2"/>
      <c r="N11" s="2"/>
      <c r="O11" s="2"/>
      <c r="P11" s="2"/>
      <c r="Q11" s="2"/>
      <c r="R11" s="2"/>
      <c r="S11" s="2"/>
      <c r="T11" s="2"/>
      <c r="U11" s="2"/>
      <c r="V11" s="2"/>
      <c r="W11" s="2"/>
      <c r="X11" s="2"/>
    </row>
    <row r="12" spans="1:24" ht="16.5" customHeight="1">
      <c r="A12" s="11" t="s">
        <v>10</v>
      </c>
      <c r="B12" s="11" t="s">
        <v>11</v>
      </c>
      <c r="C12" s="894" t="s">
        <v>12</v>
      </c>
      <c r="D12" s="881"/>
      <c r="E12" s="2"/>
      <c r="F12" s="2"/>
      <c r="G12" s="2"/>
      <c r="H12" s="2"/>
      <c r="I12" s="2"/>
      <c r="J12" s="2"/>
      <c r="K12" s="2"/>
      <c r="L12" s="2"/>
      <c r="M12" s="2"/>
      <c r="N12" s="2"/>
      <c r="O12" s="2"/>
      <c r="P12" s="2"/>
      <c r="Q12" s="2"/>
      <c r="R12" s="2"/>
      <c r="S12" s="2"/>
      <c r="T12" s="2"/>
      <c r="U12" s="2"/>
      <c r="V12" s="2"/>
      <c r="W12" s="2"/>
      <c r="X12" s="2"/>
    </row>
    <row r="13" spans="1:24" ht="48.75" customHeight="1">
      <c r="A13" s="12" t="s">
        <v>13</v>
      </c>
      <c r="B13" s="13" t="s">
        <v>14</v>
      </c>
      <c r="C13" s="907" t="s">
        <v>15</v>
      </c>
      <c r="D13" s="878"/>
      <c r="E13" s="2"/>
      <c r="F13" s="2"/>
      <c r="G13" s="2"/>
      <c r="H13" s="2"/>
      <c r="I13" s="2"/>
      <c r="J13" s="2"/>
      <c r="K13" s="2"/>
      <c r="L13" s="2"/>
      <c r="M13" s="2"/>
      <c r="N13" s="2"/>
      <c r="O13" s="2"/>
      <c r="P13" s="2"/>
      <c r="Q13" s="2"/>
      <c r="R13" s="2"/>
      <c r="S13" s="2"/>
      <c r="T13" s="2"/>
      <c r="U13" s="2"/>
      <c r="V13" s="2"/>
      <c r="W13" s="2"/>
      <c r="X13" s="2"/>
    </row>
    <row r="14" spans="1:24" ht="84" customHeight="1">
      <c r="A14" s="12" t="s">
        <v>16</v>
      </c>
      <c r="B14" s="14" t="s">
        <v>17</v>
      </c>
      <c r="C14" s="886" t="s">
        <v>18</v>
      </c>
      <c r="D14" s="878"/>
      <c r="E14" s="2"/>
      <c r="F14" s="2"/>
      <c r="G14" s="2"/>
      <c r="H14" s="2"/>
      <c r="I14" s="2"/>
      <c r="J14" s="2"/>
      <c r="K14" s="2"/>
      <c r="L14" s="2"/>
      <c r="M14" s="2"/>
      <c r="N14" s="2"/>
      <c r="O14" s="2"/>
      <c r="P14" s="2"/>
      <c r="Q14" s="2"/>
      <c r="R14" s="2"/>
      <c r="S14" s="2"/>
      <c r="T14" s="2"/>
      <c r="U14" s="2"/>
      <c r="V14" s="2"/>
      <c r="W14" s="2"/>
      <c r="X14" s="2"/>
    </row>
    <row r="15" spans="1:24" ht="16.5">
      <c r="A15" s="12" t="s">
        <v>19</v>
      </c>
      <c r="B15" s="13" t="s">
        <v>20</v>
      </c>
      <c r="C15" s="907" t="s">
        <v>8</v>
      </c>
      <c r="D15" s="878"/>
      <c r="E15" s="2"/>
      <c r="F15" s="2"/>
      <c r="G15" s="2"/>
      <c r="H15" s="2"/>
      <c r="I15" s="2"/>
      <c r="J15" s="2"/>
      <c r="K15" s="2"/>
      <c r="L15" s="2"/>
      <c r="M15" s="2"/>
      <c r="N15" s="2"/>
      <c r="O15" s="2"/>
      <c r="P15" s="2"/>
      <c r="Q15" s="2"/>
      <c r="R15" s="2"/>
      <c r="S15" s="2"/>
      <c r="T15" s="2"/>
      <c r="U15" s="2"/>
      <c r="V15" s="2"/>
      <c r="W15" s="2"/>
      <c r="X15" s="2"/>
    </row>
    <row r="16" spans="1:24" ht="58.5" customHeight="1">
      <c r="A16" s="12" t="s">
        <v>21</v>
      </c>
      <c r="B16" s="15" t="s">
        <v>22</v>
      </c>
      <c r="C16" s="886" t="s">
        <v>23</v>
      </c>
      <c r="D16" s="878"/>
      <c r="E16" s="5"/>
      <c r="F16" s="5"/>
      <c r="G16" s="5"/>
      <c r="H16" s="5"/>
      <c r="I16" s="5"/>
      <c r="J16" s="5"/>
      <c r="K16" s="5"/>
      <c r="L16" s="5"/>
      <c r="M16" s="5"/>
      <c r="N16" s="5"/>
      <c r="O16" s="5"/>
      <c r="P16" s="5"/>
      <c r="Q16" s="5"/>
      <c r="R16" s="5"/>
      <c r="S16" s="5"/>
      <c r="T16" s="5"/>
      <c r="U16" s="5"/>
      <c r="V16" s="5"/>
      <c r="W16" s="5"/>
      <c r="X16" s="5"/>
    </row>
    <row r="17" spans="1:24" ht="16.5">
      <c r="A17" s="12" t="s">
        <v>24</v>
      </c>
      <c r="B17" s="14" t="s">
        <v>20</v>
      </c>
      <c r="C17" s="886" t="s">
        <v>8</v>
      </c>
      <c r="D17" s="878"/>
      <c r="E17" s="5"/>
      <c r="F17" s="5"/>
      <c r="G17" s="5"/>
      <c r="H17" s="5"/>
      <c r="I17" s="5"/>
      <c r="J17" s="5"/>
      <c r="K17" s="5"/>
      <c r="L17" s="5"/>
      <c r="M17" s="5"/>
      <c r="N17" s="5"/>
      <c r="O17" s="5"/>
      <c r="P17" s="5"/>
      <c r="Q17" s="5"/>
      <c r="R17" s="5"/>
      <c r="S17" s="5"/>
      <c r="T17" s="5"/>
      <c r="U17" s="5"/>
      <c r="V17" s="5"/>
      <c r="W17" s="5"/>
      <c r="X17" s="5"/>
    </row>
    <row r="18" spans="1:24" ht="25.5" customHeight="1">
      <c r="A18" s="12" t="s">
        <v>25</v>
      </c>
      <c r="B18" s="14" t="s">
        <v>20</v>
      </c>
      <c r="C18" s="886" t="s">
        <v>26</v>
      </c>
      <c r="D18" s="878"/>
      <c r="E18" s="5"/>
      <c r="F18" s="5"/>
      <c r="G18" s="5"/>
      <c r="H18" s="5"/>
      <c r="I18" s="5"/>
      <c r="J18" s="5"/>
      <c r="K18" s="5"/>
      <c r="L18" s="5"/>
      <c r="M18" s="5"/>
      <c r="N18" s="5"/>
      <c r="O18" s="5"/>
      <c r="P18" s="5"/>
      <c r="Q18" s="5"/>
      <c r="R18" s="5"/>
      <c r="S18" s="5"/>
      <c r="T18" s="5"/>
      <c r="U18" s="5"/>
      <c r="V18" s="5"/>
      <c r="W18" s="5"/>
      <c r="X18" s="5"/>
    </row>
    <row r="19" spans="1:24" ht="165">
      <c r="A19" s="12" t="s">
        <v>27</v>
      </c>
      <c r="B19" s="14" t="s">
        <v>28</v>
      </c>
      <c r="C19" s="886" t="s">
        <v>29</v>
      </c>
      <c r="D19" s="878"/>
      <c r="E19" s="2"/>
      <c r="F19" s="2"/>
      <c r="G19" s="2"/>
      <c r="H19" s="2"/>
      <c r="I19" s="2"/>
      <c r="J19" s="2"/>
      <c r="K19" s="2"/>
      <c r="L19" s="2"/>
      <c r="M19" s="2"/>
      <c r="N19" s="2"/>
      <c r="O19" s="2"/>
      <c r="P19" s="2"/>
      <c r="Q19" s="2"/>
      <c r="R19" s="2"/>
      <c r="S19" s="2"/>
      <c r="T19" s="2"/>
      <c r="U19" s="2"/>
      <c r="V19" s="2"/>
      <c r="W19" s="2"/>
      <c r="X19" s="2"/>
    </row>
    <row r="20" spans="1:24" ht="16.5" customHeight="1">
      <c r="A20" s="879" t="s">
        <v>30</v>
      </c>
      <c r="B20" s="880"/>
      <c r="C20" s="880"/>
      <c r="D20" s="881"/>
      <c r="E20" s="2"/>
      <c r="F20" s="2"/>
      <c r="G20" s="2"/>
      <c r="H20" s="2"/>
      <c r="I20" s="2"/>
      <c r="J20" s="2"/>
      <c r="K20" s="2"/>
      <c r="L20" s="2"/>
      <c r="M20" s="2"/>
      <c r="N20" s="2"/>
      <c r="O20" s="2"/>
      <c r="P20" s="2"/>
      <c r="Q20" s="2"/>
      <c r="R20" s="2"/>
      <c r="S20" s="2"/>
      <c r="T20" s="2"/>
      <c r="U20" s="2"/>
      <c r="V20" s="2"/>
      <c r="W20" s="2"/>
      <c r="X20" s="2"/>
    </row>
    <row r="21" spans="1:24" ht="16.5" customHeight="1">
      <c r="A21" s="11" t="s">
        <v>10</v>
      </c>
      <c r="B21" s="16" t="s">
        <v>11</v>
      </c>
      <c r="C21" s="882" t="s">
        <v>12</v>
      </c>
      <c r="D21" s="878"/>
      <c r="E21" s="2"/>
      <c r="F21" s="2"/>
      <c r="G21" s="2"/>
      <c r="H21" s="2"/>
      <c r="I21" s="2"/>
      <c r="J21" s="2"/>
      <c r="K21" s="2"/>
      <c r="L21" s="2"/>
      <c r="M21" s="2"/>
      <c r="N21" s="2"/>
      <c r="O21" s="2"/>
      <c r="P21" s="2"/>
      <c r="Q21" s="2"/>
      <c r="R21" s="2"/>
      <c r="S21" s="2"/>
      <c r="T21" s="2"/>
      <c r="U21" s="2"/>
      <c r="V21" s="2"/>
      <c r="W21" s="2"/>
      <c r="X21" s="2"/>
    </row>
    <row r="22" spans="1:24" ht="28.5" customHeight="1">
      <c r="A22" s="12" t="s">
        <v>31</v>
      </c>
      <c r="B22" s="17" t="s">
        <v>32</v>
      </c>
      <c r="C22" s="895" t="s">
        <v>20</v>
      </c>
      <c r="D22" s="878"/>
      <c r="E22" s="2"/>
      <c r="F22" s="2"/>
      <c r="G22" s="2"/>
      <c r="H22" s="2"/>
      <c r="I22" s="2"/>
      <c r="J22" s="2"/>
      <c r="K22" s="2"/>
      <c r="L22" s="2"/>
      <c r="M22" s="2"/>
      <c r="N22" s="2"/>
      <c r="O22" s="2"/>
      <c r="P22" s="2"/>
      <c r="Q22" s="2"/>
      <c r="R22" s="2"/>
      <c r="S22" s="2"/>
      <c r="T22" s="2"/>
      <c r="U22" s="2"/>
      <c r="V22" s="2"/>
      <c r="W22" s="2"/>
      <c r="X22" s="2"/>
    </row>
    <row r="23" spans="1:24" ht="28.5" customHeight="1">
      <c r="A23" s="12" t="s">
        <v>33</v>
      </c>
      <c r="B23" s="19" t="s">
        <v>34</v>
      </c>
      <c r="C23" s="895" t="s">
        <v>35</v>
      </c>
      <c r="D23" s="878"/>
      <c r="E23" s="2"/>
      <c r="F23" s="2"/>
      <c r="G23" s="2"/>
      <c r="H23" s="2"/>
      <c r="I23" s="2"/>
      <c r="J23" s="2"/>
      <c r="K23" s="2"/>
      <c r="L23" s="2"/>
      <c r="M23" s="2"/>
      <c r="N23" s="2"/>
      <c r="O23" s="2"/>
      <c r="P23" s="2"/>
      <c r="Q23" s="2"/>
      <c r="R23" s="2"/>
      <c r="S23" s="2"/>
      <c r="T23" s="2"/>
      <c r="U23" s="2"/>
      <c r="V23" s="2"/>
      <c r="W23" s="2"/>
      <c r="X23" s="2"/>
    </row>
    <row r="24" spans="1:24" ht="28.5" customHeight="1">
      <c r="A24" s="12" t="s">
        <v>36</v>
      </c>
      <c r="B24" s="17" t="s">
        <v>37</v>
      </c>
      <c r="C24" s="895" t="s">
        <v>20</v>
      </c>
      <c r="D24" s="878"/>
      <c r="E24" s="2"/>
      <c r="F24" s="2"/>
      <c r="G24" s="2"/>
      <c r="H24" s="2"/>
      <c r="I24" s="2"/>
      <c r="J24" s="2"/>
      <c r="K24" s="2"/>
      <c r="L24" s="2"/>
      <c r="M24" s="2"/>
      <c r="N24" s="2"/>
      <c r="O24" s="2"/>
      <c r="P24" s="2"/>
      <c r="Q24" s="2"/>
      <c r="R24" s="2"/>
      <c r="S24" s="2"/>
      <c r="T24" s="2"/>
      <c r="U24" s="2"/>
      <c r="V24" s="2"/>
      <c r="W24" s="2"/>
      <c r="X24" s="2"/>
    </row>
    <row r="25" spans="1:24" ht="28.5" customHeight="1">
      <c r="A25" s="12" t="s">
        <v>38</v>
      </c>
      <c r="B25" s="17" t="s">
        <v>39</v>
      </c>
      <c r="C25" s="895" t="s">
        <v>20</v>
      </c>
      <c r="D25" s="878"/>
      <c r="E25" s="2"/>
      <c r="F25" s="2"/>
      <c r="G25" s="2"/>
      <c r="H25" s="2"/>
      <c r="I25" s="2"/>
      <c r="J25" s="2"/>
      <c r="K25" s="2"/>
      <c r="L25" s="2"/>
      <c r="M25" s="2"/>
      <c r="N25" s="2"/>
      <c r="O25" s="2"/>
      <c r="P25" s="2"/>
      <c r="Q25" s="2"/>
      <c r="R25" s="2"/>
      <c r="S25" s="2"/>
      <c r="T25" s="2"/>
      <c r="U25" s="2"/>
      <c r="V25" s="2"/>
      <c r="W25" s="2"/>
      <c r="X25" s="2"/>
    </row>
    <row r="26" spans="1:24" ht="28.5" customHeight="1">
      <c r="A26" s="12" t="s">
        <v>40</v>
      </c>
      <c r="B26" s="17" t="s">
        <v>41</v>
      </c>
      <c r="C26" s="895" t="s">
        <v>20</v>
      </c>
      <c r="D26" s="878"/>
      <c r="E26" s="2"/>
      <c r="F26" s="2"/>
      <c r="G26" s="2"/>
      <c r="H26" s="2"/>
      <c r="I26" s="2"/>
      <c r="J26" s="2"/>
      <c r="K26" s="2"/>
      <c r="L26" s="2"/>
      <c r="M26" s="2"/>
      <c r="N26" s="2"/>
      <c r="O26" s="2"/>
      <c r="P26" s="2"/>
      <c r="Q26" s="2"/>
      <c r="R26" s="2"/>
      <c r="S26" s="2"/>
      <c r="T26" s="2"/>
      <c r="U26" s="2"/>
      <c r="V26" s="2"/>
      <c r="W26" s="2"/>
      <c r="X26" s="2"/>
    </row>
    <row r="27" spans="1:24" ht="28.5" customHeight="1">
      <c r="A27" s="12" t="s">
        <v>42</v>
      </c>
      <c r="B27" s="20" t="s">
        <v>37</v>
      </c>
      <c r="C27" s="895" t="s">
        <v>20</v>
      </c>
      <c r="D27" s="878"/>
      <c r="E27" s="2"/>
      <c r="F27" s="2"/>
      <c r="G27" s="2"/>
      <c r="H27" s="2"/>
      <c r="I27" s="2"/>
      <c r="J27" s="2"/>
      <c r="K27" s="2"/>
      <c r="L27" s="2"/>
      <c r="M27" s="2"/>
      <c r="N27" s="2"/>
      <c r="O27" s="2"/>
      <c r="P27" s="2"/>
      <c r="Q27" s="2"/>
      <c r="R27" s="2"/>
      <c r="S27" s="2"/>
      <c r="T27" s="2"/>
      <c r="U27" s="2"/>
      <c r="V27" s="2"/>
      <c r="W27" s="2"/>
      <c r="X27" s="2"/>
    </row>
    <row r="28" spans="1:24" ht="28.5" customHeight="1">
      <c r="A28" s="21" t="s">
        <v>43</v>
      </c>
      <c r="B28" s="17" t="s">
        <v>44</v>
      </c>
      <c r="C28" s="895" t="s">
        <v>45</v>
      </c>
      <c r="D28" s="878"/>
      <c r="E28" s="2"/>
      <c r="F28" s="2"/>
      <c r="G28" s="2"/>
      <c r="H28" s="2"/>
      <c r="I28" s="2"/>
      <c r="J28" s="2"/>
      <c r="K28" s="2"/>
      <c r="L28" s="2"/>
      <c r="M28" s="2"/>
      <c r="N28" s="2"/>
      <c r="O28" s="2"/>
      <c r="P28" s="2"/>
      <c r="Q28" s="2"/>
      <c r="R28" s="2"/>
      <c r="S28" s="2"/>
      <c r="T28" s="2"/>
      <c r="U28" s="2"/>
      <c r="V28" s="2"/>
      <c r="W28" s="2"/>
      <c r="X28" s="2"/>
    </row>
    <row r="29" spans="1:24" ht="28.5" customHeight="1">
      <c r="A29" s="12" t="s">
        <v>27</v>
      </c>
      <c r="B29" s="20" t="s">
        <v>37</v>
      </c>
      <c r="C29" s="895" t="s">
        <v>20</v>
      </c>
      <c r="D29" s="878"/>
      <c r="E29" s="2"/>
      <c r="F29" s="2"/>
      <c r="G29" s="2"/>
      <c r="H29" s="2"/>
      <c r="I29" s="2"/>
      <c r="J29" s="2"/>
      <c r="K29" s="2"/>
      <c r="L29" s="2"/>
      <c r="M29" s="2"/>
      <c r="N29" s="2"/>
      <c r="O29" s="2"/>
      <c r="P29" s="2"/>
      <c r="Q29" s="2"/>
      <c r="R29" s="2"/>
      <c r="S29" s="2"/>
      <c r="T29" s="2"/>
      <c r="U29" s="2"/>
      <c r="V29" s="2"/>
      <c r="W29" s="2"/>
      <c r="X29" s="2"/>
    </row>
    <row r="30" spans="1:24" ht="18" customHeight="1">
      <c r="A30" s="884" t="s">
        <v>46</v>
      </c>
      <c r="B30" s="880"/>
      <c r="C30" s="880"/>
      <c r="D30" s="881"/>
      <c r="E30" s="2"/>
      <c r="F30" s="2"/>
      <c r="G30" s="2"/>
      <c r="H30" s="2"/>
      <c r="I30" s="2"/>
      <c r="J30" s="2"/>
      <c r="K30" s="2"/>
      <c r="L30" s="2"/>
      <c r="M30" s="2"/>
      <c r="N30" s="2"/>
      <c r="O30" s="2"/>
      <c r="P30" s="2"/>
      <c r="Q30" s="2"/>
      <c r="R30" s="2"/>
      <c r="S30" s="2"/>
      <c r="T30" s="2"/>
      <c r="U30" s="2"/>
      <c r="V30" s="2"/>
      <c r="W30" s="2"/>
      <c r="X30" s="2"/>
    </row>
    <row r="31" spans="1:24" ht="21.75" customHeight="1">
      <c r="A31" s="11" t="s">
        <v>10</v>
      </c>
      <c r="B31" s="22" t="s">
        <v>47</v>
      </c>
      <c r="C31" s="885" t="s">
        <v>48</v>
      </c>
      <c r="D31" s="878"/>
      <c r="E31" s="2"/>
      <c r="F31" s="2"/>
      <c r="G31" s="2"/>
      <c r="H31" s="2"/>
      <c r="I31" s="2"/>
      <c r="J31" s="2"/>
      <c r="K31" s="2"/>
      <c r="L31" s="2"/>
      <c r="M31" s="2"/>
      <c r="N31" s="2"/>
      <c r="O31" s="2"/>
      <c r="P31" s="2"/>
      <c r="Q31" s="2"/>
      <c r="R31" s="2"/>
      <c r="S31" s="2"/>
      <c r="T31" s="2"/>
      <c r="U31" s="2"/>
      <c r="V31" s="2"/>
      <c r="W31" s="2"/>
      <c r="X31" s="2"/>
    </row>
    <row r="32" spans="1:24" ht="102.75" customHeight="1">
      <c r="A32" s="21" t="s">
        <v>49</v>
      </c>
      <c r="B32" s="20" t="s">
        <v>20</v>
      </c>
      <c r="C32" s="883" t="s">
        <v>50</v>
      </c>
      <c r="D32" s="878"/>
      <c r="E32" s="24"/>
      <c r="F32" s="24"/>
      <c r="G32" s="24"/>
      <c r="H32" s="24"/>
      <c r="I32" s="24"/>
      <c r="J32" s="24"/>
      <c r="K32" s="24"/>
      <c r="L32" s="24"/>
      <c r="M32" s="24"/>
      <c r="N32" s="24"/>
      <c r="O32" s="24"/>
      <c r="P32" s="24"/>
      <c r="Q32" s="24"/>
      <c r="R32" s="24"/>
      <c r="S32" s="24"/>
      <c r="T32" s="24"/>
      <c r="U32" s="24"/>
      <c r="V32" s="24"/>
      <c r="W32" s="24"/>
      <c r="X32" s="24"/>
    </row>
    <row r="33" spans="1:24" ht="52.5" customHeight="1">
      <c r="A33" s="21" t="s">
        <v>51</v>
      </c>
      <c r="B33" s="20" t="s">
        <v>20</v>
      </c>
      <c r="C33" s="883" t="s">
        <v>52</v>
      </c>
      <c r="D33" s="878"/>
      <c r="E33" s="24"/>
      <c r="F33" s="24"/>
      <c r="G33" s="24"/>
      <c r="H33" s="24"/>
      <c r="I33" s="24"/>
      <c r="J33" s="24"/>
      <c r="K33" s="24"/>
      <c r="L33" s="24"/>
      <c r="M33" s="24"/>
      <c r="N33" s="24"/>
      <c r="O33" s="24"/>
      <c r="P33" s="24"/>
      <c r="Q33" s="24"/>
      <c r="R33" s="24"/>
      <c r="S33" s="24"/>
      <c r="T33" s="24"/>
      <c r="U33" s="24"/>
      <c r="V33" s="24"/>
      <c r="W33" s="24"/>
      <c r="X33" s="24"/>
    </row>
    <row r="34" spans="1:24" ht="166.5" customHeight="1">
      <c r="A34" s="21" t="s">
        <v>53</v>
      </c>
      <c r="B34" s="25" t="s">
        <v>54</v>
      </c>
      <c r="C34" s="883" t="s">
        <v>55</v>
      </c>
      <c r="D34" s="878"/>
      <c r="E34" s="24"/>
      <c r="F34" s="24"/>
      <c r="G34" s="24"/>
      <c r="H34" s="24"/>
      <c r="I34" s="24"/>
      <c r="J34" s="24"/>
      <c r="K34" s="24"/>
      <c r="L34" s="24"/>
      <c r="M34" s="24"/>
      <c r="N34" s="24"/>
      <c r="O34" s="24"/>
      <c r="P34" s="24"/>
      <c r="Q34" s="24"/>
      <c r="R34" s="24"/>
      <c r="S34" s="24"/>
      <c r="T34" s="24"/>
      <c r="U34" s="24"/>
      <c r="V34" s="24"/>
      <c r="W34" s="24"/>
      <c r="X34" s="24"/>
    </row>
    <row r="35" spans="1:24" ht="57.75" customHeight="1">
      <c r="A35" s="21" t="s">
        <v>56</v>
      </c>
      <c r="B35" s="17" t="s">
        <v>37</v>
      </c>
      <c r="C35" s="883" t="s">
        <v>57</v>
      </c>
      <c r="D35" s="878"/>
      <c r="E35" s="24"/>
      <c r="F35" s="24"/>
      <c r="G35" s="24"/>
      <c r="H35" s="24"/>
      <c r="I35" s="24"/>
      <c r="J35" s="24"/>
      <c r="K35" s="24"/>
      <c r="L35" s="24"/>
      <c r="M35" s="24"/>
      <c r="N35" s="24"/>
      <c r="O35" s="24"/>
      <c r="P35" s="24"/>
      <c r="Q35" s="24"/>
      <c r="R35" s="24"/>
      <c r="S35" s="24"/>
      <c r="T35" s="24"/>
      <c r="U35" s="24"/>
      <c r="V35" s="24"/>
      <c r="W35" s="24"/>
      <c r="X35" s="24"/>
    </row>
    <row r="36" spans="1:24" ht="57.75" customHeight="1">
      <c r="A36" s="21" t="s">
        <v>58</v>
      </c>
      <c r="B36" s="25" t="s">
        <v>59</v>
      </c>
      <c r="C36" s="883" t="s">
        <v>60</v>
      </c>
      <c r="D36" s="878"/>
      <c r="E36" s="24"/>
      <c r="F36" s="24"/>
      <c r="G36" s="24"/>
      <c r="H36" s="24"/>
      <c r="I36" s="24"/>
      <c r="J36" s="24"/>
      <c r="K36" s="24"/>
      <c r="L36" s="24"/>
      <c r="M36" s="24"/>
      <c r="N36" s="24"/>
      <c r="O36" s="24"/>
      <c r="P36" s="24"/>
      <c r="Q36" s="24"/>
      <c r="R36" s="24"/>
      <c r="S36" s="24"/>
      <c r="T36" s="24"/>
      <c r="U36" s="24"/>
      <c r="V36" s="24"/>
      <c r="W36" s="24"/>
      <c r="X36" s="24"/>
    </row>
    <row r="37" spans="1:24" ht="57.75" customHeight="1">
      <c r="A37" s="21" t="s">
        <v>61</v>
      </c>
      <c r="B37" s="26" t="s">
        <v>37</v>
      </c>
      <c r="C37" s="895" t="s">
        <v>62</v>
      </c>
      <c r="D37" s="878"/>
      <c r="E37" s="24"/>
      <c r="F37" s="24"/>
      <c r="G37" s="24"/>
      <c r="H37" s="24"/>
      <c r="I37" s="24"/>
      <c r="J37" s="24"/>
      <c r="K37" s="24"/>
      <c r="L37" s="24"/>
      <c r="M37" s="24"/>
      <c r="N37" s="24"/>
      <c r="O37" s="24"/>
      <c r="P37" s="24"/>
      <c r="Q37" s="24"/>
      <c r="R37" s="24"/>
      <c r="S37" s="24"/>
      <c r="T37" s="24"/>
      <c r="U37" s="24"/>
      <c r="V37" s="24"/>
      <c r="W37" s="24"/>
      <c r="X37" s="24"/>
    </row>
    <row r="38" spans="1:24" ht="57.75" customHeight="1">
      <c r="A38" s="21" t="s">
        <v>27</v>
      </c>
      <c r="B38" s="25" t="s">
        <v>20</v>
      </c>
      <c r="C38" s="883" t="s">
        <v>20</v>
      </c>
      <c r="D38" s="878"/>
      <c r="E38" s="24"/>
      <c r="F38" s="24"/>
      <c r="G38" s="24"/>
      <c r="H38" s="24"/>
      <c r="I38" s="24"/>
      <c r="J38" s="24"/>
      <c r="K38" s="24"/>
      <c r="L38" s="24"/>
      <c r="M38" s="24"/>
      <c r="N38" s="24"/>
      <c r="O38" s="24"/>
      <c r="P38" s="24"/>
      <c r="Q38" s="24"/>
      <c r="R38" s="24"/>
      <c r="S38" s="24"/>
      <c r="T38" s="24"/>
      <c r="U38" s="24"/>
      <c r="V38" s="24"/>
      <c r="W38" s="24"/>
      <c r="X38" s="24"/>
    </row>
    <row r="39" spans="1:24" ht="12.75" customHeight="1">
      <c r="A39" s="2"/>
      <c r="B39" s="27"/>
      <c r="C39" s="2"/>
      <c r="D39" s="2"/>
      <c r="E39" s="2"/>
      <c r="F39" s="2"/>
      <c r="G39" s="2"/>
      <c r="H39" s="2"/>
      <c r="I39" s="2"/>
      <c r="J39" s="2"/>
      <c r="K39" s="2"/>
      <c r="L39" s="2"/>
      <c r="M39" s="2"/>
      <c r="N39" s="2"/>
      <c r="O39" s="2"/>
      <c r="P39" s="2"/>
      <c r="Q39" s="2"/>
      <c r="R39" s="2"/>
      <c r="S39" s="2"/>
      <c r="T39" s="2"/>
      <c r="U39" s="2"/>
      <c r="V39" s="2"/>
      <c r="W39" s="2"/>
      <c r="X39" s="2"/>
    </row>
    <row r="40" spans="1:24" ht="12.75" customHeight="1">
      <c r="A40" s="28"/>
      <c r="B40" s="29"/>
      <c r="C40" s="30"/>
      <c r="D40" s="31"/>
      <c r="E40" s="2"/>
      <c r="F40" s="2"/>
      <c r="G40" s="2"/>
      <c r="H40" s="2"/>
      <c r="I40" s="2"/>
      <c r="J40" s="2"/>
      <c r="K40" s="2"/>
      <c r="L40" s="2"/>
      <c r="M40" s="2"/>
      <c r="N40" s="2"/>
      <c r="O40" s="2"/>
      <c r="P40" s="2"/>
      <c r="Q40" s="2"/>
      <c r="R40" s="2"/>
      <c r="S40" s="2"/>
      <c r="T40" s="2"/>
      <c r="U40" s="2"/>
      <c r="V40" s="2"/>
      <c r="W40" s="2"/>
      <c r="X40" s="2"/>
    </row>
    <row r="41" spans="1:24" ht="12.75" customHeight="1">
      <c r="A41" s="2"/>
      <c r="B41" s="27"/>
      <c r="C41" s="2"/>
      <c r="D41" s="2"/>
      <c r="E41" s="2"/>
      <c r="F41" s="2"/>
      <c r="G41" s="2"/>
      <c r="H41" s="2"/>
      <c r="I41" s="2"/>
      <c r="J41" s="2"/>
      <c r="K41" s="2"/>
      <c r="L41" s="2"/>
      <c r="M41" s="2"/>
      <c r="N41" s="2"/>
      <c r="O41" s="2"/>
      <c r="P41" s="2"/>
      <c r="Q41" s="2"/>
      <c r="R41" s="2"/>
      <c r="S41" s="2"/>
      <c r="T41" s="2"/>
      <c r="U41" s="2"/>
      <c r="V41" s="2"/>
      <c r="W41" s="2"/>
      <c r="X41" s="2"/>
    </row>
    <row r="42" spans="1:24" ht="12.75" customHeight="1">
      <c r="A42" s="2"/>
      <c r="B42" s="2"/>
      <c r="C42" s="2"/>
      <c r="D42" s="2"/>
      <c r="E42" s="2"/>
      <c r="F42" s="2"/>
      <c r="G42" s="2"/>
      <c r="H42" s="2"/>
      <c r="I42" s="2"/>
      <c r="J42" s="2"/>
      <c r="K42" s="2"/>
      <c r="L42" s="2"/>
      <c r="M42" s="2"/>
      <c r="N42" s="2"/>
      <c r="O42" s="2"/>
      <c r="P42" s="2"/>
      <c r="Q42" s="2"/>
      <c r="R42" s="2"/>
      <c r="S42" s="2"/>
      <c r="T42" s="2"/>
      <c r="U42" s="2"/>
      <c r="V42" s="2"/>
      <c r="W42" s="2"/>
      <c r="X42" s="2"/>
    </row>
    <row r="43" spans="1:24" ht="16.5" customHeight="1">
      <c r="A43" s="8" t="s">
        <v>4</v>
      </c>
      <c r="B43" s="888" t="s">
        <v>63</v>
      </c>
      <c r="C43" s="889"/>
      <c r="D43" s="890"/>
      <c r="E43" s="2"/>
      <c r="F43" s="2"/>
      <c r="G43" s="2"/>
      <c r="H43" s="2"/>
      <c r="I43" s="2"/>
      <c r="J43" s="2"/>
      <c r="K43" s="2"/>
      <c r="L43" s="2"/>
      <c r="M43" s="2"/>
      <c r="N43" s="2"/>
      <c r="O43" s="2"/>
      <c r="P43" s="2"/>
      <c r="Q43" s="2"/>
      <c r="R43" s="2"/>
      <c r="S43" s="2"/>
      <c r="T43" s="2"/>
      <c r="U43" s="2"/>
      <c r="V43" s="2"/>
      <c r="W43" s="2"/>
      <c r="X43" s="2"/>
    </row>
    <row r="44" spans="1:24" ht="12.75" customHeight="1">
      <c r="A44" s="6"/>
      <c r="B44" s="6"/>
      <c r="C44" s="6"/>
      <c r="D44" s="6"/>
      <c r="E44" s="2"/>
      <c r="F44" s="2"/>
      <c r="G44" s="2"/>
      <c r="H44" s="2"/>
      <c r="I44" s="2"/>
      <c r="J44" s="2"/>
      <c r="K44" s="2"/>
      <c r="L44" s="2"/>
      <c r="M44" s="2"/>
      <c r="N44" s="2"/>
      <c r="O44" s="2"/>
      <c r="P44" s="2"/>
      <c r="Q44" s="2"/>
      <c r="R44" s="2"/>
      <c r="S44" s="2"/>
      <c r="T44" s="2"/>
      <c r="U44" s="2"/>
      <c r="V44" s="2"/>
      <c r="W44" s="2"/>
      <c r="X44" s="2"/>
    </row>
    <row r="45" spans="1:24" ht="28.5" customHeight="1">
      <c r="A45" s="9" t="s">
        <v>6</v>
      </c>
      <c r="B45" s="891">
        <v>44523</v>
      </c>
      <c r="C45" s="892"/>
      <c r="D45" s="892"/>
      <c r="E45" s="2"/>
      <c r="F45" s="2"/>
      <c r="G45" s="2"/>
      <c r="H45" s="2"/>
      <c r="I45" s="2"/>
      <c r="J45" s="2"/>
      <c r="K45" s="2"/>
      <c r="L45" s="2"/>
      <c r="M45" s="2"/>
      <c r="N45" s="2"/>
      <c r="O45" s="2"/>
      <c r="P45" s="2"/>
      <c r="Q45" s="2"/>
      <c r="R45" s="2"/>
      <c r="S45" s="2"/>
      <c r="T45" s="2"/>
      <c r="U45" s="2"/>
      <c r="V45" s="2"/>
      <c r="W45" s="2"/>
      <c r="X45" s="2"/>
    </row>
    <row r="46" spans="1:24" ht="12.75" customHeight="1">
      <c r="A46" s="10"/>
      <c r="B46" s="6"/>
      <c r="C46" s="6"/>
      <c r="D46" s="6"/>
      <c r="E46" s="2"/>
      <c r="F46" s="2"/>
      <c r="G46" s="2"/>
      <c r="H46" s="2"/>
      <c r="I46" s="2"/>
      <c r="J46" s="2"/>
      <c r="K46" s="2"/>
      <c r="L46" s="2"/>
      <c r="M46" s="2"/>
      <c r="N46" s="2"/>
      <c r="O46" s="2"/>
      <c r="P46" s="2"/>
      <c r="Q46" s="2"/>
      <c r="R46" s="2"/>
      <c r="S46" s="2"/>
      <c r="T46" s="2"/>
      <c r="U46" s="2"/>
      <c r="V46" s="2"/>
      <c r="W46" s="2"/>
      <c r="X46" s="2"/>
    </row>
    <row r="47" spans="1:24" ht="36.75" customHeight="1">
      <c r="A47" s="9" t="s">
        <v>7</v>
      </c>
      <c r="B47" s="888" t="s">
        <v>8</v>
      </c>
      <c r="C47" s="889"/>
      <c r="D47" s="890"/>
      <c r="E47" s="2"/>
      <c r="F47" s="2"/>
      <c r="G47" s="2"/>
      <c r="H47" s="2"/>
      <c r="I47" s="2"/>
      <c r="J47" s="2"/>
      <c r="K47" s="2"/>
      <c r="L47" s="2"/>
      <c r="M47" s="2"/>
      <c r="N47" s="2"/>
      <c r="O47" s="2"/>
      <c r="P47" s="2"/>
      <c r="Q47" s="2"/>
      <c r="R47" s="2"/>
      <c r="S47" s="2"/>
      <c r="T47" s="2"/>
      <c r="U47" s="2"/>
      <c r="V47" s="2"/>
      <c r="W47" s="2"/>
      <c r="X47" s="2"/>
    </row>
    <row r="48" spans="1:24" ht="12.75" customHeight="1">
      <c r="A48" s="6"/>
      <c r="B48" s="6"/>
      <c r="C48" s="6"/>
      <c r="D48" s="6"/>
      <c r="E48" s="2"/>
      <c r="F48" s="2"/>
      <c r="G48" s="2"/>
      <c r="H48" s="2"/>
      <c r="I48" s="2"/>
      <c r="J48" s="2"/>
      <c r="K48" s="2"/>
      <c r="L48" s="2"/>
      <c r="M48" s="2"/>
      <c r="N48" s="2"/>
      <c r="O48" s="2"/>
      <c r="P48" s="2"/>
      <c r="Q48" s="2"/>
      <c r="R48" s="2"/>
      <c r="S48" s="2"/>
      <c r="T48" s="2"/>
      <c r="U48" s="2"/>
      <c r="V48" s="2"/>
      <c r="W48" s="2"/>
      <c r="X48" s="2"/>
    </row>
    <row r="49" spans="1:24" ht="12.75" customHeight="1">
      <c r="A49" s="882" t="s">
        <v>9</v>
      </c>
      <c r="B49" s="893"/>
      <c r="C49" s="893"/>
      <c r="D49" s="878"/>
      <c r="E49" s="2"/>
      <c r="F49" s="2"/>
      <c r="G49" s="2"/>
      <c r="H49" s="2"/>
      <c r="I49" s="2"/>
      <c r="J49" s="2"/>
      <c r="K49" s="2"/>
      <c r="L49" s="2"/>
      <c r="M49" s="2"/>
      <c r="N49" s="2"/>
      <c r="O49" s="2"/>
      <c r="P49" s="2"/>
      <c r="Q49" s="2"/>
      <c r="R49" s="2"/>
      <c r="S49" s="2"/>
      <c r="T49" s="2"/>
      <c r="U49" s="2"/>
      <c r="V49" s="2"/>
      <c r="W49" s="2"/>
      <c r="X49" s="2"/>
    </row>
    <row r="50" spans="1:24" ht="12.75" customHeight="1">
      <c r="A50" s="11" t="s">
        <v>10</v>
      </c>
      <c r="B50" s="11" t="s">
        <v>11</v>
      </c>
      <c r="C50" s="894" t="s">
        <v>12</v>
      </c>
      <c r="D50" s="881"/>
      <c r="E50" s="2"/>
      <c r="F50" s="2"/>
      <c r="G50" s="2"/>
      <c r="H50" s="2"/>
      <c r="I50" s="2"/>
      <c r="J50" s="2"/>
      <c r="K50" s="2"/>
      <c r="L50" s="2"/>
      <c r="M50" s="2"/>
      <c r="N50" s="2"/>
      <c r="O50" s="2"/>
      <c r="P50" s="2"/>
      <c r="Q50" s="2"/>
      <c r="R50" s="2"/>
      <c r="S50" s="2"/>
      <c r="T50" s="2"/>
      <c r="U50" s="2"/>
      <c r="V50" s="2"/>
      <c r="W50" s="2"/>
      <c r="X50" s="2"/>
    </row>
    <row r="51" spans="1:24" ht="225.75" customHeight="1">
      <c r="A51" s="12" t="s">
        <v>13</v>
      </c>
      <c r="B51" s="23" t="s">
        <v>8</v>
      </c>
      <c r="C51" s="895" t="s">
        <v>64</v>
      </c>
      <c r="D51" s="878"/>
      <c r="E51" s="2"/>
      <c r="F51" s="2"/>
      <c r="G51" s="2"/>
      <c r="H51" s="2"/>
      <c r="I51" s="2"/>
      <c r="J51" s="2"/>
      <c r="K51" s="2"/>
      <c r="L51" s="2"/>
      <c r="M51" s="2"/>
      <c r="N51" s="2"/>
      <c r="O51" s="2"/>
      <c r="P51" s="2"/>
      <c r="Q51" s="2"/>
      <c r="R51" s="2"/>
      <c r="S51" s="2"/>
      <c r="T51" s="2"/>
      <c r="U51" s="2"/>
      <c r="V51" s="2"/>
      <c r="W51" s="2"/>
      <c r="X51" s="2"/>
    </row>
    <row r="52" spans="1:24" ht="90" customHeight="1">
      <c r="A52" s="12" t="s">
        <v>16</v>
      </c>
      <c r="B52" s="32" t="s">
        <v>65</v>
      </c>
      <c r="C52" s="895" t="s">
        <v>66</v>
      </c>
      <c r="D52" s="878"/>
      <c r="E52" s="2"/>
      <c r="F52" s="2"/>
      <c r="G52" s="2"/>
      <c r="H52" s="2"/>
      <c r="I52" s="2"/>
      <c r="J52" s="2"/>
      <c r="K52" s="2"/>
      <c r="L52" s="2"/>
      <c r="M52" s="2"/>
      <c r="N52" s="2"/>
      <c r="O52" s="2"/>
      <c r="P52" s="2"/>
      <c r="Q52" s="2"/>
      <c r="R52" s="2"/>
      <c r="S52" s="2"/>
      <c r="T52" s="2"/>
      <c r="U52" s="2"/>
      <c r="V52" s="2"/>
      <c r="W52" s="2"/>
      <c r="X52" s="2"/>
    </row>
    <row r="53" spans="1:24" ht="15.75" customHeight="1">
      <c r="A53" s="12" t="s">
        <v>19</v>
      </c>
      <c r="B53" s="18" t="s">
        <v>67</v>
      </c>
      <c r="C53" s="895" t="s">
        <v>68</v>
      </c>
      <c r="D53" s="878"/>
      <c r="E53" s="2"/>
      <c r="F53" s="2"/>
      <c r="G53" s="2"/>
      <c r="H53" s="2"/>
      <c r="I53" s="2"/>
      <c r="J53" s="2"/>
      <c r="K53" s="2"/>
      <c r="L53" s="2"/>
      <c r="M53" s="2"/>
      <c r="N53" s="2"/>
      <c r="O53" s="2"/>
      <c r="P53" s="2"/>
      <c r="Q53" s="2"/>
      <c r="R53" s="2"/>
      <c r="S53" s="2"/>
      <c r="T53" s="2"/>
      <c r="U53" s="2"/>
      <c r="V53" s="2"/>
      <c r="W53" s="2"/>
      <c r="X53" s="2"/>
    </row>
    <row r="54" spans="1:24" ht="15.75" customHeight="1">
      <c r="A54" s="12" t="s">
        <v>21</v>
      </c>
      <c r="B54" s="18" t="s">
        <v>69</v>
      </c>
      <c r="C54" s="895" t="s">
        <v>70</v>
      </c>
      <c r="D54" s="878"/>
      <c r="E54" s="2"/>
      <c r="F54" s="2"/>
      <c r="G54" s="2"/>
      <c r="H54" s="2"/>
      <c r="I54" s="2"/>
      <c r="J54" s="2"/>
      <c r="K54" s="2"/>
      <c r="L54" s="2"/>
      <c r="M54" s="2"/>
      <c r="N54" s="2"/>
      <c r="O54" s="2"/>
      <c r="P54" s="2"/>
      <c r="Q54" s="2"/>
      <c r="R54" s="2"/>
      <c r="S54" s="2"/>
      <c r="T54" s="2"/>
      <c r="U54" s="2"/>
      <c r="V54" s="2"/>
      <c r="W54" s="2"/>
      <c r="X54" s="2"/>
    </row>
    <row r="55" spans="1:24" ht="105.75" customHeight="1">
      <c r="A55" s="12" t="s">
        <v>24</v>
      </c>
      <c r="B55" s="18" t="s">
        <v>71</v>
      </c>
      <c r="C55" s="895" t="s">
        <v>72</v>
      </c>
      <c r="D55" s="878"/>
      <c r="E55" s="2"/>
      <c r="F55" s="2"/>
      <c r="G55" s="2"/>
      <c r="H55" s="2"/>
      <c r="I55" s="2"/>
      <c r="J55" s="2"/>
      <c r="K55" s="2"/>
      <c r="L55" s="2"/>
      <c r="M55" s="2"/>
      <c r="N55" s="2"/>
      <c r="O55" s="2"/>
      <c r="P55" s="2"/>
      <c r="Q55" s="2"/>
      <c r="R55" s="2"/>
      <c r="S55" s="2"/>
      <c r="T55" s="2"/>
      <c r="U55" s="2"/>
      <c r="V55" s="2"/>
      <c r="W55" s="2"/>
      <c r="X55" s="2"/>
    </row>
    <row r="56" spans="1:24" ht="15.75" customHeight="1">
      <c r="A56" s="12" t="s">
        <v>25</v>
      </c>
      <c r="B56" s="33" t="s">
        <v>8</v>
      </c>
      <c r="C56" s="895" t="s">
        <v>8</v>
      </c>
      <c r="D56" s="878"/>
      <c r="E56" s="2"/>
      <c r="F56" s="2"/>
      <c r="G56" s="2"/>
      <c r="H56" s="2"/>
      <c r="I56" s="2"/>
      <c r="J56" s="2"/>
      <c r="K56" s="2"/>
      <c r="L56" s="2"/>
      <c r="M56" s="2"/>
      <c r="N56" s="2"/>
      <c r="O56" s="2"/>
      <c r="P56" s="2"/>
      <c r="Q56" s="2"/>
      <c r="R56" s="2"/>
      <c r="S56" s="2"/>
      <c r="T56" s="2"/>
      <c r="U56" s="2"/>
      <c r="V56" s="2"/>
      <c r="W56" s="2"/>
      <c r="X56" s="2"/>
    </row>
    <row r="57" spans="1:24" ht="15.75" customHeight="1">
      <c r="A57" s="12" t="s">
        <v>27</v>
      </c>
      <c r="B57" s="34" t="s">
        <v>73</v>
      </c>
      <c r="C57" s="895" t="s">
        <v>74</v>
      </c>
      <c r="D57" s="878"/>
      <c r="E57" s="2"/>
      <c r="F57" s="2"/>
      <c r="G57" s="2"/>
      <c r="H57" s="2"/>
      <c r="I57" s="2"/>
      <c r="J57" s="2"/>
      <c r="K57" s="2"/>
      <c r="L57" s="2"/>
      <c r="M57" s="2"/>
      <c r="N57" s="2"/>
      <c r="O57" s="2"/>
      <c r="P57" s="2"/>
      <c r="Q57" s="2"/>
      <c r="R57" s="2"/>
      <c r="S57" s="2"/>
      <c r="T57" s="2"/>
      <c r="U57" s="2"/>
      <c r="V57" s="2"/>
      <c r="W57" s="2"/>
      <c r="X57" s="2"/>
    </row>
    <row r="58" spans="1:24" ht="12.75" customHeight="1">
      <c r="A58" s="879" t="s">
        <v>30</v>
      </c>
      <c r="B58" s="880"/>
      <c r="C58" s="880"/>
      <c r="D58" s="881"/>
      <c r="E58" s="2"/>
      <c r="F58" s="2"/>
      <c r="G58" s="2"/>
      <c r="H58" s="2"/>
      <c r="I58" s="2"/>
      <c r="J58" s="2"/>
      <c r="K58" s="2"/>
      <c r="L58" s="2"/>
      <c r="M58" s="2"/>
      <c r="N58" s="2"/>
      <c r="O58" s="2"/>
      <c r="P58" s="2"/>
      <c r="Q58" s="2"/>
      <c r="R58" s="2"/>
      <c r="S58" s="2"/>
      <c r="T58" s="2"/>
      <c r="U58" s="2"/>
      <c r="V58" s="2"/>
      <c r="W58" s="2"/>
      <c r="X58" s="2"/>
    </row>
    <row r="59" spans="1:24" ht="12.75" customHeight="1">
      <c r="A59" s="11" t="s">
        <v>10</v>
      </c>
      <c r="B59" s="16" t="s">
        <v>11</v>
      </c>
      <c r="C59" s="882" t="s">
        <v>12</v>
      </c>
      <c r="D59" s="878"/>
      <c r="E59" s="2"/>
      <c r="F59" s="2"/>
      <c r="G59" s="2"/>
      <c r="H59" s="2"/>
      <c r="I59" s="2"/>
      <c r="J59" s="2"/>
      <c r="K59" s="2"/>
      <c r="L59" s="2"/>
      <c r="M59" s="2"/>
      <c r="N59" s="2"/>
      <c r="O59" s="2"/>
      <c r="P59" s="2"/>
      <c r="Q59" s="2"/>
      <c r="R59" s="2"/>
      <c r="S59" s="2"/>
      <c r="T59" s="2"/>
      <c r="U59" s="2"/>
      <c r="V59" s="2"/>
      <c r="W59" s="2"/>
      <c r="X59" s="2"/>
    </row>
    <row r="60" spans="1:24" ht="15.75" customHeight="1">
      <c r="A60" s="12" t="s">
        <v>31</v>
      </c>
      <c r="B60" s="17" t="s">
        <v>8</v>
      </c>
      <c r="C60" s="895" t="s">
        <v>8</v>
      </c>
      <c r="D60" s="878"/>
      <c r="E60" s="2"/>
      <c r="F60" s="2"/>
      <c r="G60" s="2"/>
      <c r="H60" s="2"/>
      <c r="I60" s="2"/>
      <c r="J60" s="2"/>
      <c r="K60" s="2"/>
      <c r="L60" s="2"/>
      <c r="M60" s="2"/>
      <c r="N60" s="2"/>
      <c r="O60" s="2"/>
      <c r="P60" s="2"/>
      <c r="Q60" s="2"/>
      <c r="R60" s="2"/>
      <c r="S60" s="2"/>
      <c r="T60" s="2"/>
      <c r="U60" s="2"/>
      <c r="V60" s="2"/>
      <c r="W60" s="2"/>
      <c r="X60" s="2"/>
    </row>
    <row r="61" spans="1:24" ht="15.75" customHeight="1">
      <c r="A61" s="12" t="s">
        <v>33</v>
      </c>
      <c r="B61" s="19" t="s">
        <v>75</v>
      </c>
      <c r="C61" s="895" t="s">
        <v>76</v>
      </c>
      <c r="D61" s="878"/>
      <c r="E61" s="2"/>
      <c r="F61" s="2"/>
      <c r="G61" s="2"/>
      <c r="H61" s="2"/>
      <c r="I61" s="2"/>
      <c r="J61" s="2"/>
      <c r="K61" s="2"/>
      <c r="L61" s="2"/>
      <c r="M61" s="2"/>
      <c r="N61" s="2"/>
      <c r="O61" s="2"/>
      <c r="P61" s="2"/>
      <c r="Q61" s="2"/>
      <c r="R61" s="2"/>
      <c r="S61" s="2"/>
      <c r="T61" s="2"/>
      <c r="U61" s="2"/>
      <c r="V61" s="2"/>
      <c r="W61" s="2"/>
      <c r="X61" s="2"/>
    </row>
    <row r="62" spans="1:24" ht="15.75" customHeight="1">
      <c r="A62" s="12" t="s">
        <v>36</v>
      </c>
      <c r="B62" s="17" t="s">
        <v>8</v>
      </c>
      <c r="C62" s="895" t="s">
        <v>8</v>
      </c>
      <c r="D62" s="878"/>
      <c r="E62" s="2"/>
      <c r="F62" s="2"/>
      <c r="G62" s="2"/>
      <c r="H62" s="2"/>
      <c r="I62" s="2"/>
      <c r="J62" s="2"/>
      <c r="K62" s="2"/>
      <c r="L62" s="2"/>
      <c r="M62" s="2"/>
      <c r="N62" s="2"/>
      <c r="O62" s="2"/>
      <c r="P62" s="2"/>
      <c r="Q62" s="2"/>
      <c r="R62" s="2"/>
      <c r="S62" s="2"/>
      <c r="T62" s="2"/>
      <c r="U62" s="2"/>
      <c r="V62" s="2"/>
      <c r="W62" s="2"/>
      <c r="X62" s="2"/>
    </row>
    <row r="63" spans="1:24" ht="15.75" customHeight="1">
      <c r="A63" s="12" t="s">
        <v>38</v>
      </c>
      <c r="B63" s="17" t="s">
        <v>77</v>
      </c>
      <c r="C63" s="895" t="s">
        <v>8</v>
      </c>
      <c r="D63" s="878"/>
      <c r="E63" s="2"/>
      <c r="F63" s="2"/>
      <c r="G63" s="2"/>
      <c r="H63" s="2"/>
      <c r="I63" s="2"/>
      <c r="J63" s="2"/>
      <c r="K63" s="2"/>
      <c r="L63" s="2"/>
      <c r="M63" s="2"/>
      <c r="N63" s="2"/>
      <c r="O63" s="2"/>
      <c r="P63" s="2"/>
      <c r="Q63" s="2"/>
      <c r="R63" s="2"/>
      <c r="S63" s="2"/>
      <c r="T63" s="2"/>
      <c r="U63" s="2"/>
      <c r="V63" s="2"/>
      <c r="W63" s="2"/>
      <c r="X63" s="2"/>
    </row>
    <row r="64" spans="1:24" ht="15.75" customHeight="1">
      <c r="A64" s="12" t="s">
        <v>40</v>
      </c>
      <c r="B64" s="17" t="s">
        <v>78</v>
      </c>
      <c r="C64" s="895" t="s">
        <v>8</v>
      </c>
      <c r="D64" s="878"/>
      <c r="E64" s="2"/>
      <c r="F64" s="2"/>
      <c r="G64" s="2"/>
      <c r="H64" s="2"/>
      <c r="I64" s="2"/>
      <c r="J64" s="2"/>
      <c r="K64" s="2"/>
      <c r="L64" s="2"/>
      <c r="M64" s="2"/>
      <c r="N64" s="2"/>
      <c r="O64" s="2"/>
      <c r="P64" s="2"/>
      <c r="Q64" s="2"/>
      <c r="R64" s="2"/>
      <c r="S64" s="2"/>
      <c r="T64" s="2"/>
      <c r="U64" s="2"/>
      <c r="V64" s="2"/>
      <c r="W64" s="2"/>
      <c r="X64" s="2"/>
    </row>
    <row r="65" spans="1:24" ht="15.75" customHeight="1">
      <c r="A65" s="12" t="s">
        <v>42</v>
      </c>
      <c r="B65" s="20" t="s">
        <v>8</v>
      </c>
      <c r="C65" s="895" t="s">
        <v>79</v>
      </c>
      <c r="D65" s="878"/>
      <c r="E65" s="2"/>
      <c r="F65" s="2"/>
      <c r="G65" s="2"/>
      <c r="H65" s="2"/>
      <c r="I65" s="2"/>
      <c r="J65" s="2"/>
      <c r="K65" s="2"/>
      <c r="L65" s="2"/>
      <c r="M65" s="2"/>
      <c r="N65" s="2"/>
      <c r="O65" s="2"/>
      <c r="P65" s="2"/>
      <c r="Q65" s="2"/>
      <c r="R65" s="2"/>
      <c r="S65" s="2"/>
      <c r="T65" s="2"/>
      <c r="U65" s="2"/>
      <c r="V65" s="2"/>
      <c r="W65" s="2"/>
      <c r="X65" s="2"/>
    </row>
    <row r="66" spans="1:24" ht="15.75" customHeight="1">
      <c r="A66" s="21" t="s">
        <v>43</v>
      </c>
      <c r="B66" s="20" t="s">
        <v>8</v>
      </c>
      <c r="C66" s="895" t="s">
        <v>8</v>
      </c>
      <c r="D66" s="878"/>
      <c r="E66" s="2"/>
      <c r="F66" s="2"/>
      <c r="G66" s="2"/>
      <c r="H66" s="2"/>
      <c r="I66" s="2"/>
      <c r="J66" s="2"/>
      <c r="K66" s="2"/>
      <c r="L66" s="2"/>
      <c r="M66" s="2"/>
      <c r="N66" s="2"/>
      <c r="O66" s="2"/>
      <c r="P66" s="2"/>
      <c r="Q66" s="2"/>
      <c r="R66" s="2"/>
      <c r="S66" s="2"/>
      <c r="T66" s="2"/>
      <c r="U66" s="2"/>
      <c r="V66" s="2"/>
      <c r="W66" s="2"/>
      <c r="X66" s="2"/>
    </row>
    <row r="67" spans="1:24" ht="15.75" customHeight="1">
      <c r="A67" s="12" t="s">
        <v>27</v>
      </c>
      <c r="B67" s="19" t="s">
        <v>80</v>
      </c>
      <c r="C67" s="895" t="s">
        <v>8</v>
      </c>
      <c r="D67" s="878"/>
      <c r="E67" s="2"/>
      <c r="F67" s="2"/>
      <c r="G67" s="2"/>
      <c r="H67" s="2"/>
      <c r="I67" s="2"/>
      <c r="J67" s="2"/>
      <c r="K67" s="2"/>
      <c r="L67" s="2"/>
      <c r="M67" s="2"/>
      <c r="N67" s="2"/>
      <c r="O67" s="2"/>
      <c r="P67" s="2"/>
      <c r="Q67" s="2"/>
      <c r="R67" s="2"/>
      <c r="S67" s="2"/>
      <c r="T67" s="2"/>
      <c r="U67" s="2"/>
      <c r="V67" s="2"/>
      <c r="W67" s="2"/>
      <c r="X67" s="2"/>
    </row>
    <row r="68" spans="1:24" ht="15" customHeight="1">
      <c r="A68" s="884" t="s">
        <v>46</v>
      </c>
      <c r="B68" s="880"/>
      <c r="C68" s="880"/>
      <c r="D68" s="881"/>
      <c r="E68" s="2"/>
      <c r="F68" s="2"/>
      <c r="G68" s="2"/>
      <c r="H68" s="2"/>
      <c r="I68" s="2"/>
      <c r="J68" s="2"/>
      <c r="K68" s="2"/>
      <c r="L68" s="2"/>
      <c r="M68" s="2"/>
      <c r="N68" s="2"/>
      <c r="O68" s="2"/>
      <c r="P68" s="2"/>
      <c r="Q68" s="2"/>
      <c r="R68" s="2"/>
      <c r="S68" s="2"/>
      <c r="T68" s="2"/>
      <c r="U68" s="2"/>
      <c r="V68" s="2"/>
      <c r="W68" s="2"/>
      <c r="X68" s="2"/>
    </row>
    <row r="69" spans="1:24" ht="15" customHeight="1">
      <c r="A69" s="11" t="s">
        <v>10</v>
      </c>
      <c r="B69" s="22" t="s">
        <v>47</v>
      </c>
      <c r="C69" s="885" t="s">
        <v>48</v>
      </c>
      <c r="D69" s="878"/>
      <c r="E69" s="2"/>
      <c r="F69" s="2"/>
      <c r="G69" s="2"/>
      <c r="H69" s="2"/>
      <c r="I69" s="2"/>
      <c r="J69" s="2"/>
      <c r="K69" s="2"/>
      <c r="L69" s="2"/>
      <c r="M69" s="2"/>
      <c r="N69" s="2"/>
      <c r="O69" s="2"/>
      <c r="P69" s="2"/>
      <c r="Q69" s="2"/>
      <c r="R69" s="2"/>
      <c r="S69" s="2"/>
      <c r="T69" s="2"/>
      <c r="U69" s="2"/>
      <c r="V69" s="2"/>
      <c r="W69" s="2"/>
      <c r="X69" s="2"/>
    </row>
    <row r="70" spans="1:24" ht="15.75" customHeight="1">
      <c r="A70" s="12" t="s">
        <v>49</v>
      </c>
      <c r="B70" s="35" t="s">
        <v>81</v>
      </c>
      <c r="C70" s="895" t="s">
        <v>82</v>
      </c>
      <c r="D70" s="878"/>
      <c r="E70" s="2"/>
      <c r="F70" s="2"/>
      <c r="G70" s="2"/>
      <c r="H70" s="2"/>
      <c r="I70" s="2"/>
      <c r="J70" s="2"/>
      <c r="K70" s="2"/>
      <c r="L70" s="2"/>
      <c r="M70" s="2"/>
      <c r="N70" s="2"/>
      <c r="O70" s="2"/>
      <c r="P70" s="2"/>
      <c r="Q70" s="2"/>
      <c r="R70" s="2"/>
      <c r="S70" s="2"/>
      <c r="T70" s="2"/>
      <c r="U70" s="2"/>
      <c r="V70" s="2"/>
      <c r="W70" s="2"/>
      <c r="X70" s="2"/>
    </row>
    <row r="71" spans="1:24" ht="15.75" customHeight="1">
      <c r="A71" s="12" t="s">
        <v>51</v>
      </c>
      <c r="B71" s="36" t="s">
        <v>83</v>
      </c>
      <c r="C71" s="895" t="s">
        <v>84</v>
      </c>
      <c r="D71" s="878"/>
      <c r="E71" s="2"/>
      <c r="F71" s="2"/>
      <c r="G71" s="2"/>
      <c r="H71" s="2"/>
      <c r="I71" s="2"/>
      <c r="J71" s="2"/>
      <c r="K71" s="2"/>
      <c r="L71" s="2"/>
      <c r="M71" s="2"/>
      <c r="N71" s="2"/>
      <c r="O71" s="2"/>
      <c r="P71" s="2"/>
      <c r="Q71" s="2"/>
      <c r="R71" s="2"/>
      <c r="S71" s="2"/>
      <c r="T71" s="2"/>
      <c r="U71" s="2"/>
      <c r="V71" s="2"/>
      <c r="W71" s="2"/>
      <c r="X71" s="2"/>
    </row>
    <row r="72" spans="1:24" ht="15.75" customHeight="1">
      <c r="A72" s="12" t="s">
        <v>53</v>
      </c>
      <c r="B72" s="36" t="s">
        <v>8</v>
      </c>
      <c r="C72" s="895" t="s">
        <v>85</v>
      </c>
      <c r="D72" s="878"/>
      <c r="E72" s="2"/>
      <c r="F72" s="2"/>
      <c r="G72" s="2"/>
      <c r="H72" s="2"/>
      <c r="I72" s="2"/>
      <c r="J72" s="2"/>
      <c r="K72" s="2"/>
      <c r="L72" s="2"/>
      <c r="M72" s="2"/>
      <c r="N72" s="2"/>
      <c r="O72" s="2"/>
      <c r="P72" s="2"/>
      <c r="Q72" s="2"/>
      <c r="R72" s="2"/>
      <c r="S72" s="2"/>
      <c r="T72" s="2"/>
      <c r="U72" s="2"/>
      <c r="V72" s="2"/>
      <c r="W72" s="2"/>
      <c r="X72" s="2"/>
    </row>
    <row r="73" spans="1:24" ht="15.75" customHeight="1">
      <c r="A73" s="12" t="s">
        <v>56</v>
      </c>
      <c r="B73" s="36" t="s">
        <v>86</v>
      </c>
      <c r="C73" s="895" t="s">
        <v>87</v>
      </c>
      <c r="D73" s="878"/>
      <c r="E73" s="2"/>
      <c r="F73" s="2"/>
      <c r="G73" s="2"/>
      <c r="H73" s="2"/>
      <c r="I73" s="2"/>
      <c r="J73" s="2"/>
      <c r="K73" s="2"/>
      <c r="L73" s="2"/>
      <c r="M73" s="2"/>
      <c r="N73" s="2"/>
      <c r="O73" s="2"/>
      <c r="P73" s="2"/>
      <c r="Q73" s="2"/>
      <c r="R73" s="2"/>
      <c r="S73" s="2"/>
      <c r="T73" s="2"/>
      <c r="U73" s="2"/>
      <c r="V73" s="2"/>
      <c r="W73" s="2"/>
      <c r="X73" s="2"/>
    </row>
    <row r="74" spans="1:24" ht="15.75" customHeight="1">
      <c r="A74" s="12" t="s">
        <v>58</v>
      </c>
      <c r="B74" s="36" t="s">
        <v>88</v>
      </c>
      <c r="C74" s="895" t="s">
        <v>89</v>
      </c>
      <c r="D74" s="878"/>
      <c r="E74" s="2"/>
      <c r="F74" s="2"/>
      <c r="G74" s="2"/>
      <c r="H74" s="2"/>
      <c r="I74" s="2"/>
      <c r="J74" s="2"/>
      <c r="K74" s="2"/>
      <c r="L74" s="2"/>
      <c r="M74" s="2"/>
      <c r="N74" s="2"/>
      <c r="O74" s="2"/>
      <c r="P74" s="2"/>
      <c r="Q74" s="2"/>
      <c r="R74" s="2"/>
      <c r="S74" s="2"/>
      <c r="T74" s="2"/>
      <c r="U74" s="2"/>
      <c r="V74" s="2"/>
      <c r="W74" s="2"/>
      <c r="X74" s="2"/>
    </row>
    <row r="75" spans="1:24" ht="15.75" customHeight="1">
      <c r="A75" s="12" t="s">
        <v>61</v>
      </c>
      <c r="B75" s="36" t="s">
        <v>8</v>
      </c>
      <c r="C75" s="895" t="s">
        <v>8</v>
      </c>
      <c r="D75" s="878"/>
      <c r="E75" s="2"/>
      <c r="F75" s="2"/>
      <c r="G75" s="2"/>
      <c r="H75" s="2"/>
      <c r="I75" s="2"/>
      <c r="J75" s="2"/>
      <c r="K75" s="2"/>
      <c r="L75" s="2"/>
      <c r="M75" s="2"/>
      <c r="N75" s="2"/>
      <c r="O75" s="2"/>
      <c r="P75" s="2"/>
      <c r="Q75" s="2"/>
      <c r="R75" s="2"/>
      <c r="S75" s="2"/>
      <c r="T75" s="2"/>
      <c r="U75" s="2"/>
      <c r="V75" s="2"/>
      <c r="W75" s="2"/>
      <c r="X75" s="2"/>
    </row>
    <row r="76" spans="1:24" ht="15.75" customHeight="1">
      <c r="A76" s="12" t="s">
        <v>27</v>
      </c>
      <c r="B76" s="36" t="s">
        <v>90</v>
      </c>
      <c r="C76" s="895" t="s">
        <v>91</v>
      </c>
      <c r="D76" s="878"/>
      <c r="E76" s="2"/>
      <c r="F76" s="2"/>
      <c r="G76" s="2"/>
      <c r="H76" s="2"/>
      <c r="I76" s="2"/>
      <c r="J76" s="2"/>
      <c r="K76" s="2"/>
      <c r="L76" s="2"/>
      <c r="M76" s="2"/>
      <c r="N76" s="2"/>
      <c r="O76" s="2"/>
      <c r="P76" s="2"/>
      <c r="Q76" s="2"/>
      <c r="R76" s="2"/>
      <c r="S76" s="2"/>
      <c r="T76" s="2"/>
      <c r="U76" s="2"/>
      <c r="V76" s="2"/>
      <c r="W76" s="2"/>
      <c r="X76" s="2"/>
    </row>
    <row r="77" spans="1:24" ht="15.7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2.75" customHeight="1">
      <c r="A78" s="28"/>
      <c r="B78" s="29"/>
      <c r="C78" s="30"/>
      <c r="D78" s="31"/>
      <c r="E78" s="2"/>
      <c r="F78" s="2"/>
      <c r="G78" s="2"/>
      <c r="H78" s="2"/>
      <c r="I78" s="2"/>
      <c r="J78" s="2"/>
      <c r="K78" s="2"/>
      <c r="L78" s="2"/>
      <c r="M78" s="2"/>
      <c r="N78" s="2"/>
      <c r="O78" s="2"/>
      <c r="P78" s="2"/>
      <c r="Q78" s="2"/>
      <c r="R78" s="2"/>
      <c r="S78" s="2"/>
      <c r="T78" s="2"/>
      <c r="U78" s="2"/>
      <c r="V78" s="2"/>
      <c r="W78" s="2"/>
      <c r="X78" s="2"/>
    </row>
    <row r="79" spans="1:24" ht="15.7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c r="A80" s="8" t="s">
        <v>4</v>
      </c>
      <c r="B80" s="888" t="s">
        <v>92</v>
      </c>
      <c r="C80" s="889"/>
      <c r="D80" s="890"/>
      <c r="E80" s="2"/>
      <c r="F80" s="2"/>
      <c r="G80" s="2"/>
      <c r="H80" s="2"/>
      <c r="I80" s="2"/>
      <c r="J80" s="2"/>
      <c r="K80" s="2"/>
      <c r="L80" s="2"/>
      <c r="M80" s="2"/>
      <c r="N80" s="2"/>
      <c r="O80" s="2"/>
      <c r="P80" s="2"/>
      <c r="Q80" s="2"/>
      <c r="R80" s="2"/>
      <c r="S80" s="2"/>
      <c r="T80" s="2"/>
      <c r="U80" s="2"/>
      <c r="V80" s="2"/>
      <c r="W80" s="2"/>
      <c r="X80" s="2"/>
    </row>
    <row r="81" spans="1:24" ht="15" customHeight="1">
      <c r="A81" s="6"/>
      <c r="B81" s="6"/>
      <c r="C81" s="6"/>
      <c r="D81" s="6"/>
      <c r="E81" s="2"/>
      <c r="F81" s="2"/>
      <c r="G81" s="2"/>
      <c r="H81" s="2"/>
      <c r="I81" s="2"/>
      <c r="J81" s="2"/>
      <c r="K81" s="2"/>
      <c r="L81" s="2"/>
      <c r="M81" s="2"/>
      <c r="N81" s="2"/>
      <c r="O81" s="2"/>
      <c r="P81" s="2"/>
      <c r="Q81" s="2"/>
      <c r="R81" s="2"/>
      <c r="S81" s="2"/>
      <c r="T81" s="2"/>
      <c r="U81" s="2"/>
      <c r="V81" s="2"/>
      <c r="W81" s="2"/>
      <c r="X81" s="2"/>
    </row>
    <row r="82" spans="1:24" ht="30" customHeight="1">
      <c r="A82" s="9" t="s">
        <v>6</v>
      </c>
      <c r="B82" s="891">
        <v>44391</v>
      </c>
      <c r="C82" s="892"/>
      <c r="D82" s="892"/>
      <c r="E82" s="2"/>
      <c r="F82" s="2"/>
      <c r="G82" s="2"/>
      <c r="H82" s="2"/>
      <c r="I82" s="2"/>
      <c r="J82" s="2"/>
      <c r="K82" s="2"/>
      <c r="L82" s="2"/>
      <c r="M82" s="2"/>
      <c r="N82" s="2"/>
      <c r="O82" s="2"/>
      <c r="P82" s="2"/>
      <c r="Q82" s="2"/>
      <c r="R82" s="2"/>
      <c r="S82" s="2"/>
      <c r="T82" s="2"/>
      <c r="U82" s="2"/>
      <c r="V82" s="2"/>
      <c r="W82" s="2"/>
      <c r="X82" s="2"/>
    </row>
    <row r="83" spans="1:24" ht="15.75" customHeight="1">
      <c r="A83" s="10"/>
      <c r="B83" s="6"/>
      <c r="C83" s="6"/>
      <c r="D83" s="6"/>
      <c r="E83" s="2"/>
      <c r="F83" s="2"/>
      <c r="G83" s="2"/>
      <c r="H83" s="2"/>
      <c r="I83" s="2"/>
      <c r="J83" s="2"/>
      <c r="K83" s="2"/>
      <c r="L83" s="2"/>
      <c r="M83" s="2"/>
      <c r="N83" s="2"/>
      <c r="O83" s="2"/>
      <c r="P83" s="2"/>
      <c r="Q83" s="2"/>
      <c r="R83" s="2"/>
      <c r="S83" s="2"/>
      <c r="T83" s="2"/>
      <c r="U83" s="2"/>
      <c r="V83" s="2"/>
      <c r="W83" s="2"/>
      <c r="X83" s="2"/>
    </row>
    <row r="84" spans="1:24" ht="30" customHeight="1">
      <c r="A84" s="9" t="s">
        <v>7</v>
      </c>
      <c r="B84" s="888" t="s">
        <v>8</v>
      </c>
      <c r="C84" s="889"/>
      <c r="D84" s="890"/>
      <c r="E84" s="2"/>
      <c r="F84" s="2"/>
      <c r="G84" s="2"/>
      <c r="H84" s="2"/>
      <c r="I84" s="2"/>
      <c r="J84" s="2"/>
      <c r="K84" s="2"/>
      <c r="L84" s="2"/>
      <c r="M84" s="2"/>
      <c r="N84" s="2"/>
      <c r="O84" s="2"/>
      <c r="P84" s="2"/>
      <c r="Q84" s="2"/>
      <c r="R84" s="2"/>
      <c r="S84" s="2"/>
      <c r="T84" s="2"/>
      <c r="U84" s="2"/>
      <c r="V84" s="2"/>
      <c r="W84" s="2"/>
      <c r="X84" s="2"/>
    </row>
    <row r="85" spans="1:24" ht="15" customHeight="1">
      <c r="A85" s="6"/>
      <c r="B85" s="6"/>
      <c r="C85" s="6"/>
      <c r="D85" s="6"/>
      <c r="E85" s="2"/>
      <c r="F85" s="2"/>
      <c r="G85" s="2"/>
      <c r="H85" s="2"/>
      <c r="I85" s="2"/>
      <c r="J85" s="2"/>
      <c r="K85" s="2"/>
      <c r="L85" s="2"/>
      <c r="M85" s="2"/>
      <c r="N85" s="2"/>
      <c r="O85" s="2"/>
      <c r="P85" s="2"/>
      <c r="Q85" s="2"/>
      <c r="R85" s="2"/>
      <c r="S85" s="2"/>
      <c r="T85" s="2"/>
      <c r="U85" s="2"/>
      <c r="V85" s="2"/>
      <c r="W85" s="2"/>
      <c r="X85" s="2"/>
    </row>
    <row r="86" spans="1:24" ht="15" customHeight="1">
      <c r="A86" s="882" t="s">
        <v>9</v>
      </c>
      <c r="B86" s="893"/>
      <c r="C86" s="893"/>
      <c r="D86" s="878"/>
      <c r="E86" s="2"/>
      <c r="F86" s="2"/>
      <c r="G86" s="2"/>
      <c r="H86" s="2"/>
      <c r="I86" s="2"/>
      <c r="J86" s="2"/>
      <c r="K86" s="2"/>
      <c r="L86" s="2"/>
      <c r="M86" s="2"/>
      <c r="N86" s="2"/>
      <c r="O86" s="2"/>
      <c r="P86" s="2"/>
      <c r="Q86" s="2"/>
      <c r="R86" s="2"/>
      <c r="S86" s="2"/>
      <c r="T86" s="2"/>
      <c r="U86" s="2"/>
      <c r="V86" s="2"/>
      <c r="W86" s="2"/>
      <c r="X86" s="2"/>
    </row>
    <row r="87" spans="1:24" ht="15" customHeight="1">
      <c r="A87" s="11" t="s">
        <v>10</v>
      </c>
      <c r="B87" s="11" t="s">
        <v>11</v>
      </c>
      <c r="C87" s="894" t="s">
        <v>12</v>
      </c>
      <c r="D87" s="881"/>
      <c r="E87" s="2"/>
      <c r="F87" s="2"/>
      <c r="G87" s="2"/>
      <c r="H87" s="2"/>
      <c r="I87" s="2"/>
      <c r="J87" s="2"/>
      <c r="K87" s="2"/>
      <c r="L87" s="2"/>
      <c r="M87" s="2"/>
      <c r="N87" s="2"/>
      <c r="O87" s="2"/>
      <c r="P87" s="2"/>
      <c r="Q87" s="2"/>
      <c r="R87" s="2"/>
      <c r="S87" s="2"/>
      <c r="T87" s="2"/>
      <c r="U87" s="2"/>
      <c r="V87" s="2"/>
      <c r="W87" s="2"/>
      <c r="X87" s="2"/>
    </row>
    <row r="88" spans="1:24" ht="15.75" customHeight="1">
      <c r="A88" s="12" t="s">
        <v>13</v>
      </c>
      <c r="B88" s="37" t="s">
        <v>93</v>
      </c>
      <c r="C88" s="912" t="s">
        <v>94</v>
      </c>
      <c r="D88" s="878"/>
      <c r="E88" s="2"/>
      <c r="F88" s="2"/>
      <c r="G88" s="2"/>
      <c r="H88" s="2"/>
      <c r="I88" s="2"/>
      <c r="J88" s="2"/>
      <c r="K88" s="2"/>
      <c r="L88" s="2"/>
      <c r="M88" s="2"/>
      <c r="N88" s="2"/>
      <c r="O88" s="2"/>
      <c r="P88" s="2"/>
      <c r="Q88" s="2"/>
      <c r="R88" s="2"/>
      <c r="S88" s="2"/>
      <c r="T88" s="2"/>
      <c r="U88" s="2"/>
      <c r="V88" s="2"/>
      <c r="W88" s="2"/>
      <c r="X88" s="2"/>
    </row>
    <row r="89" spans="1:24" ht="15.75" customHeight="1">
      <c r="A89" s="12" t="s">
        <v>16</v>
      </c>
      <c r="B89" s="23" t="s">
        <v>95</v>
      </c>
      <c r="C89" s="883" t="s">
        <v>96</v>
      </c>
      <c r="D89" s="878"/>
      <c r="E89" s="2"/>
      <c r="F89" s="2"/>
      <c r="G89" s="2"/>
      <c r="H89" s="2"/>
      <c r="I89" s="2"/>
      <c r="J89" s="2"/>
      <c r="K89" s="2"/>
      <c r="L89" s="2"/>
      <c r="M89" s="2"/>
      <c r="N89" s="2"/>
      <c r="O89" s="2"/>
      <c r="P89" s="2"/>
      <c r="Q89" s="2"/>
      <c r="R89" s="2"/>
      <c r="S89" s="2"/>
      <c r="T89" s="2"/>
      <c r="U89" s="2"/>
      <c r="V89" s="2"/>
      <c r="W89" s="2"/>
      <c r="X89" s="2"/>
    </row>
    <row r="90" spans="1:24" ht="15.75" customHeight="1">
      <c r="A90" s="12" t="s">
        <v>19</v>
      </c>
      <c r="B90" s="23" t="s">
        <v>97</v>
      </c>
      <c r="C90" s="883" t="s">
        <v>98</v>
      </c>
      <c r="D90" s="878"/>
      <c r="E90" s="2"/>
      <c r="F90" s="2"/>
      <c r="G90" s="2"/>
      <c r="H90" s="2"/>
      <c r="I90" s="2"/>
      <c r="J90" s="2"/>
      <c r="K90" s="2"/>
      <c r="L90" s="2"/>
      <c r="M90" s="2"/>
      <c r="N90" s="2"/>
      <c r="O90" s="2"/>
      <c r="P90" s="2"/>
      <c r="Q90" s="2"/>
      <c r="R90" s="2"/>
      <c r="S90" s="2"/>
      <c r="T90" s="2"/>
      <c r="U90" s="2"/>
      <c r="V90" s="2"/>
      <c r="W90" s="2"/>
      <c r="X90" s="2"/>
    </row>
    <row r="91" spans="1:24" ht="15.75" customHeight="1">
      <c r="A91" s="12" t="s">
        <v>21</v>
      </c>
      <c r="B91" s="23" t="s">
        <v>99</v>
      </c>
      <c r="C91" s="883" t="s">
        <v>100</v>
      </c>
      <c r="D91" s="878"/>
      <c r="E91" s="2"/>
      <c r="F91" s="2"/>
      <c r="G91" s="2"/>
      <c r="H91" s="2"/>
      <c r="I91" s="2"/>
      <c r="J91" s="2"/>
      <c r="K91" s="2"/>
      <c r="L91" s="2"/>
      <c r="M91" s="2"/>
      <c r="N91" s="2"/>
      <c r="O91" s="2"/>
      <c r="P91" s="2"/>
      <c r="Q91" s="2"/>
      <c r="R91" s="2"/>
      <c r="S91" s="2"/>
      <c r="T91" s="2"/>
      <c r="U91" s="2"/>
      <c r="V91" s="2"/>
      <c r="W91" s="2"/>
      <c r="X91" s="2"/>
    </row>
    <row r="92" spans="1:24" ht="15.75" customHeight="1">
      <c r="A92" s="12" t="s">
        <v>24</v>
      </c>
      <c r="B92" s="23" t="s">
        <v>101</v>
      </c>
      <c r="C92" s="911" t="s">
        <v>37</v>
      </c>
      <c r="D92" s="878"/>
      <c r="E92" s="2"/>
      <c r="F92" s="2"/>
      <c r="G92" s="2"/>
      <c r="H92" s="2"/>
      <c r="I92" s="2"/>
      <c r="J92" s="2"/>
      <c r="K92" s="2"/>
      <c r="L92" s="2"/>
      <c r="M92" s="2"/>
      <c r="N92" s="2"/>
      <c r="O92" s="2"/>
      <c r="P92" s="2"/>
      <c r="Q92" s="2"/>
      <c r="R92" s="2"/>
      <c r="S92" s="2"/>
      <c r="T92" s="2"/>
      <c r="U92" s="2"/>
      <c r="V92" s="2"/>
      <c r="W92" s="2"/>
      <c r="X92" s="2"/>
    </row>
    <row r="93" spans="1:24" ht="69" customHeight="1">
      <c r="A93" s="12" t="s">
        <v>25</v>
      </c>
      <c r="B93" s="23" t="s">
        <v>102</v>
      </c>
      <c r="C93" s="883" t="s">
        <v>103</v>
      </c>
      <c r="D93" s="878"/>
      <c r="E93" s="2"/>
      <c r="F93" s="2"/>
      <c r="G93" s="2"/>
      <c r="H93" s="2"/>
      <c r="I93" s="2"/>
      <c r="J93" s="2"/>
      <c r="K93" s="2"/>
      <c r="L93" s="2"/>
      <c r="M93" s="2"/>
      <c r="N93" s="2"/>
      <c r="O93" s="2"/>
      <c r="P93" s="2"/>
      <c r="Q93" s="2"/>
      <c r="R93" s="2"/>
      <c r="S93" s="2"/>
      <c r="T93" s="2"/>
      <c r="U93" s="2"/>
      <c r="V93" s="2"/>
      <c r="W93" s="2"/>
      <c r="X93" s="2"/>
    </row>
    <row r="94" spans="1:24" ht="15.75" customHeight="1">
      <c r="A94" s="12" t="s">
        <v>27</v>
      </c>
      <c r="B94" s="23" t="s">
        <v>104</v>
      </c>
      <c r="C94" s="911" t="s">
        <v>37</v>
      </c>
      <c r="D94" s="878"/>
      <c r="E94" s="2"/>
      <c r="F94" s="2"/>
      <c r="G94" s="2"/>
      <c r="H94" s="2"/>
      <c r="I94" s="2"/>
      <c r="J94" s="2"/>
      <c r="K94" s="2"/>
      <c r="L94" s="2"/>
      <c r="M94" s="2"/>
      <c r="N94" s="2"/>
      <c r="O94" s="2"/>
      <c r="P94" s="2"/>
      <c r="Q94" s="2"/>
      <c r="R94" s="2"/>
      <c r="S94" s="2"/>
      <c r="T94" s="2"/>
      <c r="U94" s="2"/>
      <c r="V94" s="2"/>
      <c r="W94" s="2"/>
      <c r="X94" s="2"/>
    </row>
    <row r="95" spans="1:24" ht="15" customHeight="1">
      <c r="A95" s="879" t="s">
        <v>30</v>
      </c>
      <c r="B95" s="880"/>
      <c r="C95" s="880"/>
      <c r="D95" s="881"/>
      <c r="E95" s="2"/>
      <c r="F95" s="2"/>
      <c r="G95" s="2"/>
      <c r="H95" s="2"/>
      <c r="I95" s="2"/>
      <c r="J95" s="2"/>
      <c r="K95" s="2"/>
      <c r="L95" s="2"/>
      <c r="M95" s="2"/>
      <c r="N95" s="2"/>
      <c r="O95" s="2"/>
      <c r="P95" s="2"/>
      <c r="Q95" s="2"/>
      <c r="R95" s="2"/>
      <c r="S95" s="2"/>
      <c r="T95" s="2"/>
      <c r="U95" s="2"/>
      <c r="V95" s="2"/>
      <c r="W95" s="2"/>
      <c r="X95" s="2"/>
    </row>
    <row r="96" spans="1:24" ht="15" customHeight="1">
      <c r="A96" s="11" t="s">
        <v>10</v>
      </c>
      <c r="B96" s="16" t="s">
        <v>11</v>
      </c>
      <c r="C96" s="882" t="s">
        <v>12</v>
      </c>
      <c r="D96" s="878"/>
      <c r="E96" s="2"/>
      <c r="F96" s="2"/>
      <c r="G96" s="2"/>
      <c r="H96" s="2"/>
      <c r="I96" s="2"/>
      <c r="J96" s="2"/>
      <c r="K96" s="2"/>
      <c r="L96" s="2"/>
      <c r="M96" s="2"/>
      <c r="N96" s="2"/>
      <c r="O96" s="2"/>
      <c r="P96" s="2"/>
      <c r="Q96" s="2"/>
      <c r="R96" s="2"/>
      <c r="S96" s="2"/>
      <c r="T96" s="2"/>
      <c r="U96" s="2"/>
      <c r="V96" s="2"/>
      <c r="W96" s="2"/>
      <c r="X96" s="2"/>
    </row>
    <row r="97" spans="1:24" ht="15.75" customHeight="1">
      <c r="A97" s="12" t="s">
        <v>31</v>
      </c>
      <c r="B97" s="17" t="s">
        <v>105</v>
      </c>
      <c r="C97" s="883" t="s">
        <v>106</v>
      </c>
      <c r="D97" s="878"/>
      <c r="E97" s="2"/>
      <c r="F97" s="2"/>
      <c r="G97" s="2"/>
      <c r="H97" s="2"/>
      <c r="I97" s="2"/>
      <c r="J97" s="2"/>
      <c r="K97" s="2"/>
      <c r="L97" s="2"/>
      <c r="M97" s="2"/>
      <c r="N97" s="2"/>
      <c r="O97" s="2"/>
      <c r="P97" s="2"/>
      <c r="Q97" s="2"/>
      <c r="R97" s="2"/>
      <c r="S97" s="2"/>
      <c r="T97" s="2"/>
      <c r="U97" s="2"/>
      <c r="V97" s="2"/>
      <c r="W97" s="2"/>
      <c r="X97" s="2"/>
    </row>
    <row r="98" spans="1:24" ht="15.75" customHeight="1">
      <c r="A98" s="12" t="s">
        <v>33</v>
      </c>
      <c r="B98" s="35" t="s">
        <v>107</v>
      </c>
      <c r="C98" s="883" t="s">
        <v>108</v>
      </c>
      <c r="D98" s="878"/>
      <c r="E98" s="2"/>
      <c r="F98" s="2"/>
      <c r="G98" s="2"/>
      <c r="H98" s="2"/>
      <c r="I98" s="2"/>
      <c r="J98" s="2"/>
      <c r="K98" s="2"/>
      <c r="L98" s="2"/>
      <c r="M98" s="2"/>
      <c r="N98" s="2"/>
      <c r="O98" s="2"/>
      <c r="P98" s="2"/>
      <c r="Q98" s="2"/>
      <c r="R98" s="2"/>
      <c r="S98" s="2"/>
      <c r="T98" s="2"/>
      <c r="U98" s="2"/>
      <c r="V98" s="2"/>
      <c r="W98" s="2"/>
      <c r="X98" s="2"/>
    </row>
    <row r="99" spans="1:24" ht="15.75" customHeight="1">
      <c r="A99" s="12" t="s">
        <v>36</v>
      </c>
      <c r="B99" s="25" t="s">
        <v>109</v>
      </c>
      <c r="C99" s="883" t="s">
        <v>37</v>
      </c>
      <c r="D99" s="878"/>
      <c r="E99" s="2"/>
      <c r="F99" s="2"/>
      <c r="G99" s="2"/>
      <c r="H99" s="2"/>
      <c r="I99" s="2"/>
      <c r="J99" s="2"/>
      <c r="K99" s="2"/>
      <c r="L99" s="2"/>
      <c r="M99" s="2"/>
      <c r="N99" s="2"/>
      <c r="O99" s="2"/>
      <c r="P99" s="2"/>
      <c r="Q99" s="2"/>
      <c r="R99" s="2"/>
      <c r="S99" s="2"/>
      <c r="T99" s="2"/>
      <c r="U99" s="2"/>
      <c r="V99" s="2"/>
      <c r="W99" s="2"/>
      <c r="X99" s="2"/>
    </row>
    <row r="100" spans="1:24" ht="15.75" customHeight="1">
      <c r="A100" s="12" t="s">
        <v>38</v>
      </c>
      <c r="B100" s="25" t="s">
        <v>37</v>
      </c>
      <c r="C100" s="883" t="s">
        <v>37</v>
      </c>
      <c r="D100" s="878"/>
      <c r="E100" s="2"/>
      <c r="F100" s="2"/>
      <c r="G100" s="2"/>
      <c r="H100" s="2"/>
      <c r="I100" s="2"/>
      <c r="J100" s="2"/>
      <c r="K100" s="2"/>
      <c r="L100" s="2"/>
      <c r="M100" s="2"/>
      <c r="N100" s="2"/>
      <c r="O100" s="2"/>
      <c r="P100" s="2"/>
      <c r="Q100" s="2"/>
      <c r="R100" s="2"/>
      <c r="S100" s="2"/>
      <c r="T100" s="2"/>
      <c r="U100" s="2"/>
      <c r="V100" s="2"/>
      <c r="W100" s="2"/>
      <c r="X100" s="2"/>
    </row>
    <row r="101" spans="1:24" ht="15.75" customHeight="1">
      <c r="A101" s="12" t="s">
        <v>40</v>
      </c>
      <c r="B101" s="25" t="s">
        <v>110</v>
      </c>
      <c r="C101" s="908" t="s">
        <v>111</v>
      </c>
      <c r="D101" s="878"/>
      <c r="E101" s="2"/>
      <c r="F101" s="2"/>
      <c r="G101" s="2"/>
      <c r="H101" s="2"/>
      <c r="I101" s="2"/>
      <c r="J101" s="2"/>
      <c r="K101" s="2"/>
      <c r="L101" s="2"/>
      <c r="M101" s="2"/>
      <c r="N101" s="2"/>
      <c r="O101" s="2"/>
      <c r="P101" s="2"/>
      <c r="Q101" s="2"/>
      <c r="R101" s="2"/>
      <c r="S101" s="2"/>
      <c r="T101" s="2"/>
      <c r="U101" s="2"/>
      <c r="V101" s="2"/>
      <c r="W101" s="2"/>
      <c r="X101" s="2"/>
    </row>
    <row r="102" spans="1:24" ht="15.75" customHeight="1">
      <c r="A102" s="12" t="s">
        <v>42</v>
      </c>
      <c r="B102" s="19" t="s">
        <v>112</v>
      </c>
      <c r="C102" s="895" t="s">
        <v>113</v>
      </c>
      <c r="D102" s="878"/>
      <c r="E102" s="2"/>
      <c r="F102" s="2"/>
      <c r="G102" s="2"/>
      <c r="H102" s="2"/>
      <c r="I102" s="2"/>
      <c r="J102" s="2"/>
      <c r="K102" s="2"/>
      <c r="L102" s="2"/>
      <c r="M102" s="2"/>
      <c r="N102" s="2"/>
      <c r="O102" s="2"/>
      <c r="P102" s="2"/>
      <c r="Q102" s="2"/>
      <c r="R102" s="2"/>
      <c r="S102" s="2"/>
      <c r="T102" s="2"/>
      <c r="U102" s="2"/>
      <c r="V102" s="2"/>
      <c r="W102" s="2"/>
      <c r="X102" s="2"/>
    </row>
    <row r="103" spans="1:24" ht="15.75" customHeight="1">
      <c r="A103" s="21" t="s">
        <v>43</v>
      </c>
      <c r="B103" s="19" t="s">
        <v>114</v>
      </c>
      <c r="C103" s="895" t="s">
        <v>115</v>
      </c>
      <c r="D103" s="878"/>
      <c r="E103" s="2"/>
      <c r="F103" s="2"/>
      <c r="G103" s="2"/>
      <c r="H103" s="2"/>
      <c r="I103" s="2"/>
      <c r="J103" s="2"/>
      <c r="K103" s="2"/>
      <c r="L103" s="2"/>
      <c r="M103" s="2"/>
      <c r="N103" s="2"/>
      <c r="O103" s="2"/>
      <c r="P103" s="2"/>
      <c r="Q103" s="2"/>
      <c r="R103" s="2"/>
      <c r="S103" s="2"/>
      <c r="T103" s="2"/>
      <c r="U103" s="2"/>
      <c r="V103" s="2"/>
      <c r="W103" s="2"/>
      <c r="X103" s="2"/>
    </row>
    <row r="104" spans="1:24" ht="15.75" customHeight="1">
      <c r="A104" s="12" t="s">
        <v>27</v>
      </c>
      <c r="B104" s="20" t="s">
        <v>37</v>
      </c>
      <c r="C104" s="895" t="s">
        <v>37</v>
      </c>
      <c r="D104" s="878"/>
      <c r="E104" s="2"/>
      <c r="F104" s="2"/>
      <c r="G104" s="2"/>
      <c r="H104" s="2"/>
      <c r="I104" s="2"/>
      <c r="J104" s="2"/>
      <c r="K104" s="2"/>
      <c r="L104" s="2"/>
      <c r="M104" s="2"/>
      <c r="N104" s="2"/>
      <c r="O104" s="2"/>
      <c r="P104" s="2"/>
      <c r="Q104" s="2"/>
      <c r="R104" s="2"/>
      <c r="S104" s="2"/>
      <c r="T104" s="2"/>
      <c r="U104" s="2"/>
      <c r="V104" s="2"/>
      <c r="W104" s="2"/>
      <c r="X104" s="2"/>
    </row>
    <row r="105" spans="1:24" ht="15" customHeight="1">
      <c r="A105" s="884" t="s">
        <v>46</v>
      </c>
      <c r="B105" s="880"/>
      <c r="C105" s="880"/>
      <c r="D105" s="881"/>
      <c r="E105" s="2"/>
      <c r="F105" s="2"/>
      <c r="G105" s="2"/>
      <c r="H105" s="2"/>
      <c r="I105" s="2"/>
      <c r="J105" s="2"/>
      <c r="K105" s="2"/>
      <c r="L105" s="2"/>
      <c r="M105" s="2"/>
      <c r="N105" s="2"/>
      <c r="O105" s="2"/>
      <c r="P105" s="2"/>
      <c r="Q105" s="2"/>
      <c r="R105" s="2"/>
      <c r="S105" s="2"/>
      <c r="T105" s="2"/>
      <c r="U105" s="2"/>
      <c r="V105" s="2"/>
      <c r="W105" s="2"/>
      <c r="X105" s="2"/>
    </row>
    <row r="106" spans="1:24" ht="15" customHeight="1">
      <c r="A106" s="11" t="s">
        <v>10</v>
      </c>
      <c r="B106" s="22" t="s">
        <v>47</v>
      </c>
      <c r="C106" s="885" t="s">
        <v>48</v>
      </c>
      <c r="D106" s="878"/>
      <c r="E106" s="2"/>
      <c r="F106" s="2"/>
      <c r="G106" s="2"/>
      <c r="H106" s="2"/>
      <c r="I106" s="2"/>
      <c r="J106" s="2"/>
      <c r="K106" s="2"/>
      <c r="L106" s="2"/>
      <c r="M106" s="2"/>
      <c r="N106" s="2"/>
      <c r="O106" s="2"/>
      <c r="P106" s="2"/>
      <c r="Q106" s="2"/>
      <c r="R106" s="2"/>
      <c r="S106" s="2"/>
      <c r="T106" s="2"/>
      <c r="U106" s="2"/>
      <c r="V106" s="2"/>
      <c r="W106" s="2"/>
      <c r="X106" s="2"/>
    </row>
    <row r="107" spans="1:24" ht="15.75" customHeight="1">
      <c r="A107" s="21" t="s">
        <v>49</v>
      </c>
      <c r="B107" s="35" t="s">
        <v>116</v>
      </c>
      <c r="C107" s="895" t="s">
        <v>117</v>
      </c>
      <c r="D107" s="878"/>
      <c r="E107" s="2"/>
      <c r="F107" s="2"/>
      <c r="G107" s="2"/>
      <c r="H107" s="2"/>
      <c r="I107" s="2"/>
      <c r="J107" s="2"/>
      <c r="K107" s="2"/>
      <c r="L107" s="2"/>
      <c r="M107" s="2"/>
      <c r="N107" s="2"/>
      <c r="O107" s="2"/>
      <c r="P107" s="2"/>
      <c r="Q107" s="2"/>
      <c r="R107" s="2"/>
      <c r="S107" s="2"/>
      <c r="T107" s="2"/>
      <c r="U107" s="2"/>
      <c r="V107" s="2"/>
      <c r="W107" s="2"/>
      <c r="X107" s="2"/>
    </row>
    <row r="108" spans="1:24" ht="15.75" customHeight="1">
      <c r="A108" s="21" t="s">
        <v>51</v>
      </c>
      <c r="B108" s="35" t="s">
        <v>118</v>
      </c>
      <c r="C108" s="883" t="s">
        <v>37</v>
      </c>
      <c r="D108" s="878"/>
      <c r="E108" s="2"/>
      <c r="F108" s="2"/>
      <c r="G108" s="2"/>
      <c r="H108" s="2"/>
      <c r="I108" s="2"/>
      <c r="J108" s="2"/>
      <c r="K108" s="2"/>
      <c r="L108" s="2"/>
      <c r="M108" s="2"/>
      <c r="N108" s="2"/>
      <c r="O108" s="2"/>
      <c r="P108" s="2"/>
      <c r="Q108" s="2"/>
      <c r="R108" s="2"/>
      <c r="S108" s="2"/>
      <c r="T108" s="2"/>
      <c r="U108" s="2"/>
      <c r="V108" s="2"/>
      <c r="W108" s="2"/>
      <c r="X108" s="2"/>
    </row>
    <row r="109" spans="1:24" ht="15.75" customHeight="1">
      <c r="A109" s="21" t="s">
        <v>53</v>
      </c>
      <c r="B109" s="35" t="s">
        <v>119</v>
      </c>
      <c r="C109" s="883" t="s">
        <v>120</v>
      </c>
      <c r="D109" s="878"/>
      <c r="E109" s="2"/>
      <c r="F109" s="2"/>
      <c r="G109" s="2"/>
      <c r="H109" s="2"/>
      <c r="I109" s="2"/>
      <c r="J109" s="2"/>
      <c r="K109" s="2"/>
      <c r="L109" s="2"/>
      <c r="M109" s="2"/>
      <c r="N109" s="2"/>
      <c r="O109" s="2"/>
      <c r="P109" s="2"/>
      <c r="Q109" s="2"/>
      <c r="R109" s="2"/>
      <c r="S109" s="2"/>
      <c r="T109" s="2"/>
      <c r="U109" s="2"/>
      <c r="V109" s="2"/>
      <c r="W109" s="2"/>
      <c r="X109" s="2"/>
    </row>
    <row r="110" spans="1:24" ht="15.75" customHeight="1">
      <c r="A110" s="21" t="s">
        <v>56</v>
      </c>
      <c r="B110" s="35" t="s">
        <v>121</v>
      </c>
      <c r="C110" s="883" t="s">
        <v>37</v>
      </c>
      <c r="D110" s="878"/>
      <c r="E110" s="2"/>
      <c r="F110" s="2"/>
      <c r="G110" s="2"/>
      <c r="H110" s="2"/>
      <c r="I110" s="2"/>
      <c r="J110" s="2"/>
      <c r="K110" s="2"/>
      <c r="L110" s="2"/>
      <c r="M110" s="2"/>
      <c r="N110" s="2"/>
      <c r="O110" s="2"/>
      <c r="P110" s="2"/>
      <c r="Q110" s="2"/>
      <c r="R110" s="2"/>
      <c r="S110" s="2"/>
      <c r="T110" s="2"/>
      <c r="U110" s="2"/>
      <c r="V110" s="2"/>
      <c r="W110" s="2"/>
      <c r="X110" s="2"/>
    </row>
    <row r="111" spans="1:24" ht="15.75" customHeight="1">
      <c r="A111" s="21" t="s">
        <v>58</v>
      </c>
      <c r="B111" s="25" t="s">
        <v>37</v>
      </c>
      <c r="C111" s="883" t="s">
        <v>122</v>
      </c>
      <c r="D111" s="878"/>
      <c r="E111" s="2"/>
      <c r="F111" s="2"/>
      <c r="G111" s="2"/>
      <c r="H111" s="2"/>
      <c r="I111" s="2"/>
      <c r="J111" s="2"/>
      <c r="K111" s="2"/>
      <c r="L111" s="2"/>
      <c r="M111" s="2"/>
      <c r="N111" s="2"/>
      <c r="O111" s="2"/>
      <c r="P111" s="2"/>
      <c r="Q111" s="2"/>
      <c r="R111" s="2"/>
      <c r="S111" s="2"/>
      <c r="T111" s="2"/>
      <c r="U111" s="2"/>
      <c r="V111" s="2"/>
      <c r="W111" s="2"/>
      <c r="X111" s="2"/>
    </row>
    <row r="112" spans="1:24" ht="15.75" customHeight="1">
      <c r="A112" s="21" t="s">
        <v>61</v>
      </c>
      <c r="B112" s="25" t="s">
        <v>37</v>
      </c>
      <c r="C112" s="883" t="s">
        <v>37</v>
      </c>
      <c r="D112" s="878"/>
      <c r="E112" s="2"/>
      <c r="F112" s="2"/>
      <c r="G112" s="2"/>
      <c r="H112" s="2"/>
      <c r="I112" s="2"/>
      <c r="J112" s="2"/>
      <c r="K112" s="2"/>
      <c r="L112" s="2"/>
      <c r="M112" s="2"/>
      <c r="N112" s="2"/>
      <c r="O112" s="2"/>
      <c r="P112" s="2"/>
      <c r="Q112" s="2"/>
      <c r="R112" s="2"/>
      <c r="S112" s="2"/>
      <c r="T112" s="2"/>
      <c r="U112" s="2"/>
      <c r="V112" s="2"/>
      <c r="W112" s="2"/>
      <c r="X112" s="2"/>
    </row>
    <row r="113" spans="1:24" ht="15.75" customHeight="1">
      <c r="A113" s="21" t="s">
        <v>27</v>
      </c>
      <c r="B113" s="35" t="s">
        <v>123</v>
      </c>
      <c r="C113" s="883" t="s">
        <v>124</v>
      </c>
      <c r="D113" s="878"/>
      <c r="E113" s="2"/>
      <c r="F113" s="2"/>
      <c r="G113" s="2"/>
      <c r="H113" s="2"/>
      <c r="I113" s="2"/>
      <c r="J113" s="2"/>
      <c r="K113" s="2"/>
      <c r="L113" s="2"/>
      <c r="M113" s="2"/>
      <c r="N113" s="2"/>
      <c r="O113" s="2"/>
      <c r="P113" s="2"/>
      <c r="Q113" s="2"/>
      <c r="R113" s="2"/>
      <c r="S113" s="2"/>
      <c r="T113" s="2"/>
      <c r="U113" s="2"/>
      <c r="V113" s="2"/>
      <c r="W113" s="2"/>
      <c r="X113" s="2"/>
    </row>
    <row r="114" spans="1:2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2.75" customHeight="1">
      <c r="A115" s="28"/>
      <c r="B115" s="29"/>
      <c r="C115" s="30"/>
      <c r="D115" s="31"/>
      <c r="E115" s="2"/>
      <c r="F115" s="2"/>
      <c r="G115" s="2"/>
      <c r="H115" s="2"/>
      <c r="I115" s="2"/>
      <c r="J115" s="2"/>
      <c r="K115" s="2"/>
      <c r="L115" s="2"/>
      <c r="M115" s="2"/>
      <c r="N115" s="2"/>
      <c r="O115" s="2"/>
      <c r="P115" s="2"/>
      <c r="Q115" s="2"/>
      <c r="R115" s="2"/>
      <c r="S115" s="2"/>
      <c r="T115" s="2"/>
      <c r="U115" s="2"/>
      <c r="V115" s="2"/>
      <c r="W115" s="2"/>
      <c r="X115" s="2"/>
    </row>
    <row r="116" spans="1:24"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6.5" customHeight="1">
      <c r="A117" s="38" t="s">
        <v>4</v>
      </c>
      <c r="B117" s="909" t="s">
        <v>125</v>
      </c>
      <c r="C117" s="892"/>
      <c r="D117" s="892"/>
      <c r="E117" s="7"/>
      <c r="F117" s="2"/>
      <c r="G117" s="2"/>
      <c r="H117" s="2"/>
      <c r="I117" s="2"/>
      <c r="J117" s="2"/>
      <c r="K117" s="2"/>
      <c r="L117" s="2"/>
      <c r="M117" s="2"/>
      <c r="N117" s="2"/>
      <c r="O117" s="2"/>
      <c r="P117" s="2"/>
      <c r="Q117" s="2"/>
      <c r="R117" s="2"/>
      <c r="S117" s="2"/>
      <c r="T117" s="2"/>
      <c r="U117" s="2"/>
      <c r="V117" s="2"/>
      <c r="W117" s="2"/>
      <c r="X117" s="2"/>
    </row>
    <row r="118" spans="1:24" ht="6" customHeight="1">
      <c r="A118" s="39"/>
      <c r="B118" s="39"/>
      <c r="C118" s="39"/>
      <c r="D118" s="39"/>
      <c r="E118" s="7"/>
      <c r="F118" s="2"/>
      <c r="G118" s="2"/>
      <c r="H118" s="2"/>
      <c r="I118" s="2"/>
      <c r="J118" s="2"/>
      <c r="K118" s="2"/>
      <c r="L118" s="2"/>
      <c r="M118" s="2"/>
      <c r="N118" s="2"/>
      <c r="O118" s="2"/>
      <c r="P118" s="2"/>
      <c r="Q118" s="2"/>
      <c r="R118" s="2"/>
      <c r="S118" s="2"/>
      <c r="T118" s="2"/>
      <c r="U118" s="2"/>
      <c r="V118" s="2"/>
      <c r="W118" s="2"/>
      <c r="X118" s="2"/>
    </row>
    <row r="119" spans="1:24" ht="29.25" customHeight="1">
      <c r="A119" s="40" t="s">
        <v>6</v>
      </c>
      <c r="B119" s="2"/>
      <c r="C119" s="2"/>
      <c r="D119" s="2"/>
      <c r="E119" s="7"/>
      <c r="F119" s="2"/>
      <c r="G119" s="2"/>
      <c r="H119" s="2"/>
      <c r="I119" s="2"/>
      <c r="J119" s="2"/>
      <c r="K119" s="2"/>
      <c r="L119" s="2"/>
      <c r="M119" s="2"/>
      <c r="N119" s="2"/>
      <c r="O119" s="2"/>
      <c r="P119" s="2"/>
      <c r="Q119" s="2"/>
      <c r="R119" s="2"/>
      <c r="S119" s="2"/>
      <c r="T119" s="2"/>
      <c r="U119" s="2"/>
      <c r="V119" s="2"/>
      <c r="W119" s="2"/>
      <c r="X119" s="2"/>
    </row>
    <row r="120" spans="1:24" ht="16.5" customHeight="1">
      <c r="A120" s="41"/>
      <c r="B120" s="891">
        <v>44529</v>
      </c>
      <c r="C120" s="892"/>
      <c r="D120" s="892"/>
      <c r="E120" s="7"/>
      <c r="F120" s="2"/>
      <c r="G120" s="2"/>
      <c r="H120" s="2"/>
      <c r="I120" s="2"/>
      <c r="J120" s="2"/>
      <c r="K120" s="2"/>
      <c r="L120" s="2"/>
      <c r="M120" s="2"/>
      <c r="N120" s="2"/>
      <c r="O120" s="2"/>
      <c r="P120" s="2"/>
      <c r="Q120" s="2"/>
      <c r="R120" s="2"/>
      <c r="S120" s="2"/>
      <c r="T120" s="2"/>
      <c r="U120" s="2"/>
      <c r="V120" s="2"/>
      <c r="W120" s="2"/>
      <c r="X120" s="2"/>
    </row>
    <row r="121" spans="1:24" ht="39" customHeight="1">
      <c r="A121" s="40" t="s">
        <v>7</v>
      </c>
      <c r="B121" s="909" t="s">
        <v>8</v>
      </c>
      <c r="C121" s="892"/>
      <c r="D121" s="892"/>
      <c r="E121" s="7"/>
      <c r="F121" s="2"/>
      <c r="G121" s="2"/>
      <c r="H121" s="2"/>
      <c r="I121" s="2"/>
      <c r="J121" s="2"/>
      <c r="K121" s="2"/>
      <c r="L121" s="2"/>
      <c r="M121" s="2"/>
      <c r="N121" s="2"/>
      <c r="O121" s="2"/>
      <c r="P121" s="2"/>
      <c r="Q121" s="2"/>
      <c r="R121" s="2"/>
      <c r="S121" s="2"/>
      <c r="T121" s="2"/>
      <c r="U121" s="2"/>
      <c r="V121" s="2"/>
      <c r="W121" s="2"/>
      <c r="X121" s="2"/>
    </row>
    <row r="122" spans="1:24" ht="12.75" customHeight="1">
      <c r="A122" s="39"/>
      <c r="B122" s="39"/>
      <c r="C122" s="39"/>
      <c r="D122" s="39"/>
      <c r="E122" s="7"/>
      <c r="F122" s="2"/>
      <c r="G122" s="2"/>
      <c r="H122" s="2"/>
      <c r="I122" s="2"/>
      <c r="J122" s="2"/>
      <c r="K122" s="2"/>
      <c r="L122" s="2"/>
      <c r="M122" s="2"/>
      <c r="N122" s="2"/>
      <c r="O122" s="2"/>
      <c r="P122" s="2"/>
      <c r="Q122" s="2"/>
      <c r="R122" s="2"/>
      <c r="S122" s="2"/>
      <c r="T122" s="2"/>
      <c r="U122" s="2"/>
      <c r="V122" s="2"/>
      <c r="W122" s="2"/>
      <c r="X122" s="2"/>
    </row>
    <row r="123" spans="1:24" ht="17.25" customHeight="1">
      <c r="A123" s="897" t="s">
        <v>9</v>
      </c>
      <c r="B123" s="893"/>
      <c r="C123" s="893"/>
      <c r="D123" s="878"/>
      <c r="E123" s="2"/>
      <c r="F123" s="2"/>
      <c r="G123" s="2"/>
      <c r="H123" s="2"/>
      <c r="I123" s="2"/>
      <c r="J123" s="2"/>
      <c r="K123" s="2"/>
      <c r="L123" s="2"/>
      <c r="M123" s="2"/>
      <c r="N123" s="2"/>
      <c r="O123" s="2"/>
      <c r="P123" s="2"/>
      <c r="Q123" s="2"/>
      <c r="R123" s="2"/>
      <c r="S123" s="2"/>
      <c r="T123" s="2"/>
      <c r="U123" s="2"/>
      <c r="V123" s="2"/>
      <c r="W123" s="2"/>
      <c r="X123" s="2"/>
    </row>
    <row r="124" spans="1:24" ht="17.25" customHeight="1">
      <c r="A124" s="43" t="s">
        <v>10</v>
      </c>
      <c r="B124" s="43" t="s">
        <v>11</v>
      </c>
      <c r="C124" s="910" t="s">
        <v>12</v>
      </c>
      <c r="D124" s="902"/>
      <c r="E124" s="2"/>
      <c r="F124" s="2"/>
      <c r="G124" s="2"/>
      <c r="H124" s="2"/>
      <c r="I124" s="2"/>
      <c r="J124" s="2"/>
      <c r="K124" s="2"/>
      <c r="L124" s="2"/>
      <c r="M124" s="2"/>
      <c r="N124" s="2"/>
      <c r="O124" s="2"/>
      <c r="P124" s="2"/>
      <c r="Q124" s="2"/>
      <c r="R124" s="2"/>
      <c r="S124" s="2"/>
      <c r="T124" s="2"/>
      <c r="U124" s="2"/>
      <c r="V124" s="2"/>
      <c r="W124" s="2"/>
      <c r="X124" s="2"/>
    </row>
    <row r="125" spans="1:24" ht="135" customHeight="1">
      <c r="A125" s="1" t="s">
        <v>13</v>
      </c>
      <c r="B125" s="18" t="s">
        <v>126</v>
      </c>
      <c r="C125" s="883" t="s">
        <v>127</v>
      </c>
      <c r="D125" s="878"/>
      <c r="E125" s="2"/>
      <c r="F125" s="2"/>
      <c r="G125" s="2"/>
      <c r="H125" s="2"/>
      <c r="I125" s="2"/>
      <c r="J125" s="2"/>
      <c r="K125" s="2"/>
      <c r="L125" s="2"/>
      <c r="M125" s="2"/>
      <c r="N125" s="2"/>
      <c r="O125" s="2"/>
      <c r="P125" s="2"/>
      <c r="Q125" s="2"/>
      <c r="R125" s="2"/>
      <c r="S125" s="2"/>
      <c r="T125" s="2"/>
      <c r="U125" s="2"/>
      <c r="V125" s="2"/>
      <c r="W125" s="2"/>
      <c r="X125" s="2"/>
    </row>
    <row r="126" spans="1:24" ht="15.75" customHeight="1">
      <c r="A126" s="1" t="s">
        <v>16</v>
      </c>
      <c r="B126" s="23" t="s">
        <v>128</v>
      </c>
      <c r="C126" s="895"/>
      <c r="D126" s="878"/>
      <c r="E126" s="2"/>
      <c r="F126" s="2"/>
      <c r="G126" s="2"/>
      <c r="H126" s="2"/>
      <c r="I126" s="2"/>
      <c r="J126" s="2"/>
      <c r="K126" s="2"/>
      <c r="L126" s="2"/>
      <c r="M126" s="2"/>
      <c r="N126" s="2"/>
      <c r="O126" s="2"/>
      <c r="P126" s="2"/>
      <c r="Q126" s="2"/>
      <c r="R126" s="2"/>
      <c r="S126" s="2"/>
      <c r="T126" s="2"/>
      <c r="U126" s="2"/>
      <c r="V126" s="2"/>
      <c r="W126" s="2"/>
      <c r="X126" s="2"/>
    </row>
    <row r="127" spans="1:24" ht="15.75" customHeight="1">
      <c r="A127" s="1" t="s">
        <v>19</v>
      </c>
      <c r="B127" s="18" t="s">
        <v>8</v>
      </c>
      <c r="C127" s="895" t="s">
        <v>129</v>
      </c>
      <c r="D127" s="878"/>
      <c r="E127" s="2"/>
      <c r="F127" s="2"/>
      <c r="G127" s="2"/>
      <c r="H127" s="2"/>
      <c r="I127" s="2"/>
      <c r="J127" s="2"/>
      <c r="K127" s="2"/>
      <c r="L127" s="2"/>
      <c r="M127" s="2"/>
      <c r="N127" s="2"/>
      <c r="O127" s="2"/>
      <c r="P127" s="2"/>
      <c r="Q127" s="2"/>
      <c r="R127" s="2"/>
      <c r="S127" s="2"/>
      <c r="T127" s="2"/>
      <c r="U127" s="2"/>
      <c r="V127" s="2"/>
      <c r="W127" s="2"/>
      <c r="X127" s="2"/>
    </row>
    <row r="128" spans="1:24" ht="15.75" customHeight="1">
      <c r="A128" s="1" t="s">
        <v>21</v>
      </c>
      <c r="B128" s="23" t="s">
        <v>130</v>
      </c>
      <c r="C128" s="895" t="s">
        <v>8</v>
      </c>
      <c r="D128" s="878"/>
      <c r="E128" s="5"/>
      <c r="F128" s="5"/>
      <c r="G128" s="5"/>
      <c r="H128" s="5"/>
      <c r="I128" s="5"/>
      <c r="J128" s="5"/>
      <c r="K128" s="5"/>
      <c r="L128" s="5"/>
      <c r="M128" s="5"/>
      <c r="N128" s="5"/>
      <c r="O128" s="5"/>
      <c r="P128" s="5"/>
      <c r="Q128" s="5"/>
      <c r="R128" s="5"/>
      <c r="S128" s="5"/>
      <c r="T128" s="5"/>
      <c r="U128" s="5"/>
      <c r="V128" s="5"/>
      <c r="W128" s="5"/>
      <c r="X128" s="5"/>
    </row>
    <row r="129" spans="1:24" ht="15.75" customHeight="1">
      <c r="A129" s="1" t="s">
        <v>24</v>
      </c>
      <c r="B129" s="18" t="s">
        <v>131</v>
      </c>
      <c r="C129" s="895" t="s">
        <v>8</v>
      </c>
      <c r="D129" s="878"/>
      <c r="E129" s="5"/>
      <c r="F129" s="5"/>
      <c r="G129" s="5"/>
      <c r="H129" s="5"/>
      <c r="I129" s="5"/>
      <c r="J129" s="5"/>
      <c r="K129" s="5"/>
      <c r="L129" s="5"/>
      <c r="M129" s="5"/>
      <c r="N129" s="5"/>
      <c r="O129" s="5"/>
      <c r="P129" s="5"/>
      <c r="Q129" s="5"/>
      <c r="R129" s="5"/>
      <c r="S129" s="5"/>
      <c r="T129" s="5"/>
      <c r="U129" s="5"/>
      <c r="V129" s="5"/>
      <c r="W129" s="5"/>
      <c r="X129" s="5"/>
    </row>
    <row r="130" spans="1:24" ht="75.75" customHeight="1">
      <c r="A130" s="1" t="s">
        <v>25</v>
      </c>
      <c r="B130" s="18" t="s">
        <v>132</v>
      </c>
      <c r="C130" s="883" t="s">
        <v>133</v>
      </c>
      <c r="D130" s="878"/>
      <c r="E130" s="2"/>
      <c r="F130" s="2"/>
      <c r="G130" s="2"/>
      <c r="H130" s="2"/>
      <c r="I130" s="2"/>
      <c r="J130" s="2"/>
      <c r="K130" s="2"/>
      <c r="L130" s="2"/>
      <c r="M130" s="2"/>
      <c r="N130" s="2"/>
      <c r="O130" s="2"/>
      <c r="P130" s="2"/>
      <c r="Q130" s="2"/>
      <c r="R130" s="2"/>
      <c r="S130" s="2"/>
      <c r="T130" s="2"/>
      <c r="U130" s="2"/>
      <c r="V130" s="2"/>
      <c r="W130" s="2"/>
      <c r="X130" s="2"/>
    </row>
    <row r="131" spans="1:24" ht="15.75" customHeight="1">
      <c r="A131" s="1" t="s">
        <v>27</v>
      </c>
      <c r="B131" s="23" t="s">
        <v>134</v>
      </c>
      <c r="C131" s="895" t="s">
        <v>135</v>
      </c>
      <c r="D131" s="878"/>
      <c r="E131" s="2"/>
      <c r="F131" s="2"/>
      <c r="G131" s="2"/>
      <c r="H131" s="2"/>
      <c r="I131" s="2"/>
      <c r="J131" s="2"/>
      <c r="K131" s="2"/>
      <c r="L131" s="2"/>
      <c r="M131" s="2"/>
      <c r="N131" s="2"/>
      <c r="O131" s="2"/>
      <c r="P131" s="2"/>
      <c r="Q131" s="2"/>
      <c r="R131" s="2"/>
      <c r="S131" s="2"/>
      <c r="T131" s="2"/>
      <c r="U131" s="2"/>
      <c r="V131" s="2"/>
      <c r="W131" s="2"/>
      <c r="X131" s="2"/>
    </row>
    <row r="132" spans="1:24" ht="17.25" customHeight="1">
      <c r="A132" s="897" t="s">
        <v>30</v>
      </c>
      <c r="B132" s="893"/>
      <c r="C132" s="893"/>
      <c r="D132" s="878"/>
      <c r="E132" s="2"/>
      <c r="F132" s="2"/>
      <c r="G132" s="2"/>
      <c r="H132" s="2"/>
      <c r="I132" s="2"/>
      <c r="J132" s="2"/>
      <c r="K132" s="2"/>
      <c r="L132" s="2"/>
      <c r="M132" s="2"/>
      <c r="N132" s="2"/>
      <c r="O132" s="2"/>
      <c r="P132" s="2"/>
      <c r="Q132" s="2"/>
      <c r="R132" s="2"/>
      <c r="S132" s="2"/>
      <c r="T132" s="2"/>
      <c r="U132" s="2"/>
      <c r="V132" s="2"/>
      <c r="W132" s="2"/>
      <c r="X132" s="2"/>
    </row>
    <row r="133" spans="1:24" ht="17.25" customHeight="1">
      <c r="A133" s="43" t="s">
        <v>10</v>
      </c>
      <c r="B133" s="42" t="s">
        <v>11</v>
      </c>
      <c r="C133" s="897" t="s">
        <v>12</v>
      </c>
      <c r="D133" s="878"/>
      <c r="E133" s="2"/>
      <c r="F133" s="2"/>
      <c r="G133" s="2"/>
      <c r="H133" s="2"/>
      <c r="I133" s="2"/>
      <c r="J133" s="2"/>
      <c r="K133" s="2"/>
      <c r="L133" s="2"/>
      <c r="M133" s="2"/>
      <c r="N133" s="2"/>
      <c r="O133" s="2"/>
      <c r="P133" s="2"/>
      <c r="Q133" s="2"/>
      <c r="R133" s="2"/>
      <c r="S133" s="2"/>
      <c r="T133" s="2"/>
      <c r="U133" s="2"/>
      <c r="V133" s="2"/>
      <c r="W133" s="2"/>
      <c r="X133" s="2"/>
    </row>
    <row r="134" spans="1:24" ht="15.75" customHeight="1">
      <c r="A134" s="1" t="s">
        <v>31</v>
      </c>
      <c r="B134" s="17" t="s">
        <v>136</v>
      </c>
      <c r="C134" s="895" t="s">
        <v>8</v>
      </c>
      <c r="D134" s="878"/>
      <c r="E134" s="2"/>
      <c r="F134" s="2"/>
      <c r="G134" s="2"/>
      <c r="H134" s="2"/>
      <c r="I134" s="2"/>
      <c r="J134" s="2"/>
      <c r="K134" s="2"/>
      <c r="L134" s="2"/>
      <c r="M134" s="2"/>
      <c r="N134" s="2"/>
      <c r="O134" s="2"/>
      <c r="P134" s="2"/>
      <c r="Q134" s="2"/>
      <c r="R134" s="2"/>
      <c r="S134" s="2"/>
      <c r="T134" s="2"/>
      <c r="U134" s="2"/>
      <c r="V134" s="2"/>
      <c r="W134" s="2"/>
      <c r="X134" s="2"/>
    </row>
    <row r="135" spans="1:24" ht="132.75" customHeight="1">
      <c r="A135" s="1" t="s">
        <v>33</v>
      </c>
      <c r="B135" s="25" t="s">
        <v>137</v>
      </c>
      <c r="C135" s="895" t="s">
        <v>138</v>
      </c>
      <c r="D135" s="878"/>
      <c r="E135" s="2"/>
      <c r="F135" s="2"/>
      <c r="G135" s="2"/>
      <c r="H135" s="2"/>
      <c r="I135" s="2"/>
      <c r="J135" s="2"/>
      <c r="K135" s="2"/>
      <c r="L135" s="2"/>
      <c r="M135" s="2"/>
      <c r="N135" s="2"/>
      <c r="O135" s="2"/>
      <c r="P135" s="2"/>
      <c r="Q135" s="2"/>
      <c r="R135" s="2"/>
      <c r="S135" s="2"/>
      <c r="T135" s="2"/>
      <c r="U135" s="2"/>
      <c r="V135" s="2"/>
      <c r="W135" s="2"/>
      <c r="X135" s="2"/>
    </row>
    <row r="136" spans="1:24" ht="29.25" customHeight="1">
      <c r="A136" s="1" t="s">
        <v>36</v>
      </c>
      <c r="B136" s="17" t="s">
        <v>8</v>
      </c>
      <c r="C136" s="895" t="s">
        <v>8</v>
      </c>
      <c r="D136" s="878"/>
      <c r="E136" s="2"/>
      <c r="F136" s="2"/>
      <c r="G136" s="2"/>
      <c r="H136" s="2"/>
      <c r="I136" s="2"/>
      <c r="J136" s="2"/>
      <c r="K136" s="2"/>
      <c r="L136" s="2"/>
      <c r="M136" s="2"/>
      <c r="N136" s="2"/>
      <c r="O136" s="2"/>
      <c r="P136" s="2"/>
      <c r="Q136" s="2"/>
      <c r="R136" s="2"/>
      <c r="S136" s="2"/>
      <c r="T136" s="2"/>
      <c r="U136" s="2"/>
      <c r="V136" s="2"/>
      <c r="W136" s="2"/>
      <c r="X136" s="2"/>
    </row>
    <row r="137" spans="1:24" ht="29.25" customHeight="1">
      <c r="A137" s="1" t="s">
        <v>38</v>
      </c>
      <c r="B137" s="17" t="s">
        <v>8</v>
      </c>
      <c r="C137" s="895" t="s">
        <v>139</v>
      </c>
      <c r="D137" s="878"/>
      <c r="E137" s="2"/>
      <c r="F137" s="2"/>
      <c r="G137" s="2"/>
      <c r="H137" s="2"/>
      <c r="I137" s="2"/>
      <c r="J137" s="2"/>
      <c r="K137" s="2"/>
      <c r="L137" s="2"/>
      <c r="M137" s="2"/>
      <c r="N137" s="2"/>
      <c r="O137" s="2"/>
      <c r="P137" s="2"/>
      <c r="Q137" s="2"/>
      <c r="R137" s="2"/>
      <c r="S137" s="2"/>
      <c r="T137" s="2"/>
      <c r="U137" s="2"/>
      <c r="V137" s="2"/>
      <c r="W137" s="2"/>
      <c r="X137" s="2"/>
    </row>
    <row r="138" spans="1:24" ht="48" customHeight="1">
      <c r="A138" s="1" t="s">
        <v>40</v>
      </c>
      <c r="B138" s="17" t="s">
        <v>8</v>
      </c>
      <c r="C138" s="895" t="s">
        <v>140</v>
      </c>
      <c r="D138" s="878"/>
      <c r="E138" s="2"/>
      <c r="F138" s="2"/>
      <c r="G138" s="2"/>
      <c r="H138" s="2"/>
      <c r="I138" s="2"/>
      <c r="J138" s="2"/>
      <c r="K138" s="2"/>
      <c r="L138" s="2"/>
      <c r="M138" s="2"/>
      <c r="N138" s="2"/>
      <c r="O138" s="2"/>
      <c r="P138" s="2"/>
      <c r="Q138" s="2"/>
      <c r="R138" s="2"/>
      <c r="S138" s="2"/>
      <c r="T138" s="2"/>
      <c r="U138" s="2"/>
      <c r="V138" s="2"/>
      <c r="W138" s="2"/>
      <c r="X138" s="2"/>
    </row>
    <row r="139" spans="1:24" ht="48" customHeight="1">
      <c r="A139" s="1" t="s">
        <v>42</v>
      </c>
      <c r="B139" s="20" t="s">
        <v>8</v>
      </c>
      <c r="C139" s="895" t="s">
        <v>141</v>
      </c>
      <c r="D139" s="878"/>
      <c r="E139" s="2"/>
      <c r="F139" s="2"/>
      <c r="G139" s="2"/>
      <c r="H139" s="2"/>
      <c r="I139" s="2"/>
      <c r="J139" s="2"/>
      <c r="K139" s="2"/>
      <c r="L139" s="2"/>
      <c r="M139" s="2"/>
      <c r="N139" s="2"/>
      <c r="O139" s="2"/>
      <c r="P139" s="2"/>
      <c r="Q139" s="2"/>
      <c r="R139" s="2"/>
      <c r="S139" s="2"/>
      <c r="T139" s="2"/>
      <c r="U139" s="2"/>
      <c r="V139" s="2"/>
      <c r="W139" s="2"/>
      <c r="X139" s="2"/>
    </row>
    <row r="140" spans="1:24" ht="75.75" customHeight="1">
      <c r="A140" s="35" t="s">
        <v>43</v>
      </c>
      <c r="B140" s="25" t="s">
        <v>142</v>
      </c>
      <c r="C140" s="883" t="s">
        <v>143</v>
      </c>
      <c r="D140" s="878"/>
      <c r="E140" s="2"/>
      <c r="F140" s="2"/>
      <c r="G140" s="2"/>
      <c r="H140" s="2"/>
      <c r="I140" s="2"/>
      <c r="J140" s="2"/>
      <c r="K140" s="2"/>
      <c r="L140" s="2"/>
      <c r="M140" s="2"/>
      <c r="N140" s="2"/>
      <c r="O140" s="2"/>
      <c r="P140" s="2"/>
      <c r="Q140" s="2"/>
      <c r="R140" s="2"/>
      <c r="S140" s="2"/>
      <c r="T140" s="2"/>
      <c r="U140" s="2"/>
      <c r="V140" s="2"/>
      <c r="W140" s="2"/>
      <c r="X140" s="2"/>
    </row>
    <row r="141" spans="1:24" ht="27" customHeight="1">
      <c r="A141" s="1" t="s">
        <v>27</v>
      </c>
      <c r="B141" s="20" t="s">
        <v>8</v>
      </c>
      <c r="C141" s="895" t="s">
        <v>8</v>
      </c>
      <c r="D141" s="878"/>
      <c r="E141" s="2"/>
      <c r="F141" s="2"/>
      <c r="G141" s="2"/>
      <c r="H141" s="2"/>
      <c r="I141" s="2"/>
      <c r="J141" s="2"/>
      <c r="K141" s="2"/>
      <c r="L141" s="2"/>
      <c r="M141" s="2"/>
      <c r="N141" s="2"/>
      <c r="O141" s="2"/>
      <c r="P141" s="2"/>
      <c r="Q141" s="2"/>
      <c r="R141" s="2"/>
      <c r="S141" s="2"/>
      <c r="T141" s="2"/>
      <c r="U141" s="2"/>
      <c r="V141" s="2"/>
      <c r="W141" s="2"/>
      <c r="X141" s="2"/>
    </row>
    <row r="142" spans="1:24" ht="18" customHeight="1">
      <c r="A142" s="913" t="s">
        <v>46</v>
      </c>
      <c r="B142" s="893"/>
      <c r="C142" s="893"/>
      <c r="D142" s="878"/>
      <c r="E142" s="2"/>
      <c r="F142" s="2"/>
      <c r="G142" s="2"/>
      <c r="H142" s="2"/>
      <c r="I142" s="2"/>
      <c r="J142" s="2"/>
      <c r="K142" s="2"/>
      <c r="L142" s="2"/>
      <c r="M142" s="2"/>
      <c r="N142" s="2"/>
      <c r="O142" s="2"/>
      <c r="P142" s="2"/>
      <c r="Q142" s="2"/>
      <c r="R142" s="2"/>
      <c r="S142" s="2"/>
      <c r="T142" s="2"/>
      <c r="U142" s="2"/>
      <c r="V142" s="2"/>
      <c r="W142" s="2"/>
      <c r="X142" s="2"/>
    </row>
    <row r="143" spans="1:24" ht="21.75" customHeight="1">
      <c r="A143" s="43" t="s">
        <v>10</v>
      </c>
      <c r="B143" s="45" t="s">
        <v>47</v>
      </c>
      <c r="C143" s="913" t="s">
        <v>48</v>
      </c>
      <c r="D143" s="878"/>
      <c r="E143" s="2"/>
      <c r="F143" s="2"/>
      <c r="G143" s="2"/>
      <c r="H143" s="2"/>
      <c r="I143" s="2"/>
      <c r="J143" s="2"/>
      <c r="K143" s="2"/>
      <c r="L143" s="2"/>
      <c r="M143" s="2"/>
      <c r="N143" s="2"/>
      <c r="O143" s="2"/>
      <c r="P143" s="2"/>
      <c r="Q143" s="2"/>
      <c r="R143" s="2"/>
      <c r="S143" s="2"/>
      <c r="T143" s="2"/>
      <c r="U143" s="2"/>
      <c r="V143" s="2"/>
      <c r="W143" s="2"/>
      <c r="X143" s="2"/>
    </row>
    <row r="144" spans="1:24" ht="48.75" customHeight="1">
      <c r="A144" s="35" t="s">
        <v>49</v>
      </c>
      <c r="B144" s="36" t="s">
        <v>8</v>
      </c>
      <c r="C144" s="895" t="s">
        <v>144</v>
      </c>
      <c r="D144" s="878"/>
      <c r="E144" s="24"/>
      <c r="F144" s="24"/>
      <c r="G144" s="24"/>
      <c r="H144" s="24"/>
      <c r="I144" s="24"/>
      <c r="J144" s="24"/>
      <c r="K144" s="24"/>
      <c r="L144" s="24"/>
      <c r="M144" s="24"/>
      <c r="N144" s="24"/>
      <c r="O144" s="24"/>
      <c r="P144" s="24"/>
      <c r="Q144" s="24"/>
      <c r="R144" s="24"/>
      <c r="S144" s="24"/>
      <c r="T144" s="24"/>
      <c r="U144" s="24"/>
      <c r="V144" s="24"/>
      <c r="W144" s="24"/>
      <c r="X144" s="24"/>
    </row>
    <row r="145" spans="1:24" ht="48.75" customHeight="1">
      <c r="A145" s="35" t="s">
        <v>51</v>
      </c>
      <c r="B145" s="36" t="s">
        <v>8</v>
      </c>
      <c r="C145" s="895" t="s">
        <v>145</v>
      </c>
      <c r="D145" s="878"/>
      <c r="E145" s="24"/>
      <c r="F145" s="24"/>
      <c r="G145" s="24"/>
      <c r="H145" s="24"/>
      <c r="I145" s="24"/>
      <c r="J145" s="24"/>
      <c r="K145" s="24"/>
      <c r="L145" s="24"/>
      <c r="M145" s="24"/>
      <c r="N145" s="24"/>
      <c r="O145" s="24"/>
      <c r="P145" s="24"/>
      <c r="Q145" s="24"/>
      <c r="R145" s="24"/>
      <c r="S145" s="24"/>
      <c r="T145" s="24"/>
      <c r="U145" s="24"/>
      <c r="V145" s="24"/>
      <c r="W145" s="24"/>
      <c r="X145" s="24"/>
    </row>
    <row r="146" spans="1:24" ht="73.5" customHeight="1">
      <c r="A146" s="35" t="s">
        <v>53</v>
      </c>
      <c r="B146" s="36" t="s">
        <v>146</v>
      </c>
      <c r="C146" s="883" t="s">
        <v>147</v>
      </c>
      <c r="D146" s="878"/>
      <c r="E146" s="24"/>
      <c r="F146" s="24"/>
      <c r="G146" s="24"/>
      <c r="H146" s="24"/>
      <c r="I146" s="24"/>
      <c r="J146" s="24"/>
      <c r="K146" s="24"/>
      <c r="L146" s="24"/>
      <c r="M146" s="24"/>
      <c r="N146" s="24"/>
      <c r="O146" s="24"/>
      <c r="P146" s="24"/>
      <c r="Q146" s="24"/>
      <c r="R146" s="24"/>
      <c r="S146" s="24"/>
      <c r="T146" s="24"/>
      <c r="U146" s="24"/>
      <c r="V146" s="24"/>
      <c r="W146" s="24"/>
      <c r="X146" s="24"/>
    </row>
    <row r="147" spans="1:24" ht="48.75" customHeight="1">
      <c r="A147" s="35" t="s">
        <v>56</v>
      </c>
      <c r="B147" s="36" t="s">
        <v>8</v>
      </c>
      <c r="C147" s="895" t="s">
        <v>8</v>
      </c>
      <c r="D147" s="878"/>
      <c r="E147" s="24"/>
      <c r="F147" s="24"/>
      <c r="G147" s="24"/>
      <c r="H147" s="24"/>
      <c r="I147" s="24"/>
      <c r="J147" s="24"/>
      <c r="K147" s="24"/>
      <c r="L147" s="24"/>
      <c r="M147" s="24"/>
      <c r="N147" s="24"/>
      <c r="O147" s="24"/>
      <c r="P147" s="24"/>
      <c r="Q147" s="24"/>
      <c r="R147" s="24"/>
      <c r="S147" s="24"/>
      <c r="T147" s="24"/>
      <c r="U147" s="24"/>
      <c r="V147" s="24"/>
      <c r="W147" s="24"/>
      <c r="X147" s="24"/>
    </row>
    <row r="148" spans="1:24" ht="48.75" customHeight="1">
      <c r="A148" s="35" t="s">
        <v>58</v>
      </c>
      <c r="B148" s="36" t="s">
        <v>8</v>
      </c>
      <c r="C148" s="883" t="s">
        <v>148</v>
      </c>
      <c r="D148" s="878"/>
      <c r="E148" s="24"/>
      <c r="F148" s="24"/>
      <c r="G148" s="24"/>
      <c r="H148" s="24"/>
      <c r="I148" s="24"/>
      <c r="J148" s="24"/>
      <c r="K148" s="24"/>
      <c r="L148" s="24"/>
      <c r="M148" s="24"/>
      <c r="N148" s="24"/>
      <c r="O148" s="24"/>
      <c r="P148" s="24"/>
      <c r="Q148" s="24"/>
      <c r="R148" s="24"/>
      <c r="S148" s="24"/>
      <c r="T148" s="24"/>
      <c r="U148" s="24"/>
      <c r="V148" s="24"/>
      <c r="W148" s="24"/>
      <c r="X148" s="24"/>
    </row>
    <row r="149" spans="1:24" ht="48.75" customHeight="1">
      <c r="A149" s="35" t="s">
        <v>61</v>
      </c>
      <c r="B149" s="36" t="s">
        <v>8</v>
      </c>
      <c r="C149" s="883" t="s">
        <v>149</v>
      </c>
      <c r="D149" s="878"/>
      <c r="E149" s="24"/>
      <c r="F149" s="24"/>
      <c r="G149" s="24"/>
      <c r="H149" s="24"/>
      <c r="I149" s="24"/>
      <c r="J149" s="24"/>
      <c r="K149" s="24"/>
      <c r="L149" s="24"/>
      <c r="M149" s="24"/>
      <c r="N149" s="24"/>
      <c r="O149" s="24"/>
      <c r="P149" s="24"/>
      <c r="Q149" s="24"/>
      <c r="R149" s="24"/>
      <c r="S149" s="24"/>
      <c r="T149" s="24"/>
      <c r="U149" s="24"/>
      <c r="V149" s="24"/>
      <c r="W149" s="24"/>
      <c r="X149" s="24"/>
    </row>
    <row r="150" spans="1:24" ht="48.75" customHeight="1">
      <c r="A150" s="35" t="s">
        <v>27</v>
      </c>
      <c r="B150" s="36" t="s">
        <v>8</v>
      </c>
      <c r="C150" s="895" t="s">
        <v>8</v>
      </c>
      <c r="D150" s="878"/>
      <c r="E150" s="24"/>
      <c r="F150" s="24"/>
      <c r="G150" s="24"/>
      <c r="H150" s="24"/>
      <c r="I150" s="24"/>
      <c r="J150" s="24"/>
      <c r="K150" s="24"/>
      <c r="L150" s="24"/>
      <c r="M150" s="24"/>
      <c r="N150" s="24"/>
      <c r="O150" s="24"/>
      <c r="P150" s="24"/>
      <c r="Q150" s="24"/>
      <c r="R150" s="24"/>
      <c r="S150" s="24"/>
      <c r="T150" s="24"/>
      <c r="U150" s="24"/>
      <c r="V150" s="24"/>
      <c r="W150" s="24"/>
      <c r="X150" s="24"/>
    </row>
    <row r="151" spans="1:24"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c r="A152" s="28"/>
      <c r="B152" s="29"/>
      <c r="C152" s="30"/>
      <c r="D152" s="31"/>
      <c r="E152" s="2"/>
      <c r="F152" s="2"/>
      <c r="G152" s="2"/>
      <c r="H152" s="2"/>
      <c r="I152" s="2"/>
      <c r="J152" s="2"/>
      <c r="K152" s="2"/>
      <c r="L152" s="2"/>
      <c r="M152" s="2"/>
      <c r="N152" s="2"/>
      <c r="O152" s="2"/>
      <c r="P152" s="2"/>
      <c r="Q152" s="2"/>
      <c r="R152" s="2"/>
      <c r="S152" s="2"/>
      <c r="T152" s="2"/>
      <c r="U152" s="2"/>
      <c r="V152" s="2"/>
      <c r="W152" s="2"/>
      <c r="X152" s="2"/>
    </row>
    <row r="153" spans="1:24"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6.5" customHeight="1">
      <c r="A154" s="8" t="s">
        <v>4</v>
      </c>
      <c r="B154" s="888" t="s">
        <v>150</v>
      </c>
      <c r="C154" s="889"/>
      <c r="D154" s="890"/>
      <c r="E154" s="7"/>
      <c r="F154" s="2"/>
      <c r="G154" s="2"/>
      <c r="H154" s="2"/>
      <c r="I154" s="2"/>
      <c r="J154" s="2"/>
      <c r="K154" s="2"/>
      <c r="L154" s="2"/>
      <c r="M154" s="2"/>
      <c r="N154" s="2"/>
      <c r="O154" s="2"/>
      <c r="P154" s="2"/>
      <c r="Q154" s="2"/>
      <c r="R154" s="2"/>
      <c r="S154" s="2"/>
      <c r="T154" s="2"/>
      <c r="U154" s="2"/>
      <c r="V154" s="2"/>
      <c r="W154" s="2"/>
      <c r="X154" s="2"/>
    </row>
    <row r="155" spans="1:24" ht="6" customHeight="1">
      <c r="A155" s="6"/>
      <c r="B155" s="6"/>
      <c r="C155" s="6"/>
      <c r="D155" s="6"/>
      <c r="E155" s="7"/>
      <c r="F155" s="2"/>
      <c r="G155" s="2"/>
      <c r="H155" s="2"/>
      <c r="I155" s="2"/>
      <c r="J155" s="2"/>
      <c r="K155" s="2"/>
      <c r="L155" s="2"/>
      <c r="M155" s="2"/>
      <c r="N155" s="2"/>
      <c r="O155" s="2"/>
      <c r="P155" s="2"/>
      <c r="Q155" s="2"/>
      <c r="R155" s="2"/>
      <c r="S155" s="2"/>
      <c r="T155" s="2"/>
      <c r="U155" s="2"/>
      <c r="V155" s="2"/>
      <c r="W155" s="2"/>
      <c r="X155" s="2"/>
    </row>
    <row r="156" spans="1:24" ht="28.5" customHeight="1">
      <c r="A156" s="9" t="s">
        <v>6</v>
      </c>
      <c r="B156" s="891">
        <v>44519</v>
      </c>
      <c r="C156" s="892"/>
      <c r="D156" s="892"/>
      <c r="E156" s="7"/>
      <c r="F156" s="2"/>
      <c r="G156" s="2"/>
      <c r="H156" s="2"/>
      <c r="I156" s="2"/>
      <c r="J156" s="2"/>
      <c r="K156" s="2"/>
      <c r="L156" s="2"/>
      <c r="M156" s="2"/>
      <c r="N156" s="2"/>
      <c r="O156" s="2"/>
      <c r="P156" s="2"/>
      <c r="Q156" s="2"/>
      <c r="R156" s="2"/>
      <c r="S156" s="2"/>
      <c r="T156" s="2"/>
      <c r="U156" s="2"/>
      <c r="V156" s="2"/>
      <c r="W156" s="2"/>
      <c r="X156" s="2"/>
    </row>
    <row r="157" spans="1:24" ht="7.5" customHeight="1">
      <c r="A157" s="10"/>
      <c r="B157" s="6"/>
      <c r="C157" s="6"/>
      <c r="D157" s="6"/>
      <c r="E157" s="7"/>
      <c r="F157" s="2"/>
      <c r="G157" s="2"/>
      <c r="H157" s="2"/>
      <c r="I157" s="2"/>
      <c r="J157" s="2"/>
      <c r="K157" s="2"/>
      <c r="L157" s="2"/>
      <c r="M157" s="2"/>
      <c r="N157" s="2"/>
      <c r="O157" s="2"/>
      <c r="P157" s="2"/>
      <c r="Q157" s="2"/>
      <c r="R157" s="2"/>
      <c r="S157" s="2"/>
      <c r="T157" s="2"/>
      <c r="U157" s="2"/>
      <c r="V157" s="2"/>
      <c r="W157" s="2"/>
      <c r="X157" s="2"/>
    </row>
    <row r="158" spans="1:24" ht="39" customHeight="1">
      <c r="A158" s="9" t="s">
        <v>7</v>
      </c>
      <c r="B158" s="888" t="s">
        <v>8</v>
      </c>
      <c r="C158" s="889"/>
      <c r="D158" s="890"/>
      <c r="E158" s="7"/>
      <c r="F158" s="2"/>
      <c r="G158" s="2"/>
      <c r="H158" s="2"/>
      <c r="I158" s="2"/>
      <c r="J158" s="2"/>
      <c r="K158" s="2"/>
      <c r="L158" s="2"/>
      <c r="M158" s="2"/>
      <c r="N158" s="2"/>
      <c r="O158" s="2"/>
      <c r="P158" s="2"/>
      <c r="Q158" s="2"/>
      <c r="R158" s="2"/>
      <c r="S158" s="2"/>
      <c r="T158" s="2"/>
      <c r="U158" s="2"/>
      <c r="V158" s="2"/>
      <c r="W158" s="2"/>
      <c r="X158" s="2"/>
    </row>
    <row r="159" spans="1:24" ht="12.75" customHeight="1">
      <c r="A159" s="6"/>
      <c r="B159" s="6"/>
      <c r="C159" s="6"/>
      <c r="D159" s="6"/>
      <c r="E159" s="7"/>
      <c r="F159" s="2"/>
      <c r="G159" s="2"/>
      <c r="H159" s="2"/>
      <c r="I159" s="2"/>
      <c r="J159" s="2"/>
      <c r="K159" s="2"/>
      <c r="L159" s="2"/>
      <c r="M159" s="2"/>
      <c r="N159" s="2"/>
      <c r="O159" s="2"/>
      <c r="P159" s="2"/>
      <c r="Q159" s="2"/>
      <c r="R159" s="2"/>
      <c r="S159" s="2"/>
      <c r="T159" s="2"/>
      <c r="U159" s="2"/>
      <c r="V159" s="2"/>
      <c r="W159" s="2"/>
      <c r="X159" s="2"/>
    </row>
    <row r="160" spans="1:24" ht="16.5" customHeight="1">
      <c r="A160" s="882" t="s">
        <v>9</v>
      </c>
      <c r="B160" s="893"/>
      <c r="C160" s="893"/>
      <c r="D160" s="878"/>
      <c r="E160" s="2"/>
      <c r="F160" s="2"/>
      <c r="G160" s="2"/>
      <c r="H160" s="2"/>
      <c r="I160" s="2"/>
      <c r="J160" s="2"/>
      <c r="K160" s="2"/>
      <c r="L160" s="2"/>
      <c r="M160" s="2"/>
      <c r="N160" s="2"/>
      <c r="O160" s="2"/>
      <c r="P160" s="2"/>
      <c r="Q160" s="2"/>
      <c r="R160" s="2"/>
      <c r="S160" s="2"/>
      <c r="T160" s="2"/>
      <c r="U160" s="2"/>
      <c r="V160" s="2"/>
      <c r="W160" s="2"/>
      <c r="X160" s="2"/>
    </row>
    <row r="161" spans="1:24" ht="16.5" customHeight="1">
      <c r="A161" s="11" t="s">
        <v>10</v>
      </c>
      <c r="B161" s="11" t="s">
        <v>11</v>
      </c>
      <c r="C161" s="894" t="s">
        <v>12</v>
      </c>
      <c r="D161" s="881"/>
      <c r="E161" s="2"/>
      <c r="F161" s="2"/>
      <c r="G161" s="2"/>
      <c r="H161" s="2"/>
      <c r="I161" s="2"/>
      <c r="J161" s="2"/>
      <c r="K161" s="2"/>
      <c r="L161" s="2"/>
      <c r="M161" s="2"/>
      <c r="N161" s="2"/>
      <c r="O161" s="2"/>
      <c r="P161" s="2"/>
      <c r="Q161" s="2"/>
      <c r="R161" s="2"/>
      <c r="S161" s="2"/>
      <c r="T161" s="2"/>
      <c r="U161" s="2"/>
      <c r="V161" s="2"/>
      <c r="W161" s="2"/>
      <c r="X161" s="2"/>
    </row>
    <row r="162" spans="1:24" ht="168" customHeight="1">
      <c r="A162" s="12" t="s">
        <v>13</v>
      </c>
      <c r="B162" s="46" t="s">
        <v>151</v>
      </c>
      <c r="C162" s="914" t="s">
        <v>152</v>
      </c>
      <c r="D162" s="878"/>
      <c r="E162" s="2"/>
      <c r="F162" s="2"/>
      <c r="G162" s="2"/>
      <c r="H162" s="2"/>
      <c r="I162" s="2"/>
      <c r="J162" s="2"/>
      <c r="K162" s="2"/>
      <c r="L162" s="2"/>
      <c r="M162" s="2"/>
      <c r="N162" s="2"/>
      <c r="O162" s="2"/>
      <c r="P162" s="2"/>
      <c r="Q162" s="2"/>
      <c r="R162" s="2"/>
      <c r="S162" s="2"/>
      <c r="T162" s="2"/>
      <c r="U162" s="2"/>
      <c r="V162" s="2"/>
      <c r="W162" s="2"/>
      <c r="X162" s="2"/>
    </row>
    <row r="163" spans="1:24" ht="72.75" customHeight="1">
      <c r="A163" s="12" t="s">
        <v>16</v>
      </c>
      <c r="B163" s="23" t="s">
        <v>153</v>
      </c>
      <c r="C163" s="883" t="s">
        <v>154</v>
      </c>
      <c r="D163" s="878"/>
      <c r="E163" s="2"/>
      <c r="F163" s="2"/>
      <c r="G163" s="2"/>
      <c r="H163" s="2"/>
      <c r="I163" s="2"/>
      <c r="J163" s="2"/>
      <c r="K163" s="2"/>
      <c r="L163" s="2"/>
      <c r="M163" s="2"/>
      <c r="N163" s="2"/>
      <c r="O163" s="2"/>
      <c r="P163" s="2"/>
      <c r="Q163" s="2"/>
      <c r="R163" s="2"/>
      <c r="S163" s="2"/>
      <c r="T163" s="2"/>
      <c r="U163" s="2"/>
      <c r="V163" s="2"/>
      <c r="W163" s="2"/>
      <c r="X163" s="2"/>
    </row>
    <row r="164" spans="1:24" ht="87" customHeight="1">
      <c r="A164" s="12" t="s">
        <v>19</v>
      </c>
      <c r="B164" s="23" t="s">
        <v>155</v>
      </c>
      <c r="C164" s="883" t="s">
        <v>156</v>
      </c>
      <c r="D164" s="878"/>
      <c r="E164" s="2"/>
      <c r="F164" s="2"/>
      <c r="G164" s="2"/>
      <c r="H164" s="2"/>
      <c r="I164" s="2"/>
      <c r="J164" s="2"/>
      <c r="K164" s="2"/>
      <c r="L164" s="2"/>
      <c r="M164" s="2"/>
      <c r="N164" s="2"/>
      <c r="O164" s="2"/>
      <c r="P164" s="2"/>
      <c r="Q164" s="2"/>
      <c r="R164" s="2"/>
      <c r="S164" s="2"/>
      <c r="T164" s="2"/>
      <c r="U164" s="2"/>
      <c r="V164" s="2"/>
      <c r="W164" s="2"/>
      <c r="X164" s="2"/>
    </row>
    <row r="165" spans="1:24" ht="60.75" customHeight="1">
      <c r="A165" s="12" t="s">
        <v>21</v>
      </c>
      <c r="B165" s="23" t="s">
        <v>157</v>
      </c>
      <c r="C165" s="883" t="s">
        <v>158</v>
      </c>
      <c r="D165" s="878"/>
      <c r="E165" s="2"/>
      <c r="F165" s="2"/>
      <c r="G165" s="2"/>
      <c r="H165" s="2"/>
      <c r="I165" s="2"/>
      <c r="J165" s="2"/>
      <c r="K165" s="2"/>
      <c r="L165" s="2"/>
      <c r="M165" s="2"/>
      <c r="N165" s="2"/>
      <c r="O165" s="2"/>
      <c r="P165" s="2"/>
      <c r="Q165" s="2"/>
      <c r="R165" s="2"/>
      <c r="S165" s="2"/>
      <c r="T165" s="2"/>
      <c r="U165" s="2"/>
      <c r="V165" s="2"/>
      <c r="W165" s="2"/>
      <c r="X165" s="2"/>
    </row>
    <row r="166" spans="1:24" ht="15.75" customHeight="1">
      <c r="A166" s="12" t="s">
        <v>24</v>
      </c>
      <c r="B166" s="23" t="s">
        <v>159</v>
      </c>
      <c r="C166" s="883" t="s">
        <v>8</v>
      </c>
      <c r="D166" s="878"/>
      <c r="E166" s="2"/>
      <c r="F166" s="2"/>
      <c r="G166" s="2"/>
      <c r="H166" s="2"/>
      <c r="I166" s="2"/>
      <c r="J166" s="2"/>
      <c r="K166" s="2"/>
      <c r="L166" s="2"/>
      <c r="M166" s="2"/>
      <c r="N166" s="2"/>
      <c r="O166" s="2"/>
      <c r="P166" s="2"/>
      <c r="Q166" s="2"/>
      <c r="R166" s="2"/>
      <c r="S166" s="2"/>
      <c r="T166" s="2"/>
      <c r="U166" s="2"/>
      <c r="V166" s="2"/>
      <c r="W166" s="2"/>
      <c r="X166" s="2"/>
    </row>
    <row r="167" spans="1:24" ht="64.5" customHeight="1">
      <c r="A167" s="12" t="s">
        <v>25</v>
      </c>
      <c r="B167" s="47" t="s">
        <v>8</v>
      </c>
      <c r="C167" s="914" t="s">
        <v>160</v>
      </c>
      <c r="D167" s="878"/>
      <c r="E167" s="2"/>
      <c r="F167" s="2"/>
      <c r="G167" s="2"/>
      <c r="H167" s="2"/>
      <c r="I167" s="2"/>
      <c r="J167" s="2"/>
      <c r="K167" s="2"/>
      <c r="L167" s="2"/>
      <c r="M167" s="2"/>
      <c r="N167" s="2"/>
      <c r="O167" s="2"/>
      <c r="P167" s="2"/>
      <c r="Q167" s="2"/>
      <c r="R167" s="2"/>
      <c r="S167" s="2"/>
      <c r="T167" s="2"/>
      <c r="U167" s="2"/>
      <c r="V167" s="2"/>
      <c r="W167" s="2"/>
      <c r="X167" s="2"/>
    </row>
    <row r="168" spans="1:24" ht="64.5" customHeight="1">
      <c r="A168" s="12" t="s">
        <v>27</v>
      </c>
      <c r="B168" s="32" t="s">
        <v>8</v>
      </c>
      <c r="C168" s="883" t="s">
        <v>161</v>
      </c>
      <c r="D168" s="878"/>
      <c r="E168" s="2"/>
      <c r="F168" s="2"/>
      <c r="G168" s="2"/>
      <c r="H168" s="2"/>
      <c r="I168" s="2"/>
      <c r="J168" s="2"/>
      <c r="K168" s="2"/>
      <c r="L168" s="2"/>
      <c r="M168" s="2"/>
      <c r="N168" s="2"/>
      <c r="O168" s="2"/>
      <c r="P168" s="2"/>
      <c r="Q168" s="2"/>
      <c r="R168" s="2"/>
      <c r="S168" s="2"/>
      <c r="T168" s="2"/>
      <c r="U168" s="2"/>
      <c r="V168" s="2"/>
      <c r="W168" s="2"/>
      <c r="X168" s="2"/>
    </row>
    <row r="169" spans="1:24" ht="16.5" customHeight="1">
      <c r="A169" s="879" t="s">
        <v>30</v>
      </c>
      <c r="B169" s="880"/>
      <c r="C169" s="880"/>
      <c r="D169" s="881"/>
      <c r="E169" s="2"/>
      <c r="F169" s="2"/>
      <c r="G169" s="2"/>
      <c r="H169" s="2"/>
      <c r="I169" s="2"/>
      <c r="J169" s="2"/>
      <c r="K169" s="2"/>
      <c r="L169" s="2"/>
      <c r="M169" s="2"/>
      <c r="N169" s="2"/>
      <c r="O169" s="2"/>
      <c r="P169" s="2"/>
      <c r="Q169" s="2"/>
      <c r="R169" s="2"/>
      <c r="S169" s="2"/>
      <c r="T169" s="2"/>
      <c r="U169" s="2"/>
      <c r="V169" s="2"/>
      <c r="W169" s="2"/>
      <c r="X169" s="2"/>
    </row>
    <row r="170" spans="1:24" ht="16.5" customHeight="1">
      <c r="A170" s="11" t="s">
        <v>10</v>
      </c>
      <c r="B170" s="16" t="s">
        <v>11</v>
      </c>
      <c r="C170" s="882" t="s">
        <v>12</v>
      </c>
      <c r="D170" s="878"/>
      <c r="E170" s="2"/>
      <c r="F170" s="2"/>
      <c r="G170" s="2"/>
      <c r="H170" s="2"/>
      <c r="I170" s="2"/>
      <c r="J170" s="2"/>
      <c r="K170" s="2"/>
      <c r="L170" s="2"/>
      <c r="M170" s="2"/>
      <c r="N170" s="2"/>
      <c r="O170" s="2"/>
      <c r="P170" s="2"/>
      <c r="Q170" s="2"/>
      <c r="R170" s="2"/>
      <c r="S170" s="2"/>
      <c r="T170" s="2"/>
      <c r="U170" s="2"/>
      <c r="V170" s="2"/>
      <c r="W170" s="2"/>
      <c r="X170" s="2"/>
    </row>
    <row r="171" spans="1:24" ht="81.75" customHeight="1">
      <c r="A171" s="12" t="s">
        <v>31</v>
      </c>
      <c r="B171" s="25" t="s">
        <v>8</v>
      </c>
      <c r="C171" s="883" t="s">
        <v>162</v>
      </c>
      <c r="D171" s="878"/>
      <c r="E171" s="2"/>
      <c r="F171" s="2"/>
      <c r="G171" s="2"/>
      <c r="H171" s="2"/>
      <c r="I171" s="2"/>
      <c r="J171" s="2"/>
      <c r="K171" s="2"/>
      <c r="L171" s="2"/>
      <c r="M171" s="2"/>
      <c r="N171" s="2"/>
      <c r="O171" s="2"/>
      <c r="P171" s="2"/>
      <c r="Q171" s="2"/>
      <c r="R171" s="2"/>
      <c r="S171" s="2"/>
      <c r="T171" s="2"/>
      <c r="U171" s="2"/>
      <c r="V171" s="2"/>
      <c r="W171" s="2"/>
      <c r="X171" s="2"/>
    </row>
    <row r="172" spans="1:24" ht="21" customHeight="1">
      <c r="A172" s="12" t="s">
        <v>33</v>
      </c>
      <c r="B172" s="25" t="s">
        <v>8</v>
      </c>
      <c r="C172" s="883" t="s">
        <v>8</v>
      </c>
      <c r="D172" s="878"/>
      <c r="E172" s="2"/>
      <c r="F172" s="2"/>
      <c r="G172" s="2"/>
      <c r="H172" s="2"/>
      <c r="I172" s="2"/>
      <c r="J172" s="2"/>
      <c r="K172" s="2"/>
      <c r="L172" s="2"/>
      <c r="M172" s="2"/>
      <c r="N172" s="2"/>
      <c r="O172" s="2"/>
      <c r="P172" s="2"/>
      <c r="Q172" s="2"/>
      <c r="R172" s="2"/>
      <c r="S172" s="2"/>
      <c r="T172" s="2"/>
      <c r="U172" s="2"/>
      <c r="V172" s="2"/>
      <c r="W172" s="2"/>
      <c r="X172" s="2"/>
    </row>
    <row r="173" spans="1:24" ht="21" customHeight="1">
      <c r="A173" s="12" t="s">
        <v>36</v>
      </c>
      <c r="B173" s="25" t="s">
        <v>8</v>
      </c>
      <c r="C173" s="883" t="s">
        <v>8</v>
      </c>
      <c r="D173" s="878"/>
      <c r="E173" s="2"/>
      <c r="F173" s="2"/>
      <c r="G173" s="2"/>
      <c r="H173" s="2"/>
      <c r="I173" s="2"/>
      <c r="J173" s="2"/>
      <c r="K173" s="2"/>
      <c r="L173" s="2"/>
      <c r="M173" s="2"/>
      <c r="N173" s="2"/>
      <c r="O173" s="2"/>
      <c r="P173" s="2"/>
      <c r="Q173" s="2"/>
      <c r="R173" s="2"/>
      <c r="S173" s="2"/>
      <c r="T173" s="2"/>
      <c r="U173" s="2"/>
      <c r="V173" s="2"/>
      <c r="W173" s="2"/>
      <c r="X173" s="2"/>
    </row>
    <row r="174" spans="1:24" ht="15" customHeight="1">
      <c r="A174" s="12" t="s">
        <v>38</v>
      </c>
      <c r="B174" s="25" t="s">
        <v>8</v>
      </c>
      <c r="C174" s="883" t="s">
        <v>163</v>
      </c>
      <c r="D174" s="878"/>
      <c r="E174" s="2"/>
      <c r="F174" s="2"/>
      <c r="G174" s="2"/>
      <c r="H174" s="2"/>
      <c r="I174" s="2"/>
      <c r="J174" s="2"/>
      <c r="K174" s="2"/>
      <c r="L174" s="2"/>
      <c r="M174" s="2"/>
      <c r="N174" s="2"/>
      <c r="O174" s="2"/>
      <c r="P174" s="2"/>
      <c r="Q174" s="2"/>
      <c r="R174" s="2"/>
      <c r="S174" s="2"/>
      <c r="T174" s="2"/>
      <c r="U174" s="2"/>
      <c r="V174" s="2"/>
      <c r="W174" s="2"/>
      <c r="X174" s="2"/>
    </row>
    <row r="175" spans="1:24" ht="13.5" customHeight="1">
      <c r="A175" s="12" t="s">
        <v>40</v>
      </c>
      <c r="B175" s="25" t="s">
        <v>8</v>
      </c>
      <c r="C175" s="883" t="s">
        <v>8</v>
      </c>
      <c r="D175" s="878"/>
      <c r="E175" s="2"/>
      <c r="F175" s="2"/>
      <c r="G175" s="2"/>
      <c r="H175" s="2"/>
      <c r="I175" s="2"/>
      <c r="J175" s="2"/>
      <c r="K175" s="2"/>
      <c r="L175" s="2"/>
      <c r="M175" s="2"/>
      <c r="N175" s="2"/>
      <c r="O175" s="2"/>
      <c r="P175" s="2"/>
      <c r="Q175" s="2"/>
      <c r="R175" s="2"/>
      <c r="S175" s="2"/>
      <c r="T175" s="2"/>
      <c r="U175" s="2"/>
      <c r="V175" s="2"/>
      <c r="W175" s="2"/>
      <c r="X175" s="2"/>
    </row>
    <row r="176" spans="1:24" ht="21" customHeight="1">
      <c r="A176" s="12" t="s">
        <v>42</v>
      </c>
      <c r="B176" s="25" t="s">
        <v>8</v>
      </c>
      <c r="C176" s="883" t="s">
        <v>8</v>
      </c>
      <c r="D176" s="878"/>
      <c r="E176" s="2"/>
      <c r="F176" s="2"/>
      <c r="G176" s="2"/>
      <c r="H176" s="2"/>
      <c r="I176" s="2"/>
      <c r="J176" s="2"/>
      <c r="K176" s="2"/>
      <c r="L176" s="2"/>
      <c r="M176" s="2"/>
      <c r="N176" s="2"/>
      <c r="O176" s="2"/>
      <c r="P176" s="2"/>
      <c r="Q176" s="2"/>
      <c r="R176" s="2"/>
      <c r="S176" s="2"/>
      <c r="T176" s="2"/>
      <c r="U176" s="2"/>
      <c r="V176" s="2"/>
      <c r="W176" s="2"/>
      <c r="X176" s="2"/>
    </row>
    <row r="177" spans="1:24" ht="27.75" customHeight="1">
      <c r="A177" s="21" t="s">
        <v>43</v>
      </c>
      <c r="B177" s="25" t="s">
        <v>8</v>
      </c>
      <c r="C177" s="883" t="s">
        <v>8</v>
      </c>
      <c r="D177" s="878"/>
      <c r="E177" s="2"/>
      <c r="F177" s="2"/>
      <c r="G177" s="2"/>
      <c r="H177" s="2"/>
      <c r="I177" s="2"/>
      <c r="J177" s="2"/>
      <c r="K177" s="2"/>
      <c r="L177" s="2"/>
      <c r="M177" s="2"/>
      <c r="N177" s="2"/>
      <c r="O177" s="2"/>
      <c r="P177" s="2"/>
      <c r="Q177" s="2"/>
      <c r="R177" s="2"/>
      <c r="S177" s="2"/>
      <c r="T177" s="2"/>
      <c r="U177" s="2"/>
      <c r="V177" s="2"/>
      <c r="W177" s="2"/>
      <c r="X177" s="2"/>
    </row>
    <row r="178" spans="1:24" ht="21" customHeight="1">
      <c r="A178" s="12" t="s">
        <v>27</v>
      </c>
      <c r="B178" s="25" t="s">
        <v>8</v>
      </c>
      <c r="C178" s="883" t="s">
        <v>8</v>
      </c>
      <c r="D178" s="878"/>
      <c r="E178" s="2"/>
      <c r="F178" s="2"/>
      <c r="G178" s="2"/>
      <c r="H178" s="2"/>
      <c r="I178" s="2"/>
      <c r="J178" s="2"/>
      <c r="K178" s="2"/>
      <c r="L178" s="2"/>
      <c r="M178" s="2"/>
      <c r="N178" s="2"/>
      <c r="O178" s="2"/>
      <c r="P178" s="2"/>
      <c r="Q178" s="2"/>
      <c r="R178" s="2"/>
      <c r="S178" s="2"/>
      <c r="T178" s="2"/>
      <c r="U178" s="2"/>
      <c r="V178" s="2"/>
      <c r="W178" s="2"/>
      <c r="X178" s="2"/>
    </row>
    <row r="179" spans="1:24" ht="18" customHeight="1">
      <c r="A179" s="884" t="s">
        <v>46</v>
      </c>
      <c r="B179" s="880"/>
      <c r="C179" s="880"/>
      <c r="D179" s="881"/>
      <c r="E179" s="2"/>
      <c r="F179" s="2"/>
      <c r="G179" s="2"/>
      <c r="H179" s="2"/>
      <c r="I179" s="2"/>
      <c r="J179" s="2"/>
      <c r="K179" s="2"/>
      <c r="L179" s="2"/>
      <c r="M179" s="2"/>
      <c r="N179" s="2"/>
      <c r="O179" s="2"/>
      <c r="P179" s="2"/>
      <c r="Q179" s="2"/>
      <c r="R179" s="2"/>
      <c r="S179" s="2"/>
      <c r="T179" s="2"/>
      <c r="U179" s="2"/>
      <c r="V179" s="2"/>
      <c r="W179" s="2"/>
      <c r="X179" s="2"/>
    </row>
    <row r="180" spans="1:24" ht="21.75" customHeight="1">
      <c r="A180" s="11" t="s">
        <v>10</v>
      </c>
      <c r="B180" s="22" t="s">
        <v>47</v>
      </c>
      <c r="C180" s="885" t="s">
        <v>48</v>
      </c>
      <c r="D180" s="878"/>
      <c r="E180" s="2"/>
      <c r="F180" s="2"/>
      <c r="G180" s="2"/>
      <c r="H180" s="2"/>
      <c r="I180" s="2"/>
      <c r="J180" s="2"/>
      <c r="K180" s="2"/>
      <c r="L180" s="2"/>
      <c r="M180" s="2"/>
      <c r="N180" s="2"/>
      <c r="O180" s="2"/>
      <c r="P180" s="2"/>
      <c r="Q180" s="2"/>
      <c r="R180" s="2"/>
      <c r="S180" s="2"/>
      <c r="T180" s="2"/>
      <c r="U180" s="2"/>
      <c r="V180" s="2"/>
      <c r="W180" s="2"/>
      <c r="X180" s="2"/>
    </row>
    <row r="181" spans="1:24" ht="15" customHeight="1">
      <c r="A181" s="12" t="s">
        <v>49</v>
      </c>
      <c r="B181" s="23" t="s">
        <v>8</v>
      </c>
      <c r="C181" s="883" t="s">
        <v>164</v>
      </c>
      <c r="D181" s="878"/>
      <c r="E181" s="2"/>
      <c r="F181" s="2"/>
      <c r="G181" s="2"/>
      <c r="H181" s="2"/>
      <c r="I181" s="2"/>
      <c r="J181" s="2"/>
      <c r="K181" s="2"/>
      <c r="L181" s="2"/>
      <c r="M181" s="2"/>
      <c r="N181" s="2"/>
      <c r="O181" s="2"/>
      <c r="P181" s="2"/>
      <c r="Q181" s="2"/>
      <c r="R181" s="2"/>
      <c r="S181" s="2"/>
      <c r="T181" s="2"/>
      <c r="U181" s="2"/>
      <c r="V181" s="2"/>
      <c r="W181" s="2"/>
      <c r="X181" s="2"/>
    </row>
    <row r="182" spans="1:24" ht="15" customHeight="1">
      <c r="A182" s="12" t="s">
        <v>51</v>
      </c>
      <c r="B182" s="23" t="s">
        <v>8</v>
      </c>
      <c r="C182" s="883" t="s">
        <v>164</v>
      </c>
      <c r="D182" s="878"/>
      <c r="E182" s="2"/>
      <c r="F182" s="2"/>
      <c r="G182" s="2"/>
      <c r="H182" s="2"/>
      <c r="I182" s="2"/>
      <c r="J182" s="2"/>
      <c r="K182" s="2"/>
      <c r="L182" s="2"/>
      <c r="M182" s="2"/>
      <c r="N182" s="2"/>
      <c r="O182" s="2"/>
      <c r="P182" s="2"/>
      <c r="Q182" s="2"/>
      <c r="R182" s="2"/>
      <c r="S182" s="2"/>
      <c r="T182" s="2"/>
      <c r="U182" s="2"/>
      <c r="V182" s="2"/>
      <c r="W182" s="2"/>
      <c r="X182" s="2"/>
    </row>
    <row r="183" spans="1:24" ht="15.75" customHeight="1">
      <c r="A183" s="12" t="s">
        <v>53</v>
      </c>
      <c r="B183" s="23" t="s">
        <v>165</v>
      </c>
      <c r="C183" s="883" t="s">
        <v>166</v>
      </c>
      <c r="D183" s="878"/>
      <c r="E183" s="2"/>
      <c r="F183" s="2"/>
      <c r="G183" s="2"/>
      <c r="H183" s="2"/>
      <c r="I183" s="2"/>
      <c r="J183" s="2"/>
      <c r="K183" s="2"/>
      <c r="L183" s="2"/>
      <c r="M183" s="2"/>
      <c r="N183" s="2"/>
      <c r="O183" s="2"/>
      <c r="P183" s="2"/>
      <c r="Q183" s="2"/>
      <c r="R183" s="2"/>
      <c r="S183" s="2"/>
      <c r="T183" s="2"/>
      <c r="U183" s="2"/>
      <c r="V183" s="2"/>
      <c r="W183" s="2"/>
      <c r="X183" s="2"/>
    </row>
    <row r="184" spans="1:24" ht="15.75" customHeight="1">
      <c r="A184" s="12" t="s">
        <v>56</v>
      </c>
      <c r="B184" s="23" t="s">
        <v>8</v>
      </c>
      <c r="C184" s="883" t="s">
        <v>8</v>
      </c>
      <c r="D184" s="878"/>
      <c r="E184" s="2"/>
      <c r="F184" s="2"/>
      <c r="G184" s="2"/>
      <c r="H184" s="2"/>
      <c r="I184" s="2"/>
      <c r="J184" s="2"/>
      <c r="K184" s="2"/>
      <c r="L184" s="2"/>
      <c r="M184" s="2"/>
      <c r="N184" s="2"/>
      <c r="O184" s="2"/>
      <c r="P184" s="2"/>
      <c r="Q184" s="2"/>
      <c r="R184" s="2"/>
      <c r="S184" s="2"/>
      <c r="T184" s="2"/>
      <c r="U184" s="2"/>
      <c r="V184" s="2"/>
      <c r="W184" s="2"/>
      <c r="X184" s="2"/>
    </row>
    <row r="185" spans="1:24" ht="15" customHeight="1">
      <c r="A185" s="12" t="s">
        <v>58</v>
      </c>
      <c r="B185" s="23" t="s">
        <v>8</v>
      </c>
      <c r="C185" s="883" t="s">
        <v>167</v>
      </c>
      <c r="D185" s="878"/>
      <c r="E185" s="2"/>
      <c r="F185" s="2"/>
      <c r="G185" s="2"/>
      <c r="H185" s="2"/>
      <c r="I185" s="2"/>
      <c r="J185" s="2"/>
      <c r="K185" s="2"/>
      <c r="L185" s="2"/>
      <c r="M185" s="2"/>
      <c r="N185" s="2"/>
      <c r="O185" s="2"/>
      <c r="P185" s="2"/>
      <c r="Q185" s="2"/>
      <c r="R185" s="2"/>
      <c r="S185" s="2"/>
      <c r="T185" s="2"/>
      <c r="U185" s="2"/>
      <c r="V185" s="2"/>
      <c r="W185" s="2"/>
      <c r="X185" s="2"/>
    </row>
    <row r="186" spans="1:24" ht="21" customHeight="1">
      <c r="A186" s="12" t="s">
        <v>61</v>
      </c>
      <c r="B186" s="23" t="s">
        <v>8</v>
      </c>
      <c r="C186" s="883" t="s">
        <v>168</v>
      </c>
      <c r="D186" s="878"/>
      <c r="E186" s="2"/>
      <c r="F186" s="2"/>
      <c r="G186" s="2"/>
      <c r="H186" s="2"/>
      <c r="I186" s="2"/>
      <c r="J186" s="2"/>
      <c r="K186" s="2"/>
      <c r="L186" s="2"/>
      <c r="M186" s="2"/>
      <c r="N186" s="2"/>
      <c r="O186" s="2"/>
      <c r="P186" s="2"/>
      <c r="Q186" s="2"/>
      <c r="R186" s="2"/>
      <c r="S186" s="2"/>
      <c r="T186" s="2"/>
      <c r="U186" s="2"/>
      <c r="V186" s="2"/>
      <c r="W186" s="2"/>
      <c r="X186" s="2"/>
    </row>
    <row r="187" spans="1:24" ht="15.75" customHeight="1">
      <c r="A187" s="12" t="s">
        <v>27</v>
      </c>
      <c r="B187" s="23" t="s">
        <v>8</v>
      </c>
      <c r="C187" s="883" t="s">
        <v>8</v>
      </c>
      <c r="D187" s="878"/>
      <c r="E187" s="2"/>
      <c r="F187" s="2"/>
      <c r="G187" s="2"/>
      <c r="H187" s="2"/>
      <c r="I187" s="2"/>
      <c r="J187" s="2"/>
      <c r="K187" s="2"/>
      <c r="L187" s="2"/>
      <c r="M187" s="2"/>
      <c r="N187" s="2"/>
      <c r="O187" s="2"/>
      <c r="P187" s="2"/>
      <c r="Q187" s="2"/>
      <c r="R187" s="2"/>
      <c r="S187" s="2"/>
      <c r="T187" s="2"/>
      <c r="U187" s="2"/>
      <c r="V187" s="2"/>
      <c r="W187" s="2"/>
      <c r="X187" s="2"/>
    </row>
    <row r="188" spans="1:24"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c r="A189" s="28"/>
      <c r="B189" s="29"/>
      <c r="C189" s="30"/>
      <c r="D189" s="31"/>
      <c r="E189" s="2"/>
      <c r="F189" s="2"/>
      <c r="G189" s="2"/>
      <c r="H189" s="2"/>
      <c r="I189" s="2"/>
      <c r="J189" s="2"/>
      <c r="K189" s="2"/>
      <c r="L189" s="2"/>
      <c r="M189" s="2"/>
      <c r="N189" s="2"/>
      <c r="O189" s="2"/>
      <c r="P189" s="2"/>
      <c r="Q189" s="2"/>
      <c r="R189" s="2"/>
      <c r="S189" s="2"/>
      <c r="T189" s="2"/>
      <c r="U189" s="2"/>
      <c r="V189" s="2"/>
      <c r="W189" s="2"/>
      <c r="X189" s="2"/>
    </row>
    <row r="190" spans="1:24" ht="16.5" customHeight="1">
      <c r="A190" s="8"/>
      <c r="B190" s="6"/>
      <c r="C190" s="6"/>
      <c r="D190" s="6"/>
      <c r="E190" s="7"/>
      <c r="F190" s="2"/>
      <c r="G190" s="2"/>
      <c r="H190" s="2"/>
      <c r="I190" s="2"/>
      <c r="J190" s="2"/>
      <c r="K190" s="2"/>
      <c r="L190" s="2"/>
      <c r="M190" s="2"/>
      <c r="N190" s="2"/>
      <c r="O190" s="2"/>
      <c r="P190" s="2"/>
      <c r="Q190" s="2"/>
      <c r="R190" s="2"/>
      <c r="S190" s="2"/>
      <c r="T190" s="2"/>
      <c r="U190" s="2"/>
      <c r="V190" s="2"/>
      <c r="W190" s="2"/>
      <c r="X190" s="2"/>
    </row>
    <row r="191" spans="1:24" ht="16.5" customHeight="1">
      <c r="A191" s="8"/>
      <c r="B191" s="6"/>
      <c r="C191" s="6"/>
      <c r="D191" s="6"/>
      <c r="E191" s="7"/>
      <c r="F191" s="2"/>
      <c r="G191" s="2"/>
      <c r="H191" s="2"/>
      <c r="I191" s="2"/>
      <c r="J191" s="2"/>
      <c r="K191" s="2"/>
      <c r="L191" s="2"/>
      <c r="M191" s="2"/>
      <c r="N191" s="2"/>
      <c r="O191" s="2"/>
      <c r="P191" s="2"/>
      <c r="Q191" s="2"/>
      <c r="R191" s="2"/>
      <c r="S191" s="2"/>
      <c r="T191" s="2"/>
      <c r="U191" s="2"/>
      <c r="V191" s="2"/>
      <c r="W191" s="2"/>
      <c r="X191" s="2"/>
    </row>
    <row r="192" spans="1:24" ht="16.5" customHeight="1">
      <c r="A192" s="8" t="s">
        <v>4</v>
      </c>
      <c r="B192" s="888" t="s">
        <v>169</v>
      </c>
      <c r="C192" s="889"/>
      <c r="D192" s="890"/>
      <c r="E192" s="7"/>
      <c r="F192" s="2"/>
      <c r="G192" s="2"/>
      <c r="H192" s="2"/>
      <c r="I192" s="2"/>
      <c r="J192" s="2"/>
      <c r="K192" s="2"/>
      <c r="L192" s="2"/>
      <c r="M192" s="2"/>
      <c r="N192" s="2"/>
      <c r="O192" s="2"/>
      <c r="P192" s="2"/>
      <c r="Q192" s="2"/>
      <c r="R192" s="2"/>
      <c r="S192" s="2"/>
      <c r="T192" s="2"/>
      <c r="U192" s="2"/>
      <c r="V192" s="2"/>
      <c r="W192" s="2"/>
      <c r="X192" s="2"/>
    </row>
    <row r="193" spans="1:24" ht="6" customHeight="1">
      <c r="A193" s="6"/>
      <c r="B193" s="6"/>
      <c r="C193" s="6"/>
      <c r="D193" s="6"/>
      <c r="E193" s="7"/>
      <c r="F193" s="2"/>
      <c r="G193" s="2"/>
      <c r="H193" s="2"/>
      <c r="I193" s="2"/>
      <c r="J193" s="2"/>
      <c r="K193" s="2"/>
      <c r="L193" s="2"/>
      <c r="M193" s="2"/>
      <c r="N193" s="2"/>
      <c r="O193" s="2"/>
      <c r="P193" s="2"/>
      <c r="Q193" s="2"/>
      <c r="R193" s="2"/>
      <c r="S193" s="2"/>
      <c r="T193" s="2"/>
      <c r="U193" s="2"/>
      <c r="V193" s="2"/>
      <c r="W193" s="2"/>
      <c r="X193" s="2"/>
    </row>
    <row r="194" spans="1:24" ht="28.5" customHeight="1">
      <c r="A194" s="9" t="s">
        <v>6</v>
      </c>
      <c r="B194" s="891">
        <v>44343</v>
      </c>
      <c r="C194" s="892"/>
      <c r="D194" s="892"/>
      <c r="E194" s="7"/>
      <c r="F194" s="2"/>
      <c r="G194" s="2"/>
      <c r="H194" s="2"/>
      <c r="I194" s="2"/>
      <c r="J194" s="2"/>
      <c r="K194" s="2"/>
      <c r="L194" s="2"/>
      <c r="M194" s="2"/>
      <c r="N194" s="2"/>
      <c r="O194" s="2"/>
      <c r="P194" s="2"/>
      <c r="Q194" s="2"/>
      <c r="R194" s="2"/>
      <c r="S194" s="2"/>
      <c r="T194" s="2"/>
      <c r="U194" s="2"/>
      <c r="V194" s="2"/>
      <c r="W194" s="2"/>
      <c r="X194" s="2"/>
    </row>
    <row r="195" spans="1:24" ht="7.5" customHeight="1">
      <c r="A195" s="10"/>
      <c r="B195" s="6"/>
      <c r="C195" s="6"/>
      <c r="D195" s="6"/>
      <c r="E195" s="7"/>
      <c r="F195" s="2"/>
      <c r="G195" s="2"/>
      <c r="H195" s="2"/>
      <c r="I195" s="2"/>
      <c r="J195" s="2"/>
      <c r="K195" s="2"/>
      <c r="L195" s="2"/>
      <c r="M195" s="2"/>
      <c r="N195" s="2"/>
      <c r="O195" s="2"/>
      <c r="P195" s="2"/>
      <c r="Q195" s="2"/>
      <c r="R195" s="2"/>
      <c r="S195" s="2"/>
      <c r="T195" s="2"/>
      <c r="U195" s="2"/>
      <c r="V195" s="2"/>
      <c r="W195" s="2"/>
      <c r="X195" s="2"/>
    </row>
    <row r="196" spans="1:24" ht="39" customHeight="1">
      <c r="A196" s="9" t="s">
        <v>7</v>
      </c>
      <c r="B196" s="888" t="s">
        <v>8</v>
      </c>
      <c r="C196" s="889"/>
      <c r="D196" s="890"/>
      <c r="E196" s="7"/>
      <c r="F196" s="2"/>
      <c r="G196" s="2"/>
      <c r="H196" s="2"/>
      <c r="I196" s="2"/>
      <c r="J196" s="2"/>
      <c r="K196" s="2"/>
      <c r="L196" s="2"/>
      <c r="M196" s="2"/>
      <c r="N196" s="2"/>
      <c r="O196" s="2"/>
      <c r="P196" s="2"/>
      <c r="Q196" s="2"/>
      <c r="R196" s="2"/>
      <c r="S196" s="2"/>
      <c r="T196" s="2"/>
      <c r="U196" s="2"/>
      <c r="V196" s="2"/>
      <c r="W196" s="2"/>
      <c r="X196" s="2"/>
    </row>
    <row r="197" spans="1:24" ht="12.75" customHeight="1">
      <c r="A197" s="6"/>
      <c r="B197" s="6"/>
      <c r="C197" s="6"/>
      <c r="D197" s="6"/>
      <c r="E197" s="7"/>
      <c r="F197" s="2"/>
      <c r="G197" s="2"/>
      <c r="H197" s="2"/>
      <c r="I197" s="2"/>
      <c r="J197" s="2"/>
      <c r="K197" s="2"/>
      <c r="L197" s="2"/>
      <c r="M197" s="2"/>
      <c r="N197" s="2"/>
      <c r="O197" s="2"/>
      <c r="P197" s="2"/>
      <c r="Q197" s="2"/>
      <c r="R197" s="2"/>
      <c r="S197" s="2"/>
      <c r="T197" s="2"/>
      <c r="U197" s="2"/>
      <c r="V197" s="2"/>
      <c r="W197" s="2"/>
      <c r="X197" s="2"/>
    </row>
    <row r="198" spans="1:24" ht="16.5" customHeight="1">
      <c r="A198" s="882" t="s">
        <v>9</v>
      </c>
      <c r="B198" s="893"/>
      <c r="C198" s="893"/>
      <c r="D198" s="878"/>
      <c r="E198" s="2"/>
      <c r="F198" s="2"/>
      <c r="G198" s="2"/>
      <c r="H198" s="2"/>
      <c r="I198" s="2"/>
      <c r="J198" s="2"/>
      <c r="K198" s="2"/>
      <c r="L198" s="2"/>
      <c r="M198" s="2"/>
      <c r="N198" s="2"/>
      <c r="O198" s="2"/>
      <c r="P198" s="2"/>
      <c r="Q198" s="2"/>
      <c r="R198" s="2"/>
      <c r="S198" s="2"/>
      <c r="T198" s="2"/>
      <c r="U198" s="2"/>
      <c r="V198" s="2"/>
      <c r="W198" s="2"/>
      <c r="X198" s="2"/>
    </row>
    <row r="199" spans="1:24" ht="16.5" customHeight="1">
      <c r="A199" s="11" t="s">
        <v>10</v>
      </c>
      <c r="B199" s="11" t="s">
        <v>11</v>
      </c>
      <c r="C199" s="894" t="s">
        <v>12</v>
      </c>
      <c r="D199" s="881"/>
      <c r="E199" s="2"/>
      <c r="F199" s="2"/>
      <c r="G199" s="2"/>
      <c r="H199" s="2"/>
      <c r="I199" s="2"/>
      <c r="J199" s="2"/>
      <c r="K199" s="2"/>
      <c r="L199" s="2"/>
      <c r="M199" s="2"/>
      <c r="N199" s="2"/>
      <c r="O199" s="2"/>
      <c r="P199" s="2"/>
      <c r="Q199" s="2"/>
      <c r="R199" s="2"/>
      <c r="S199" s="2"/>
      <c r="T199" s="2"/>
      <c r="U199" s="2"/>
      <c r="V199" s="2"/>
      <c r="W199" s="2"/>
      <c r="X199" s="2"/>
    </row>
    <row r="200" spans="1:24" ht="60" customHeight="1">
      <c r="A200" s="12" t="s">
        <v>13</v>
      </c>
      <c r="B200" s="18" t="s">
        <v>170</v>
      </c>
      <c r="C200" s="895" t="s">
        <v>171</v>
      </c>
      <c r="D200" s="878"/>
      <c r="E200" s="2"/>
      <c r="F200" s="2"/>
      <c r="G200" s="2"/>
      <c r="H200" s="2"/>
      <c r="I200" s="2"/>
      <c r="J200" s="2"/>
      <c r="K200" s="2"/>
      <c r="L200" s="2"/>
      <c r="M200" s="2"/>
      <c r="N200" s="2"/>
      <c r="O200" s="2"/>
      <c r="P200" s="2"/>
      <c r="Q200" s="2"/>
      <c r="R200" s="2"/>
      <c r="S200" s="2"/>
      <c r="T200" s="2"/>
      <c r="U200" s="2"/>
      <c r="V200" s="2"/>
      <c r="W200" s="2"/>
      <c r="X200" s="2"/>
    </row>
    <row r="201" spans="1:24" ht="147.75" customHeight="1">
      <c r="A201" s="12" t="s">
        <v>16</v>
      </c>
      <c r="B201" s="23" t="s">
        <v>172</v>
      </c>
      <c r="C201" s="895" t="s">
        <v>173</v>
      </c>
      <c r="D201" s="878"/>
      <c r="E201" s="2"/>
      <c r="F201" s="2"/>
      <c r="G201" s="2"/>
      <c r="H201" s="2"/>
      <c r="I201" s="2"/>
      <c r="J201" s="2"/>
      <c r="K201" s="2"/>
      <c r="L201" s="2"/>
      <c r="M201" s="2"/>
      <c r="N201" s="2"/>
      <c r="O201" s="2"/>
      <c r="P201" s="2"/>
      <c r="Q201" s="2"/>
      <c r="R201" s="2"/>
      <c r="S201" s="2"/>
      <c r="T201" s="2"/>
      <c r="U201" s="2"/>
      <c r="V201" s="2"/>
      <c r="W201" s="2"/>
      <c r="X201" s="2"/>
    </row>
    <row r="202" spans="1:24" ht="15.75" customHeight="1">
      <c r="A202" s="12" t="s">
        <v>19</v>
      </c>
      <c r="B202" s="18" t="s">
        <v>174</v>
      </c>
      <c r="C202" s="895" t="s">
        <v>175</v>
      </c>
      <c r="D202" s="878"/>
      <c r="E202" s="2"/>
      <c r="F202" s="2"/>
      <c r="G202" s="2"/>
      <c r="H202" s="2"/>
      <c r="I202" s="2"/>
      <c r="J202" s="2"/>
      <c r="K202" s="2"/>
      <c r="L202" s="2"/>
      <c r="M202" s="2"/>
      <c r="N202" s="2"/>
      <c r="O202" s="2"/>
      <c r="P202" s="2"/>
      <c r="Q202" s="2"/>
      <c r="R202" s="2"/>
      <c r="S202" s="2"/>
      <c r="T202" s="2"/>
      <c r="U202" s="2"/>
      <c r="V202" s="2"/>
      <c r="W202" s="2"/>
      <c r="X202" s="2"/>
    </row>
    <row r="203" spans="1:24" ht="15.75" customHeight="1">
      <c r="A203" s="12" t="s">
        <v>21</v>
      </c>
      <c r="B203" s="18" t="s">
        <v>176</v>
      </c>
      <c r="C203" s="895" t="s">
        <v>177</v>
      </c>
      <c r="D203" s="878"/>
      <c r="E203" s="2"/>
      <c r="F203" s="2"/>
      <c r="G203" s="2"/>
      <c r="H203" s="2"/>
      <c r="I203" s="2"/>
      <c r="J203" s="2"/>
      <c r="K203" s="2"/>
      <c r="L203" s="2"/>
      <c r="M203" s="2"/>
      <c r="N203" s="2"/>
      <c r="O203" s="2"/>
      <c r="P203" s="2"/>
      <c r="Q203" s="2"/>
      <c r="R203" s="2"/>
      <c r="S203" s="2"/>
      <c r="T203" s="2"/>
      <c r="U203" s="2"/>
      <c r="V203" s="2"/>
      <c r="W203" s="2"/>
      <c r="X203" s="2"/>
    </row>
    <row r="204" spans="1:24" ht="15.75" customHeight="1">
      <c r="A204" s="12" t="s">
        <v>24</v>
      </c>
      <c r="B204" s="18" t="s">
        <v>178</v>
      </c>
      <c r="C204" s="895" t="s">
        <v>179</v>
      </c>
      <c r="D204" s="878"/>
      <c r="E204" s="2"/>
      <c r="F204" s="2"/>
      <c r="G204" s="2"/>
      <c r="H204" s="2"/>
      <c r="I204" s="2"/>
      <c r="J204" s="2"/>
      <c r="K204" s="2"/>
      <c r="L204" s="2"/>
      <c r="M204" s="2"/>
      <c r="N204" s="2"/>
      <c r="O204" s="2"/>
      <c r="P204" s="2"/>
      <c r="Q204" s="2"/>
      <c r="R204" s="2"/>
      <c r="S204" s="2"/>
      <c r="T204" s="2"/>
      <c r="U204" s="2"/>
      <c r="V204" s="2"/>
      <c r="W204" s="2"/>
      <c r="X204" s="2"/>
    </row>
    <row r="205" spans="1:24" ht="15.75" customHeight="1">
      <c r="A205" s="12" t="s">
        <v>25</v>
      </c>
      <c r="B205" s="33" t="s">
        <v>8</v>
      </c>
      <c r="C205" s="895" t="s">
        <v>8</v>
      </c>
      <c r="D205" s="878"/>
      <c r="E205" s="2"/>
      <c r="F205" s="2"/>
      <c r="G205" s="2"/>
      <c r="H205" s="2"/>
      <c r="I205" s="2"/>
      <c r="J205" s="2"/>
      <c r="K205" s="2"/>
      <c r="L205" s="2"/>
      <c r="M205" s="2"/>
      <c r="N205" s="2"/>
      <c r="O205" s="2"/>
      <c r="P205" s="2"/>
      <c r="Q205" s="2"/>
      <c r="R205" s="2"/>
      <c r="S205" s="2"/>
      <c r="T205" s="2"/>
      <c r="U205" s="2"/>
      <c r="V205" s="2"/>
      <c r="W205" s="2"/>
      <c r="X205" s="2"/>
    </row>
    <row r="206" spans="1:24" ht="15.75" customHeight="1">
      <c r="A206" s="12" t="s">
        <v>27</v>
      </c>
      <c r="B206" s="32" t="s">
        <v>180</v>
      </c>
      <c r="C206" s="895" t="s">
        <v>181</v>
      </c>
      <c r="D206" s="878"/>
      <c r="E206" s="2"/>
      <c r="F206" s="2"/>
      <c r="G206" s="2"/>
      <c r="H206" s="2"/>
      <c r="I206" s="2"/>
      <c r="J206" s="2"/>
      <c r="K206" s="2"/>
      <c r="L206" s="2"/>
      <c r="M206" s="2"/>
      <c r="N206" s="2"/>
      <c r="O206" s="2"/>
      <c r="P206" s="2"/>
      <c r="Q206" s="2"/>
      <c r="R206" s="2"/>
      <c r="S206" s="2"/>
      <c r="T206" s="2"/>
      <c r="U206" s="2"/>
      <c r="V206" s="2"/>
      <c r="W206" s="2"/>
      <c r="X206" s="2"/>
    </row>
    <row r="207" spans="1:24" ht="16.5" customHeight="1">
      <c r="A207" s="879" t="s">
        <v>30</v>
      </c>
      <c r="B207" s="880"/>
      <c r="C207" s="880"/>
      <c r="D207" s="881"/>
      <c r="E207" s="2"/>
      <c r="F207" s="2"/>
      <c r="G207" s="2"/>
      <c r="H207" s="2"/>
      <c r="I207" s="2"/>
      <c r="J207" s="2"/>
      <c r="K207" s="2"/>
      <c r="L207" s="2"/>
      <c r="M207" s="2"/>
      <c r="N207" s="2"/>
      <c r="O207" s="2"/>
      <c r="P207" s="2"/>
      <c r="Q207" s="2"/>
      <c r="R207" s="2"/>
      <c r="S207" s="2"/>
      <c r="T207" s="2"/>
      <c r="U207" s="2"/>
      <c r="V207" s="2"/>
      <c r="W207" s="2"/>
      <c r="X207" s="2"/>
    </row>
    <row r="208" spans="1:24" ht="16.5" customHeight="1">
      <c r="A208" s="11" t="s">
        <v>10</v>
      </c>
      <c r="B208" s="16" t="s">
        <v>11</v>
      </c>
      <c r="C208" s="882" t="s">
        <v>12</v>
      </c>
      <c r="D208" s="878"/>
      <c r="E208" s="2"/>
      <c r="F208" s="2"/>
      <c r="G208" s="2"/>
      <c r="H208" s="2"/>
      <c r="I208" s="2"/>
      <c r="J208" s="2"/>
      <c r="K208" s="2"/>
      <c r="L208" s="2"/>
      <c r="M208" s="2"/>
      <c r="N208" s="2"/>
      <c r="O208" s="2"/>
      <c r="P208" s="2"/>
      <c r="Q208" s="2"/>
      <c r="R208" s="2"/>
      <c r="S208" s="2"/>
      <c r="T208" s="2"/>
      <c r="U208" s="2"/>
      <c r="V208" s="2"/>
      <c r="W208" s="2"/>
      <c r="X208" s="2"/>
    </row>
    <row r="209" spans="1:24" ht="39.75" customHeight="1">
      <c r="A209" s="12" t="s">
        <v>31</v>
      </c>
      <c r="B209" s="25" t="s">
        <v>8</v>
      </c>
      <c r="C209" s="883" t="s">
        <v>182</v>
      </c>
      <c r="D209" s="878"/>
      <c r="E209" s="2"/>
      <c r="F209" s="2"/>
      <c r="G209" s="2"/>
      <c r="H209" s="2"/>
      <c r="I209" s="2"/>
      <c r="J209" s="2"/>
      <c r="K209" s="2"/>
      <c r="L209" s="2"/>
      <c r="M209" s="2"/>
      <c r="N209" s="2"/>
      <c r="O209" s="2"/>
      <c r="P209" s="2"/>
      <c r="Q209" s="2"/>
      <c r="R209" s="2"/>
      <c r="S209" s="2"/>
      <c r="T209" s="2"/>
      <c r="U209" s="2"/>
      <c r="V209" s="2"/>
      <c r="W209" s="2"/>
      <c r="X209" s="2"/>
    </row>
    <row r="210" spans="1:24" ht="39" customHeight="1">
      <c r="A210" s="12" t="s">
        <v>33</v>
      </c>
      <c r="B210" s="35" t="s">
        <v>183</v>
      </c>
      <c r="C210" s="883" t="s">
        <v>8</v>
      </c>
      <c r="D210" s="878"/>
      <c r="E210" s="2"/>
      <c r="F210" s="2"/>
      <c r="G210" s="2"/>
      <c r="H210" s="2"/>
      <c r="I210" s="2"/>
      <c r="J210" s="2"/>
      <c r="K210" s="2"/>
      <c r="L210" s="2"/>
      <c r="M210" s="2"/>
      <c r="N210" s="2"/>
      <c r="O210" s="2"/>
      <c r="P210" s="2"/>
      <c r="Q210" s="2"/>
      <c r="R210" s="2"/>
      <c r="S210" s="2"/>
      <c r="T210" s="2"/>
      <c r="U210" s="2"/>
      <c r="V210" s="2"/>
      <c r="W210" s="2"/>
      <c r="X210" s="2"/>
    </row>
    <row r="211" spans="1:24" ht="21" customHeight="1">
      <c r="A211" s="12" t="s">
        <v>36</v>
      </c>
      <c r="B211" s="25" t="s">
        <v>8</v>
      </c>
      <c r="C211" s="883" t="s">
        <v>8</v>
      </c>
      <c r="D211" s="878"/>
      <c r="E211" s="2"/>
      <c r="F211" s="2"/>
      <c r="G211" s="2"/>
      <c r="H211" s="2"/>
      <c r="I211" s="2"/>
      <c r="J211" s="2"/>
      <c r="K211" s="2"/>
      <c r="L211" s="2"/>
      <c r="M211" s="2"/>
      <c r="N211" s="2"/>
      <c r="O211" s="2"/>
      <c r="P211" s="2"/>
      <c r="Q211" s="2"/>
      <c r="R211" s="2"/>
      <c r="S211" s="2"/>
      <c r="T211" s="2"/>
      <c r="U211" s="2"/>
      <c r="V211" s="2"/>
      <c r="W211" s="2"/>
      <c r="X211" s="2"/>
    </row>
    <row r="212" spans="1:24" ht="78.75" customHeight="1">
      <c r="A212" s="12" t="s">
        <v>38</v>
      </c>
      <c r="B212" s="25" t="s">
        <v>184</v>
      </c>
      <c r="C212" s="883" t="s">
        <v>185</v>
      </c>
      <c r="D212" s="878"/>
      <c r="E212" s="2"/>
      <c r="F212" s="2"/>
      <c r="G212" s="2"/>
      <c r="H212" s="2"/>
      <c r="I212" s="2"/>
      <c r="J212" s="2"/>
      <c r="K212" s="2"/>
      <c r="L212" s="2"/>
      <c r="M212" s="2"/>
      <c r="N212" s="2"/>
      <c r="O212" s="2"/>
      <c r="P212" s="2"/>
      <c r="Q212" s="2"/>
      <c r="R212" s="2"/>
      <c r="S212" s="2"/>
      <c r="T212" s="2"/>
      <c r="U212" s="2"/>
      <c r="V212" s="2"/>
      <c r="W212" s="2"/>
      <c r="X212" s="2"/>
    </row>
    <row r="213" spans="1:24" ht="15.75" customHeight="1">
      <c r="A213" s="12" t="s">
        <v>40</v>
      </c>
      <c r="B213" s="25" t="s">
        <v>8</v>
      </c>
      <c r="C213" s="883" t="s">
        <v>8</v>
      </c>
      <c r="D213" s="878"/>
      <c r="E213" s="2"/>
      <c r="F213" s="2"/>
      <c r="G213" s="2"/>
      <c r="H213" s="2"/>
      <c r="I213" s="2"/>
      <c r="J213" s="2"/>
      <c r="K213" s="2"/>
      <c r="L213" s="2"/>
      <c r="M213" s="2"/>
      <c r="N213" s="2"/>
      <c r="O213" s="2"/>
      <c r="P213" s="2"/>
      <c r="Q213" s="2"/>
      <c r="R213" s="2"/>
      <c r="S213" s="2"/>
      <c r="T213" s="2"/>
      <c r="U213" s="2"/>
      <c r="V213" s="2"/>
      <c r="W213" s="2"/>
      <c r="X213" s="2"/>
    </row>
    <row r="214" spans="1:24" ht="43.5" customHeight="1">
      <c r="A214" s="12" t="s">
        <v>42</v>
      </c>
      <c r="B214" s="35" t="s">
        <v>186</v>
      </c>
      <c r="C214" s="883" t="s">
        <v>8</v>
      </c>
      <c r="D214" s="878"/>
      <c r="E214" s="2"/>
      <c r="F214" s="2"/>
      <c r="G214" s="2"/>
      <c r="H214" s="2"/>
      <c r="I214" s="2"/>
      <c r="J214" s="2"/>
      <c r="K214" s="2"/>
      <c r="L214" s="2"/>
      <c r="M214" s="2"/>
      <c r="N214" s="2"/>
      <c r="O214" s="2"/>
      <c r="P214" s="2"/>
      <c r="Q214" s="2"/>
      <c r="R214" s="2"/>
      <c r="S214" s="2"/>
      <c r="T214" s="2"/>
      <c r="U214" s="2"/>
      <c r="V214" s="2"/>
      <c r="W214" s="2"/>
      <c r="X214" s="2"/>
    </row>
    <row r="215" spans="1:24" ht="27.75" customHeight="1">
      <c r="A215" s="21" t="s">
        <v>43</v>
      </c>
      <c r="B215" s="1" t="s">
        <v>8</v>
      </c>
      <c r="C215" s="883" t="s">
        <v>8</v>
      </c>
      <c r="D215" s="878"/>
      <c r="E215" s="2"/>
      <c r="F215" s="2"/>
      <c r="G215" s="2"/>
      <c r="H215" s="2"/>
      <c r="I215" s="2"/>
      <c r="J215" s="2"/>
      <c r="K215" s="2"/>
      <c r="L215" s="2"/>
      <c r="M215" s="2"/>
      <c r="N215" s="2"/>
      <c r="O215" s="2"/>
      <c r="P215" s="2"/>
      <c r="Q215" s="2"/>
      <c r="R215" s="2"/>
      <c r="S215" s="2"/>
      <c r="T215" s="2"/>
      <c r="U215" s="2"/>
      <c r="V215" s="2"/>
      <c r="W215" s="2"/>
      <c r="X215" s="2"/>
    </row>
    <row r="216" spans="1:24" ht="21" customHeight="1">
      <c r="A216" s="12" t="s">
        <v>27</v>
      </c>
      <c r="B216" s="1" t="s">
        <v>8</v>
      </c>
      <c r="C216" s="883" t="s">
        <v>8</v>
      </c>
      <c r="D216" s="878"/>
      <c r="E216" s="2"/>
      <c r="F216" s="2"/>
      <c r="G216" s="2"/>
      <c r="H216" s="2"/>
      <c r="I216" s="2"/>
      <c r="J216" s="2"/>
      <c r="K216" s="2"/>
      <c r="L216" s="2"/>
      <c r="M216" s="2"/>
      <c r="N216" s="2"/>
      <c r="O216" s="2"/>
      <c r="P216" s="2"/>
      <c r="Q216" s="2"/>
      <c r="R216" s="2"/>
      <c r="S216" s="2"/>
      <c r="T216" s="2"/>
      <c r="U216" s="2"/>
      <c r="V216" s="2"/>
      <c r="W216" s="2"/>
      <c r="X216" s="2"/>
    </row>
    <row r="217" spans="1:24" ht="18" customHeight="1">
      <c r="A217" s="884" t="s">
        <v>46</v>
      </c>
      <c r="B217" s="880"/>
      <c r="C217" s="880"/>
      <c r="D217" s="881"/>
      <c r="E217" s="2"/>
      <c r="F217" s="2"/>
      <c r="G217" s="2"/>
      <c r="H217" s="2"/>
      <c r="I217" s="2"/>
      <c r="J217" s="2"/>
      <c r="K217" s="2"/>
      <c r="L217" s="2"/>
      <c r="M217" s="2"/>
      <c r="N217" s="2"/>
      <c r="O217" s="2"/>
      <c r="P217" s="2"/>
      <c r="Q217" s="2"/>
      <c r="R217" s="2"/>
      <c r="S217" s="2"/>
      <c r="T217" s="2"/>
      <c r="U217" s="2"/>
      <c r="V217" s="2"/>
      <c r="W217" s="2"/>
      <c r="X217" s="2"/>
    </row>
    <row r="218" spans="1:24" ht="21.75" customHeight="1">
      <c r="A218" s="11" t="s">
        <v>10</v>
      </c>
      <c r="B218" s="22" t="s">
        <v>47</v>
      </c>
      <c r="C218" s="885" t="s">
        <v>48</v>
      </c>
      <c r="D218" s="878"/>
      <c r="E218" s="2"/>
      <c r="F218" s="2"/>
      <c r="G218" s="2"/>
      <c r="H218" s="2"/>
      <c r="I218" s="2"/>
      <c r="J218" s="2"/>
      <c r="K218" s="2"/>
      <c r="L218" s="2"/>
      <c r="M218" s="2"/>
      <c r="N218" s="2"/>
      <c r="O218" s="2"/>
      <c r="P218" s="2"/>
      <c r="Q218" s="2"/>
      <c r="R218" s="2"/>
      <c r="S218" s="2"/>
      <c r="T218" s="2"/>
      <c r="U218" s="2"/>
      <c r="V218" s="2"/>
      <c r="W218" s="2"/>
      <c r="X218" s="2"/>
    </row>
    <row r="219" spans="1:24" ht="129.75" customHeight="1">
      <c r="A219" s="12" t="s">
        <v>49</v>
      </c>
      <c r="B219" s="35" t="s">
        <v>187</v>
      </c>
      <c r="C219" s="883" t="s">
        <v>188</v>
      </c>
      <c r="D219" s="878"/>
      <c r="E219" s="2"/>
      <c r="F219" s="2"/>
      <c r="G219" s="2"/>
      <c r="H219" s="2"/>
      <c r="I219" s="2"/>
      <c r="J219" s="2"/>
      <c r="K219" s="2"/>
      <c r="L219" s="2"/>
      <c r="M219" s="2"/>
      <c r="N219" s="2"/>
      <c r="O219" s="2"/>
      <c r="P219" s="2"/>
      <c r="Q219" s="2"/>
      <c r="R219" s="2"/>
      <c r="S219" s="2"/>
      <c r="T219" s="2"/>
      <c r="U219" s="2"/>
      <c r="V219" s="2"/>
      <c r="W219" s="2"/>
      <c r="X219" s="2"/>
    </row>
    <row r="220" spans="1:24" ht="15.75" customHeight="1">
      <c r="A220" s="12" t="s">
        <v>51</v>
      </c>
      <c r="B220" s="35" t="s">
        <v>8</v>
      </c>
      <c r="C220" s="883" t="s">
        <v>8</v>
      </c>
      <c r="D220" s="878"/>
      <c r="E220" s="2"/>
      <c r="F220" s="2"/>
      <c r="G220" s="2"/>
      <c r="H220" s="2"/>
      <c r="I220" s="2"/>
      <c r="J220" s="2"/>
      <c r="K220" s="2"/>
      <c r="L220" s="2"/>
      <c r="M220" s="2"/>
      <c r="N220" s="2"/>
      <c r="O220" s="2"/>
      <c r="P220" s="2"/>
      <c r="Q220" s="2"/>
      <c r="R220" s="2"/>
      <c r="S220" s="2"/>
      <c r="T220" s="2"/>
      <c r="U220" s="2"/>
      <c r="V220" s="2"/>
      <c r="W220" s="2"/>
      <c r="X220" s="2"/>
    </row>
    <row r="221" spans="1:24" ht="78.75" customHeight="1">
      <c r="A221" s="12" t="s">
        <v>53</v>
      </c>
      <c r="B221" s="35" t="s">
        <v>189</v>
      </c>
      <c r="C221" s="883" t="s">
        <v>190</v>
      </c>
      <c r="D221" s="878"/>
      <c r="E221" s="2"/>
      <c r="F221" s="2"/>
      <c r="G221" s="2"/>
      <c r="H221" s="2"/>
      <c r="I221" s="2"/>
      <c r="J221" s="2"/>
      <c r="K221" s="2"/>
      <c r="L221" s="2"/>
      <c r="M221" s="2"/>
      <c r="N221" s="2"/>
      <c r="O221" s="2"/>
      <c r="P221" s="2"/>
      <c r="Q221" s="2"/>
      <c r="R221" s="2"/>
      <c r="S221" s="2"/>
      <c r="T221" s="2"/>
      <c r="U221" s="2"/>
      <c r="V221" s="2"/>
      <c r="W221" s="2"/>
      <c r="X221" s="2"/>
    </row>
    <row r="222" spans="1:24" ht="15.75" customHeight="1">
      <c r="A222" s="12" t="s">
        <v>56</v>
      </c>
      <c r="B222" s="35" t="s">
        <v>8</v>
      </c>
      <c r="C222" s="883" t="s">
        <v>8</v>
      </c>
      <c r="D222" s="878"/>
      <c r="E222" s="2"/>
      <c r="F222" s="2"/>
      <c r="G222" s="2"/>
      <c r="H222" s="2"/>
      <c r="I222" s="2"/>
      <c r="J222" s="2"/>
      <c r="K222" s="2"/>
      <c r="L222" s="2"/>
      <c r="M222" s="2"/>
      <c r="N222" s="2"/>
      <c r="O222" s="2"/>
      <c r="P222" s="2"/>
      <c r="Q222" s="2"/>
      <c r="R222" s="2"/>
      <c r="S222" s="2"/>
      <c r="T222" s="2"/>
      <c r="U222" s="2"/>
      <c r="V222" s="2"/>
      <c r="W222" s="2"/>
      <c r="X222" s="2"/>
    </row>
    <row r="223" spans="1:24" ht="64.5" customHeight="1">
      <c r="A223" s="12" t="s">
        <v>58</v>
      </c>
      <c r="B223" s="35" t="s">
        <v>8</v>
      </c>
      <c r="C223" s="883" t="s">
        <v>191</v>
      </c>
      <c r="D223" s="878"/>
      <c r="E223" s="2"/>
      <c r="F223" s="2"/>
      <c r="G223" s="2"/>
      <c r="H223" s="2"/>
      <c r="I223" s="2"/>
      <c r="J223" s="2"/>
      <c r="K223" s="2"/>
      <c r="L223" s="2"/>
      <c r="M223" s="2"/>
      <c r="N223" s="2"/>
      <c r="O223" s="2"/>
      <c r="P223" s="2"/>
      <c r="Q223" s="2"/>
      <c r="R223" s="2"/>
      <c r="S223" s="2"/>
      <c r="T223" s="2"/>
      <c r="U223" s="2"/>
      <c r="V223" s="2"/>
      <c r="W223" s="2"/>
      <c r="X223" s="2"/>
    </row>
    <row r="224" spans="1:24" ht="21" customHeight="1">
      <c r="A224" s="12" t="s">
        <v>61</v>
      </c>
      <c r="B224" s="35" t="s">
        <v>8</v>
      </c>
      <c r="C224" s="883" t="s">
        <v>8</v>
      </c>
      <c r="D224" s="878"/>
      <c r="E224" s="2"/>
      <c r="F224" s="2"/>
      <c r="G224" s="2"/>
      <c r="H224" s="2"/>
      <c r="I224" s="2"/>
      <c r="J224" s="2"/>
      <c r="K224" s="2"/>
      <c r="L224" s="2"/>
      <c r="M224" s="2"/>
      <c r="N224" s="2"/>
      <c r="O224" s="2"/>
      <c r="P224" s="2"/>
      <c r="Q224" s="2"/>
      <c r="R224" s="2"/>
      <c r="S224" s="2"/>
      <c r="T224" s="2"/>
      <c r="U224" s="2"/>
      <c r="V224" s="2"/>
      <c r="W224" s="2"/>
      <c r="X224" s="2"/>
    </row>
    <row r="225" spans="1:24" ht="15.75" customHeight="1">
      <c r="A225" s="12" t="s">
        <v>27</v>
      </c>
      <c r="B225" s="35" t="s">
        <v>8</v>
      </c>
      <c r="C225" s="883" t="s">
        <v>8</v>
      </c>
      <c r="D225" s="878"/>
      <c r="E225" s="2"/>
      <c r="F225" s="2"/>
      <c r="G225" s="2"/>
      <c r="H225" s="2"/>
      <c r="I225" s="2"/>
      <c r="J225" s="2"/>
      <c r="K225" s="2"/>
      <c r="L225" s="2"/>
      <c r="M225" s="2"/>
      <c r="N225" s="2"/>
      <c r="O225" s="2"/>
      <c r="P225" s="2"/>
      <c r="Q225" s="2"/>
      <c r="R225" s="2"/>
      <c r="S225" s="2"/>
      <c r="T225" s="2"/>
      <c r="U225" s="2"/>
      <c r="V225" s="2"/>
      <c r="W225" s="2"/>
      <c r="X225" s="2"/>
    </row>
    <row r="226" spans="1:24"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c r="A228" s="28"/>
      <c r="B228" s="29"/>
      <c r="C228" s="30"/>
      <c r="D228" s="31"/>
      <c r="E228" s="2"/>
      <c r="F228" s="2"/>
      <c r="G228" s="2"/>
      <c r="H228" s="2"/>
      <c r="I228" s="2"/>
      <c r="J228" s="2"/>
      <c r="K228" s="2"/>
      <c r="L228" s="2"/>
      <c r="M228" s="2"/>
      <c r="N228" s="2"/>
      <c r="O228" s="2"/>
      <c r="P228" s="2"/>
      <c r="Q228" s="2"/>
      <c r="R228" s="2"/>
      <c r="S228" s="2"/>
      <c r="T228" s="2"/>
      <c r="U228" s="2"/>
      <c r="V228" s="2"/>
      <c r="W228" s="2"/>
      <c r="X228" s="2"/>
    </row>
    <row r="229" spans="1:24"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6.5" customHeight="1">
      <c r="A230" s="8" t="s">
        <v>4</v>
      </c>
      <c r="B230" s="888" t="s">
        <v>192</v>
      </c>
      <c r="C230" s="889"/>
      <c r="D230" s="890"/>
      <c r="E230" s="7"/>
      <c r="F230" s="2"/>
      <c r="G230" s="2"/>
      <c r="H230" s="2"/>
      <c r="I230" s="2"/>
      <c r="J230" s="2"/>
      <c r="K230" s="2"/>
      <c r="L230" s="2"/>
      <c r="M230" s="2"/>
      <c r="N230" s="2"/>
      <c r="O230" s="2"/>
      <c r="P230" s="2"/>
      <c r="Q230" s="2"/>
      <c r="R230" s="2"/>
      <c r="S230" s="2"/>
      <c r="T230" s="2"/>
      <c r="U230" s="2"/>
      <c r="V230" s="2"/>
      <c r="W230" s="2"/>
      <c r="X230" s="2"/>
    </row>
    <row r="231" spans="1:24" ht="6" customHeight="1">
      <c r="A231" s="6"/>
      <c r="B231" s="6"/>
      <c r="C231" s="6"/>
      <c r="D231" s="6"/>
      <c r="E231" s="7"/>
      <c r="F231" s="2"/>
      <c r="G231" s="2"/>
      <c r="H231" s="2"/>
      <c r="I231" s="2"/>
      <c r="J231" s="2"/>
      <c r="K231" s="2"/>
      <c r="L231" s="2"/>
      <c r="M231" s="2"/>
      <c r="N231" s="2"/>
      <c r="O231" s="2"/>
      <c r="P231" s="2"/>
      <c r="Q231" s="2"/>
      <c r="R231" s="2"/>
      <c r="S231" s="2"/>
      <c r="T231" s="2"/>
      <c r="U231" s="2"/>
      <c r="V231" s="2"/>
      <c r="W231" s="2"/>
      <c r="X231" s="2"/>
    </row>
    <row r="232" spans="1:24" ht="28.5" customHeight="1">
      <c r="A232" s="9" t="s">
        <v>6</v>
      </c>
      <c r="B232" s="891">
        <v>44389</v>
      </c>
      <c r="C232" s="892"/>
      <c r="D232" s="892"/>
      <c r="E232" s="7"/>
      <c r="F232" s="2"/>
      <c r="G232" s="2"/>
      <c r="H232" s="2"/>
      <c r="I232" s="2"/>
      <c r="J232" s="2"/>
      <c r="K232" s="2"/>
      <c r="L232" s="2"/>
      <c r="M232" s="2"/>
      <c r="N232" s="2"/>
      <c r="O232" s="2"/>
      <c r="P232" s="2"/>
      <c r="Q232" s="2"/>
      <c r="R232" s="2"/>
      <c r="S232" s="2"/>
      <c r="T232" s="2"/>
      <c r="U232" s="2"/>
      <c r="V232" s="2"/>
      <c r="W232" s="2"/>
      <c r="X232" s="2"/>
    </row>
    <row r="233" spans="1:24" ht="7.5" customHeight="1">
      <c r="A233" s="10"/>
      <c r="B233" s="6"/>
      <c r="C233" s="6"/>
      <c r="D233" s="6"/>
      <c r="E233" s="7"/>
      <c r="F233" s="2"/>
      <c r="G233" s="2"/>
      <c r="H233" s="2"/>
      <c r="I233" s="2"/>
      <c r="J233" s="2"/>
      <c r="K233" s="2"/>
      <c r="L233" s="2"/>
      <c r="M233" s="2"/>
      <c r="N233" s="2"/>
      <c r="O233" s="2"/>
      <c r="P233" s="2"/>
      <c r="Q233" s="2"/>
      <c r="R233" s="2"/>
      <c r="S233" s="2"/>
      <c r="T233" s="2"/>
      <c r="U233" s="2"/>
      <c r="V233" s="2"/>
      <c r="W233" s="2"/>
      <c r="X233" s="2"/>
    </row>
    <row r="234" spans="1:24" ht="39" customHeight="1">
      <c r="A234" s="9" t="s">
        <v>7</v>
      </c>
      <c r="B234" s="888" t="s">
        <v>8</v>
      </c>
      <c r="C234" s="889"/>
      <c r="D234" s="890"/>
      <c r="E234" s="7"/>
      <c r="F234" s="2"/>
      <c r="G234" s="2"/>
      <c r="H234" s="2"/>
      <c r="I234" s="2"/>
      <c r="J234" s="2"/>
      <c r="K234" s="2"/>
      <c r="L234" s="2"/>
      <c r="M234" s="2"/>
      <c r="N234" s="2"/>
      <c r="O234" s="2"/>
      <c r="P234" s="2"/>
      <c r="Q234" s="2"/>
      <c r="R234" s="2"/>
      <c r="S234" s="2"/>
      <c r="T234" s="2"/>
      <c r="U234" s="2"/>
      <c r="V234" s="2"/>
      <c r="W234" s="2"/>
      <c r="X234" s="2"/>
    </row>
    <row r="235" spans="1:24" ht="12.75" customHeight="1">
      <c r="A235" s="6"/>
      <c r="B235" s="6"/>
      <c r="C235" s="6"/>
      <c r="D235" s="6"/>
      <c r="E235" s="7"/>
      <c r="F235" s="2"/>
      <c r="G235" s="2"/>
      <c r="H235" s="2"/>
      <c r="I235" s="2"/>
      <c r="J235" s="2"/>
      <c r="K235" s="2"/>
      <c r="L235" s="2"/>
      <c r="M235" s="2"/>
      <c r="N235" s="2"/>
      <c r="O235" s="2"/>
      <c r="P235" s="2"/>
      <c r="Q235" s="2"/>
      <c r="R235" s="2"/>
      <c r="S235" s="2"/>
      <c r="T235" s="2"/>
      <c r="U235" s="2"/>
      <c r="V235" s="2"/>
      <c r="W235" s="2"/>
      <c r="X235" s="2"/>
    </row>
    <row r="236" spans="1:24" ht="16.5" customHeight="1">
      <c r="A236" s="882" t="s">
        <v>9</v>
      </c>
      <c r="B236" s="893"/>
      <c r="C236" s="893"/>
      <c r="D236" s="878"/>
      <c r="E236" s="2"/>
      <c r="F236" s="2"/>
      <c r="G236" s="2"/>
      <c r="H236" s="2"/>
      <c r="I236" s="2"/>
      <c r="J236" s="2"/>
      <c r="K236" s="2"/>
      <c r="L236" s="2"/>
      <c r="M236" s="2"/>
      <c r="N236" s="2"/>
      <c r="O236" s="2"/>
      <c r="P236" s="2"/>
      <c r="Q236" s="2"/>
      <c r="R236" s="2"/>
      <c r="S236" s="2"/>
      <c r="T236" s="2"/>
      <c r="U236" s="2"/>
      <c r="V236" s="2"/>
      <c r="W236" s="2"/>
      <c r="X236" s="2"/>
    </row>
    <row r="237" spans="1:24" ht="16.5" customHeight="1">
      <c r="A237" s="11" t="s">
        <v>10</v>
      </c>
      <c r="B237" s="11" t="s">
        <v>11</v>
      </c>
      <c r="C237" s="894" t="s">
        <v>12</v>
      </c>
      <c r="D237" s="881"/>
      <c r="E237" s="2"/>
      <c r="F237" s="2"/>
      <c r="G237" s="2"/>
      <c r="H237" s="2"/>
      <c r="I237" s="2"/>
      <c r="J237" s="2"/>
      <c r="K237" s="2"/>
      <c r="L237" s="2"/>
      <c r="M237" s="2"/>
      <c r="N237" s="2"/>
      <c r="O237" s="2"/>
      <c r="P237" s="2"/>
      <c r="Q237" s="2"/>
      <c r="R237" s="2"/>
      <c r="S237" s="2"/>
      <c r="T237" s="2"/>
      <c r="U237" s="2"/>
      <c r="V237" s="2"/>
      <c r="W237" s="2"/>
      <c r="X237" s="2"/>
    </row>
    <row r="238" spans="1:24" ht="114.75" customHeight="1">
      <c r="A238" s="12" t="s">
        <v>13</v>
      </c>
      <c r="B238" s="23" t="s">
        <v>193</v>
      </c>
      <c r="C238" s="883" t="s">
        <v>194</v>
      </c>
      <c r="D238" s="878"/>
      <c r="E238" s="2"/>
      <c r="F238" s="2"/>
      <c r="G238" s="2"/>
      <c r="H238" s="2"/>
      <c r="I238" s="2"/>
      <c r="J238" s="2"/>
      <c r="K238" s="2"/>
      <c r="L238" s="2"/>
      <c r="M238" s="2"/>
      <c r="N238" s="2"/>
      <c r="O238" s="2"/>
      <c r="P238" s="2"/>
      <c r="Q238" s="2"/>
      <c r="R238" s="2"/>
      <c r="S238" s="2"/>
      <c r="T238" s="2"/>
      <c r="U238" s="2"/>
      <c r="V238" s="2"/>
      <c r="W238" s="2"/>
      <c r="X238" s="2"/>
    </row>
    <row r="239" spans="1:24" ht="54.75" customHeight="1">
      <c r="A239" s="12" t="s">
        <v>16</v>
      </c>
      <c r="B239" s="23" t="s">
        <v>195</v>
      </c>
      <c r="C239" s="883" t="s">
        <v>196</v>
      </c>
      <c r="D239" s="878"/>
      <c r="E239" s="2"/>
      <c r="F239" s="2"/>
      <c r="G239" s="2"/>
      <c r="H239" s="2"/>
      <c r="I239" s="2"/>
      <c r="J239" s="2"/>
      <c r="K239" s="2"/>
      <c r="L239" s="2"/>
      <c r="M239" s="2"/>
      <c r="N239" s="2"/>
      <c r="O239" s="2"/>
      <c r="P239" s="2"/>
      <c r="Q239" s="2"/>
      <c r="R239" s="2"/>
      <c r="S239" s="2"/>
      <c r="T239" s="2"/>
      <c r="U239" s="2"/>
      <c r="V239" s="2"/>
      <c r="W239" s="2"/>
      <c r="X239" s="2"/>
    </row>
    <row r="240" spans="1:24" ht="114.75" customHeight="1">
      <c r="A240" s="12" t="s">
        <v>19</v>
      </c>
      <c r="B240" s="23" t="s">
        <v>197</v>
      </c>
      <c r="C240" s="883" t="s">
        <v>198</v>
      </c>
      <c r="D240" s="878"/>
      <c r="E240" s="2"/>
      <c r="F240" s="2"/>
      <c r="G240" s="2"/>
      <c r="H240" s="2"/>
      <c r="I240" s="2"/>
      <c r="J240" s="2"/>
      <c r="K240" s="2"/>
      <c r="L240" s="2"/>
      <c r="M240" s="2"/>
      <c r="N240" s="2"/>
      <c r="O240" s="2"/>
      <c r="P240" s="2"/>
      <c r="Q240" s="2"/>
      <c r="R240" s="2"/>
      <c r="S240" s="2"/>
      <c r="T240" s="2"/>
      <c r="U240" s="2"/>
      <c r="V240" s="2"/>
      <c r="W240" s="2"/>
      <c r="X240" s="2"/>
    </row>
    <row r="241" spans="1:24" ht="72" customHeight="1">
      <c r="A241" s="12" t="s">
        <v>21</v>
      </c>
      <c r="B241" s="23" t="s">
        <v>199</v>
      </c>
      <c r="C241" s="883" t="s">
        <v>8</v>
      </c>
      <c r="D241" s="878"/>
      <c r="E241" s="5"/>
      <c r="F241" s="5"/>
      <c r="G241" s="5"/>
      <c r="H241" s="5"/>
      <c r="I241" s="5"/>
      <c r="J241" s="5"/>
      <c r="K241" s="5"/>
      <c r="L241" s="5"/>
      <c r="M241" s="5"/>
      <c r="N241" s="5"/>
      <c r="O241" s="5"/>
      <c r="P241" s="5"/>
      <c r="Q241" s="5"/>
      <c r="R241" s="5"/>
      <c r="S241" s="5"/>
      <c r="T241" s="5"/>
      <c r="U241" s="5"/>
      <c r="V241" s="5"/>
      <c r="W241" s="5"/>
      <c r="X241" s="5"/>
    </row>
    <row r="242" spans="1:24" ht="39" customHeight="1">
      <c r="A242" s="12" t="s">
        <v>24</v>
      </c>
      <c r="B242" s="23" t="s">
        <v>200</v>
      </c>
      <c r="C242" s="883" t="s">
        <v>201</v>
      </c>
      <c r="D242" s="878"/>
      <c r="E242" s="5"/>
      <c r="F242" s="5"/>
      <c r="G242" s="5"/>
      <c r="H242" s="5"/>
      <c r="I242" s="5"/>
      <c r="J242" s="5"/>
      <c r="K242" s="5"/>
      <c r="L242" s="5"/>
      <c r="M242" s="5"/>
      <c r="N242" s="5"/>
      <c r="O242" s="5"/>
      <c r="P242" s="5"/>
      <c r="Q242" s="5"/>
      <c r="R242" s="5"/>
      <c r="S242" s="5"/>
      <c r="T242" s="5"/>
      <c r="U242" s="5"/>
      <c r="V242" s="5"/>
      <c r="W242" s="5"/>
      <c r="X242" s="5"/>
    </row>
    <row r="243" spans="1:24" ht="39" customHeight="1">
      <c r="A243" s="12" t="s">
        <v>25</v>
      </c>
      <c r="B243" s="48" t="s">
        <v>8</v>
      </c>
      <c r="C243" s="883" t="s">
        <v>202</v>
      </c>
      <c r="D243" s="878"/>
      <c r="E243" s="2"/>
      <c r="F243" s="2"/>
      <c r="G243" s="2"/>
      <c r="H243" s="2"/>
      <c r="I243" s="2"/>
      <c r="J243" s="2"/>
      <c r="K243" s="2"/>
      <c r="L243" s="2"/>
      <c r="M243" s="2"/>
      <c r="N243" s="2"/>
      <c r="O243" s="2"/>
      <c r="P243" s="2"/>
      <c r="Q243" s="2"/>
      <c r="R243" s="2"/>
      <c r="S243" s="2"/>
      <c r="T243" s="2"/>
      <c r="U243" s="2"/>
      <c r="V243" s="2"/>
      <c r="W243" s="2"/>
      <c r="X243" s="2"/>
    </row>
    <row r="244" spans="1:24" ht="39" customHeight="1">
      <c r="A244" s="12" t="s">
        <v>27</v>
      </c>
      <c r="B244" s="23" t="s">
        <v>8</v>
      </c>
      <c r="C244" s="883" t="s">
        <v>8</v>
      </c>
      <c r="D244" s="878"/>
      <c r="E244" s="2"/>
      <c r="F244" s="2"/>
      <c r="G244" s="2"/>
      <c r="H244" s="2"/>
      <c r="I244" s="2"/>
      <c r="J244" s="2"/>
      <c r="K244" s="2"/>
      <c r="L244" s="2"/>
      <c r="M244" s="2"/>
      <c r="N244" s="2"/>
      <c r="O244" s="2"/>
      <c r="P244" s="2"/>
      <c r="Q244" s="2"/>
      <c r="R244" s="2"/>
      <c r="S244" s="2"/>
      <c r="T244" s="2"/>
      <c r="U244" s="2"/>
      <c r="V244" s="2"/>
      <c r="W244" s="2"/>
      <c r="X244" s="2"/>
    </row>
    <row r="245" spans="1:24" ht="16.5" customHeight="1">
      <c r="A245" s="879" t="s">
        <v>30</v>
      </c>
      <c r="B245" s="880"/>
      <c r="C245" s="880"/>
      <c r="D245" s="881"/>
      <c r="E245" s="2"/>
      <c r="F245" s="2"/>
      <c r="G245" s="2"/>
      <c r="H245" s="2"/>
      <c r="I245" s="2"/>
      <c r="J245" s="2"/>
      <c r="K245" s="2"/>
      <c r="L245" s="2"/>
      <c r="M245" s="2"/>
      <c r="N245" s="2"/>
      <c r="O245" s="2"/>
      <c r="P245" s="2"/>
      <c r="Q245" s="2"/>
      <c r="R245" s="2"/>
      <c r="S245" s="2"/>
      <c r="T245" s="2"/>
      <c r="U245" s="2"/>
      <c r="V245" s="2"/>
      <c r="W245" s="2"/>
      <c r="X245" s="2"/>
    </row>
    <row r="246" spans="1:24" ht="16.5" customHeight="1">
      <c r="A246" s="11" t="s">
        <v>10</v>
      </c>
      <c r="B246" s="16" t="s">
        <v>11</v>
      </c>
      <c r="C246" s="882" t="s">
        <v>12</v>
      </c>
      <c r="D246" s="878"/>
      <c r="E246" s="2"/>
      <c r="F246" s="2"/>
      <c r="G246" s="2"/>
      <c r="H246" s="2"/>
      <c r="I246" s="2"/>
      <c r="J246" s="2"/>
      <c r="K246" s="2"/>
      <c r="L246" s="2"/>
      <c r="M246" s="2"/>
      <c r="N246" s="2"/>
      <c r="O246" s="2"/>
      <c r="P246" s="2"/>
      <c r="Q246" s="2"/>
      <c r="R246" s="2"/>
      <c r="S246" s="2"/>
      <c r="T246" s="2"/>
      <c r="U246" s="2"/>
      <c r="V246" s="2"/>
      <c r="W246" s="2"/>
      <c r="X246" s="2"/>
    </row>
    <row r="247" spans="1:24" ht="28.5" customHeight="1">
      <c r="A247" s="12" t="s">
        <v>31</v>
      </c>
      <c r="B247" s="49" t="s">
        <v>203</v>
      </c>
      <c r="C247" s="877" t="s">
        <v>8</v>
      </c>
      <c r="D247" s="878"/>
      <c r="E247" s="2"/>
      <c r="F247" s="2"/>
      <c r="G247" s="2"/>
      <c r="H247" s="2"/>
      <c r="I247" s="2"/>
      <c r="J247" s="2"/>
      <c r="K247" s="2"/>
      <c r="L247" s="2"/>
      <c r="M247" s="2"/>
      <c r="N247" s="2"/>
      <c r="O247" s="2"/>
      <c r="P247" s="2"/>
      <c r="Q247" s="2"/>
      <c r="R247" s="2"/>
      <c r="S247" s="2"/>
      <c r="T247" s="2"/>
      <c r="U247" s="2"/>
      <c r="V247" s="2"/>
      <c r="W247" s="2"/>
      <c r="X247" s="2"/>
    </row>
    <row r="248" spans="1:24" ht="28.5" customHeight="1">
      <c r="A248" s="12" t="s">
        <v>33</v>
      </c>
      <c r="B248" s="50" t="s">
        <v>8</v>
      </c>
      <c r="C248" s="886" t="s">
        <v>8</v>
      </c>
      <c r="D248" s="878"/>
      <c r="E248" s="2"/>
      <c r="F248" s="2"/>
      <c r="G248" s="2"/>
      <c r="H248" s="2"/>
      <c r="I248" s="2"/>
      <c r="J248" s="2"/>
      <c r="K248" s="2"/>
      <c r="L248" s="2"/>
      <c r="M248" s="2"/>
      <c r="N248" s="2"/>
      <c r="O248" s="2"/>
      <c r="P248" s="2"/>
      <c r="Q248" s="2"/>
      <c r="R248" s="2"/>
      <c r="S248" s="2"/>
      <c r="T248" s="2"/>
      <c r="U248" s="2"/>
      <c r="V248" s="2"/>
      <c r="W248" s="2"/>
      <c r="X248" s="2"/>
    </row>
    <row r="249" spans="1:24" ht="28.5" customHeight="1">
      <c r="A249" s="12" t="s">
        <v>36</v>
      </c>
      <c r="B249" s="51" t="s">
        <v>204</v>
      </c>
      <c r="C249" s="877" t="s">
        <v>8</v>
      </c>
      <c r="D249" s="878"/>
      <c r="E249" s="2"/>
      <c r="F249" s="2"/>
      <c r="G249" s="2"/>
      <c r="H249" s="2"/>
      <c r="I249" s="2"/>
      <c r="J249" s="2"/>
      <c r="K249" s="2"/>
      <c r="L249" s="2"/>
      <c r="M249" s="2"/>
      <c r="N249" s="2"/>
      <c r="O249" s="2"/>
      <c r="P249" s="2"/>
      <c r="Q249" s="2"/>
      <c r="R249" s="2"/>
      <c r="S249" s="2"/>
      <c r="T249" s="2"/>
      <c r="U249" s="2"/>
      <c r="V249" s="2"/>
      <c r="W249" s="2"/>
      <c r="X249" s="2"/>
    </row>
    <row r="250" spans="1:24" ht="28.5" customHeight="1">
      <c r="A250" s="12" t="s">
        <v>38</v>
      </c>
      <c r="B250" s="49" t="s">
        <v>8</v>
      </c>
      <c r="C250" s="877" t="s">
        <v>8</v>
      </c>
      <c r="D250" s="878"/>
      <c r="E250" s="2"/>
      <c r="F250" s="2"/>
      <c r="G250" s="2"/>
      <c r="H250" s="2"/>
      <c r="I250" s="2"/>
      <c r="J250" s="2"/>
      <c r="K250" s="2"/>
      <c r="L250" s="2"/>
      <c r="M250" s="2"/>
      <c r="N250" s="2"/>
      <c r="O250" s="2"/>
      <c r="P250" s="2"/>
      <c r="Q250" s="2"/>
      <c r="R250" s="2"/>
      <c r="S250" s="2"/>
      <c r="T250" s="2"/>
      <c r="U250" s="2"/>
      <c r="V250" s="2"/>
      <c r="W250" s="2"/>
      <c r="X250" s="2"/>
    </row>
    <row r="251" spans="1:24" ht="28.5" customHeight="1">
      <c r="A251" s="12" t="s">
        <v>40</v>
      </c>
      <c r="B251" s="49" t="s">
        <v>8</v>
      </c>
      <c r="C251" s="877" t="s">
        <v>8</v>
      </c>
      <c r="D251" s="878"/>
      <c r="E251" s="2"/>
      <c r="F251" s="2"/>
      <c r="G251" s="2"/>
      <c r="H251" s="2"/>
      <c r="I251" s="2"/>
      <c r="J251" s="2"/>
      <c r="K251" s="2"/>
      <c r="L251" s="2"/>
      <c r="M251" s="2"/>
      <c r="N251" s="2"/>
      <c r="O251" s="2"/>
      <c r="P251" s="2"/>
      <c r="Q251" s="2"/>
      <c r="R251" s="2"/>
      <c r="S251" s="2"/>
      <c r="T251" s="2"/>
      <c r="U251" s="2"/>
      <c r="V251" s="2"/>
      <c r="W251" s="2"/>
      <c r="X251" s="2"/>
    </row>
    <row r="252" spans="1:24" ht="28.5" customHeight="1">
      <c r="A252" s="12" t="s">
        <v>42</v>
      </c>
      <c r="B252" s="49" t="s">
        <v>8</v>
      </c>
      <c r="C252" s="877" t="s">
        <v>8</v>
      </c>
      <c r="D252" s="878"/>
      <c r="E252" s="2"/>
      <c r="F252" s="2"/>
      <c r="G252" s="2"/>
      <c r="H252" s="2"/>
      <c r="I252" s="2"/>
      <c r="J252" s="2"/>
      <c r="K252" s="2"/>
      <c r="L252" s="2"/>
      <c r="M252" s="2"/>
      <c r="N252" s="2"/>
      <c r="O252" s="2"/>
      <c r="P252" s="2"/>
      <c r="Q252" s="2"/>
      <c r="R252" s="2"/>
      <c r="S252" s="2"/>
      <c r="T252" s="2"/>
      <c r="U252" s="2"/>
      <c r="V252" s="2"/>
      <c r="W252" s="2"/>
      <c r="X252" s="2"/>
    </row>
    <row r="253" spans="1:24" ht="28.5" customHeight="1">
      <c r="A253" s="21" t="s">
        <v>43</v>
      </c>
      <c r="B253" s="49" t="s">
        <v>8</v>
      </c>
      <c r="C253" s="877" t="s">
        <v>8</v>
      </c>
      <c r="D253" s="878"/>
      <c r="E253" s="2"/>
      <c r="F253" s="2"/>
      <c r="G253" s="2"/>
      <c r="H253" s="2"/>
      <c r="I253" s="2"/>
      <c r="J253" s="2"/>
      <c r="K253" s="2"/>
      <c r="L253" s="2"/>
      <c r="M253" s="2"/>
      <c r="N253" s="2"/>
      <c r="O253" s="2"/>
      <c r="P253" s="2"/>
      <c r="Q253" s="2"/>
      <c r="R253" s="2"/>
      <c r="S253" s="2"/>
      <c r="T253" s="2"/>
      <c r="U253" s="2"/>
      <c r="V253" s="2"/>
      <c r="W253" s="2"/>
      <c r="X253" s="2"/>
    </row>
    <row r="254" spans="1:24" ht="28.5" customHeight="1">
      <c r="A254" s="12" t="s">
        <v>27</v>
      </c>
      <c r="B254" s="49" t="s">
        <v>8</v>
      </c>
      <c r="C254" s="877" t="s">
        <v>8</v>
      </c>
      <c r="D254" s="878"/>
      <c r="E254" s="2"/>
      <c r="F254" s="2"/>
      <c r="G254" s="2"/>
      <c r="H254" s="2"/>
      <c r="I254" s="2"/>
      <c r="J254" s="2"/>
      <c r="K254" s="2"/>
      <c r="L254" s="2"/>
      <c r="M254" s="2"/>
      <c r="N254" s="2"/>
      <c r="O254" s="2"/>
      <c r="P254" s="2"/>
      <c r="Q254" s="2"/>
      <c r="R254" s="2"/>
      <c r="S254" s="2"/>
      <c r="T254" s="2"/>
      <c r="U254" s="2"/>
      <c r="V254" s="2"/>
      <c r="W254" s="2"/>
      <c r="X254" s="2"/>
    </row>
    <row r="255" spans="1:24" ht="18" customHeight="1">
      <c r="A255" s="884" t="s">
        <v>46</v>
      </c>
      <c r="B255" s="880"/>
      <c r="C255" s="880"/>
      <c r="D255" s="881"/>
      <c r="E255" s="2"/>
      <c r="F255" s="2"/>
      <c r="G255" s="2"/>
      <c r="H255" s="2"/>
      <c r="I255" s="2"/>
      <c r="J255" s="2"/>
      <c r="K255" s="2"/>
      <c r="L255" s="2"/>
      <c r="M255" s="2"/>
      <c r="N255" s="2"/>
      <c r="O255" s="2"/>
      <c r="P255" s="2"/>
      <c r="Q255" s="2"/>
      <c r="R255" s="2"/>
      <c r="S255" s="2"/>
      <c r="T255" s="2"/>
      <c r="U255" s="2"/>
      <c r="V255" s="2"/>
      <c r="W255" s="2"/>
      <c r="X255" s="2"/>
    </row>
    <row r="256" spans="1:24" ht="21.75" customHeight="1">
      <c r="A256" s="11" t="s">
        <v>10</v>
      </c>
      <c r="B256" s="22" t="s">
        <v>47</v>
      </c>
      <c r="C256" s="885" t="s">
        <v>48</v>
      </c>
      <c r="D256" s="878"/>
      <c r="E256" s="2"/>
      <c r="F256" s="2"/>
      <c r="G256" s="2"/>
      <c r="H256" s="2"/>
      <c r="I256" s="2"/>
      <c r="J256" s="2"/>
      <c r="K256" s="2"/>
      <c r="L256" s="2"/>
      <c r="M256" s="2"/>
      <c r="N256" s="2"/>
      <c r="O256" s="2"/>
      <c r="P256" s="2"/>
      <c r="Q256" s="2"/>
      <c r="R256" s="2"/>
      <c r="S256" s="2"/>
      <c r="T256" s="2"/>
      <c r="U256" s="2"/>
      <c r="V256" s="2"/>
      <c r="W256" s="2"/>
      <c r="X256" s="2"/>
    </row>
    <row r="257" spans="1:24" ht="39" customHeight="1">
      <c r="A257" s="21" t="s">
        <v>49</v>
      </c>
      <c r="B257" s="52" t="s">
        <v>8</v>
      </c>
      <c r="C257" s="886" t="s">
        <v>205</v>
      </c>
      <c r="D257" s="878"/>
      <c r="E257" s="24"/>
      <c r="F257" s="24"/>
      <c r="G257" s="24"/>
      <c r="H257" s="24"/>
      <c r="I257" s="24"/>
      <c r="J257" s="24"/>
      <c r="K257" s="24"/>
      <c r="L257" s="24"/>
      <c r="M257" s="24"/>
      <c r="N257" s="24"/>
      <c r="O257" s="24"/>
      <c r="P257" s="24"/>
      <c r="Q257" s="24"/>
      <c r="R257" s="24"/>
      <c r="S257" s="24"/>
      <c r="T257" s="24"/>
      <c r="U257" s="24"/>
      <c r="V257" s="24"/>
      <c r="W257" s="24"/>
      <c r="X257" s="24"/>
    </row>
    <row r="258" spans="1:24" ht="24.75" customHeight="1">
      <c r="A258" s="21" t="s">
        <v>51</v>
      </c>
      <c r="B258" s="52" t="s">
        <v>8</v>
      </c>
      <c r="C258" s="877" t="s">
        <v>8</v>
      </c>
      <c r="D258" s="878"/>
      <c r="E258" s="24"/>
      <c r="F258" s="24"/>
      <c r="G258" s="24"/>
      <c r="H258" s="24"/>
      <c r="I258" s="24"/>
      <c r="J258" s="24"/>
      <c r="K258" s="24"/>
      <c r="L258" s="24"/>
      <c r="M258" s="24"/>
      <c r="N258" s="24"/>
      <c r="O258" s="24"/>
      <c r="P258" s="24"/>
      <c r="Q258" s="24"/>
      <c r="R258" s="24"/>
      <c r="S258" s="24"/>
      <c r="T258" s="24"/>
      <c r="U258" s="24"/>
      <c r="V258" s="24"/>
      <c r="W258" s="24"/>
      <c r="X258" s="24"/>
    </row>
    <row r="259" spans="1:24" ht="106.5" customHeight="1">
      <c r="A259" s="21" t="s">
        <v>53</v>
      </c>
      <c r="B259" s="14" t="s">
        <v>206</v>
      </c>
      <c r="C259" s="877" t="s">
        <v>207</v>
      </c>
      <c r="D259" s="878"/>
      <c r="E259" s="24"/>
      <c r="F259" s="24"/>
      <c r="G259" s="24"/>
      <c r="H259" s="24"/>
      <c r="I259" s="24"/>
      <c r="J259" s="24"/>
      <c r="K259" s="24"/>
      <c r="L259" s="24"/>
      <c r="M259" s="24"/>
      <c r="N259" s="24"/>
      <c r="O259" s="24"/>
      <c r="P259" s="24"/>
      <c r="Q259" s="24"/>
      <c r="R259" s="24"/>
      <c r="S259" s="24"/>
      <c r="T259" s="24"/>
      <c r="U259" s="24"/>
      <c r="V259" s="24"/>
      <c r="W259" s="24"/>
      <c r="X259" s="24"/>
    </row>
    <row r="260" spans="1:24" ht="24.75" customHeight="1">
      <c r="A260" s="21" t="s">
        <v>56</v>
      </c>
      <c r="B260" s="52" t="s">
        <v>8</v>
      </c>
      <c r="C260" s="877" t="s">
        <v>8</v>
      </c>
      <c r="D260" s="878"/>
      <c r="E260" s="24"/>
      <c r="F260" s="24"/>
      <c r="G260" s="24"/>
      <c r="H260" s="24"/>
      <c r="I260" s="24"/>
      <c r="J260" s="24"/>
      <c r="K260" s="24"/>
      <c r="L260" s="24"/>
      <c r="M260" s="24"/>
      <c r="N260" s="24"/>
      <c r="O260" s="24"/>
      <c r="P260" s="24"/>
      <c r="Q260" s="24"/>
      <c r="R260" s="24"/>
      <c r="S260" s="24"/>
      <c r="T260" s="24"/>
      <c r="U260" s="24"/>
      <c r="V260" s="24"/>
      <c r="W260" s="24"/>
      <c r="X260" s="24"/>
    </row>
    <row r="261" spans="1:24" ht="70.5" customHeight="1">
      <c r="A261" s="21" t="s">
        <v>58</v>
      </c>
      <c r="B261" s="14" t="s">
        <v>8</v>
      </c>
      <c r="C261" s="877" t="s">
        <v>208</v>
      </c>
      <c r="D261" s="878"/>
      <c r="E261" s="24"/>
      <c r="F261" s="24"/>
      <c r="G261" s="24"/>
      <c r="H261" s="24"/>
      <c r="I261" s="24"/>
      <c r="J261" s="24"/>
      <c r="K261" s="24"/>
      <c r="L261" s="24"/>
      <c r="M261" s="24"/>
      <c r="N261" s="24"/>
      <c r="O261" s="24"/>
      <c r="P261" s="24"/>
      <c r="Q261" s="24"/>
      <c r="R261" s="24"/>
      <c r="S261" s="24"/>
      <c r="T261" s="24"/>
      <c r="U261" s="24"/>
      <c r="V261" s="24"/>
      <c r="W261" s="24"/>
      <c r="X261" s="24"/>
    </row>
    <row r="262" spans="1:24" ht="60" customHeight="1">
      <c r="A262" s="21" t="s">
        <v>61</v>
      </c>
      <c r="B262" s="52" t="s">
        <v>8</v>
      </c>
      <c r="C262" s="887" t="s">
        <v>209</v>
      </c>
      <c r="D262" s="878"/>
      <c r="E262" s="24"/>
      <c r="F262" s="24"/>
      <c r="G262" s="24"/>
      <c r="H262" s="24"/>
      <c r="I262" s="24"/>
      <c r="J262" s="24"/>
      <c r="K262" s="24"/>
      <c r="L262" s="24"/>
      <c r="M262" s="24"/>
      <c r="N262" s="24"/>
      <c r="O262" s="24"/>
      <c r="P262" s="24"/>
      <c r="Q262" s="24"/>
      <c r="R262" s="24"/>
      <c r="S262" s="24"/>
      <c r="T262" s="24"/>
      <c r="U262" s="24"/>
      <c r="V262" s="24"/>
      <c r="W262" s="24"/>
      <c r="X262" s="24"/>
    </row>
    <row r="263" spans="1:24" ht="24.75" customHeight="1">
      <c r="A263" s="21" t="s">
        <v>27</v>
      </c>
      <c r="B263" s="52" t="s">
        <v>8</v>
      </c>
      <c r="C263" s="877" t="s">
        <v>8</v>
      </c>
      <c r="D263" s="878"/>
      <c r="E263" s="24"/>
      <c r="F263" s="24"/>
      <c r="G263" s="24"/>
      <c r="H263" s="24"/>
      <c r="I263" s="24"/>
      <c r="J263" s="24"/>
      <c r="K263" s="24"/>
      <c r="L263" s="24"/>
      <c r="M263" s="24"/>
      <c r="N263" s="24"/>
      <c r="O263" s="24"/>
      <c r="P263" s="24"/>
      <c r="Q263" s="24"/>
      <c r="R263" s="24"/>
      <c r="S263" s="24"/>
      <c r="T263" s="24"/>
      <c r="U263" s="24"/>
      <c r="V263" s="24"/>
      <c r="W263" s="24"/>
      <c r="X263" s="24"/>
    </row>
    <row r="264" spans="1:2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c r="A265" s="28"/>
      <c r="B265" s="29"/>
      <c r="C265" s="30"/>
      <c r="D265" s="31"/>
      <c r="E265" s="2"/>
      <c r="F265" s="2"/>
      <c r="G265" s="2"/>
      <c r="H265" s="2"/>
      <c r="I265" s="2"/>
      <c r="J265" s="2"/>
      <c r="K265" s="2"/>
      <c r="L265" s="2"/>
      <c r="M265" s="2"/>
      <c r="N265" s="2"/>
      <c r="O265" s="2"/>
      <c r="P265" s="2"/>
      <c r="Q265" s="2"/>
      <c r="R265" s="2"/>
      <c r="S265" s="2"/>
      <c r="T265" s="2"/>
      <c r="U265" s="2"/>
      <c r="V265" s="2"/>
      <c r="W265" s="2"/>
      <c r="X265" s="2"/>
    </row>
    <row r="266" spans="1:24" ht="16.5" customHeight="1">
      <c r="A266" s="8" t="s">
        <v>4</v>
      </c>
      <c r="B266" s="888" t="s">
        <v>210</v>
      </c>
      <c r="C266" s="889"/>
      <c r="D266" s="890"/>
      <c r="E266" s="7"/>
      <c r="F266" s="2"/>
      <c r="G266" s="2"/>
      <c r="H266" s="2"/>
      <c r="I266" s="2"/>
      <c r="J266" s="2"/>
      <c r="K266" s="2"/>
      <c r="L266" s="2"/>
      <c r="M266" s="2"/>
      <c r="N266" s="2"/>
      <c r="O266" s="2"/>
      <c r="P266" s="2"/>
      <c r="Q266" s="2"/>
      <c r="R266" s="2"/>
      <c r="S266" s="2"/>
      <c r="T266" s="2"/>
      <c r="U266" s="2"/>
      <c r="V266" s="2"/>
      <c r="W266" s="2"/>
      <c r="X266" s="2"/>
    </row>
    <row r="267" spans="1:24" ht="6" customHeight="1">
      <c r="A267" s="6"/>
      <c r="B267" s="6"/>
      <c r="C267" s="6"/>
      <c r="D267" s="6"/>
      <c r="E267" s="7"/>
      <c r="F267" s="2"/>
      <c r="G267" s="2"/>
      <c r="H267" s="2"/>
      <c r="I267" s="2"/>
      <c r="J267" s="2"/>
      <c r="K267" s="2"/>
      <c r="L267" s="2"/>
      <c r="M267" s="2"/>
      <c r="N267" s="2"/>
      <c r="O267" s="2"/>
      <c r="P267" s="2"/>
      <c r="Q267" s="2"/>
      <c r="R267" s="2"/>
      <c r="S267" s="2"/>
      <c r="T267" s="2"/>
      <c r="U267" s="2"/>
      <c r="V267" s="2"/>
      <c r="W267" s="2"/>
      <c r="X267" s="2"/>
    </row>
    <row r="268" spans="1:24" ht="28.5" customHeight="1">
      <c r="A268" s="9" t="s">
        <v>6</v>
      </c>
      <c r="B268" s="891">
        <v>44389</v>
      </c>
      <c r="C268" s="892"/>
      <c r="D268" s="892"/>
      <c r="E268" s="7"/>
      <c r="F268" s="2"/>
      <c r="G268" s="2"/>
      <c r="H268" s="2"/>
      <c r="I268" s="2"/>
      <c r="J268" s="2"/>
      <c r="K268" s="2"/>
      <c r="L268" s="2"/>
      <c r="M268" s="2"/>
      <c r="N268" s="2"/>
      <c r="O268" s="2"/>
      <c r="P268" s="2"/>
      <c r="Q268" s="2"/>
      <c r="R268" s="2"/>
      <c r="S268" s="2"/>
      <c r="T268" s="2"/>
      <c r="U268" s="2"/>
      <c r="V268" s="2"/>
      <c r="W268" s="2"/>
      <c r="X268" s="2"/>
    </row>
    <row r="269" spans="1:24" ht="7.5" customHeight="1">
      <c r="A269" s="10"/>
      <c r="B269" s="6"/>
      <c r="C269" s="6"/>
      <c r="D269" s="6"/>
      <c r="E269" s="7"/>
      <c r="F269" s="2"/>
      <c r="G269" s="2"/>
      <c r="H269" s="2"/>
      <c r="I269" s="2"/>
      <c r="J269" s="2"/>
      <c r="K269" s="2"/>
      <c r="L269" s="2"/>
      <c r="M269" s="2"/>
      <c r="N269" s="2"/>
      <c r="O269" s="2"/>
      <c r="P269" s="2"/>
      <c r="Q269" s="2"/>
      <c r="R269" s="2"/>
      <c r="S269" s="2"/>
      <c r="T269" s="2"/>
      <c r="U269" s="2"/>
      <c r="V269" s="2"/>
      <c r="W269" s="2"/>
      <c r="X269" s="2"/>
    </row>
    <row r="270" spans="1:24" ht="39" customHeight="1">
      <c r="A270" s="9" t="s">
        <v>7</v>
      </c>
      <c r="B270" s="888" t="s">
        <v>8</v>
      </c>
      <c r="C270" s="889"/>
      <c r="D270" s="890"/>
      <c r="E270" s="7"/>
      <c r="F270" s="2"/>
      <c r="G270" s="2"/>
      <c r="H270" s="2"/>
      <c r="I270" s="2"/>
      <c r="J270" s="2"/>
      <c r="K270" s="2"/>
      <c r="L270" s="2"/>
      <c r="M270" s="2"/>
      <c r="N270" s="2"/>
      <c r="O270" s="2"/>
      <c r="P270" s="2"/>
      <c r="Q270" s="2"/>
      <c r="R270" s="2"/>
      <c r="S270" s="2"/>
      <c r="T270" s="2"/>
      <c r="U270" s="2"/>
      <c r="V270" s="2"/>
      <c r="W270" s="2"/>
      <c r="X270" s="2"/>
    </row>
    <row r="271" spans="1:24" ht="12.75" customHeight="1">
      <c r="A271" s="6"/>
      <c r="B271" s="6"/>
      <c r="C271" s="6"/>
      <c r="D271" s="6"/>
      <c r="E271" s="7"/>
      <c r="F271" s="2"/>
      <c r="G271" s="2"/>
      <c r="H271" s="2"/>
      <c r="I271" s="2"/>
      <c r="J271" s="2"/>
      <c r="K271" s="2"/>
      <c r="L271" s="2"/>
      <c r="M271" s="2"/>
      <c r="N271" s="2"/>
      <c r="O271" s="2"/>
      <c r="P271" s="2"/>
      <c r="Q271" s="2"/>
      <c r="R271" s="2"/>
      <c r="S271" s="2"/>
      <c r="T271" s="2"/>
      <c r="U271" s="2"/>
      <c r="V271" s="2"/>
      <c r="W271" s="2"/>
      <c r="X271" s="2"/>
    </row>
    <row r="272" spans="1:24" ht="16.5" customHeight="1">
      <c r="A272" s="882" t="s">
        <v>9</v>
      </c>
      <c r="B272" s="893"/>
      <c r="C272" s="893"/>
      <c r="D272" s="878"/>
      <c r="E272" s="2"/>
      <c r="F272" s="2"/>
      <c r="G272" s="2"/>
      <c r="H272" s="2"/>
      <c r="I272" s="2"/>
      <c r="J272" s="2"/>
      <c r="K272" s="2"/>
      <c r="L272" s="2"/>
      <c r="M272" s="2"/>
      <c r="N272" s="2"/>
      <c r="O272" s="2"/>
      <c r="P272" s="2"/>
      <c r="Q272" s="2"/>
      <c r="R272" s="2"/>
      <c r="S272" s="2"/>
      <c r="T272" s="2"/>
      <c r="U272" s="2"/>
      <c r="V272" s="2"/>
      <c r="W272" s="2"/>
      <c r="X272" s="2"/>
    </row>
    <row r="273" spans="1:24" ht="16.5" customHeight="1">
      <c r="A273" s="11" t="s">
        <v>10</v>
      </c>
      <c r="B273" s="11" t="s">
        <v>11</v>
      </c>
      <c r="C273" s="894" t="s">
        <v>12</v>
      </c>
      <c r="D273" s="881"/>
      <c r="E273" s="2"/>
      <c r="F273" s="2"/>
      <c r="G273" s="2"/>
      <c r="H273" s="2"/>
      <c r="I273" s="2"/>
      <c r="J273" s="2"/>
      <c r="K273" s="2"/>
      <c r="L273" s="2"/>
      <c r="M273" s="2"/>
      <c r="N273" s="2"/>
      <c r="O273" s="2"/>
      <c r="P273" s="2"/>
      <c r="Q273" s="2"/>
      <c r="R273" s="2"/>
      <c r="S273" s="2"/>
      <c r="T273" s="2"/>
      <c r="U273" s="2"/>
      <c r="V273" s="2"/>
      <c r="W273" s="2"/>
      <c r="X273" s="2"/>
    </row>
    <row r="274" spans="1:24" ht="156.75" customHeight="1">
      <c r="A274" s="12" t="s">
        <v>13</v>
      </c>
      <c r="B274" s="18" t="s">
        <v>211</v>
      </c>
      <c r="C274" s="895" t="s">
        <v>212</v>
      </c>
      <c r="D274" s="878"/>
      <c r="E274" s="2"/>
      <c r="F274" s="2"/>
      <c r="G274" s="2"/>
      <c r="H274" s="2"/>
      <c r="I274" s="2"/>
      <c r="J274" s="2"/>
      <c r="K274" s="2"/>
      <c r="L274" s="2"/>
      <c r="M274" s="2"/>
      <c r="N274" s="2"/>
      <c r="O274" s="2"/>
      <c r="P274" s="2"/>
      <c r="Q274" s="2"/>
      <c r="R274" s="2"/>
      <c r="S274" s="2"/>
      <c r="T274" s="2"/>
      <c r="U274" s="2"/>
      <c r="V274" s="2"/>
      <c r="W274" s="2"/>
      <c r="X274" s="2"/>
    </row>
    <row r="275" spans="1:24" ht="228.75" customHeight="1">
      <c r="A275" s="12" t="s">
        <v>16</v>
      </c>
      <c r="B275" s="23" t="s">
        <v>213</v>
      </c>
      <c r="C275" s="895" t="s">
        <v>214</v>
      </c>
      <c r="D275" s="878"/>
      <c r="E275" s="2"/>
      <c r="F275" s="2"/>
      <c r="G275" s="2"/>
      <c r="H275" s="2"/>
      <c r="I275" s="2"/>
      <c r="J275" s="2"/>
      <c r="K275" s="2"/>
      <c r="L275" s="2"/>
      <c r="M275" s="2"/>
      <c r="N275" s="2"/>
      <c r="O275" s="2"/>
      <c r="P275" s="2"/>
      <c r="Q275" s="2"/>
      <c r="R275" s="2"/>
      <c r="S275" s="2"/>
      <c r="T275" s="2"/>
      <c r="U275" s="2"/>
      <c r="V275" s="2"/>
      <c r="W275" s="2"/>
      <c r="X275" s="2"/>
    </row>
    <row r="276" spans="1:24" ht="73.5" customHeight="1">
      <c r="A276" s="12" t="s">
        <v>19</v>
      </c>
      <c r="B276" s="23" t="s">
        <v>215</v>
      </c>
      <c r="C276" s="883" t="s">
        <v>216</v>
      </c>
      <c r="D276" s="878"/>
      <c r="E276" s="2"/>
      <c r="F276" s="2"/>
      <c r="G276" s="2"/>
      <c r="H276" s="2"/>
      <c r="I276" s="2"/>
      <c r="J276" s="2"/>
      <c r="K276" s="2"/>
      <c r="L276" s="2"/>
      <c r="M276" s="2"/>
      <c r="N276" s="2"/>
      <c r="O276" s="2"/>
      <c r="P276" s="2"/>
      <c r="Q276" s="2"/>
      <c r="R276" s="2"/>
      <c r="S276" s="2"/>
      <c r="T276" s="2"/>
      <c r="U276" s="2"/>
      <c r="V276" s="2"/>
      <c r="W276" s="2"/>
      <c r="X276" s="2"/>
    </row>
    <row r="277" spans="1:24" ht="19.5" customHeight="1">
      <c r="A277" s="12" t="s">
        <v>21</v>
      </c>
      <c r="B277" s="18" t="s">
        <v>8</v>
      </c>
      <c r="C277" s="895" t="s">
        <v>8</v>
      </c>
      <c r="D277" s="878"/>
      <c r="E277" s="5"/>
      <c r="F277" s="5"/>
      <c r="G277" s="5"/>
      <c r="H277" s="5"/>
      <c r="I277" s="5"/>
      <c r="J277" s="5"/>
      <c r="K277" s="5"/>
      <c r="L277" s="5"/>
      <c r="M277" s="5"/>
      <c r="N277" s="5"/>
      <c r="O277" s="5"/>
      <c r="P277" s="5"/>
      <c r="Q277" s="5"/>
      <c r="R277" s="5"/>
      <c r="S277" s="5"/>
      <c r="T277" s="5"/>
      <c r="U277" s="5"/>
      <c r="V277" s="5"/>
      <c r="W277" s="5"/>
      <c r="X277" s="5"/>
    </row>
    <row r="278" spans="1:24" ht="37.5" customHeight="1">
      <c r="A278" s="12" t="s">
        <v>24</v>
      </c>
      <c r="B278" s="23" t="s">
        <v>217</v>
      </c>
      <c r="C278" s="883" t="s">
        <v>8</v>
      </c>
      <c r="D278" s="878"/>
      <c r="E278" s="5"/>
      <c r="F278" s="5"/>
      <c r="G278" s="5"/>
      <c r="H278" s="5"/>
      <c r="I278" s="5"/>
      <c r="J278" s="5"/>
      <c r="K278" s="5"/>
      <c r="L278" s="5"/>
      <c r="M278" s="5"/>
      <c r="N278" s="5"/>
      <c r="O278" s="5"/>
      <c r="P278" s="5"/>
      <c r="Q278" s="5"/>
      <c r="R278" s="5"/>
      <c r="S278" s="5"/>
      <c r="T278" s="5"/>
      <c r="U278" s="5"/>
      <c r="V278" s="5"/>
      <c r="W278" s="5"/>
      <c r="X278" s="5"/>
    </row>
    <row r="279" spans="1:24" ht="19.5" customHeight="1">
      <c r="A279" s="12" t="s">
        <v>25</v>
      </c>
      <c r="B279" s="33" t="s">
        <v>8</v>
      </c>
      <c r="C279" s="895" t="s">
        <v>8</v>
      </c>
      <c r="D279" s="878"/>
      <c r="E279" s="2"/>
      <c r="F279" s="2"/>
      <c r="G279" s="2"/>
      <c r="H279" s="2"/>
      <c r="I279" s="2"/>
      <c r="J279" s="2"/>
      <c r="K279" s="2"/>
      <c r="L279" s="2"/>
      <c r="M279" s="2"/>
      <c r="N279" s="2"/>
      <c r="O279" s="2"/>
      <c r="P279" s="2"/>
      <c r="Q279" s="2"/>
      <c r="R279" s="2"/>
      <c r="S279" s="2"/>
      <c r="T279" s="2"/>
      <c r="U279" s="2"/>
      <c r="V279" s="2"/>
      <c r="W279" s="2"/>
      <c r="X279" s="2"/>
    </row>
    <row r="280" spans="1:24" ht="147.75" customHeight="1">
      <c r="A280" s="12" t="s">
        <v>27</v>
      </c>
      <c r="B280" s="32" t="s">
        <v>8</v>
      </c>
      <c r="C280" s="895" t="s">
        <v>218</v>
      </c>
      <c r="D280" s="878"/>
      <c r="E280" s="2"/>
      <c r="F280" s="2"/>
      <c r="G280" s="2"/>
      <c r="H280" s="2"/>
      <c r="I280" s="2"/>
      <c r="J280" s="2"/>
      <c r="K280" s="2"/>
      <c r="L280" s="2"/>
      <c r="M280" s="2"/>
      <c r="N280" s="2"/>
      <c r="O280" s="2"/>
      <c r="P280" s="2"/>
      <c r="Q280" s="2"/>
      <c r="R280" s="2"/>
      <c r="S280" s="2"/>
      <c r="T280" s="2"/>
      <c r="U280" s="2"/>
      <c r="V280" s="2"/>
      <c r="W280" s="2"/>
      <c r="X280" s="2"/>
    </row>
    <row r="281" spans="1:24" ht="16.5" customHeight="1">
      <c r="A281" s="879" t="s">
        <v>30</v>
      </c>
      <c r="B281" s="880"/>
      <c r="C281" s="880"/>
      <c r="D281" s="881"/>
      <c r="E281" s="2"/>
      <c r="F281" s="2"/>
      <c r="G281" s="2"/>
      <c r="H281" s="2"/>
      <c r="I281" s="2"/>
      <c r="J281" s="2"/>
      <c r="K281" s="2"/>
      <c r="L281" s="2"/>
      <c r="M281" s="2"/>
      <c r="N281" s="2"/>
      <c r="O281" s="2"/>
      <c r="P281" s="2"/>
      <c r="Q281" s="2"/>
      <c r="R281" s="2"/>
      <c r="S281" s="2"/>
      <c r="T281" s="2"/>
      <c r="U281" s="2"/>
      <c r="V281" s="2"/>
      <c r="W281" s="2"/>
      <c r="X281" s="2"/>
    </row>
    <row r="282" spans="1:24" ht="16.5" customHeight="1">
      <c r="A282" s="11" t="s">
        <v>10</v>
      </c>
      <c r="B282" s="16" t="s">
        <v>11</v>
      </c>
      <c r="C282" s="882" t="s">
        <v>12</v>
      </c>
      <c r="D282" s="878"/>
      <c r="E282" s="2"/>
      <c r="F282" s="2"/>
      <c r="G282" s="2"/>
      <c r="H282" s="2"/>
      <c r="I282" s="2"/>
      <c r="J282" s="2"/>
      <c r="K282" s="2"/>
      <c r="L282" s="2"/>
      <c r="M282" s="2"/>
      <c r="N282" s="2"/>
      <c r="O282" s="2"/>
      <c r="P282" s="2"/>
      <c r="Q282" s="2"/>
      <c r="R282" s="2"/>
      <c r="S282" s="2"/>
      <c r="T282" s="2"/>
      <c r="U282" s="2"/>
      <c r="V282" s="2"/>
      <c r="W282" s="2"/>
      <c r="X282" s="2"/>
    </row>
    <row r="283" spans="1:24" ht="28.5" customHeight="1">
      <c r="A283" s="12" t="s">
        <v>31</v>
      </c>
      <c r="B283" s="25" t="s">
        <v>8</v>
      </c>
      <c r="C283" s="883" t="s">
        <v>8</v>
      </c>
      <c r="D283" s="878"/>
      <c r="E283" s="2"/>
      <c r="F283" s="2"/>
      <c r="G283" s="2"/>
      <c r="H283" s="2"/>
      <c r="I283" s="2"/>
      <c r="J283" s="2"/>
      <c r="K283" s="2"/>
      <c r="L283" s="2"/>
      <c r="M283" s="2"/>
      <c r="N283" s="2"/>
      <c r="O283" s="2"/>
      <c r="P283" s="2"/>
      <c r="Q283" s="2"/>
      <c r="R283" s="2"/>
      <c r="S283" s="2"/>
      <c r="T283" s="2"/>
      <c r="U283" s="2"/>
      <c r="V283" s="2"/>
      <c r="W283" s="2"/>
      <c r="X283" s="2"/>
    </row>
    <row r="284" spans="1:24" ht="28.5" customHeight="1">
      <c r="A284" s="12" t="s">
        <v>33</v>
      </c>
      <c r="B284" s="35" t="s">
        <v>8</v>
      </c>
      <c r="C284" s="883" t="s">
        <v>8</v>
      </c>
      <c r="D284" s="878"/>
      <c r="E284" s="2"/>
      <c r="F284" s="2"/>
      <c r="G284" s="2"/>
      <c r="H284" s="2"/>
      <c r="I284" s="2"/>
      <c r="J284" s="2"/>
      <c r="K284" s="2"/>
      <c r="L284" s="2"/>
      <c r="M284" s="2"/>
      <c r="N284" s="2"/>
      <c r="O284" s="2"/>
      <c r="P284" s="2"/>
      <c r="Q284" s="2"/>
      <c r="R284" s="2"/>
      <c r="S284" s="2"/>
      <c r="T284" s="2"/>
      <c r="U284" s="2"/>
      <c r="V284" s="2"/>
      <c r="W284" s="2"/>
      <c r="X284" s="2"/>
    </row>
    <row r="285" spans="1:24" ht="28.5" customHeight="1">
      <c r="A285" s="12" t="s">
        <v>36</v>
      </c>
      <c r="B285" s="25" t="s">
        <v>8</v>
      </c>
      <c r="C285" s="883" t="s">
        <v>8</v>
      </c>
      <c r="D285" s="878"/>
      <c r="E285" s="2"/>
      <c r="F285" s="2"/>
      <c r="G285" s="2"/>
      <c r="H285" s="2"/>
      <c r="I285" s="2"/>
      <c r="J285" s="2"/>
      <c r="K285" s="2"/>
      <c r="L285" s="2"/>
      <c r="M285" s="2"/>
      <c r="N285" s="2"/>
      <c r="O285" s="2"/>
      <c r="P285" s="2"/>
      <c r="Q285" s="2"/>
      <c r="R285" s="2"/>
      <c r="S285" s="2"/>
      <c r="T285" s="2"/>
      <c r="U285" s="2"/>
      <c r="V285" s="2"/>
      <c r="W285" s="2"/>
      <c r="X285" s="2"/>
    </row>
    <row r="286" spans="1:24" ht="28.5" customHeight="1">
      <c r="A286" s="12" t="s">
        <v>38</v>
      </c>
      <c r="B286" s="25" t="s">
        <v>8</v>
      </c>
      <c r="C286" s="883" t="s">
        <v>8</v>
      </c>
      <c r="D286" s="878"/>
      <c r="E286" s="2"/>
      <c r="F286" s="2"/>
      <c r="G286" s="2"/>
      <c r="H286" s="2"/>
      <c r="I286" s="2"/>
      <c r="J286" s="2"/>
      <c r="K286" s="2"/>
      <c r="L286" s="2"/>
      <c r="M286" s="2"/>
      <c r="N286" s="2"/>
      <c r="O286" s="2"/>
      <c r="P286" s="2"/>
      <c r="Q286" s="2"/>
      <c r="R286" s="2"/>
      <c r="S286" s="2"/>
      <c r="T286" s="2"/>
      <c r="U286" s="2"/>
      <c r="V286" s="2"/>
      <c r="W286" s="2"/>
      <c r="X286" s="2"/>
    </row>
    <row r="287" spans="1:24" ht="28.5" customHeight="1">
      <c r="A287" s="12" t="s">
        <v>40</v>
      </c>
      <c r="B287" s="25" t="s">
        <v>8</v>
      </c>
      <c r="C287" s="883" t="s">
        <v>8</v>
      </c>
      <c r="D287" s="878"/>
      <c r="E287" s="2"/>
      <c r="F287" s="2"/>
      <c r="G287" s="2"/>
      <c r="H287" s="2"/>
      <c r="I287" s="2"/>
      <c r="J287" s="2"/>
      <c r="K287" s="2"/>
      <c r="L287" s="2"/>
      <c r="M287" s="2"/>
      <c r="N287" s="2"/>
      <c r="O287" s="2"/>
      <c r="P287" s="2"/>
      <c r="Q287" s="2"/>
      <c r="R287" s="2"/>
      <c r="S287" s="2"/>
      <c r="T287" s="2"/>
      <c r="U287" s="2"/>
      <c r="V287" s="2"/>
      <c r="W287" s="2"/>
      <c r="X287" s="2"/>
    </row>
    <row r="288" spans="1:24" ht="28.5" customHeight="1">
      <c r="A288" s="12" t="s">
        <v>42</v>
      </c>
      <c r="B288" s="1" t="s">
        <v>8</v>
      </c>
      <c r="C288" s="883" t="s">
        <v>8</v>
      </c>
      <c r="D288" s="878"/>
      <c r="E288" s="2"/>
      <c r="F288" s="2"/>
      <c r="G288" s="2"/>
      <c r="H288" s="2"/>
      <c r="I288" s="2"/>
      <c r="J288" s="2"/>
      <c r="K288" s="2"/>
      <c r="L288" s="2"/>
      <c r="M288" s="2"/>
      <c r="N288" s="2"/>
      <c r="O288" s="2"/>
      <c r="P288" s="2"/>
      <c r="Q288" s="2"/>
      <c r="R288" s="2"/>
      <c r="S288" s="2"/>
      <c r="T288" s="2"/>
      <c r="U288" s="2"/>
      <c r="V288" s="2"/>
      <c r="W288" s="2"/>
      <c r="X288" s="2"/>
    </row>
    <row r="289" spans="1:24" ht="88.5" customHeight="1">
      <c r="A289" s="21" t="s">
        <v>43</v>
      </c>
      <c r="B289" s="1" t="s">
        <v>8</v>
      </c>
      <c r="C289" s="883" t="s">
        <v>219</v>
      </c>
      <c r="D289" s="878"/>
      <c r="E289" s="2"/>
      <c r="F289" s="2"/>
      <c r="G289" s="2"/>
      <c r="H289" s="2"/>
      <c r="I289" s="2"/>
      <c r="J289" s="2"/>
      <c r="K289" s="2"/>
      <c r="L289" s="2"/>
      <c r="M289" s="2"/>
      <c r="N289" s="2"/>
      <c r="O289" s="2"/>
      <c r="P289" s="2"/>
      <c r="Q289" s="2"/>
      <c r="R289" s="2"/>
      <c r="S289" s="2"/>
      <c r="T289" s="2"/>
      <c r="U289" s="2"/>
      <c r="V289" s="2"/>
      <c r="W289" s="2"/>
      <c r="X289" s="2"/>
    </row>
    <row r="290" spans="1:24" ht="28.5" customHeight="1">
      <c r="A290" s="12" t="s">
        <v>27</v>
      </c>
      <c r="B290" s="1" t="s">
        <v>8</v>
      </c>
      <c r="C290" s="883" t="s">
        <v>8</v>
      </c>
      <c r="D290" s="878"/>
      <c r="E290" s="2"/>
      <c r="F290" s="2"/>
      <c r="G290" s="2"/>
      <c r="H290" s="2"/>
      <c r="I290" s="2"/>
      <c r="J290" s="2"/>
      <c r="K290" s="2"/>
      <c r="L290" s="2"/>
      <c r="M290" s="2"/>
      <c r="N290" s="2"/>
      <c r="O290" s="2"/>
      <c r="P290" s="2"/>
      <c r="Q290" s="2"/>
      <c r="R290" s="2"/>
      <c r="S290" s="2"/>
      <c r="T290" s="2"/>
      <c r="U290" s="2"/>
      <c r="V290" s="2"/>
      <c r="W290" s="2"/>
      <c r="X290" s="2"/>
    </row>
    <row r="291" spans="1:24" ht="18" customHeight="1">
      <c r="A291" s="884" t="s">
        <v>46</v>
      </c>
      <c r="B291" s="880"/>
      <c r="C291" s="880"/>
      <c r="D291" s="881"/>
      <c r="E291" s="2"/>
      <c r="F291" s="2"/>
      <c r="G291" s="2"/>
      <c r="H291" s="2"/>
      <c r="I291" s="2"/>
      <c r="J291" s="2"/>
      <c r="K291" s="2"/>
      <c r="L291" s="2"/>
      <c r="M291" s="2"/>
      <c r="N291" s="2"/>
      <c r="O291" s="2"/>
      <c r="P291" s="2"/>
      <c r="Q291" s="2"/>
      <c r="R291" s="2"/>
      <c r="S291" s="2"/>
      <c r="T291" s="2"/>
      <c r="U291" s="2"/>
      <c r="V291" s="2"/>
      <c r="W291" s="2"/>
      <c r="X291" s="2"/>
    </row>
    <row r="292" spans="1:24" ht="21.75" customHeight="1">
      <c r="A292" s="11" t="s">
        <v>10</v>
      </c>
      <c r="B292" s="22" t="s">
        <v>47</v>
      </c>
      <c r="C292" s="885" t="s">
        <v>48</v>
      </c>
      <c r="D292" s="878"/>
      <c r="E292" s="2"/>
      <c r="F292" s="2"/>
      <c r="G292" s="2"/>
      <c r="H292" s="2"/>
      <c r="I292" s="2"/>
      <c r="J292" s="2"/>
      <c r="K292" s="2"/>
      <c r="L292" s="2"/>
      <c r="M292" s="2"/>
      <c r="N292" s="2"/>
      <c r="O292" s="2"/>
      <c r="P292" s="2"/>
      <c r="Q292" s="2"/>
      <c r="R292" s="2"/>
      <c r="S292" s="2"/>
      <c r="T292" s="2"/>
      <c r="U292" s="2"/>
      <c r="V292" s="2"/>
      <c r="W292" s="2"/>
      <c r="X292" s="2"/>
    </row>
    <row r="293" spans="1:24" ht="24.75" customHeight="1">
      <c r="A293" s="21" t="s">
        <v>49</v>
      </c>
      <c r="B293" s="25" t="s">
        <v>8</v>
      </c>
      <c r="C293" s="883" t="s">
        <v>220</v>
      </c>
      <c r="D293" s="878"/>
      <c r="E293" s="24"/>
      <c r="F293" s="24"/>
      <c r="G293" s="24"/>
      <c r="H293" s="24"/>
      <c r="I293" s="24"/>
      <c r="J293" s="24"/>
      <c r="K293" s="24"/>
      <c r="L293" s="24"/>
      <c r="M293" s="24"/>
      <c r="N293" s="24"/>
      <c r="O293" s="24"/>
      <c r="P293" s="24"/>
      <c r="Q293" s="24"/>
      <c r="R293" s="24"/>
      <c r="S293" s="24"/>
      <c r="T293" s="24"/>
      <c r="U293" s="24"/>
      <c r="V293" s="24"/>
      <c r="W293" s="24"/>
      <c r="X293" s="24"/>
    </row>
    <row r="294" spans="1:24" ht="24.75" customHeight="1">
      <c r="A294" s="21" t="s">
        <v>51</v>
      </c>
      <c r="B294" s="25" t="s">
        <v>8</v>
      </c>
      <c r="C294" s="883" t="s">
        <v>8</v>
      </c>
      <c r="D294" s="878"/>
      <c r="E294" s="24"/>
      <c r="F294" s="24"/>
      <c r="G294" s="24"/>
      <c r="H294" s="24"/>
      <c r="I294" s="24"/>
      <c r="J294" s="24"/>
      <c r="K294" s="24"/>
      <c r="L294" s="24"/>
      <c r="M294" s="24"/>
      <c r="N294" s="24"/>
      <c r="O294" s="24"/>
      <c r="P294" s="24"/>
      <c r="Q294" s="24"/>
      <c r="R294" s="24"/>
      <c r="S294" s="24"/>
      <c r="T294" s="24"/>
      <c r="U294" s="24"/>
      <c r="V294" s="24"/>
      <c r="W294" s="24"/>
      <c r="X294" s="24"/>
    </row>
    <row r="295" spans="1:24" ht="99" customHeight="1">
      <c r="A295" s="21" t="s">
        <v>53</v>
      </c>
      <c r="B295" s="25" t="s">
        <v>221</v>
      </c>
      <c r="C295" s="883" t="s">
        <v>222</v>
      </c>
      <c r="D295" s="878"/>
      <c r="E295" s="24"/>
      <c r="F295" s="24"/>
      <c r="G295" s="24"/>
      <c r="H295" s="24"/>
      <c r="I295" s="24"/>
      <c r="J295" s="24"/>
      <c r="K295" s="24"/>
      <c r="L295" s="24"/>
      <c r="M295" s="24"/>
      <c r="N295" s="24"/>
      <c r="O295" s="24"/>
      <c r="P295" s="24"/>
      <c r="Q295" s="24"/>
      <c r="R295" s="24"/>
      <c r="S295" s="24"/>
      <c r="T295" s="24"/>
      <c r="U295" s="24"/>
      <c r="V295" s="24"/>
      <c r="W295" s="24"/>
      <c r="X295" s="24"/>
    </row>
    <row r="296" spans="1:24" ht="66.75" customHeight="1">
      <c r="A296" s="21" t="s">
        <v>56</v>
      </c>
      <c r="B296" s="25" t="s">
        <v>223</v>
      </c>
      <c r="C296" s="883" t="s">
        <v>224</v>
      </c>
      <c r="D296" s="878"/>
      <c r="E296" s="24"/>
      <c r="F296" s="24"/>
      <c r="G296" s="24"/>
      <c r="H296" s="24"/>
      <c r="I296" s="24"/>
      <c r="J296" s="24"/>
      <c r="K296" s="24"/>
      <c r="L296" s="24"/>
      <c r="M296" s="24"/>
      <c r="N296" s="24"/>
      <c r="O296" s="24"/>
      <c r="P296" s="24"/>
      <c r="Q296" s="24"/>
      <c r="R296" s="24"/>
      <c r="S296" s="24"/>
      <c r="T296" s="24"/>
      <c r="U296" s="24"/>
      <c r="V296" s="24"/>
      <c r="W296" s="24"/>
      <c r="X296" s="24"/>
    </row>
    <row r="297" spans="1:24" ht="84" customHeight="1">
      <c r="A297" s="21" t="s">
        <v>58</v>
      </c>
      <c r="B297" s="25" t="s">
        <v>225</v>
      </c>
      <c r="C297" s="883" t="s">
        <v>226</v>
      </c>
      <c r="D297" s="878"/>
      <c r="E297" s="24"/>
      <c r="F297" s="24"/>
      <c r="G297" s="24"/>
      <c r="H297" s="24"/>
      <c r="I297" s="24"/>
      <c r="J297" s="24"/>
      <c r="K297" s="24"/>
      <c r="L297" s="24"/>
      <c r="M297" s="24"/>
      <c r="N297" s="24"/>
      <c r="O297" s="24"/>
      <c r="P297" s="24"/>
      <c r="Q297" s="24"/>
      <c r="R297" s="24"/>
      <c r="S297" s="24"/>
      <c r="T297" s="24"/>
      <c r="U297" s="24"/>
      <c r="V297" s="24"/>
      <c r="W297" s="24"/>
      <c r="X297" s="24"/>
    </row>
    <row r="298" spans="1:24" ht="66" customHeight="1">
      <c r="A298" s="21" t="s">
        <v>61</v>
      </c>
      <c r="B298" s="25" t="s">
        <v>8</v>
      </c>
      <c r="C298" s="883" t="s">
        <v>227</v>
      </c>
      <c r="D298" s="878"/>
      <c r="E298" s="24"/>
      <c r="F298" s="24"/>
      <c r="G298" s="24"/>
      <c r="H298" s="24"/>
      <c r="I298" s="24"/>
      <c r="J298" s="24"/>
      <c r="K298" s="24"/>
      <c r="L298" s="24"/>
      <c r="M298" s="24"/>
      <c r="N298" s="24"/>
      <c r="O298" s="24"/>
      <c r="P298" s="24"/>
      <c r="Q298" s="24"/>
      <c r="R298" s="24"/>
      <c r="S298" s="24"/>
      <c r="T298" s="24"/>
      <c r="U298" s="24"/>
      <c r="V298" s="24"/>
      <c r="W298" s="24"/>
      <c r="X298" s="24"/>
    </row>
    <row r="299" spans="1:24" ht="108" customHeight="1">
      <c r="A299" s="21" t="s">
        <v>27</v>
      </c>
      <c r="B299" s="25" t="s">
        <v>228</v>
      </c>
      <c r="C299" s="883" t="s">
        <v>8</v>
      </c>
      <c r="D299" s="878"/>
      <c r="E299" s="24"/>
      <c r="F299" s="24"/>
      <c r="G299" s="24"/>
      <c r="H299" s="24"/>
      <c r="I299" s="24"/>
      <c r="J299" s="24"/>
      <c r="K299" s="24"/>
      <c r="L299" s="24"/>
      <c r="M299" s="24"/>
      <c r="N299" s="24"/>
      <c r="O299" s="24"/>
      <c r="P299" s="24"/>
      <c r="Q299" s="24"/>
      <c r="R299" s="24"/>
      <c r="S299" s="24"/>
      <c r="T299" s="24"/>
      <c r="U299" s="24"/>
      <c r="V299" s="24"/>
      <c r="W299" s="24"/>
      <c r="X299" s="24"/>
    </row>
    <row r="300" spans="1:24"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c r="A301" s="896"/>
      <c r="B301" s="893"/>
      <c r="C301" s="893"/>
      <c r="D301" s="878"/>
      <c r="E301" s="2"/>
      <c r="F301" s="2"/>
      <c r="G301" s="2"/>
      <c r="H301" s="2"/>
      <c r="I301" s="2"/>
      <c r="J301" s="2"/>
      <c r="K301" s="2"/>
      <c r="L301" s="2"/>
      <c r="M301" s="2"/>
      <c r="N301" s="2"/>
      <c r="O301" s="2"/>
      <c r="P301" s="2"/>
      <c r="Q301" s="2"/>
      <c r="R301" s="2"/>
      <c r="S301" s="2"/>
      <c r="T301" s="2"/>
      <c r="U301" s="2"/>
      <c r="V301" s="2"/>
      <c r="W301" s="2"/>
      <c r="X301" s="2"/>
    </row>
    <row r="302" spans="1:24" ht="16.5" customHeight="1">
      <c r="A302" s="8" t="s">
        <v>4</v>
      </c>
      <c r="B302" s="888" t="s">
        <v>229</v>
      </c>
      <c r="C302" s="889"/>
      <c r="D302" s="890"/>
      <c r="E302" s="7"/>
      <c r="F302" s="2"/>
      <c r="G302" s="2"/>
      <c r="H302" s="2"/>
      <c r="I302" s="2"/>
      <c r="J302" s="2"/>
      <c r="K302" s="2"/>
      <c r="L302" s="2"/>
      <c r="M302" s="2"/>
      <c r="N302" s="2"/>
      <c r="O302" s="2"/>
      <c r="P302" s="2"/>
      <c r="Q302" s="2"/>
      <c r="R302" s="2"/>
      <c r="S302" s="2"/>
      <c r="T302" s="2"/>
      <c r="U302" s="2"/>
      <c r="V302" s="2"/>
      <c r="W302" s="2"/>
      <c r="X302" s="2"/>
    </row>
    <row r="303" spans="1:24" ht="6" customHeight="1">
      <c r="A303" s="6"/>
      <c r="B303" s="6"/>
      <c r="C303" s="6"/>
      <c r="D303" s="6"/>
      <c r="E303" s="7"/>
      <c r="F303" s="2"/>
      <c r="G303" s="2"/>
      <c r="H303" s="2"/>
      <c r="I303" s="2"/>
      <c r="J303" s="2"/>
      <c r="K303" s="2"/>
      <c r="L303" s="2"/>
      <c r="M303" s="2"/>
      <c r="N303" s="2"/>
      <c r="O303" s="2"/>
      <c r="P303" s="2"/>
      <c r="Q303" s="2"/>
      <c r="R303" s="2"/>
      <c r="S303" s="2"/>
      <c r="T303" s="2"/>
      <c r="U303" s="2"/>
      <c r="V303" s="2"/>
      <c r="W303" s="2"/>
      <c r="X303" s="2"/>
    </row>
    <row r="304" spans="1:24" ht="28.5" customHeight="1">
      <c r="A304" s="9" t="s">
        <v>6</v>
      </c>
      <c r="B304" s="891">
        <v>44389</v>
      </c>
      <c r="C304" s="892"/>
      <c r="D304" s="892"/>
      <c r="E304" s="7"/>
      <c r="F304" s="2"/>
      <c r="G304" s="2"/>
      <c r="H304" s="2"/>
      <c r="I304" s="2"/>
      <c r="J304" s="2"/>
      <c r="K304" s="2"/>
      <c r="L304" s="2"/>
      <c r="M304" s="2"/>
      <c r="N304" s="2"/>
      <c r="O304" s="2"/>
      <c r="P304" s="2"/>
      <c r="Q304" s="2"/>
      <c r="R304" s="2"/>
      <c r="S304" s="2"/>
      <c r="T304" s="2"/>
      <c r="U304" s="2"/>
      <c r="V304" s="2"/>
      <c r="W304" s="2"/>
      <c r="X304" s="2"/>
    </row>
    <row r="305" spans="1:24" ht="7.5" customHeight="1">
      <c r="A305" s="10"/>
      <c r="B305" s="6"/>
      <c r="C305" s="6"/>
      <c r="D305" s="6"/>
      <c r="E305" s="7"/>
      <c r="F305" s="2"/>
      <c r="G305" s="2"/>
      <c r="H305" s="2"/>
      <c r="I305" s="2"/>
      <c r="J305" s="2"/>
      <c r="K305" s="2"/>
      <c r="L305" s="2"/>
      <c r="M305" s="2"/>
      <c r="N305" s="2"/>
      <c r="O305" s="2"/>
      <c r="P305" s="2"/>
      <c r="Q305" s="2"/>
      <c r="R305" s="2"/>
      <c r="S305" s="2"/>
      <c r="T305" s="2"/>
      <c r="U305" s="2"/>
      <c r="V305" s="2"/>
      <c r="W305" s="2"/>
      <c r="X305" s="2"/>
    </row>
    <row r="306" spans="1:24" ht="39" customHeight="1">
      <c r="A306" s="9" t="s">
        <v>7</v>
      </c>
      <c r="B306" s="888" t="s">
        <v>8</v>
      </c>
      <c r="C306" s="889"/>
      <c r="D306" s="890"/>
      <c r="E306" s="7"/>
      <c r="F306" s="2"/>
      <c r="G306" s="2"/>
      <c r="H306" s="2"/>
      <c r="I306" s="2"/>
      <c r="J306" s="2"/>
      <c r="K306" s="2"/>
      <c r="L306" s="2"/>
      <c r="M306" s="2"/>
      <c r="N306" s="2"/>
      <c r="O306" s="2"/>
      <c r="P306" s="2"/>
      <c r="Q306" s="2"/>
      <c r="R306" s="2"/>
      <c r="S306" s="2"/>
      <c r="T306" s="2"/>
      <c r="U306" s="2"/>
      <c r="V306" s="2"/>
      <c r="W306" s="2"/>
      <c r="X306" s="2"/>
    </row>
    <row r="307" spans="1:24" ht="12.75" customHeight="1">
      <c r="A307" s="6"/>
      <c r="B307" s="6"/>
      <c r="C307" s="6"/>
      <c r="D307" s="6"/>
      <c r="E307" s="7"/>
      <c r="F307" s="2"/>
      <c r="G307" s="2"/>
      <c r="H307" s="2"/>
      <c r="I307" s="2"/>
      <c r="J307" s="2"/>
      <c r="K307" s="2"/>
      <c r="L307" s="2"/>
      <c r="M307" s="2"/>
      <c r="N307" s="2"/>
      <c r="O307" s="2"/>
      <c r="P307" s="2"/>
      <c r="Q307" s="2"/>
      <c r="R307" s="2"/>
      <c r="S307" s="2"/>
      <c r="T307" s="2"/>
      <c r="U307" s="2"/>
      <c r="V307" s="2"/>
      <c r="W307" s="2"/>
      <c r="X307" s="2"/>
    </row>
    <row r="308" spans="1:24" ht="16.5" customHeight="1">
      <c r="A308" s="882" t="s">
        <v>9</v>
      </c>
      <c r="B308" s="893"/>
      <c r="C308" s="893"/>
      <c r="D308" s="878"/>
      <c r="E308" s="2"/>
      <c r="F308" s="2"/>
      <c r="G308" s="2"/>
      <c r="H308" s="2"/>
      <c r="I308" s="2"/>
      <c r="J308" s="2"/>
      <c r="K308" s="2"/>
      <c r="L308" s="2"/>
      <c r="M308" s="2"/>
      <c r="N308" s="2"/>
      <c r="O308" s="2"/>
      <c r="P308" s="2"/>
      <c r="Q308" s="2"/>
      <c r="R308" s="2"/>
      <c r="S308" s="2"/>
      <c r="T308" s="2"/>
      <c r="U308" s="2"/>
      <c r="V308" s="2"/>
      <c r="W308" s="2"/>
      <c r="X308" s="2"/>
    </row>
    <row r="309" spans="1:24" ht="16.5" customHeight="1">
      <c r="A309" s="11" t="s">
        <v>10</v>
      </c>
      <c r="B309" s="11" t="s">
        <v>11</v>
      </c>
      <c r="C309" s="894" t="s">
        <v>12</v>
      </c>
      <c r="D309" s="881"/>
      <c r="E309" s="2"/>
      <c r="F309" s="2"/>
      <c r="G309" s="2"/>
      <c r="H309" s="2"/>
      <c r="I309" s="2"/>
      <c r="J309" s="2"/>
      <c r="K309" s="2"/>
      <c r="L309" s="2"/>
      <c r="M309" s="2"/>
      <c r="N309" s="2"/>
      <c r="O309" s="2"/>
      <c r="P309" s="2"/>
      <c r="Q309" s="2"/>
      <c r="R309" s="2"/>
      <c r="S309" s="2"/>
      <c r="T309" s="2"/>
      <c r="U309" s="2"/>
      <c r="V309" s="2"/>
      <c r="W309" s="2"/>
      <c r="X309" s="2"/>
    </row>
    <row r="310" spans="1:24" ht="60" customHeight="1">
      <c r="A310" s="12" t="s">
        <v>13</v>
      </c>
      <c r="B310" s="18" t="s">
        <v>8</v>
      </c>
      <c r="C310" s="895" t="s">
        <v>230</v>
      </c>
      <c r="D310" s="878"/>
      <c r="E310" s="2"/>
      <c r="F310" s="2"/>
      <c r="G310" s="2"/>
      <c r="H310" s="2"/>
      <c r="I310" s="2"/>
      <c r="J310" s="2"/>
      <c r="K310" s="2"/>
      <c r="L310" s="2"/>
      <c r="M310" s="2"/>
      <c r="N310" s="2"/>
      <c r="O310" s="2"/>
      <c r="P310" s="2"/>
      <c r="Q310" s="2"/>
      <c r="R310" s="2"/>
      <c r="S310" s="2"/>
      <c r="T310" s="2"/>
      <c r="U310" s="2"/>
      <c r="V310" s="2"/>
      <c r="W310" s="2"/>
      <c r="X310" s="2"/>
    </row>
    <row r="311" spans="1:24" ht="15.75" customHeight="1">
      <c r="A311" s="12" t="s">
        <v>16</v>
      </c>
      <c r="B311" s="23" t="s">
        <v>231</v>
      </c>
      <c r="C311" s="895" t="s">
        <v>232</v>
      </c>
      <c r="D311" s="878"/>
      <c r="E311" s="2"/>
      <c r="F311" s="2"/>
      <c r="G311" s="2"/>
      <c r="H311" s="2"/>
      <c r="I311" s="2"/>
      <c r="J311" s="2"/>
      <c r="K311" s="2"/>
      <c r="L311" s="2"/>
      <c r="M311" s="2"/>
      <c r="N311" s="2"/>
      <c r="O311" s="2"/>
      <c r="P311" s="2"/>
      <c r="Q311" s="2"/>
      <c r="R311" s="2"/>
      <c r="S311" s="2"/>
      <c r="T311" s="2"/>
      <c r="U311" s="2"/>
      <c r="V311" s="2"/>
      <c r="W311" s="2"/>
      <c r="X311" s="2"/>
    </row>
    <row r="312" spans="1:24" ht="15.75" customHeight="1">
      <c r="A312" s="12" t="s">
        <v>19</v>
      </c>
      <c r="B312" s="18" t="s">
        <v>8</v>
      </c>
      <c r="C312" s="895" t="s">
        <v>233</v>
      </c>
      <c r="D312" s="878"/>
      <c r="E312" s="2"/>
      <c r="F312" s="2"/>
      <c r="G312" s="2"/>
      <c r="H312" s="2"/>
      <c r="I312" s="2"/>
      <c r="J312" s="2"/>
      <c r="K312" s="2"/>
      <c r="L312" s="2"/>
      <c r="M312" s="2"/>
      <c r="N312" s="2"/>
      <c r="O312" s="2"/>
      <c r="P312" s="2"/>
      <c r="Q312" s="2"/>
      <c r="R312" s="2"/>
      <c r="S312" s="2"/>
      <c r="T312" s="2"/>
      <c r="U312" s="2"/>
      <c r="V312" s="2"/>
      <c r="W312" s="2"/>
      <c r="X312" s="2"/>
    </row>
    <row r="313" spans="1:24" ht="15.75" customHeight="1">
      <c r="A313" s="12" t="s">
        <v>21</v>
      </c>
      <c r="B313" s="18" t="s">
        <v>234</v>
      </c>
      <c r="C313" s="895" t="s">
        <v>235</v>
      </c>
      <c r="D313" s="878"/>
      <c r="E313" s="2"/>
      <c r="F313" s="2"/>
      <c r="G313" s="2"/>
      <c r="H313" s="2"/>
      <c r="I313" s="2"/>
      <c r="J313" s="2"/>
      <c r="K313" s="2"/>
      <c r="L313" s="2"/>
      <c r="M313" s="2"/>
      <c r="N313" s="2"/>
      <c r="O313" s="2"/>
      <c r="P313" s="2"/>
      <c r="Q313" s="2"/>
      <c r="R313" s="2"/>
      <c r="S313" s="2"/>
      <c r="T313" s="2"/>
      <c r="U313" s="2"/>
      <c r="V313" s="2"/>
      <c r="W313" s="2"/>
      <c r="X313" s="2"/>
    </row>
    <row r="314" spans="1:24" ht="15.75" customHeight="1">
      <c r="A314" s="12" t="s">
        <v>24</v>
      </c>
      <c r="B314" s="18" t="s">
        <v>236</v>
      </c>
      <c r="C314" s="883" t="s">
        <v>8</v>
      </c>
      <c r="D314" s="878"/>
      <c r="E314" s="2"/>
      <c r="F314" s="2"/>
      <c r="G314" s="2"/>
      <c r="H314" s="2"/>
      <c r="I314" s="2"/>
      <c r="J314" s="2"/>
      <c r="K314" s="2"/>
      <c r="L314" s="2"/>
      <c r="M314" s="2"/>
      <c r="N314" s="2"/>
      <c r="O314" s="2"/>
      <c r="P314" s="2"/>
      <c r="Q314" s="2"/>
      <c r="R314" s="2"/>
      <c r="S314" s="2"/>
      <c r="T314" s="2"/>
      <c r="U314" s="2"/>
      <c r="V314" s="2"/>
      <c r="W314" s="2"/>
      <c r="X314" s="2"/>
    </row>
    <row r="315" spans="1:24" ht="15.75" customHeight="1">
      <c r="A315" s="12" t="s">
        <v>25</v>
      </c>
      <c r="B315" s="53" t="s">
        <v>8</v>
      </c>
      <c r="C315" s="895" t="s">
        <v>237</v>
      </c>
      <c r="D315" s="878"/>
      <c r="E315" s="2"/>
      <c r="F315" s="2"/>
      <c r="G315" s="2"/>
      <c r="H315" s="2"/>
      <c r="I315" s="2"/>
      <c r="J315" s="2"/>
      <c r="K315" s="2"/>
      <c r="L315" s="2"/>
      <c r="M315" s="2"/>
      <c r="N315" s="2"/>
      <c r="O315" s="2"/>
      <c r="P315" s="2"/>
      <c r="Q315" s="2"/>
      <c r="R315" s="2"/>
      <c r="S315" s="2"/>
      <c r="T315" s="2"/>
      <c r="U315" s="2"/>
      <c r="V315" s="2"/>
      <c r="W315" s="2"/>
      <c r="X315" s="2"/>
    </row>
    <row r="316" spans="1:24" ht="15.75" customHeight="1">
      <c r="A316" s="12" t="s">
        <v>27</v>
      </c>
      <c r="B316" s="18" t="s">
        <v>238</v>
      </c>
      <c r="C316" s="895" t="s">
        <v>239</v>
      </c>
      <c r="D316" s="878"/>
      <c r="E316" s="2"/>
      <c r="F316" s="2"/>
      <c r="G316" s="2"/>
      <c r="H316" s="2"/>
      <c r="I316" s="2"/>
      <c r="J316" s="2"/>
      <c r="K316" s="2"/>
      <c r="L316" s="2"/>
      <c r="M316" s="2"/>
      <c r="N316" s="2"/>
      <c r="O316" s="2"/>
      <c r="P316" s="2"/>
      <c r="Q316" s="2"/>
      <c r="R316" s="2"/>
      <c r="S316" s="2"/>
      <c r="T316" s="2"/>
      <c r="U316" s="2"/>
      <c r="V316" s="2"/>
      <c r="W316" s="2"/>
      <c r="X316" s="2"/>
    </row>
    <row r="317" spans="1:24" ht="16.5" customHeight="1">
      <c r="A317" s="879" t="s">
        <v>30</v>
      </c>
      <c r="B317" s="880"/>
      <c r="C317" s="880"/>
      <c r="D317" s="881"/>
      <c r="E317" s="2"/>
      <c r="F317" s="2"/>
      <c r="G317" s="2"/>
      <c r="H317" s="2"/>
      <c r="I317" s="2"/>
      <c r="J317" s="2"/>
      <c r="K317" s="2"/>
      <c r="L317" s="2"/>
      <c r="M317" s="2"/>
      <c r="N317" s="2"/>
      <c r="O317" s="2"/>
      <c r="P317" s="2"/>
      <c r="Q317" s="2"/>
      <c r="R317" s="2"/>
      <c r="S317" s="2"/>
      <c r="T317" s="2"/>
      <c r="U317" s="2"/>
      <c r="V317" s="2"/>
      <c r="W317" s="2"/>
      <c r="X317" s="2"/>
    </row>
    <row r="318" spans="1:24" ht="16.5" customHeight="1">
      <c r="A318" s="11" t="s">
        <v>10</v>
      </c>
      <c r="B318" s="16" t="s">
        <v>11</v>
      </c>
      <c r="C318" s="882" t="s">
        <v>12</v>
      </c>
      <c r="D318" s="878"/>
      <c r="E318" s="2"/>
      <c r="F318" s="2"/>
      <c r="G318" s="2"/>
      <c r="H318" s="2"/>
      <c r="I318" s="2"/>
      <c r="J318" s="2"/>
      <c r="K318" s="2"/>
      <c r="L318" s="2"/>
      <c r="M318" s="2"/>
      <c r="N318" s="2"/>
      <c r="O318" s="2"/>
      <c r="P318" s="2"/>
      <c r="Q318" s="2"/>
      <c r="R318" s="2"/>
      <c r="S318" s="2"/>
      <c r="T318" s="2"/>
      <c r="U318" s="2"/>
      <c r="V318" s="2"/>
      <c r="W318" s="2"/>
      <c r="X318" s="2"/>
    </row>
    <row r="319" spans="1:24" ht="21" customHeight="1">
      <c r="A319" s="12" t="s">
        <v>31</v>
      </c>
      <c r="B319" s="17" t="s">
        <v>20</v>
      </c>
      <c r="C319" s="895" t="s">
        <v>8</v>
      </c>
      <c r="D319" s="878"/>
      <c r="E319" s="2"/>
      <c r="F319" s="2"/>
      <c r="G319" s="2"/>
      <c r="H319" s="2"/>
      <c r="I319" s="2"/>
      <c r="J319" s="2"/>
      <c r="K319" s="2"/>
      <c r="L319" s="2"/>
      <c r="M319" s="2"/>
      <c r="N319" s="2"/>
      <c r="O319" s="2"/>
      <c r="P319" s="2"/>
      <c r="Q319" s="2"/>
      <c r="R319" s="2"/>
      <c r="S319" s="2"/>
      <c r="T319" s="2"/>
      <c r="U319" s="2"/>
      <c r="V319" s="2"/>
      <c r="W319" s="2"/>
      <c r="X319" s="2"/>
    </row>
    <row r="320" spans="1:24" ht="21" customHeight="1">
      <c r="A320" s="12" t="s">
        <v>33</v>
      </c>
      <c r="B320" s="19" t="s">
        <v>20</v>
      </c>
      <c r="C320" s="895" t="s">
        <v>8</v>
      </c>
      <c r="D320" s="878"/>
      <c r="E320" s="2"/>
      <c r="F320" s="2"/>
      <c r="G320" s="2"/>
      <c r="H320" s="2"/>
      <c r="I320" s="2"/>
      <c r="J320" s="2"/>
      <c r="K320" s="2"/>
      <c r="L320" s="2"/>
      <c r="M320" s="2"/>
      <c r="N320" s="2"/>
      <c r="O320" s="2"/>
      <c r="P320" s="2"/>
      <c r="Q320" s="2"/>
      <c r="R320" s="2"/>
      <c r="S320" s="2"/>
      <c r="T320" s="2"/>
      <c r="U320" s="2"/>
      <c r="V320" s="2"/>
      <c r="W320" s="2"/>
      <c r="X320" s="2"/>
    </row>
    <row r="321" spans="1:24" ht="21" customHeight="1">
      <c r="A321" s="12" t="s">
        <v>36</v>
      </c>
      <c r="B321" s="17" t="s">
        <v>20</v>
      </c>
      <c r="C321" s="895" t="s">
        <v>8</v>
      </c>
      <c r="D321" s="878"/>
      <c r="E321" s="2"/>
      <c r="F321" s="2"/>
      <c r="G321" s="2"/>
      <c r="H321" s="2"/>
      <c r="I321" s="2"/>
      <c r="J321" s="2"/>
      <c r="K321" s="2"/>
      <c r="L321" s="2"/>
      <c r="M321" s="2"/>
      <c r="N321" s="2"/>
      <c r="O321" s="2"/>
      <c r="P321" s="2"/>
      <c r="Q321" s="2"/>
      <c r="R321" s="2"/>
      <c r="S321" s="2"/>
      <c r="T321" s="2"/>
      <c r="U321" s="2"/>
      <c r="V321" s="2"/>
      <c r="W321" s="2"/>
      <c r="X321" s="2"/>
    </row>
    <row r="322" spans="1:24" ht="15.75" customHeight="1">
      <c r="A322" s="12" t="s">
        <v>38</v>
      </c>
      <c r="B322" s="17" t="s">
        <v>240</v>
      </c>
      <c r="C322" s="895" t="s">
        <v>241</v>
      </c>
      <c r="D322" s="878"/>
      <c r="E322" s="2"/>
      <c r="F322" s="2"/>
      <c r="G322" s="2"/>
      <c r="H322" s="2"/>
      <c r="I322" s="2"/>
      <c r="J322" s="2"/>
      <c r="K322" s="2"/>
      <c r="L322" s="2"/>
      <c r="M322" s="2"/>
      <c r="N322" s="2"/>
      <c r="O322" s="2"/>
      <c r="P322" s="2"/>
      <c r="Q322" s="2"/>
      <c r="R322" s="2"/>
      <c r="S322" s="2"/>
      <c r="T322" s="2"/>
      <c r="U322" s="2"/>
      <c r="V322" s="2"/>
      <c r="W322" s="2"/>
      <c r="X322" s="2"/>
    </row>
    <row r="323" spans="1:24" ht="15.75" customHeight="1">
      <c r="A323" s="12" t="s">
        <v>40</v>
      </c>
      <c r="B323" s="17" t="s">
        <v>242</v>
      </c>
      <c r="C323" s="895" t="s">
        <v>8</v>
      </c>
      <c r="D323" s="878"/>
      <c r="E323" s="2"/>
      <c r="F323" s="2"/>
      <c r="G323" s="2"/>
      <c r="H323" s="2"/>
      <c r="I323" s="2"/>
      <c r="J323" s="2"/>
      <c r="K323" s="2"/>
      <c r="L323" s="2"/>
      <c r="M323" s="2"/>
      <c r="N323" s="2"/>
      <c r="O323" s="2"/>
      <c r="P323" s="2"/>
      <c r="Q323" s="2"/>
      <c r="R323" s="2"/>
      <c r="S323" s="2"/>
      <c r="T323" s="2"/>
      <c r="U323" s="2"/>
      <c r="V323" s="2"/>
      <c r="W323" s="2"/>
      <c r="X323" s="2"/>
    </row>
    <row r="324" spans="1:24" ht="21" customHeight="1">
      <c r="A324" s="12" t="s">
        <v>42</v>
      </c>
      <c r="B324" s="20" t="s">
        <v>8</v>
      </c>
      <c r="C324" s="895" t="s">
        <v>8</v>
      </c>
      <c r="D324" s="878"/>
      <c r="E324" s="2"/>
      <c r="F324" s="2"/>
      <c r="G324" s="2"/>
      <c r="H324" s="2"/>
      <c r="I324" s="2"/>
      <c r="J324" s="2"/>
      <c r="K324" s="2"/>
      <c r="L324" s="2"/>
      <c r="M324" s="2"/>
      <c r="N324" s="2"/>
      <c r="O324" s="2"/>
      <c r="P324" s="2"/>
      <c r="Q324" s="2"/>
      <c r="R324" s="2"/>
      <c r="S324" s="2"/>
      <c r="T324" s="2"/>
      <c r="U324" s="2"/>
      <c r="V324" s="2"/>
      <c r="W324" s="2"/>
      <c r="X324" s="2"/>
    </row>
    <row r="325" spans="1:24" ht="27.75" customHeight="1">
      <c r="A325" s="21" t="s">
        <v>43</v>
      </c>
      <c r="B325" s="17" t="s">
        <v>243</v>
      </c>
      <c r="C325" s="895" t="s">
        <v>8</v>
      </c>
      <c r="D325" s="878"/>
      <c r="E325" s="2"/>
      <c r="F325" s="2"/>
      <c r="G325" s="2"/>
      <c r="H325" s="2"/>
      <c r="I325" s="2"/>
      <c r="J325" s="2"/>
      <c r="K325" s="2"/>
      <c r="L325" s="2"/>
      <c r="M325" s="2"/>
      <c r="N325" s="2"/>
      <c r="O325" s="2"/>
      <c r="P325" s="2"/>
      <c r="Q325" s="2"/>
      <c r="R325" s="2"/>
      <c r="S325" s="2"/>
      <c r="T325" s="2"/>
      <c r="U325" s="2"/>
      <c r="V325" s="2"/>
      <c r="W325" s="2"/>
      <c r="X325" s="2"/>
    </row>
    <row r="326" spans="1:24" ht="21" customHeight="1">
      <c r="A326" s="12" t="s">
        <v>27</v>
      </c>
      <c r="B326" s="20" t="s">
        <v>20</v>
      </c>
      <c r="C326" s="895" t="s">
        <v>8</v>
      </c>
      <c r="D326" s="878"/>
      <c r="E326" s="2"/>
      <c r="F326" s="2"/>
      <c r="G326" s="2"/>
      <c r="H326" s="2"/>
      <c r="I326" s="2"/>
      <c r="J326" s="2"/>
      <c r="K326" s="2"/>
      <c r="L326" s="2"/>
      <c r="M326" s="2"/>
      <c r="N326" s="2"/>
      <c r="O326" s="2"/>
      <c r="P326" s="2"/>
      <c r="Q326" s="2"/>
      <c r="R326" s="2"/>
      <c r="S326" s="2"/>
      <c r="T326" s="2"/>
      <c r="U326" s="2"/>
      <c r="V326" s="2"/>
      <c r="W326" s="2"/>
      <c r="X326" s="2"/>
    </row>
    <row r="327" spans="1:24" ht="18" customHeight="1">
      <c r="A327" s="884" t="s">
        <v>46</v>
      </c>
      <c r="B327" s="880"/>
      <c r="C327" s="880"/>
      <c r="D327" s="881"/>
      <c r="E327" s="2"/>
      <c r="F327" s="2"/>
      <c r="G327" s="2"/>
      <c r="H327" s="2"/>
      <c r="I327" s="2"/>
      <c r="J327" s="2"/>
      <c r="K327" s="2"/>
      <c r="L327" s="2"/>
      <c r="M327" s="2"/>
      <c r="N327" s="2"/>
      <c r="O327" s="2"/>
      <c r="P327" s="2"/>
      <c r="Q327" s="2"/>
      <c r="R327" s="2"/>
      <c r="S327" s="2"/>
      <c r="T327" s="2"/>
      <c r="U327" s="2"/>
      <c r="V327" s="2"/>
      <c r="W327" s="2"/>
      <c r="X327" s="2"/>
    </row>
    <row r="328" spans="1:24" ht="21.75" customHeight="1">
      <c r="A328" s="11" t="s">
        <v>10</v>
      </c>
      <c r="B328" s="22" t="s">
        <v>47</v>
      </c>
      <c r="C328" s="885" t="s">
        <v>48</v>
      </c>
      <c r="D328" s="878"/>
      <c r="E328" s="2"/>
      <c r="F328" s="2"/>
      <c r="G328" s="2"/>
      <c r="H328" s="2"/>
      <c r="I328" s="2"/>
      <c r="J328" s="2"/>
      <c r="K328" s="2"/>
      <c r="L328" s="2"/>
      <c r="M328" s="2"/>
      <c r="N328" s="2"/>
      <c r="O328" s="2"/>
      <c r="P328" s="2"/>
      <c r="Q328" s="2"/>
      <c r="R328" s="2"/>
      <c r="S328" s="2"/>
      <c r="T328" s="2"/>
      <c r="U328" s="2"/>
      <c r="V328" s="2"/>
      <c r="W328" s="2"/>
      <c r="X328" s="2"/>
    </row>
    <row r="329" spans="1:24" ht="15.75" customHeight="1">
      <c r="A329" s="12" t="s">
        <v>49</v>
      </c>
      <c r="B329" s="25" t="s">
        <v>244</v>
      </c>
      <c r="C329" s="895" t="s">
        <v>245</v>
      </c>
      <c r="D329" s="878"/>
      <c r="E329" s="2"/>
      <c r="F329" s="2"/>
      <c r="G329" s="2"/>
      <c r="H329" s="2"/>
      <c r="I329" s="2"/>
      <c r="J329" s="2"/>
      <c r="K329" s="2"/>
      <c r="L329" s="2"/>
      <c r="M329" s="2"/>
      <c r="N329" s="2"/>
      <c r="O329" s="2"/>
      <c r="P329" s="2"/>
      <c r="Q329" s="2"/>
      <c r="R329" s="2"/>
      <c r="S329" s="2"/>
      <c r="T329" s="2"/>
      <c r="U329" s="2"/>
      <c r="V329" s="2"/>
      <c r="W329" s="2"/>
      <c r="X329" s="2"/>
    </row>
    <row r="330" spans="1:24" ht="15.75" customHeight="1">
      <c r="A330" s="12" t="s">
        <v>51</v>
      </c>
      <c r="B330" s="54" t="s">
        <v>20</v>
      </c>
      <c r="C330" s="895" t="s">
        <v>8</v>
      </c>
      <c r="D330" s="878"/>
      <c r="E330" s="2"/>
      <c r="F330" s="2"/>
      <c r="G330" s="2"/>
      <c r="H330" s="2"/>
      <c r="I330" s="2"/>
      <c r="J330" s="2"/>
      <c r="K330" s="2"/>
      <c r="L330" s="2"/>
      <c r="M330" s="2"/>
      <c r="N330" s="2"/>
      <c r="O330" s="2"/>
      <c r="P330" s="2"/>
      <c r="Q330" s="2"/>
      <c r="R330" s="2"/>
      <c r="S330" s="2"/>
      <c r="T330" s="2"/>
      <c r="U330" s="2"/>
      <c r="V330" s="2"/>
      <c r="W330" s="2"/>
      <c r="X330" s="2"/>
    </row>
    <row r="331" spans="1:24" ht="15.75" customHeight="1">
      <c r="A331" s="12" t="s">
        <v>53</v>
      </c>
      <c r="B331" s="25" t="s">
        <v>246</v>
      </c>
      <c r="C331" s="895" t="s">
        <v>247</v>
      </c>
      <c r="D331" s="878"/>
      <c r="E331" s="2"/>
      <c r="F331" s="2"/>
      <c r="G331" s="2"/>
      <c r="H331" s="2"/>
      <c r="I331" s="2"/>
      <c r="J331" s="2"/>
      <c r="K331" s="2"/>
      <c r="L331" s="2"/>
      <c r="M331" s="2"/>
      <c r="N331" s="2"/>
      <c r="O331" s="2"/>
      <c r="P331" s="2"/>
      <c r="Q331" s="2"/>
      <c r="R331" s="2"/>
      <c r="S331" s="2"/>
      <c r="T331" s="2"/>
      <c r="U331" s="2"/>
      <c r="V331" s="2"/>
      <c r="W331" s="2"/>
      <c r="X331" s="2"/>
    </row>
    <row r="332" spans="1:24" ht="15.75" customHeight="1">
      <c r="A332" s="12" t="s">
        <v>56</v>
      </c>
      <c r="B332" s="17" t="s">
        <v>20</v>
      </c>
      <c r="C332" s="895" t="s">
        <v>8</v>
      </c>
      <c r="D332" s="878"/>
      <c r="E332" s="2"/>
      <c r="F332" s="2"/>
      <c r="G332" s="2"/>
      <c r="H332" s="2"/>
      <c r="I332" s="2"/>
      <c r="J332" s="2"/>
      <c r="K332" s="2"/>
      <c r="L332" s="2"/>
      <c r="M332" s="2"/>
      <c r="N332" s="2"/>
      <c r="O332" s="2"/>
      <c r="P332" s="2"/>
      <c r="Q332" s="2"/>
      <c r="R332" s="2"/>
      <c r="S332" s="2"/>
      <c r="T332" s="2"/>
      <c r="U332" s="2"/>
      <c r="V332" s="2"/>
      <c r="W332" s="2"/>
      <c r="X332" s="2"/>
    </row>
    <row r="333" spans="1:24" ht="15.75" customHeight="1">
      <c r="A333" s="12" t="s">
        <v>58</v>
      </c>
      <c r="B333" s="17" t="s">
        <v>20</v>
      </c>
      <c r="C333" s="895" t="s">
        <v>8</v>
      </c>
      <c r="D333" s="878"/>
      <c r="E333" s="2"/>
      <c r="F333" s="2"/>
      <c r="G333" s="2"/>
      <c r="H333" s="2"/>
      <c r="I333" s="2"/>
      <c r="J333" s="2"/>
      <c r="K333" s="2"/>
      <c r="L333" s="2"/>
      <c r="M333" s="2"/>
      <c r="N333" s="2"/>
      <c r="O333" s="2"/>
      <c r="P333" s="2"/>
      <c r="Q333" s="2"/>
      <c r="R333" s="2"/>
      <c r="S333" s="2"/>
      <c r="T333" s="2"/>
      <c r="U333" s="2"/>
      <c r="V333" s="2"/>
      <c r="W333" s="2"/>
      <c r="X333" s="2"/>
    </row>
    <row r="334" spans="1:24" ht="21" customHeight="1">
      <c r="A334" s="12" t="s">
        <v>61</v>
      </c>
      <c r="B334" s="25" t="s">
        <v>248</v>
      </c>
      <c r="C334" s="895" t="s">
        <v>249</v>
      </c>
      <c r="D334" s="878"/>
      <c r="E334" s="2"/>
      <c r="F334" s="2"/>
      <c r="G334" s="2"/>
      <c r="H334" s="2"/>
      <c r="I334" s="2"/>
      <c r="J334" s="2"/>
      <c r="K334" s="2"/>
      <c r="L334" s="2"/>
      <c r="M334" s="2"/>
      <c r="N334" s="2"/>
      <c r="O334" s="2"/>
      <c r="P334" s="2"/>
      <c r="Q334" s="2"/>
      <c r="R334" s="2"/>
      <c r="S334" s="2"/>
      <c r="T334" s="2"/>
      <c r="U334" s="2"/>
      <c r="V334" s="2"/>
      <c r="W334" s="2"/>
      <c r="X334" s="2"/>
    </row>
    <row r="335" spans="1:24" ht="15.75" customHeight="1">
      <c r="A335" s="12" t="s">
        <v>27</v>
      </c>
      <c r="B335" s="17" t="s">
        <v>20</v>
      </c>
      <c r="C335" s="895" t="s">
        <v>8</v>
      </c>
      <c r="D335" s="878"/>
      <c r="E335" s="2"/>
      <c r="F335" s="2"/>
      <c r="G335" s="2"/>
      <c r="H335" s="2"/>
      <c r="I335" s="2"/>
      <c r="J335" s="2"/>
      <c r="K335" s="2"/>
      <c r="L335" s="2"/>
      <c r="M335" s="2"/>
      <c r="N335" s="2"/>
      <c r="O335" s="2"/>
      <c r="P335" s="2"/>
      <c r="Q335" s="2"/>
      <c r="R335" s="2"/>
      <c r="S335" s="2"/>
      <c r="T335" s="2"/>
      <c r="U335" s="2"/>
      <c r="V335" s="2"/>
      <c r="W335" s="2"/>
      <c r="X335" s="2"/>
    </row>
    <row r="336" spans="1:24"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c r="A337" s="896"/>
      <c r="B337" s="893"/>
      <c r="C337" s="893"/>
      <c r="D337" s="878"/>
      <c r="E337" s="2"/>
      <c r="F337" s="2"/>
      <c r="G337" s="2"/>
      <c r="H337" s="2"/>
      <c r="I337" s="2"/>
      <c r="J337" s="2"/>
      <c r="K337" s="2"/>
      <c r="L337" s="2"/>
      <c r="M337" s="2"/>
      <c r="N337" s="2"/>
      <c r="O337" s="2"/>
      <c r="P337" s="2"/>
      <c r="Q337" s="2"/>
      <c r="R337" s="2"/>
      <c r="S337" s="2"/>
      <c r="T337" s="2"/>
      <c r="U337" s="2"/>
      <c r="V337" s="2"/>
      <c r="W337" s="2"/>
      <c r="X337" s="2"/>
    </row>
    <row r="338" spans="1:24"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6.5" customHeight="1">
      <c r="A339" s="8" t="s">
        <v>4</v>
      </c>
      <c r="B339" s="888" t="s">
        <v>250</v>
      </c>
      <c r="C339" s="889"/>
      <c r="D339" s="890"/>
      <c r="E339" s="7"/>
      <c r="F339" s="2"/>
      <c r="G339" s="2"/>
      <c r="H339" s="2"/>
      <c r="I339" s="2"/>
      <c r="J339" s="2"/>
      <c r="K339" s="2"/>
      <c r="L339" s="2"/>
      <c r="M339" s="2"/>
      <c r="N339" s="2"/>
      <c r="O339" s="2"/>
      <c r="P339" s="2"/>
      <c r="Q339" s="2"/>
      <c r="R339" s="2"/>
      <c r="S339" s="2"/>
      <c r="T339" s="2"/>
      <c r="U339" s="2"/>
      <c r="V339" s="2"/>
      <c r="W339" s="2"/>
      <c r="X339" s="2"/>
    </row>
    <row r="340" spans="1:24" ht="6" customHeight="1">
      <c r="A340" s="6"/>
      <c r="B340" s="6"/>
      <c r="C340" s="6"/>
      <c r="D340" s="6"/>
      <c r="E340" s="7"/>
      <c r="F340" s="2"/>
      <c r="G340" s="2"/>
      <c r="H340" s="2"/>
      <c r="I340" s="2"/>
      <c r="J340" s="2"/>
      <c r="K340" s="2"/>
      <c r="L340" s="2"/>
      <c r="M340" s="2"/>
      <c r="N340" s="2"/>
      <c r="O340" s="2"/>
      <c r="P340" s="2"/>
      <c r="Q340" s="2"/>
      <c r="R340" s="2"/>
      <c r="S340" s="2"/>
      <c r="T340" s="2"/>
      <c r="U340" s="2"/>
      <c r="V340" s="2"/>
      <c r="W340" s="2"/>
      <c r="X340" s="2"/>
    </row>
    <row r="341" spans="1:24" ht="28.5" customHeight="1">
      <c r="A341" s="9" t="s">
        <v>6</v>
      </c>
      <c r="B341" s="891">
        <v>44390</v>
      </c>
      <c r="C341" s="892"/>
      <c r="D341" s="892"/>
      <c r="E341" s="7"/>
      <c r="F341" s="2"/>
      <c r="G341" s="2"/>
      <c r="H341" s="2"/>
      <c r="I341" s="2"/>
      <c r="J341" s="2"/>
      <c r="K341" s="2"/>
      <c r="L341" s="2"/>
      <c r="M341" s="2"/>
      <c r="N341" s="2"/>
      <c r="O341" s="2"/>
      <c r="P341" s="2"/>
      <c r="Q341" s="2"/>
      <c r="R341" s="2"/>
      <c r="S341" s="2"/>
      <c r="T341" s="2"/>
      <c r="U341" s="2"/>
      <c r="V341" s="2"/>
      <c r="W341" s="2"/>
      <c r="X341" s="2"/>
    </row>
    <row r="342" spans="1:24" ht="7.5" customHeight="1">
      <c r="A342" s="10"/>
      <c r="B342" s="6"/>
      <c r="C342" s="6"/>
      <c r="D342" s="6"/>
      <c r="E342" s="7"/>
      <c r="F342" s="2"/>
      <c r="G342" s="2"/>
      <c r="H342" s="2"/>
      <c r="I342" s="2"/>
      <c r="J342" s="2"/>
      <c r="K342" s="2"/>
      <c r="L342" s="2"/>
      <c r="M342" s="2"/>
      <c r="N342" s="2"/>
      <c r="O342" s="2"/>
      <c r="P342" s="2"/>
      <c r="Q342" s="2"/>
      <c r="R342" s="2"/>
      <c r="S342" s="2"/>
      <c r="T342" s="2"/>
      <c r="U342" s="2"/>
      <c r="V342" s="2"/>
      <c r="W342" s="2"/>
      <c r="X342" s="2"/>
    </row>
    <row r="343" spans="1:24" ht="39" customHeight="1">
      <c r="A343" s="9" t="s">
        <v>7</v>
      </c>
      <c r="B343" s="888" t="s">
        <v>8</v>
      </c>
      <c r="C343" s="889"/>
      <c r="D343" s="890"/>
      <c r="E343" s="7"/>
      <c r="F343" s="2"/>
      <c r="G343" s="2"/>
      <c r="H343" s="2"/>
      <c r="I343" s="2"/>
      <c r="J343" s="2"/>
      <c r="K343" s="2"/>
      <c r="L343" s="2"/>
      <c r="M343" s="2"/>
      <c r="N343" s="2"/>
      <c r="O343" s="2"/>
      <c r="P343" s="2"/>
      <c r="Q343" s="2"/>
      <c r="R343" s="2"/>
      <c r="S343" s="2"/>
      <c r="T343" s="2"/>
      <c r="U343" s="2"/>
      <c r="V343" s="2"/>
      <c r="W343" s="2"/>
      <c r="X343" s="2"/>
    </row>
    <row r="344" spans="1:24" ht="12.75" customHeight="1">
      <c r="A344" s="6"/>
      <c r="B344" s="6"/>
      <c r="C344" s="6"/>
      <c r="D344" s="6"/>
      <c r="E344" s="7"/>
      <c r="F344" s="2"/>
      <c r="G344" s="2"/>
      <c r="H344" s="2"/>
      <c r="I344" s="2"/>
      <c r="J344" s="2"/>
      <c r="K344" s="2"/>
      <c r="L344" s="2"/>
      <c r="M344" s="2"/>
      <c r="N344" s="2"/>
      <c r="O344" s="2"/>
      <c r="P344" s="2"/>
      <c r="Q344" s="2"/>
      <c r="R344" s="2"/>
      <c r="S344" s="2"/>
      <c r="T344" s="2"/>
      <c r="U344" s="2"/>
      <c r="V344" s="2"/>
      <c r="W344" s="2"/>
      <c r="X344" s="2"/>
    </row>
    <row r="345" spans="1:24" ht="16.5" customHeight="1">
      <c r="A345" s="882" t="s">
        <v>9</v>
      </c>
      <c r="B345" s="893"/>
      <c r="C345" s="893"/>
      <c r="D345" s="878"/>
      <c r="E345" s="2"/>
      <c r="F345" s="2"/>
      <c r="G345" s="2"/>
      <c r="H345" s="2"/>
      <c r="I345" s="2"/>
      <c r="J345" s="2"/>
      <c r="K345" s="2"/>
      <c r="L345" s="2"/>
      <c r="M345" s="2"/>
      <c r="N345" s="2"/>
      <c r="O345" s="2"/>
      <c r="P345" s="2"/>
      <c r="Q345" s="2"/>
      <c r="R345" s="2"/>
      <c r="S345" s="2"/>
      <c r="T345" s="2"/>
      <c r="U345" s="2"/>
      <c r="V345" s="2"/>
      <c r="W345" s="2"/>
      <c r="X345" s="2"/>
    </row>
    <row r="346" spans="1:24" ht="16.5" customHeight="1">
      <c r="A346" s="11" t="s">
        <v>10</v>
      </c>
      <c r="B346" s="11" t="s">
        <v>11</v>
      </c>
      <c r="C346" s="894" t="s">
        <v>12</v>
      </c>
      <c r="D346" s="881"/>
      <c r="E346" s="2"/>
      <c r="F346" s="2"/>
      <c r="G346" s="2"/>
      <c r="H346" s="2"/>
      <c r="I346" s="2"/>
      <c r="J346" s="2"/>
      <c r="K346" s="2"/>
      <c r="L346" s="2"/>
      <c r="M346" s="2"/>
      <c r="N346" s="2"/>
      <c r="O346" s="2"/>
      <c r="P346" s="2"/>
      <c r="Q346" s="2"/>
      <c r="R346" s="2"/>
      <c r="S346" s="2"/>
      <c r="T346" s="2"/>
      <c r="U346" s="2"/>
      <c r="V346" s="2"/>
      <c r="W346" s="2"/>
      <c r="X346" s="2"/>
    </row>
    <row r="347" spans="1:24" ht="264.75" customHeight="1">
      <c r="A347" s="12" t="s">
        <v>13</v>
      </c>
      <c r="B347" s="19" t="s">
        <v>251</v>
      </c>
      <c r="C347" s="933" t="s">
        <v>252</v>
      </c>
      <c r="D347" s="878"/>
      <c r="E347" s="2"/>
      <c r="F347" s="2"/>
      <c r="G347" s="2"/>
      <c r="H347" s="2"/>
      <c r="I347" s="2"/>
      <c r="J347" s="2"/>
      <c r="K347" s="2"/>
      <c r="L347" s="2"/>
      <c r="M347" s="2"/>
      <c r="N347" s="2"/>
      <c r="O347" s="2"/>
      <c r="P347" s="2"/>
      <c r="Q347" s="2"/>
      <c r="R347" s="2"/>
      <c r="S347" s="2"/>
      <c r="T347" s="2"/>
      <c r="U347" s="2"/>
      <c r="V347" s="2"/>
      <c r="W347" s="2"/>
      <c r="X347" s="2"/>
    </row>
    <row r="348" spans="1:24" ht="15.75" customHeight="1">
      <c r="A348" s="12" t="s">
        <v>16</v>
      </c>
      <c r="B348" s="55" t="s">
        <v>253</v>
      </c>
      <c r="C348" s="928" t="s">
        <v>254</v>
      </c>
      <c r="D348" s="878"/>
      <c r="E348" s="2"/>
      <c r="F348" s="2"/>
      <c r="G348" s="2"/>
      <c r="H348" s="2"/>
      <c r="I348" s="2"/>
      <c r="J348" s="2"/>
      <c r="K348" s="2"/>
      <c r="L348" s="2"/>
      <c r="M348" s="2"/>
      <c r="N348" s="2"/>
      <c r="O348" s="2"/>
      <c r="P348" s="2"/>
      <c r="Q348" s="2"/>
      <c r="R348" s="2"/>
      <c r="S348" s="2"/>
      <c r="T348" s="2"/>
      <c r="U348" s="2"/>
      <c r="V348" s="2"/>
      <c r="W348" s="2"/>
      <c r="X348" s="2"/>
    </row>
    <row r="349" spans="1:24" ht="15.75" customHeight="1">
      <c r="A349" s="12" t="s">
        <v>19</v>
      </c>
      <c r="B349" s="55" t="s">
        <v>255</v>
      </c>
      <c r="C349" s="928" t="s">
        <v>256</v>
      </c>
      <c r="D349" s="878"/>
      <c r="E349" s="2"/>
      <c r="F349" s="2"/>
      <c r="G349" s="2"/>
      <c r="H349" s="2"/>
      <c r="I349" s="2"/>
      <c r="J349" s="2"/>
      <c r="K349" s="2"/>
      <c r="L349" s="2"/>
      <c r="M349" s="2"/>
      <c r="N349" s="2"/>
      <c r="O349" s="2"/>
      <c r="P349" s="2"/>
      <c r="Q349" s="2"/>
      <c r="R349" s="2"/>
      <c r="S349" s="2"/>
      <c r="T349" s="2"/>
      <c r="U349" s="2"/>
      <c r="V349" s="2"/>
      <c r="W349" s="2"/>
      <c r="X349" s="2"/>
    </row>
    <row r="350" spans="1:24" ht="93" customHeight="1">
      <c r="A350" s="12" t="s">
        <v>21</v>
      </c>
      <c r="B350" s="55" t="s">
        <v>257</v>
      </c>
      <c r="C350" s="877" t="s">
        <v>258</v>
      </c>
      <c r="D350" s="878"/>
      <c r="E350" s="5"/>
      <c r="F350" s="5"/>
      <c r="G350" s="5"/>
      <c r="H350" s="5"/>
      <c r="I350" s="5"/>
      <c r="J350" s="5"/>
      <c r="K350" s="5"/>
      <c r="L350" s="5"/>
      <c r="M350" s="5"/>
      <c r="N350" s="5"/>
      <c r="O350" s="5"/>
      <c r="P350" s="5"/>
      <c r="Q350" s="5"/>
      <c r="R350" s="5"/>
      <c r="S350" s="5"/>
      <c r="T350" s="5"/>
      <c r="U350" s="5"/>
      <c r="V350" s="5"/>
      <c r="W350" s="5"/>
      <c r="X350" s="5"/>
    </row>
    <row r="351" spans="1:24" ht="144.75" customHeight="1">
      <c r="A351" s="12" t="s">
        <v>24</v>
      </c>
      <c r="B351" s="55" t="s">
        <v>259</v>
      </c>
      <c r="C351" s="877" t="s">
        <v>260</v>
      </c>
      <c r="D351" s="878"/>
      <c r="E351" s="5"/>
      <c r="F351" s="5"/>
      <c r="G351" s="5"/>
      <c r="H351" s="5"/>
      <c r="I351" s="5"/>
      <c r="J351" s="5"/>
      <c r="K351" s="5"/>
      <c r="L351" s="5"/>
      <c r="M351" s="5"/>
      <c r="N351" s="5"/>
      <c r="O351" s="5"/>
      <c r="P351" s="5"/>
      <c r="Q351" s="5"/>
      <c r="R351" s="5"/>
      <c r="S351" s="5"/>
      <c r="T351" s="5"/>
      <c r="U351" s="5"/>
      <c r="V351" s="5"/>
      <c r="W351" s="5"/>
      <c r="X351" s="5"/>
    </row>
    <row r="352" spans="1:24" ht="123" customHeight="1">
      <c r="A352" s="12" t="s">
        <v>25</v>
      </c>
      <c r="B352" s="55" t="s">
        <v>261</v>
      </c>
      <c r="C352" s="877" t="s">
        <v>262</v>
      </c>
      <c r="D352" s="878"/>
      <c r="E352" s="2"/>
      <c r="F352" s="2"/>
      <c r="G352" s="2"/>
      <c r="H352" s="2"/>
      <c r="I352" s="2"/>
      <c r="J352" s="2"/>
      <c r="K352" s="2"/>
      <c r="L352" s="2"/>
      <c r="M352" s="2"/>
      <c r="N352" s="2"/>
      <c r="O352" s="2"/>
      <c r="P352" s="2"/>
      <c r="Q352" s="2"/>
      <c r="R352" s="2"/>
      <c r="S352" s="2"/>
      <c r="T352" s="2"/>
      <c r="U352" s="2"/>
      <c r="V352" s="2"/>
      <c r="W352" s="2"/>
      <c r="X352" s="2"/>
    </row>
    <row r="353" spans="1:24" ht="117" customHeight="1">
      <c r="A353" s="12" t="s">
        <v>27</v>
      </c>
      <c r="B353" s="35" t="s">
        <v>263</v>
      </c>
      <c r="C353" s="887" t="s">
        <v>264</v>
      </c>
      <c r="D353" s="878"/>
      <c r="E353" s="2"/>
      <c r="F353" s="2"/>
      <c r="G353" s="2"/>
      <c r="H353" s="2"/>
      <c r="I353" s="2"/>
      <c r="J353" s="2"/>
      <c r="K353" s="2"/>
      <c r="L353" s="2"/>
      <c r="M353" s="2"/>
      <c r="N353" s="2"/>
      <c r="O353" s="2"/>
      <c r="P353" s="2"/>
      <c r="Q353" s="2"/>
      <c r="R353" s="2"/>
      <c r="S353" s="2"/>
      <c r="T353" s="2"/>
      <c r="U353" s="2"/>
      <c r="V353" s="2"/>
      <c r="W353" s="2"/>
      <c r="X353" s="2"/>
    </row>
    <row r="354" spans="1:24" ht="16.5" customHeight="1">
      <c r="A354" s="879" t="s">
        <v>30</v>
      </c>
      <c r="B354" s="880"/>
      <c r="C354" s="880"/>
      <c r="D354" s="881"/>
      <c r="E354" s="2"/>
      <c r="F354" s="2"/>
      <c r="G354" s="2"/>
      <c r="H354" s="2"/>
      <c r="I354" s="2"/>
      <c r="J354" s="2"/>
      <c r="K354" s="2"/>
      <c r="L354" s="2"/>
      <c r="M354" s="2"/>
      <c r="N354" s="2"/>
      <c r="O354" s="2"/>
      <c r="P354" s="2"/>
      <c r="Q354" s="2"/>
      <c r="R354" s="2"/>
      <c r="S354" s="2"/>
      <c r="T354" s="2"/>
      <c r="U354" s="2"/>
      <c r="V354" s="2"/>
      <c r="W354" s="2"/>
      <c r="X354" s="2"/>
    </row>
    <row r="355" spans="1:24" ht="16.5" customHeight="1">
      <c r="A355" s="11" t="s">
        <v>10</v>
      </c>
      <c r="B355" s="16" t="s">
        <v>11</v>
      </c>
      <c r="C355" s="882" t="s">
        <v>12</v>
      </c>
      <c r="D355" s="878"/>
      <c r="E355" s="2"/>
      <c r="F355" s="2"/>
      <c r="G355" s="2"/>
      <c r="H355" s="2"/>
      <c r="I355" s="2"/>
      <c r="J355" s="2"/>
      <c r="K355" s="2"/>
      <c r="L355" s="2"/>
      <c r="M355" s="2"/>
      <c r="N355" s="2"/>
      <c r="O355" s="2"/>
      <c r="P355" s="2"/>
      <c r="Q355" s="2"/>
      <c r="R355" s="2"/>
      <c r="S355" s="2"/>
      <c r="T355" s="2"/>
      <c r="U355" s="2"/>
      <c r="V355" s="2"/>
      <c r="W355" s="2"/>
      <c r="X355" s="2"/>
    </row>
    <row r="356" spans="1:24" ht="15.75" customHeight="1">
      <c r="A356" s="12" t="s">
        <v>31</v>
      </c>
      <c r="B356" s="55" t="s">
        <v>265</v>
      </c>
      <c r="C356" s="877" t="s">
        <v>8</v>
      </c>
      <c r="D356" s="878"/>
      <c r="E356" s="2"/>
      <c r="F356" s="2"/>
      <c r="G356" s="2"/>
      <c r="H356" s="2"/>
      <c r="I356" s="2"/>
      <c r="J356" s="2"/>
      <c r="K356" s="2"/>
      <c r="L356" s="2"/>
      <c r="M356" s="2"/>
      <c r="N356" s="2"/>
      <c r="O356" s="2"/>
      <c r="P356" s="2"/>
      <c r="Q356" s="2"/>
      <c r="R356" s="2"/>
      <c r="S356" s="2"/>
      <c r="T356" s="2"/>
      <c r="U356" s="2"/>
      <c r="V356" s="2"/>
      <c r="W356" s="2"/>
      <c r="X356" s="2"/>
    </row>
    <row r="357" spans="1:24" ht="106.5" customHeight="1">
      <c r="A357" s="12" t="s">
        <v>33</v>
      </c>
      <c r="B357" s="55" t="s">
        <v>8</v>
      </c>
      <c r="C357" s="877" t="s">
        <v>266</v>
      </c>
      <c r="D357" s="878"/>
      <c r="E357" s="2"/>
      <c r="F357" s="2"/>
      <c r="G357" s="2"/>
      <c r="H357" s="2"/>
      <c r="I357" s="2"/>
      <c r="J357" s="2"/>
      <c r="K357" s="2"/>
      <c r="L357" s="2"/>
      <c r="M357" s="2"/>
      <c r="N357" s="2"/>
      <c r="O357" s="2"/>
      <c r="P357" s="2"/>
      <c r="Q357" s="2"/>
      <c r="R357" s="2"/>
      <c r="S357" s="2"/>
      <c r="T357" s="2"/>
      <c r="U357" s="2"/>
      <c r="V357" s="2"/>
      <c r="W357" s="2"/>
      <c r="X357" s="2"/>
    </row>
    <row r="358" spans="1:24" ht="90.75" customHeight="1">
      <c r="A358" s="12" t="s">
        <v>36</v>
      </c>
      <c r="B358" s="55" t="s">
        <v>267</v>
      </c>
      <c r="C358" s="877" t="s">
        <v>268</v>
      </c>
      <c r="D358" s="878"/>
      <c r="E358" s="2"/>
      <c r="F358" s="2"/>
      <c r="G358" s="2"/>
      <c r="H358" s="2"/>
      <c r="I358" s="2"/>
      <c r="J358" s="2"/>
      <c r="K358" s="2"/>
      <c r="L358" s="2"/>
      <c r="M358" s="2"/>
      <c r="N358" s="2"/>
      <c r="O358" s="2"/>
      <c r="P358" s="2"/>
      <c r="Q358" s="2"/>
      <c r="R358" s="2"/>
      <c r="S358" s="2"/>
      <c r="T358" s="2"/>
      <c r="U358" s="2"/>
      <c r="V358" s="2"/>
      <c r="W358" s="2"/>
      <c r="X358" s="2"/>
    </row>
    <row r="359" spans="1:24" ht="15.75" customHeight="1">
      <c r="A359" s="12" t="s">
        <v>38</v>
      </c>
      <c r="B359" s="55" t="s">
        <v>8</v>
      </c>
      <c r="C359" s="877" t="s">
        <v>8</v>
      </c>
      <c r="D359" s="878"/>
      <c r="E359" s="2"/>
      <c r="F359" s="2"/>
      <c r="G359" s="2"/>
      <c r="H359" s="2"/>
      <c r="I359" s="2"/>
      <c r="J359" s="2"/>
      <c r="K359" s="2"/>
      <c r="L359" s="2"/>
      <c r="M359" s="2"/>
      <c r="N359" s="2"/>
      <c r="O359" s="2"/>
      <c r="P359" s="2"/>
      <c r="Q359" s="2"/>
      <c r="R359" s="2"/>
      <c r="S359" s="2"/>
      <c r="T359" s="2"/>
      <c r="U359" s="2"/>
      <c r="V359" s="2"/>
      <c r="W359" s="2"/>
      <c r="X359" s="2"/>
    </row>
    <row r="360" spans="1:24" ht="63.75" customHeight="1">
      <c r="A360" s="12" t="s">
        <v>40</v>
      </c>
      <c r="B360" s="55" t="s">
        <v>269</v>
      </c>
      <c r="C360" s="877" t="s">
        <v>270</v>
      </c>
      <c r="D360" s="878"/>
      <c r="E360" s="2"/>
      <c r="F360" s="2"/>
      <c r="G360" s="2"/>
      <c r="H360" s="2"/>
      <c r="I360" s="2"/>
      <c r="J360" s="2"/>
      <c r="K360" s="2"/>
      <c r="L360" s="2"/>
      <c r="M360" s="2"/>
      <c r="N360" s="2"/>
      <c r="O360" s="2"/>
      <c r="P360" s="2"/>
      <c r="Q360" s="2"/>
      <c r="R360" s="2"/>
      <c r="S360" s="2"/>
      <c r="T360" s="2"/>
      <c r="U360" s="2"/>
      <c r="V360" s="2"/>
      <c r="W360" s="2"/>
      <c r="X360" s="2"/>
    </row>
    <row r="361" spans="1:24" ht="15.75" customHeight="1">
      <c r="A361" s="12" t="s">
        <v>42</v>
      </c>
      <c r="B361" s="55" t="s">
        <v>271</v>
      </c>
      <c r="C361" s="877" t="s">
        <v>8</v>
      </c>
      <c r="D361" s="878"/>
      <c r="E361" s="2"/>
      <c r="F361" s="2"/>
      <c r="G361" s="2"/>
      <c r="H361" s="2"/>
      <c r="I361" s="2"/>
      <c r="J361" s="2"/>
      <c r="K361" s="2"/>
      <c r="L361" s="2"/>
      <c r="M361" s="2"/>
      <c r="N361" s="2"/>
      <c r="O361" s="2"/>
      <c r="P361" s="2"/>
      <c r="Q361" s="2"/>
      <c r="R361" s="2"/>
      <c r="S361" s="2"/>
      <c r="T361" s="2"/>
      <c r="U361" s="2"/>
      <c r="V361" s="2"/>
      <c r="W361" s="2"/>
      <c r="X361" s="2"/>
    </row>
    <row r="362" spans="1:24" ht="15.75" customHeight="1">
      <c r="A362" s="21" t="s">
        <v>43</v>
      </c>
      <c r="B362" s="55" t="s">
        <v>272</v>
      </c>
      <c r="C362" s="877" t="s">
        <v>273</v>
      </c>
      <c r="D362" s="878"/>
      <c r="E362" s="2"/>
      <c r="F362" s="2"/>
      <c r="G362" s="2"/>
      <c r="H362" s="2"/>
      <c r="I362" s="2"/>
      <c r="J362" s="2"/>
      <c r="K362" s="2"/>
      <c r="L362" s="2"/>
      <c r="M362" s="2"/>
      <c r="N362" s="2"/>
      <c r="O362" s="2"/>
      <c r="P362" s="2"/>
      <c r="Q362" s="2"/>
      <c r="R362" s="2"/>
      <c r="S362" s="2"/>
      <c r="T362" s="2"/>
      <c r="U362" s="2"/>
      <c r="V362" s="2"/>
      <c r="W362" s="2"/>
      <c r="X362" s="2"/>
    </row>
    <row r="363" spans="1:24" ht="15.75" customHeight="1">
      <c r="A363" s="12" t="s">
        <v>27</v>
      </c>
      <c r="B363" s="55" t="s">
        <v>274</v>
      </c>
      <c r="C363" s="877" t="s">
        <v>8</v>
      </c>
      <c r="D363" s="878"/>
      <c r="E363" s="2"/>
      <c r="F363" s="2"/>
      <c r="G363" s="2"/>
      <c r="H363" s="2"/>
      <c r="I363" s="2"/>
      <c r="J363" s="2"/>
      <c r="K363" s="2"/>
      <c r="L363" s="2"/>
      <c r="M363" s="2"/>
      <c r="N363" s="2"/>
      <c r="O363" s="2"/>
      <c r="P363" s="2"/>
      <c r="Q363" s="2"/>
      <c r="R363" s="2"/>
      <c r="S363" s="2"/>
      <c r="T363" s="2"/>
      <c r="U363" s="2"/>
      <c r="V363" s="2"/>
      <c r="W363" s="2"/>
      <c r="X363" s="2"/>
    </row>
    <row r="364" spans="1:24" ht="18" customHeight="1">
      <c r="A364" s="884" t="s">
        <v>46</v>
      </c>
      <c r="B364" s="880"/>
      <c r="C364" s="880"/>
      <c r="D364" s="881"/>
      <c r="E364" s="2"/>
      <c r="F364" s="2"/>
      <c r="G364" s="2"/>
      <c r="H364" s="2"/>
      <c r="I364" s="2"/>
      <c r="J364" s="2"/>
      <c r="K364" s="2"/>
      <c r="L364" s="2"/>
      <c r="M364" s="2"/>
      <c r="N364" s="2"/>
      <c r="O364" s="2"/>
      <c r="P364" s="2"/>
      <c r="Q364" s="2"/>
      <c r="R364" s="2"/>
      <c r="S364" s="2"/>
      <c r="T364" s="2"/>
      <c r="U364" s="2"/>
      <c r="V364" s="2"/>
      <c r="W364" s="2"/>
      <c r="X364" s="2"/>
    </row>
    <row r="365" spans="1:24" ht="21.75" customHeight="1">
      <c r="A365" s="11" t="s">
        <v>10</v>
      </c>
      <c r="B365" s="22" t="s">
        <v>47</v>
      </c>
      <c r="C365" s="885" t="s">
        <v>48</v>
      </c>
      <c r="D365" s="878"/>
      <c r="E365" s="2"/>
      <c r="F365" s="2"/>
      <c r="G365" s="2"/>
      <c r="H365" s="2"/>
      <c r="I365" s="2"/>
      <c r="J365" s="2"/>
      <c r="K365" s="2"/>
      <c r="L365" s="2"/>
      <c r="M365" s="2"/>
      <c r="N365" s="2"/>
      <c r="O365" s="2"/>
      <c r="P365" s="2"/>
      <c r="Q365" s="2"/>
      <c r="R365" s="2"/>
      <c r="S365" s="2"/>
      <c r="T365" s="2"/>
      <c r="U365" s="2"/>
      <c r="V365" s="2"/>
      <c r="W365" s="2"/>
      <c r="X365" s="2"/>
    </row>
    <row r="366" spans="1:24" ht="15.75" customHeight="1">
      <c r="A366" s="21" t="s">
        <v>49</v>
      </c>
      <c r="B366" s="55" t="s">
        <v>275</v>
      </c>
      <c r="C366" s="877" t="s">
        <v>276</v>
      </c>
      <c r="D366" s="878"/>
      <c r="E366" s="24"/>
      <c r="F366" s="24"/>
      <c r="G366" s="24"/>
      <c r="H366" s="24"/>
      <c r="I366" s="24"/>
      <c r="J366" s="24"/>
      <c r="K366" s="24"/>
      <c r="L366" s="24"/>
      <c r="M366" s="24"/>
      <c r="N366" s="24"/>
      <c r="O366" s="24"/>
      <c r="P366" s="24"/>
      <c r="Q366" s="24"/>
      <c r="R366" s="24"/>
      <c r="S366" s="24"/>
      <c r="T366" s="24"/>
      <c r="U366" s="24"/>
      <c r="V366" s="24"/>
      <c r="W366" s="24"/>
      <c r="X366" s="24"/>
    </row>
    <row r="367" spans="1:24" ht="15.75" customHeight="1">
      <c r="A367" s="21" t="s">
        <v>51</v>
      </c>
      <c r="B367" s="55" t="s">
        <v>277</v>
      </c>
      <c r="C367" s="877" t="s">
        <v>278</v>
      </c>
      <c r="D367" s="878"/>
      <c r="E367" s="24"/>
      <c r="F367" s="24"/>
      <c r="G367" s="24"/>
      <c r="H367" s="24"/>
      <c r="I367" s="24"/>
      <c r="J367" s="24"/>
      <c r="K367" s="24"/>
      <c r="L367" s="24"/>
      <c r="M367" s="24"/>
      <c r="N367" s="24"/>
      <c r="O367" s="24"/>
      <c r="P367" s="24"/>
      <c r="Q367" s="24"/>
      <c r="R367" s="24"/>
      <c r="S367" s="24"/>
      <c r="T367" s="24"/>
      <c r="U367" s="24"/>
      <c r="V367" s="24"/>
      <c r="W367" s="24"/>
      <c r="X367" s="24"/>
    </row>
    <row r="368" spans="1:24" ht="15.75" customHeight="1">
      <c r="A368" s="21" t="s">
        <v>53</v>
      </c>
      <c r="B368" s="55" t="s">
        <v>279</v>
      </c>
      <c r="C368" s="877" t="s">
        <v>280</v>
      </c>
      <c r="D368" s="878"/>
      <c r="E368" s="24"/>
      <c r="F368" s="24"/>
      <c r="G368" s="24"/>
      <c r="H368" s="24"/>
      <c r="I368" s="24"/>
      <c r="J368" s="24"/>
      <c r="K368" s="24"/>
      <c r="L368" s="24"/>
      <c r="M368" s="24"/>
      <c r="N368" s="24"/>
      <c r="O368" s="24"/>
      <c r="P368" s="24"/>
      <c r="Q368" s="24"/>
      <c r="R368" s="24"/>
      <c r="S368" s="24"/>
      <c r="T368" s="24"/>
      <c r="U368" s="24"/>
      <c r="V368" s="24"/>
      <c r="W368" s="24"/>
      <c r="X368" s="24"/>
    </row>
    <row r="369" spans="1:24" ht="15.75" customHeight="1">
      <c r="A369" s="21" t="s">
        <v>56</v>
      </c>
      <c r="B369" s="55" t="s">
        <v>281</v>
      </c>
      <c r="C369" s="877" t="s">
        <v>282</v>
      </c>
      <c r="D369" s="878"/>
      <c r="E369" s="24"/>
      <c r="F369" s="24"/>
      <c r="G369" s="24"/>
      <c r="H369" s="24"/>
      <c r="I369" s="24"/>
      <c r="J369" s="24"/>
      <c r="K369" s="24"/>
      <c r="L369" s="24"/>
      <c r="M369" s="24"/>
      <c r="N369" s="24"/>
      <c r="O369" s="24"/>
      <c r="P369" s="24"/>
      <c r="Q369" s="24"/>
      <c r="R369" s="24"/>
      <c r="S369" s="24"/>
      <c r="T369" s="24"/>
      <c r="U369" s="24"/>
      <c r="V369" s="24"/>
      <c r="W369" s="24"/>
      <c r="X369" s="24"/>
    </row>
    <row r="370" spans="1:24" ht="15.75" customHeight="1">
      <c r="A370" s="21" t="s">
        <v>58</v>
      </c>
      <c r="B370" s="55" t="s">
        <v>283</v>
      </c>
      <c r="C370" s="877" t="s">
        <v>284</v>
      </c>
      <c r="D370" s="878"/>
      <c r="E370" s="24"/>
      <c r="F370" s="24"/>
      <c r="G370" s="24"/>
      <c r="H370" s="24"/>
      <c r="I370" s="24"/>
      <c r="J370" s="24"/>
      <c r="K370" s="24"/>
      <c r="L370" s="24"/>
      <c r="M370" s="24"/>
      <c r="N370" s="24"/>
      <c r="O370" s="24"/>
      <c r="P370" s="24"/>
      <c r="Q370" s="24"/>
      <c r="R370" s="24"/>
      <c r="S370" s="24"/>
      <c r="T370" s="24"/>
      <c r="U370" s="24"/>
      <c r="V370" s="24"/>
      <c r="W370" s="24"/>
      <c r="X370" s="24"/>
    </row>
    <row r="371" spans="1:24" ht="15.75" customHeight="1">
      <c r="A371" s="21" t="s">
        <v>61</v>
      </c>
      <c r="B371" s="55" t="s">
        <v>285</v>
      </c>
      <c r="C371" s="877" t="s">
        <v>286</v>
      </c>
      <c r="D371" s="878"/>
      <c r="E371" s="24"/>
      <c r="F371" s="24"/>
      <c r="G371" s="24"/>
      <c r="H371" s="24"/>
      <c r="I371" s="24"/>
      <c r="J371" s="24"/>
      <c r="K371" s="24"/>
      <c r="L371" s="24"/>
      <c r="M371" s="24"/>
      <c r="N371" s="24"/>
      <c r="O371" s="24"/>
      <c r="P371" s="24"/>
      <c r="Q371" s="24"/>
      <c r="R371" s="24"/>
      <c r="S371" s="24"/>
      <c r="T371" s="24"/>
      <c r="U371" s="24"/>
      <c r="V371" s="24"/>
      <c r="W371" s="24"/>
      <c r="X371" s="24"/>
    </row>
    <row r="372" spans="1:24" ht="15.75" customHeight="1">
      <c r="A372" s="21" t="s">
        <v>27</v>
      </c>
      <c r="B372" s="55" t="s">
        <v>287</v>
      </c>
      <c r="C372" s="877" t="s">
        <v>288</v>
      </c>
      <c r="D372" s="878"/>
      <c r="E372" s="24"/>
      <c r="F372" s="24"/>
      <c r="G372" s="24"/>
      <c r="H372" s="24"/>
      <c r="I372" s="24"/>
      <c r="J372" s="24"/>
      <c r="K372" s="24"/>
      <c r="L372" s="24"/>
      <c r="M372" s="24"/>
      <c r="N372" s="24"/>
      <c r="O372" s="24"/>
      <c r="P372" s="24"/>
      <c r="Q372" s="24"/>
      <c r="R372" s="24"/>
      <c r="S372" s="24"/>
      <c r="T372" s="24"/>
      <c r="U372" s="24"/>
      <c r="V372" s="24"/>
      <c r="W372" s="24"/>
      <c r="X372" s="24"/>
    </row>
    <row r="373" spans="1:24" ht="12.75" customHeight="1">
      <c r="A373" s="2"/>
      <c r="B373" s="27"/>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c r="A374" s="896"/>
      <c r="B374" s="893"/>
      <c r="C374" s="893"/>
      <c r="D374" s="878"/>
      <c r="E374" s="2"/>
      <c r="F374" s="2"/>
      <c r="G374" s="2"/>
      <c r="H374" s="2"/>
      <c r="I374" s="2"/>
      <c r="J374" s="2"/>
      <c r="K374" s="2"/>
      <c r="L374" s="2"/>
      <c r="M374" s="2"/>
      <c r="N374" s="2"/>
      <c r="O374" s="2"/>
      <c r="P374" s="2"/>
      <c r="Q374" s="2"/>
      <c r="R374" s="2"/>
      <c r="S374" s="2"/>
      <c r="T374" s="2"/>
      <c r="U374" s="2"/>
      <c r="V374" s="2"/>
      <c r="W374" s="2"/>
      <c r="X374" s="2"/>
    </row>
    <row r="375" spans="1:24" ht="16.5" customHeight="1">
      <c r="A375" s="8" t="s">
        <v>4</v>
      </c>
      <c r="B375" s="888" t="s">
        <v>289</v>
      </c>
      <c r="C375" s="889"/>
      <c r="D375" s="890"/>
      <c r="E375" s="7"/>
      <c r="F375" s="2"/>
      <c r="G375" s="2"/>
      <c r="H375" s="2"/>
      <c r="I375" s="2"/>
      <c r="J375" s="2"/>
      <c r="K375" s="2"/>
      <c r="L375" s="2"/>
      <c r="M375" s="2"/>
      <c r="N375" s="2"/>
      <c r="O375" s="2"/>
      <c r="P375" s="2"/>
      <c r="Q375" s="2"/>
      <c r="R375" s="2"/>
      <c r="S375" s="2"/>
      <c r="T375" s="2"/>
      <c r="U375" s="2"/>
      <c r="V375" s="2"/>
      <c r="W375" s="2"/>
      <c r="X375" s="2"/>
    </row>
    <row r="376" spans="1:24" ht="6" customHeight="1">
      <c r="A376" s="6"/>
      <c r="B376" s="6"/>
      <c r="C376" s="6"/>
      <c r="D376" s="6"/>
      <c r="E376" s="7"/>
      <c r="F376" s="2"/>
      <c r="G376" s="2"/>
      <c r="H376" s="2"/>
      <c r="I376" s="2"/>
      <c r="J376" s="2"/>
      <c r="K376" s="2"/>
      <c r="L376" s="2"/>
      <c r="M376" s="2"/>
      <c r="N376" s="2"/>
      <c r="O376" s="2"/>
      <c r="P376" s="2"/>
      <c r="Q376" s="2"/>
      <c r="R376" s="2"/>
      <c r="S376" s="2"/>
      <c r="T376" s="2"/>
      <c r="U376" s="2"/>
      <c r="V376" s="2"/>
      <c r="W376" s="2"/>
      <c r="X376" s="2"/>
    </row>
    <row r="377" spans="1:24" ht="28.5" customHeight="1">
      <c r="A377" s="9" t="s">
        <v>6</v>
      </c>
      <c r="B377" s="934">
        <v>44552</v>
      </c>
      <c r="C377" s="892"/>
      <c r="D377" s="892"/>
      <c r="E377" s="7"/>
      <c r="F377" s="2"/>
      <c r="G377" s="2"/>
      <c r="H377" s="2"/>
      <c r="I377" s="2"/>
      <c r="J377" s="2"/>
      <c r="K377" s="2"/>
      <c r="L377" s="2"/>
      <c r="M377" s="2"/>
      <c r="N377" s="2"/>
      <c r="O377" s="2"/>
      <c r="P377" s="2"/>
      <c r="Q377" s="2"/>
      <c r="R377" s="2"/>
      <c r="S377" s="2"/>
      <c r="T377" s="2"/>
      <c r="U377" s="2"/>
      <c r="V377" s="2"/>
      <c r="W377" s="2"/>
      <c r="X377" s="2"/>
    </row>
    <row r="378" spans="1:24" ht="7.5" customHeight="1">
      <c r="A378" s="10"/>
      <c r="B378" s="6"/>
      <c r="C378" s="6"/>
      <c r="D378" s="6"/>
      <c r="E378" s="7"/>
      <c r="F378" s="2"/>
      <c r="G378" s="2"/>
      <c r="H378" s="2"/>
      <c r="I378" s="2"/>
      <c r="J378" s="2"/>
      <c r="K378" s="2"/>
      <c r="L378" s="2"/>
      <c r="M378" s="2"/>
      <c r="N378" s="2"/>
      <c r="O378" s="2"/>
      <c r="P378" s="2"/>
      <c r="Q378" s="2"/>
      <c r="R378" s="2"/>
      <c r="S378" s="2"/>
      <c r="T378" s="2"/>
      <c r="U378" s="2"/>
      <c r="V378" s="2"/>
      <c r="W378" s="2"/>
      <c r="X378" s="2"/>
    </row>
    <row r="379" spans="1:24" ht="39" customHeight="1">
      <c r="A379" s="9" t="s">
        <v>7</v>
      </c>
      <c r="B379" s="888" t="s">
        <v>8</v>
      </c>
      <c r="C379" s="889"/>
      <c r="D379" s="890"/>
      <c r="E379" s="7"/>
      <c r="F379" s="2"/>
      <c r="G379" s="2"/>
      <c r="H379" s="2"/>
      <c r="I379" s="2"/>
      <c r="J379" s="2"/>
      <c r="K379" s="2"/>
      <c r="L379" s="2"/>
      <c r="M379" s="2"/>
      <c r="N379" s="2"/>
      <c r="O379" s="2"/>
      <c r="P379" s="2"/>
      <c r="Q379" s="2"/>
      <c r="R379" s="2"/>
      <c r="S379" s="2"/>
      <c r="T379" s="2"/>
      <c r="U379" s="2"/>
      <c r="V379" s="2"/>
      <c r="W379" s="2"/>
      <c r="X379" s="2"/>
    </row>
    <row r="380" spans="1:24" ht="12.75" customHeight="1">
      <c r="A380" s="6"/>
      <c r="B380" s="6"/>
      <c r="C380" s="6"/>
      <c r="D380" s="6"/>
      <c r="E380" s="7"/>
      <c r="F380" s="2"/>
      <c r="G380" s="2"/>
      <c r="H380" s="2"/>
      <c r="I380" s="2"/>
      <c r="J380" s="2"/>
      <c r="K380" s="2"/>
      <c r="L380" s="2"/>
      <c r="M380" s="2"/>
      <c r="N380" s="2"/>
      <c r="O380" s="2"/>
      <c r="P380" s="2"/>
      <c r="Q380" s="2"/>
      <c r="R380" s="2"/>
      <c r="S380" s="2"/>
      <c r="T380" s="2"/>
      <c r="U380" s="2"/>
      <c r="V380" s="2"/>
      <c r="W380" s="2"/>
      <c r="X380" s="2"/>
    </row>
    <row r="381" spans="1:24" ht="16.5" customHeight="1">
      <c r="A381" s="882" t="s">
        <v>9</v>
      </c>
      <c r="B381" s="893"/>
      <c r="C381" s="893"/>
      <c r="D381" s="878"/>
      <c r="E381" s="2"/>
      <c r="F381" s="2"/>
      <c r="G381" s="2"/>
      <c r="H381" s="2"/>
      <c r="I381" s="2"/>
      <c r="J381" s="2"/>
      <c r="K381" s="2"/>
      <c r="L381" s="2"/>
      <c r="M381" s="2"/>
      <c r="N381" s="2"/>
      <c r="O381" s="2"/>
      <c r="P381" s="2"/>
      <c r="Q381" s="2"/>
      <c r="R381" s="2"/>
      <c r="S381" s="2"/>
      <c r="T381" s="2"/>
      <c r="U381" s="2"/>
      <c r="V381" s="2"/>
      <c r="W381" s="2"/>
      <c r="X381" s="2"/>
    </row>
    <row r="382" spans="1:24" ht="16.5" customHeight="1">
      <c r="A382" s="11" t="s">
        <v>10</v>
      </c>
      <c r="B382" s="11" t="s">
        <v>11</v>
      </c>
      <c r="C382" s="894" t="s">
        <v>12</v>
      </c>
      <c r="D382" s="881"/>
      <c r="E382" s="2"/>
      <c r="F382" s="2"/>
      <c r="G382" s="2"/>
      <c r="H382" s="2"/>
      <c r="I382" s="2"/>
      <c r="J382" s="2"/>
      <c r="K382" s="2"/>
      <c r="L382" s="2"/>
      <c r="M382" s="2"/>
      <c r="N382" s="2"/>
      <c r="O382" s="2"/>
      <c r="P382" s="2"/>
      <c r="Q382" s="2"/>
      <c r="R382" s="2"/>
      <c r="S382" s="2"/>
      <c r="T382" s="2"/>
      <c r="U382" s="2"/>
      <c r="V382" s="2"/>
      <c r="W382" s="2"/>
      <c r="X382" s="2"/>
    </row>
    <row r="383" spans="1:24" ht="114.75" customHeight="1">
      <c r="A383" s="12" t="s">
        <v>13</v>
      </c>
      <c r="B383" s="18" t="s">
        <v>290</v>
      </c>
      <c r="C383" s="895" t="s">
        <v>291</v>
      </c>
      <c r="D383" s="878"/>
      <c r="E383" s="2"/>
      <c r="F383" s="2"/>
      <c r="G383" s="2"/>
      <c r="H383" s="2"/>
      <c r="I383" s="2"/>
      <c r="J383" s="2"/>
      <c r="K383" s="2"/>
      <c r="L383" s="2"/>
      <c r="M383" s="2"/>
      <c r="N383" s="2"/>
      <c r="O383" s="2"/>
      <c r="P383" s="2"/>
      <c r="Q383" s="2"/>
      <c r="R383" s="2"/>
      <c r="S383" s="2"/>
      <c r="T383" s="2"/>
      <c r="U383" s="2"/>
      <c r="V383" s="2"/>
      <c r="W383" s="2"/>
      <c r="X383" s="2"/>
    </row>
    <row r="384" spans="1:24" ht="320.25" customHeight="1">
      <c r="A384" s="12" t="s">
        <v>16</v>
      </c>
      <c r="B384" s="32" t="s">
        <v>292</v>
      </c>
      <c r="C384" s="895" t="s">
        <v>293</v>
      </c>
      <c r="D384" s="878"/>
      <c r="E384" s="2"/>
      <c r="F384" s="2"/>
      <c r="G384" s="2"/>
      <c r="H384" s="2"/>
      <c r="I384" s="2"/>
      <c r="J384" s="2"/>
      <c r="K384" s="2"/>
      <c r="L384" s="2"/>
      <c r="M384" s="2"/>
      <c r="N384" s="2"/>
      <c r="O384" s="2"/>
      <c r="P384" s="2"/>
      <c r="Q384" s="2"/>
      <c r="R384" s="2"/>
      <c r="S384" s="2"/>
      <c r="T384" s="2"/>
      <c r="U384" s="2"/>
      <c r="V384" s="2"/>
      <c r="W384" s="2"/>
      <c r="X384" s="2"/>
    </row>
    <row r="385" spans="1:24" ht="386.25" customHeight="1">
      <c r="A385" s="12" t="s">
        <v>19</v>
      </c>
      <c r="B385" s="18" t="s">
        <v>294</v>
      </c>
      <c r="C385" s="895" t="s">
        <v>295</v>
      </c>
      <c r="D385" s="878"/>
      <c r="E385" s="2"/>
      <c r="F385" s="2"/>
      <c r="G385" s="2"/>
      <c r="H385" s="2"/>
      <c r="I385" s="2"/>
      <c r="J385" s="2"/>
      <c r="K385" s="2"/>
      <c r="L385" s="2"/>
      <c r="M385" s="2"/>
      <c r="N385" s="2"/>
      <c r="O385" s="2"/>
      <c r="P385" s="2"/>
      <c r="Q385" s="2"/>
      <c r="R385" s="2"/>
      <c r="S385" s="2"/>
      <c r="T385" s="2"/>
      <c r="U385" s="2"/>
      <c r="V385" s="2"/>
      <c r="W385" s="2"/>
      <c r="X385" s="2"/>
    </row>
    <row r="386" spans="1:24" ht="114.75" customHeight="1">
      <c r="A386" s="12" t="s">
        <v>21</v>
      </c>
      <c r="B386" s="18" t="s">
        <v>296</v>
      </c>
      <c r="C386" s="895" t="s">
        <v>297</v>
      </c>
      <c r="D386" s="878"/>
      <c r="E386" s="5"/>
      <c r="F386" s="5"/>
      <c r="G386" s="5"/>
      <c r="H386" s="5"/>
      <c r="I386" s="5"/>
      <c r="J386" s="5"/>
      <c r="K386" s="5"/>
      <c r="L386" s="5"/>
      <c r="M386" s="5"/>
      <c r="N386" s="5"/>
      <c r="O386" s="5"/>
      <c r="P386" s="5"/>
      <c r="Q386" s="5"/>
      <c r="R386" s="5"/>
      <c r="S386" s="5"/>
      <c r="T386" s="5"/>
      <c r="U386" s="5"/>
      <c r="V386" s="5"/>
      <c r="W386" s="5"/>
      <c r="X386" s="5"/>
    </row>
    <row r="387" spans="1:24" ht="114.75" customHeight="1">
      <c r="A387" s="12" t="s">
        <v>24</v>
      </c>
      <c r="B387" s="18" t="s">
        <v>37</v>
      </c>
      <c r="C387" s="895" t="s">
        <v>298</v>
      </c>
      <c r="D387" s="878"/>
      <c r="E387" s="5"/>
      <c r="F387" s="5"/>
      <c r="G387" s="5"/>
      <c r="H387" s="5"/>
      <c r="I387" s="5"/>
      <c r="J387" s="5"/>
      <c r="K387" s="5"/>
      <c r="L387" s="5"/>
      <c r="M387" s="5"/>
      <c r="N387" s="5"/>
      <c r="O387" s="5"/>
      <c r="P387" s="5"/>
      <c r="Q387" s="5"/>
      <c r="R387" s="5"/>
      <c r="S387" s="5"/>
      <c r="T387" s="5"/>
      <c r="U387" s="5"/>
      <c r="V387" s="5"/>
      <c r="W387" s="5"/>
      <c r="X387" s="5"/>
    </row>
    <row r="388" spans="1:24" ht="114.75" customHeight="1">
      <c r="A388" s="12" t="s">
        <v>25</v>
      </c>
      <c r="B388" s="34" t="s">
        <v>299</v>
      </c>
      <c r="C388" s="895" t="s">
        <v>300</v>
      </c>
      <c r="D388" s="878"/>
      <c r="E388" s="2"/>
      <c r="F388" s="2"/>
      <c r="G388" s="2"/>
      <c r="H388" s="2"/>
      <c r="I388" s="2"/>
      <c r="J388" s="2"/>
      <c r="K388" s="2"/>
      <c r="L388" s="2"/>
      <c r="M388" s="2"/>
      <c r="N388" s="2"/>
      <c r="O388" s="2"/>
      <c r="P388" s="2"/>
      <c r="Q388" s="2"/>
      <c r="R388" s="2"/>
      <c r="S388" s="2"/>
      <c r="T388" s="2"/>
      <c r="U388" s="2"/>
      <c r="V388" s="2"/>
      <c r="W388" s="2"/>
      <c r="X388" s="2"/>
    </row>
    <row r="389" spans="1:24" ht="114.75" customHeight="1">
      <c r="A389" s="12" t="s">
        <v>27</v>
      </c>
      <c r="B389" s="32" t="s">
        <v>301</v>
      </c>
      <c r="C389" s="895" t="s">
        <v>302</v>
      </c>
      <c r="D389" s="878"/>
      <c r="E389" s="2"/>
      <c r="F389" s="2"/>
      <c r="G389" s="2"/>
      <c r="H389" s="2"/>
      <c r="I389" s="2"/>
      <c r="J389" s="2"/>
      <c r="K389" s="2"/>
      <c r="L389" s="2"/>
      <c r="M389" s="2"/>
      <c r="N389" s="2"/>
      <c r="O389" s="2"/>
      <c r="P389" s="2"/>
      <c r="Q389" s="2"/>
      <c r="R389" s="2"/>
      <c r="S389" s="2"/>
      <c r="T389" s="2"/>
      <c r="U389" s="2"/>
      <c r="V389" s="2"/>
      <c r="W389" s="2"/>
      <c r="X389" s="2"/>
    </row>
    <row r="390" spans="1:24" ht="16.5" customHeight="1">
      <c r="A390" s="879" t="s">
        <v>30</v>
      </c>
      <c r="B390" s="880"/>
      <c r="C390" s="880"/>
      <c r="D390" s="881"/>
      <c r="E390" s="2"/>
      <c r="F390" s="2"/>
      <c r="G390" s="2"/>
      <c r="H390" s="2"/>
      <c r="I390" s="2"/>
      <c r="J390" s="2"/>
      <c r="K390" s="2"/>
      <c r="L390" s="2"/>
      <c r="M390" s="2"/>
      <c r="N390" s="2"/>
      <c r="O390" s="2"/>
      <c r="P390" s="2"/>
      <c r="Q390" s="2"/>
      <c r="R390" s="2"/>
      <c r="S390" s="2"/>
      <c r="T390" s="2"/>
      <c r="U390" s="2"/>
      <c r="V390" s="2"/>
      <c r="W390" s="2"/>
      <c r="X390" s="2"/>
    </row>
    <row r="391" spans="1:24" ht="16.5" customHeight="1">
      <c r="A391" s="11" t="s">
        <v>10</v>
      </c>
      <c r="B391" s="16" t="s">
        <v>11</v>
      </c>
      <c r="C391" s="882" t="s">
        <v>12</v>
      </c>
      <c r="D391" s="878"/>
      <c r="E391" s="2"/>
      <c r="F391" s="2"/>
      <c r="G391" s="2"/>
      <c r="H391" s="2"/>
      <c r="I391" s="2"/>
      <c r="J391" s="2"/>
      <c r="K391" s="2"/>
      <c r="L391" s="2"/>
      <c r="M391" s="2"/>
      <c r="N391" s="2"/>
      <c r="O391" s="2"/>
      <c r="P391" s="2"/>
      <c r="Q391" s="2"/>
      <c r="R391" s="2"/>
      <c r="S391" s="2"/>
      <c r="T391" s="2"/>
      <c r="U391" s="2"/>
      <c r="V391" s="2"/>
      <c r="W391" s="2"/>
      <c r="X391" s="2"/>
    </row>
    <row r="392" spans="1:24" ht="45" customHeight="1">
      <c r="A392" s="12" t="s">
        <v>31</v>
      </c>
      <c r="B392" s="56" t="s">
        <v>37</v>
      </c>
      <c r="C392" s="895" t="s">
        <v>303</v>
      </c>
      <c r="D392" s="878"/>
      <c r="E392" s="2"/>
      <c r="F392" s="2"/>
      <c r="G392" s="2"/>
      <c r="H392" s="2"/>
      <c r="I392" s="2"/>
      <c r="J392" s="2"/>
      <c r="K392" s="2"/>
      <c r="L392" s="2"/>
      <c r="M392" s="2"/>
      <c r="N392" s="2"/>
      <c r="O392" s="2"/>
      <c r="P392" s="2"/>
      <c r="Q392" s="2"/>
      <c r="R392" s="2"/>
      <c r="S392" s="2"/>
      <c r="T392" s="2"/>
      <c r="U392" s="2"/>
      <c r="V392" s="2"/>
      <c r="W392" s="2"/>
      <c r="X392" s="2"/>
    </row>
    <row r="393" spans="1:24" ht="39" customHeight="1">
      <c r="A393" s="12" t="s">
        <v>33</v>
      </c>
      <c r="B393" s="19" t="s">
        <v>304</v>
      </c>
      <c r="C393" s="895" t="s">
        <v>305</v>
      </c>
      <c r="D393" s="878"/>
      <c r="E393" s="2"/>
      <c r="F393" s="2"/>
      <c r="G393" s="2"/>
      <c r="H393" s="2"/>
      <c r="I393" s="2"/>
      <c r="J393" s="2"/>
      <c r="K393" s="2"/>
      <c r="L393" s="2"/>
      <c r="M393" s="2"/>
      <c r="N393" s="2"/>
      <c r="O393" s="2"/>
      <c r="P393" s="2"/>
      <c r="Q393" s="2"/>
      <c r="R393" s="2"/>
      <c r="S393" s="2"/>
      <c r="T393" s="2"/>
      <c r="U393" s="2"/>
      <c r="V393" s="2"/>
      <c r="W393" s="2"/>
      <c r="X393" s="2"/>
    </row>
    <row r="394" spans="1:24" ht="45.75" customHeight="1">
      <c r="A394" s="12" t="s">
        <v>36</v>
      </c>
      <c r="B394" s="56" t="s">
        <v>37</v>
      </c>
      <c r="C394" s="895" t="s">
        <v>306</v>
      </c>
      <c r="D394" s="878"/>
      <c r="E394" s="2"/>
      <c r="F394" s="2"/>
      <c r="G394" s="2"/>
      <c r="H394" s="2"/>
      <c r="I394" s="2"/>
      <c r="J394" s="2"/>
      <c r="K394" s="2"/>
      <c r="L394" s="2"/>
      <c r="M394" s="2"/>
      <c r="N394" s="2"/>
      <c r="O394" s="2"/>
      <c r="P394" s="2"/>
      <c r="Q394" s="2"/>
      <c r="R394" s="2"/>
      <c r="S394" s="2"/>
      <c r="T394" s="2"/>
      <c r="U394" s="2"/>
      <c r="V394" s="2"/>
      <c r="W394" s="2"/>
      <c r="X394" s="2"/>
    </row>
    <row r="395" spans="1:24" ht="42" customHeight="1">
      <c r="A395" s="12" t="s">
        <v>38</v>
      </c>
      <c r="B395" s="56" t="s">
        <v>37</v>
      </c>
      <c r="C395" s="895" t="s">
        <v>307</v>
      </c>
      <c r="D395" s="878"/>
      <c r="E395" s="2"/>
      <c r="F395" s="2"/>
      <c r="G395" s="2"/>
      <c r="H395" s="2"/>
      <c r="I395" s="2"/>
      <c r="J395" s="2"/>
      <c r="K395" s="2"/>
      <c r="L395" s="2"/>
      <c r="M395" s="2"/>
      <c r="N395" s="2"/>
      <c r="O395" s="2"/>
      <c r="P395" s="2"/>
      <c r="Q395" s="2"/>
      <c r="R395" s="2"/>
      <c r="S395" s="2"/>
      <c r="T395" s="2"/>
      <c r="U395" s="2"/>
      <c r="V395" s="2"/>
      <c r="W395" s="2"/>
      <c r="X395" s="2"/>
    </row>
    <row r="396" spans="1:24" ht="75" customHeight="1">
      <c r="A396" s="12" t="s">
        <v>40</v>
      </c>
      <c r="B396" s="56" t="s">
        <v>37</v>
      </c>
      <c r="C396" s="895" t="s">
        <v>308</v>
      </c>
      <c r="D396" s="878"/>
      <c r="E396" s="2"/>
      <c r="F396" s="2"/>
      <c r="G396" s="2"/>
      <c r="H396" s="2"/>
      <c r="I396" s="2"/>
      <c r="J396" s="2"/>
      <c r="K396" s="2"/>
      <c r="L396" s="2"/>
      <c r="M396" s="2"/>
      <c r="N396" s="2"/>
      <c r="O396" s="2"/>
      <c r="P396" s="2"/>
      <c r="Q396" s="2"/>
      <c r="R396" s="2"/>
      <c r="S396" s="2"/>
      <c r="T396" s="2"/>
      <c r="U396" s="2"/>
      <c r="V396" s="2"/>
      <c r="W396" s="2"/>
      <c r="X396" s="2"/>
    </row>
    <row r="397" spans="1:24" ht="28.5" customHeight="1">
      <c r="A397" s="12" t="s">
        <v>42</v>
      </c>
      <c r="B397" s="57" t="s">
        <v>37</v>
      </c>
      <c r="C397" s="911" t="s">
        <v>8</v>
      </c>
      <c r="D397" s="878"/>
      <c r="E397" s="2"/>
      <c r="F397" s="2"/>
      <c r="G397" s="2"/>
      <c r="H397" s="2"/>
      <c r="I397" s="2"/>
      <c r="J397" s="2"/>
      <c r="K397" s="2"/>
      <c r="L397" s="2"/>
      <c r="M397" s="2"/>
      <c r="N397" s="2"/>
      <c r="O397" s="2"/>
      <c r="P397" s="2"/>
      <c r="Q397" s="2"/>
      <c r="R397" s="2"/>
      <c r="S397" s="2"/>
      <c r="T397" s="2"/>
      <c r="U397" s="2"/>
      <c r="V397" s="2"/>
      <c r="W397" s="2"/>
      <c r="X397" s="2"/>
    </row>
    <row r="398" spans="1:24" ht="28.5" customHeight="1">
      <c r="A398" s="21" t="s">
        <v>43</v>
      </c>
      <c r="B398" s="57" t="s">
        <v>37</v>
      </c>
      <c r="C398" s="911" t="s">
        <v>8</v>
      </c>
      <c r="D398" s="878"/>
      <c r="E398" s="2"/>
      <c r="F398" s="2"/>
      <c r="G398" s="2"/>
      <c r="H398" s="2"/>
      <c r="I398" s="2"/>
      <c r="J398" s="2"/>
      <c r="K398" s="2"/>
      <c r="L398" s="2"/>
      <c r="M398" s="2"/>
      <c r="N398" s="2"/>
      <c r="O398" s="2"/>
      <c r="P398" s="2"/>
      <c r="Q398" s="2"/>
      <c r="R398" s="2"/>
      <c r="S398" s="2"/>
      <c r="T398" s="2"/>
      <c r="U398" s="2"/>
      <c r="V398" s="2"/>
      <c r="W398" s="2"/>
      <c r="X398" s="2"/>
    </row>
    <row r="399" spans="1:24" ht="28.5" customHeight="1">
      <c r="A399" s="12" t="s">
        <v>27</v>
      </c>
      <c r="B399" s="58" t="s">
        <v>37</v>
      </c>
      <c r="C399" s="935" t="s">
        <v>8</v>
      </c>
      <c r="D399" s="902"/>
      <c r="E399" s="2"/>
      <c r="F399" s="2"/>
      <c r="G399" s="2"/>
      <c r="H399" s="2"/>
      <c r="I399" s="2"/>
      <c r="J399" s="2"/>
      <c r="K399" s="2"/>
      <c r="L399" s="2"/>
      <c r="M399" s="2"/>
      <c r="N399" s="2"/>
      <c r="O399" s="2"/>
      <c r="P399" s="2"/>
      <c r="Q399" s="2"/>
      <c r="R399" s="2"/>
      <c r="S399" s="2"/>
      <c r="T399" s="2"/>
      <c r="U399" s="2"/>
      <c r="V399" s="2"/>
      <c r="W399" s="2"/>
      <c r="X399" s="2"/>
    </row>
    <row r="400" spans="1:24" ht="18" customHeight="1">
      <c r="A400" s="884" t="s">
        <v>46</v>
      </c>
      <c r="B400" s="880"/>
      <c r="C400" s="880"/>
      <c r="D400" s="881"/>
      <c r="E400" s="2"/>
      <c r="F400" s="2"/>
      <c r="G400" s="2"/>
      <c r="H400" s="2"/>
      <c r="I400" s="2"/>
      <c r="J400" s="2"/>
      <c r="K400" s="2"/>
      <c r="L400" s="2"/>
      <c r="M400" s="2"/>
      <c r="N400" s="2"/>
      <c r="O400" s="2"/>
      <c r="P400" s="2"/>
      <c r="Q400" s="2"/>
      <c r="R400" s="2"/>
      <c r="S400" s="2"/>
      <c r="T400" s="2"/>
      <c r="U400" s="2"/>
      <c r="V400" s="2"/>
      <c r="W400" s="2"/>
      <c r="X400" s="2"/>
    </row>
    <row r="401" spans="1:26" ht="21.75" customHeight="1">
      <c r="A401" s="11" t="s">
        <v>10</v>
      </c>
      <c r="B401" s="22" t="s">
        <v>47</v>
      </c>
      <c r="C401" s="885" t="s">
        <v>48</v>
      </c>
      <c r="D401" s="878"/>
      <c r="E401" s="2"/>
      <c r="F401" s="2"/>
      <c r="G401" s="2"/>
      <c r="H401" s="2"/>
      <c r="I401" s="2"/>
      <c r="J401" s="2"/>
      <c r="K401" s="2"/>
      <c r="L401" s="2"/>
      <c r="M401" s="2"/>
      <c r="N401" s="2"/>
      <c r="O401" s="2"/>
      <c r="P401" s="2"/>
      <c r="Q401" s="2"/>
      <c r="R401" s="2"/>
      <c r="S401" s="2"/>
      <c r="T401" s="2"/>
      <c r="U401" s="2"/>
      <c r="V401" s="2"/>
      <c r="W401" s="2"/>
      <c r="X401" s="2"/>
    </row>
    <row r="402" spans="1:26" ht="114.75" customHeight="1">
      <c r="A402" s="21" t="s">
        <v>49</v>
      </c>
      <c r="B402" s="36" t="s">
        <v>309</v>
      </c>
      <c r="C402" s="895" t="s">
        <v>310</v>
      </c>
      <c r="D402" s="878"/>
      <c r="E402" s="24"/>
      <c r="F402" s="24"/>
      <c r="G402" s="24"/>
      <c r="H402" s="24"/>
      <c r="I402" s="24"/>
      <c r="J402" s="24"/>
      <c r="K402" s="24"/>
      <c r="L402" s="24"/>
      <c r="M402" s="24"/>
      <c r="N402" s="24"/>
      <c r="O402" s="24"/>
      <c r="P402" s="24"/>
      <c r="Q402" s="24"/>
      <c r="R402" s="24"/>
      <c r="S402" s="24"/>
      <c r="T402" s="24"/>
      <c r="U402" s="24"/>
      <c r="V402" s="24"/>
      <c r="W402" s="24"/>
      <c r="X402" s="24"/>
    </row>
    <row r="403" spans="1:26" ht="15.75" customHeight="1">
      <c r="A403" s="21" t="s">
        <v>51</v>
      </c>
      <c r="B403" s="19" t="s">
        <v>311</v>
      </c>
      <c r="C403" s="911" t="s">
        <v>8</v>
      </c>
      <c r="D403" s="878"/>
      <c r="E403" s="24"/>
      <c r="F403" s="24"/>
      <c r="G403" s="24"/>
      <c r="H403" s="24"/>
      <c r="I403" s="24"/>
      <c r="J403" s="24"/>
      <c r="K403" s="24"/>
      <c r="L403" s="24"/>
      <c r="M403" s="24"/>
      <c r="N403" s="24"/>
      <c r="O403" s="24"/>
      <c r="P403" s="24"/>
      <c r="Q403" s="24"/>
      <c r="R403" s="24"/>
      <c r="S403" s="24"/>
      <c r="T403" s="24"/>
      <c r="U403" s="24"/>
      <c r="V403" s="24"/>
      <c r="W403" s="24"/>
      <c r="X403" s="24"/>
    </row>
    <row r="404" spans="1:26" ht="112.5" customHeight="1">
      <c r="A404" s="21" t="s">
        <v>53</v>
      </c>
      <c r="B404" s="35" t="s">
        <v>312</v>
      </c>
      <c r="C404" s="895" t="s">
        <v>313</v>
      </c>
      <c r="D404" s="878"/>
      <c r="E404" s="24"/>
      <c r="F404" s="24"/>
      <c r="G404" s="24"/>
      <c r="H404" s="24"/>
      <c r="I404" s="24"/>
      <c r="J404" s="24"/>
      <c r="K404" s="24"/>
      <c r="L404" s="24"/>
      <c r="M404" s="24"/>
      <c r="N404" s="24"/>
      <c r="O404" s="24"/>
      <c r="P404" s="24"/>
      <c r="Q404" s="24"/>
      <c r="R404" s="24"/>
      <c r="S404" s="24"/>
      <c r="T404" s="24"/>
      <c r="U404" s="24"/>
      <c r="V404" s="24"/>
      <c r="W404" s="24"/>
      <c r="X404" s="24"/>
    </row>
    <row r="405" spans="1:26" ht="72" customHeight="1">
      <c r="A405" s="21" t="s">
        <v>56</v>
      </c>
      <c r="B405" s="56" t="s">
        <v>37</v>
      </c>
      <c r="C405" s="895" t="s">
        <v>314</v>
      </c>
      <c r="D405" s="878"/>
      <c r="E405" s="24"/>
      <c r="F405" s="24"/>
      <c r="G405" s="24"/>
      <c r="H405" s="24"/>
      <c r="I405" s="24"/>
      <c r="J405" s="24"/>
      <c r="K405" s="24"/>
      <c r="L405" s="24"/>
      <c r="M405" s="24"/>
      <c r="N405" s="24"/>
      <c r="O405" s="24"/>
      <c r="P405" s="24"/>
      <c r="Q405" s="24"/>
      <c r="R405" s="24"/>
      <c r="S405" s="24"/>
      <c r="T405" s="24"/>
      <c r="U405" s="24"/>
      <c r="V405" s="24"/>
      <c r="W405" s="24"/>
      <c r="X405" s="24"/>
    </row>
    <row r="406" spans="1:26" ht="15.75" customHeight="1">
      <c r="A406" s="21" t="s">
        <v>58</v>
      </c>
      <c r="B406" s="19" t="s">
        <v>315</v>
      </c>
      <c r="C406" s="895" t="s">
        <v>316</v>
      </c>
      <c r="D406" s="878"/>
      <c r="E406" s="24"/>
      <c r="F406" s="24"/>
      <c r="G406" s="24"/>
      <c r="H406" s="24"/>
      <c r="I406" s="24"/>
      <c r="J406" s="24"/>
      <c r="K406" s="24"/>
      <c r="L406" s="24"/>
      <c r="M406" s="24"/>
      <c r="N406" s="24"/>
      <c r="O406" s="24"/>
      <c r="P406" s="24"/>
      <c r="Q406" s="24"/>
      <c r="R406" s="24"/>
      <c r="S406" s="24"/>
      <c r="T406" s="24"/>
      <c r="U406" s="24"/>
      <c r="V406" s="24"/>
      <c r="W406" s="24"/>
      <c r="X406" s="24"/>
    </row>
    <row r="407" spans="1:26" ht="15.75" customHeight="1">
      <c r="A407" s="21" t="s">
        <v>61</v>
      </c>
      <c r="B407" s="36" t="s">
        <v>317</v>
      </c>
      <c r="C407" s="911" t="s">
        <v>8</v>
      </c>
      <c r="D407" s="878"/>
      <c r="E407" s="24"/>
      <c r="F407" s="24"/>
      <c r="G407" s="24"/>
      <c r="H407" s="24"/>
      <c r="I407" s="24"/>
      <c r="J407" s="24"/>
      <c r="K407" s="24"/>
      <c r="L407" s="24"/>
      <c r="M407" s="24"/>
      <c r="N407" s="24"/>
      <c r="O407" s="24"/>
      <c r="P407" s="24"/>
      <c r="Q407" s="24"/>
      <c r="R407" s="24"/>
      <c r="S407" s="24"/>
      <c r="T407" s="24"/>
      <c r="U407" s="24"/>
      <c r="V407" s="24"/>
      <c r="W407" s="24"/>
      <c r="X407" s="24"/>
    </row>
    <row r="408" spans="1:26" ht="72" customHeight="1">
      <c r="A408" s="21" t="s">
        <v>27</v>
      </c>
      <c r="B408" s="56" t="s">
        <v>37</v>
      </c>
      <c r="C408" s="911" t="s">
        <v>8</v>
      </c>
      <c r="D408" s="878"/>
      <c r="E408" s="24"/>
      <c r="F408" s="24"/>
      <c r="G408" s="24"/>
      <c r="H408" s="24"/>
      <c r="I408" s="24"/>
      <c r="J408" s="24"/>
      <c r="K408" s="24"/>
      <c r="L408" s="24"/>
      <c r="M408" s="24"/>
      <c r="N408" s="24"/>
      <c r="O408" s="24"/>
      <c r="P408" s="24"/>
      <c r="Q408" s="24"/>
      <c r="R408" s="24"/>
      <c r="S408" s="24"/>
      <c r="T408" s="24"/>
      <c r="U408" s="24"/>
      <c r="V408" s="24"/>
      <c r="W408" s="24"/>
      <c r="X408" s="24"/>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6" ht="15.75" customHeight="1">
      <c r="A410" s="896"/>
      <c r="B410" s="893"/>
      <c r="C410" s="893"/>
      <c r="D410" s="878"/>
      <c r="E410" s="2"/>
      <c r="F410" s="2"/>
      <c r="G410" s="2"/>
      <c r="H410" s="2"/>
      <c r="I410" s="2"/>
      <c r="J410" s="2"/>
      <c r="K410" s="2"/>
      <c r="L410" s="2"/>
      <c r="M410" s="2"/>
      <c r="N410" s="2"/>
      <c r="O410" s="2"/>
      <c r="P410" s="2"/>
      <c r="Q410" s="2"/>
      <c r="R410" s="2"/>
      <c r="S410" s="2"/>
      <c r="T410" s="2"/>
      <c r="U410" s="2"/>
      <c r="V410" s="2"/>
      <c r="W410" s="2"/>
      <c r="X410" s="2"/>
    </row>
    <row r="411" spans="1:26" ht="16.5" customHeight="1">
      <c r="A411" s="8" t="s">
        <v>4</v>
      </c>
      <c r="B411" s="888" t="s">
        <v>318</v>
      </c>
      <c r="C411" s="889"/>
      <c r="D411" s="890"/>
      <c r="E411" s="7"/>
      <c r="F411" s="2"/>
      <c r="G411" s="2"/>
      <c r="H411" s="2"/>
      <c r="I411" s="2"/>
      <c r="J411" s="2"/>
      <c r="K411" s="2"/>
      <c r="L411" s="2"/>
      <c r="M411" s="2"/>
      <c r="N411" s="2"/>
      <c r="O411" s="2"/>
      <c r="P411" s="2"/>
      <c r="Q411" s="2"/>
      <c r="R411" s="2"/>
      <c r="S411" s="2"/>
      <c r="T411" s="2"/>
      <c r="U411" s="2"/>
      <c r="V411" s="2"/>
      <c r="W411" s="2"/>
      <c r="X411" s="2"/>
      <c r="Y411" s="2"/>
      <c r="Z411" s="2"/>
    </row>
    <row r="412" spans="1:26" ht="6" customHeight="1">
      <c r="A412" s="6"/>
      <c r="B412" s="6"/>
      <c r="C412" s="6"/>
      <c r="D412" s="6"/>
      <c r="E412" s="7"/>
      <c r="F412" s="2"/>
      <c r="G412" s="2"/>
      <c r="H412" s="2"/>
      <c r="I412" s="2"/>
      <c r="J412" s="2"/>
      <c r="K412" s="2"/>
      <c r="L412" s="2"/>
      <c r="M412" s="2"/>
      <c r="N412" s="2"/>
      <c r="O412" s="2"/>
      <c r="P412" s="2"/>
      <c r="Q412" s="2"/>
      <c r="R412" s="2"/>
      <c r="S412" s="2"/>
      <c r="T412" s="2"/>
      <c r="U412" s="2"/>
      <c r="V412" s="2"/>
      <c r="W412" s="2"/>
      <c r="X412" s="2"/>
      <c r="Y412" s="2"/>
      <c r="Z412" s="2"/>
    </row>
    <row r="413" spans="1:26" ht="28.5" customHeight="1">
      <c r="A413" s="9" t="s">
        <v>6</v>
      </c>
      <c r="B413" s="922">
        <v>44518</v>
      </c>
      <c r="C413" s="889"/>
      <c r="D413" s="890"/>
      <c r="E413" s="7"/>
      <c r="F413" s="2"/>
      <c r="G413" s="2"/>
      <c r="H413" s="2"/>
      <c r="I413" s="2"/>
      <c r="J413" s="2"/>
      <c r="K413" s="2"/>
      <c r="L413" s="2"/>
      <c r="M413" s="2"/>
      <c r="N413" s="2"/>
      <c r="O413" s="2"/>
      <c r="P413" s="2"/>
      <c r="Q413" s="2"/>
      <c r="R413" s="2"/>
      <c r="S413" s="2"/>
      <c r="T413" s="2"/>
      <c r="U413" s="2"/>
      <c r="V413" s="2"/>
      <c r="W413" s="2"/>
      <c r="X413" s="2"/>
      <c r="Y413" s="2"/>
      <c r="Z413" s="2"/>
    </row>
    <row r="414" spans="1:26" ht="7.5" customHeight="1">
      <c r="A414" s="10"/>
      <c r="B414" s="6"/>
      <c r="C414" s="6"/>
      <c r="D414" s="6"/>
      <c r="E414" s="7"/>
      <c r="F414" s="2"/>
      <c r="G414" s="2"/>
      <c r="H414" s="2"/>
      <c r="I414" s="2"/>
      <c r="J414" s="2"/>
      <c r="K414" s="2"/>
      <c r="L414" s="2"/>
      <c r="M414" s="2"/>
      <c r="N414" s="2"/>
      <c r="O414" s="2"/>
      <c r="P414" s="2"/>
      <c r="Q414" s="2"/>
      <c r="R414" s="2"/>
      <c r="S414" s="2"/>
      <c r="T414" s="2"/>
      <c r="U414" s="2"/>
      <c r="V414" s="2"/>
      <c r="W414" s="2"/>
      <c r="X414" s="2"/>
      <c r="Y414" s="2"/>
      <c r="Z414" s="2"/>
    </row>
    <row r="415" spans="1:26" ht="39" customHeight="1">
      <c r="A415" s="9" t="s">
        <v>7</v>
      </c>
      <c r="B415" s="888" t="s">
        <v>8</v>
      </c>
      <c r="C415" s="889"/>
      <c r="D415" s="890"/>
      <c r="E415" s="7"/>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6"/>
      <c r="B416" s="6"/>
      <c r="C416" s="6"/>
      <c r="D416" s="6"/>
      <c r="E416" s="7"/>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882" t="s">
        <v>9</v>
      </c>
      <c r="B417" s="893"/>
      <c r="C417" s="893"/>
      <c r="D417" s="878"/>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11" t="s">
        <v>10</v>
      </c>
      <c r="B418" s="11" t="s">
        <v>11</v>
      </c>
      <c r="C418" s="894" t="s">
        <v>12</v>
      </c>
      <c r="D418" s="881"/>
      <c r="E418" s="2"/>
      <c r="F418" s="2"/>
      <c r="G418" s="2"/>
      <c r="H418" s="2"/>
      <c r="I418" s="2"/>
      <c r="J418" s="2"/>
      <c r="K418" s="2"/>
      <c r="L418" s="2"/>
      <c r="M418" s="2"/>
      <c r="N418" s="2"/>
      <c r="O418" s="2"/>
      <c r="P418" s="2"/>
      <c r="Q418" s="2"/>
      <c r="R418" s="2"/>
      <c r="S418" s="2"/>
      <c r="T418" s="2"/>
      <c r="U418" s="2"/>
      <c r="V418" s="2"/>
      <c r="W418" s="2"/>
      <c r="X418" s="2"/>
      <c r="Y418" s="2"/>
      <c r="Z418" s="2"/>
    </row>
    <row r="419" spans="1:26" ht="306" customHeight="1">
      <c r="A419" s="12" t="s">
        <v>13</v>
      </c>
      <c r="B419" s="15" t="s">
        <v>319</v>
      </c>
      <c r="C419" s="907" t="s">
        <v>320</v>
      </c>
      <c r="D419" s="878"/>
      <c r="E419" s="2"/>
      <c r="F419" s="2"/>
      <c r="G419" s="2"/>
      <c r="H419" s="2"/>
      <c r="I419" s="2"/>
      <c r="J419" s="2"/>
      <c r="K419" s="2"/>
      <c r="L419" s="2"/>
      <c r="M419" s="2"/>
      <c r="N419" s="2"/>
      <c r="O419" s="2"/>
      <c r="P419" s="2"/>
      <c r="Q419" s="2"/>
      <c r="R419" s="2"/>
      <c r="S419" s="2"/>
      <c r="T419" s="2"/>
      <c r="U419" s="2"/>
      <c r="V419" s="2"/>
      <c r="W419" s="2"/>
      <c r="X419" s="2"/>
      <c r="Y419" s="2"/>
      <c r="Z419" s="2"/>
    </row>
    <row r="420" spans="1:26" ht="211.5" customHeight="1">
      <c r="A420" s="12" t="s">
        <v>16</v>
      </c>
      <c r="B420" s="14" t="s">
        <v>321</v>
      </c>
      <c r="C420" s="886" t="s">
        <v>322</v>
      </c>
      <c r="D420" s="878"/>
      <c r="E420" s="2"/>
      <c r="F420" s="2"/>
      <c r="G420" s="2"/>
      <c r="H420" s="2"/>
      <c r="I420" s="2"/>
      <c r="J420" s="2"/>
      <c r="K420" s="2"/>
      <c r="L420" s="2"/>
      <c r="M420" s="2"/>
      <c r="N420" s="2"/>
      <c r="O420" s="2"/>
      <c r="P420" s="2"/>
      <c r="Q420" s="2"/>
      <c r="R420" s="2"/>
      <c r="S420" s="2"/>
      <c r="T420" s="2"/>
      <c r="U420" s="2"/>
      <c r="V420" s="2"/>
      <c r="W420" s="2"/>
      <c r="X420" s="2"/>
      <c r="Y420" s="2"/>
      <c r="Z420" s="2"/>
    </row>
    <row r="421" spans="1:26" ht="181.5" customHeight="1">
      <c r="A421" s="12" t="s">
        <v>19</v>
      </c>
      <c r="B421" s="13" t="s">
        <v>323</v>
      </c>
      <c r="C421" s="907" t="s">
        <v>324</v>
      </c>
      <c r="D421" s="878"/>
      <c r="E421" s="2"/>
      <c r="F421" s="2"/>
      <c r="G421" s="2"/>
      <c r="H421" s="2"/>
      <c r="I421" s="2"/>
      <c r="J421" s="2"/>
      <c r="K421" s="2"/>
      <c r="L421" s="2"/>
      <c r="M421" s="2"/>
      <c r="N421" s="2"/>
      <c r="O421" s="2"/>
      <c r="P421" s="2"/>
      <c r="Q421" s="2"/>
      <c r="R421" s="2"/>
      <c r="S421" s="2"/>
      <c r="T421" s="2"/>
      <c r="U421" s="2"/>
      <c r="V421" s="2"/>
      <c r="W421" s="2"/>
      <c r="X421" s="2"/>
      <c r="Y421" s="2"/>
      <c r="Z421" s="2"/>
    </row>
    <row r="422" spans="1:26" ht="180" customHeight="1">
      <c r="A422" s="12" t="s">
        <v>21</v>
      </c>
      <c r="B422" s="15" t="s">
        <v>325</v>
      </c>
      <c r="C422" s="886" t="s">
        <v>326</v>
      </c>
      <c r="D422" s="878"/>
      <c r="E422" s="5"/>
      <c r="F422" s="5"/>
      <c r="G422" s="5"/>
      <c r="H422" s="5"/>
      <c r="I422" s="5"/>
      <c r="J422" s="5"/>
      <c r="K422" s="5"/>
      <c r="L422" s="5"/>
      <c r="M422" s="5"/>
      <c r="N422" s="5"/>
      <c r="O422" s="5"/>
      <c r="P422" s="5"/>
      <c r="Q422" s="5"/>
      <c r="R422" s="5"/>
      <c r="S422" s="5"/>
      <c r="T422" s="5"/>
      <c r="U422" s="5"/>
      <c r="V422" s="5"/>
      <c r="W422" s="5"/>
      <c r="X422" s="5"/>
      <c r="Y422" s="5"/>
      <c r="Z422" s="5"/>
    </row>
    <row r="423" spans="1:26" ht="130.5" customHeight="1">
      <c r="A423" s="12" t="s">
        <v>24</v>
      </c>
      <c r="B423" s="14" t="s">
        <v>327</v>
      </c>
      <c r="C423" s="886" t="s">
        <v>328</v>
      </c>
      <c r="D423" s="878"/>
      <c r="E423" s="5"/>
      <c r="F423" s="5"/>
      <c r="G423" s="5"/>
      <c r="H423" s="5"/>
      <c r="I423" s="5"/>
      <c r="J423" s="5"/>
      <c r="K423" s="5"/>
      <c r="L423" s="5"/>
      <c r="M423" s="5"/>
      <c r="N423" s="5"/>
      <c r="O423" s="5"/>
      <c r="P423" s="5"/>
      <c r="Q423" s="5"/>
      <c r="R423" s="5"/>
      <c r="S423" s="5"/>
      <c r="T423" s="5"/>
      <c r="U423" s="5"/>
      <c r="V423" s="5"/>
      <c r="W423" s="5"/>
      <c r="X423" s="5"/>
      <c r="Y423" s="5"/>
      <c r="Z423" s="5"/>
    </row>
    <row r="424" spans="1:26" ht="153.75" customHeight="1">
      <c r="A424" s="12" t="s">
        <v>25</v>
      </c>
      <c r="B424" s="59" t="s">
        <v>8</v>
      </c>
      <c r="C424" s="907" t="s">
        <v>329</v>
      </c>
      <c r="D424" s="878"/>
      <c r="E424" s="2"/>
      <c r="F424" s="2"/>
      <c r="G424" s="2"/>
      <c r="H424" s="2"/>
      <c r="I424" s="2"/>
      <c r="J424" s="2"/>
      <c r="K424" s="2"/>
      <c r="L424" s="2"/>
      <c r="M424" s="2"/>
      <c r="N424" s="2"/>
      <c r="O424" s="2"/>
      <c r="P424" s="2"/>
      <c r="Q424" s="2"/>
      <c r="R424" s="2"/>
      <c r="S424" s="2"/>
      <c r="T424" s="2"/>
      <c r="U424" s="2"/>
      <c r="V424" s="2"/>
      <c r="W424" s="2"/>
      <c r="X424" s="2"/>
      <c r="Y424" s="2"/>
      <c r="Z424" s="2"/>
    </row>
    <row r="425" spans="1:26" ht="115.5" customHeight="1">
      <c r="A425" s="12" t="s">
        <v>27</v>
      </c>
      <c r="B425" s="14" t="s">
        <v>330</v>
      </c>
      <c r="C425" s="886" t="s">
        <v>331</v>
      </c>
      <c r="D425" s="878"/>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879" t="s">
        <v>30</v>
      </c>
      <c r="B426" s="880"/>
      <c r="C426" s="880"/>
      <c r="D426" s="881"/>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11" t="s">
        <v>10</v>
      </c>
      <c r="B427" s="16" t="s">
        <v>11</v>
      </c>
      <c r="C427" s="882" t="s">
        <v>12</v>
      </c>
      <c r="D427" s="878"/>
      <c r="E427" s="2"/>
      <c r="F427" s="2"/>
      <c r="G427" s="2"/>
      <c r="H427" s="2"/>
      <c r="I427" s="2"/>
      <c r="J427" s="2"/>
      <c r="K427" s="2"/>
      <c r="L427" s="2"/>
      <c r="M427" s="2"/>
      <c r="N427" s="2"/>
      <c r="O427" s="2"/>
      <c r="P427" s="2"/>
      <c r="Q427" s="2"/>
      <c r="R427" s="2"/>
      <c r="S427" s="2"/>
      <c r="T427" s="2"/>
      <c r="U427" s="2"/>
      <c r="V427" s="2"/>
      <c r="W427" s="2"/>
      <c r="X427" s="2"/>
      <c r="Y427" s="2"/>
      <c r="Z427" s="2"/>
    </row>
    <row r="428" spans="1:26" ht="72" customHeight="1">
      <c r="A428" s="12" t="s">
        <v>31</v>
      </c>
      <c r="B428" s="49" t="s">
        <v>332</v>
      </c>
      <c r="C428" s="877" t="s">
        <v>333</v>
      </c>
      <c r="D428" s="878"/>
      <c r="E428" s="2"/>
      <c r="F428" s="2"/>
      <c r="G428" s="2"/>
      <c r="H428" s="2"/>
      <c r="I428" s="2"/>
      <c r="J428" s="2"/>
      <c r="K428" s="2"/>
      <c r="L428" s="2"/>
      <c r="M428" s="2"/>
      <c r="N428" s="2"/>
      <c r="O428" s="2"/>
      <c r="P428" s="2"/>
      <c r="Q428" s="2"/>
      <c r="R428" s="2"/>
      <c r="S428" s="2"/>
      <c r="T428" s="2"/>
      <c r="U428" s="2"/>
      <c r="V428" s="2"/>
      <c r="W428" s="2"/>
      <c r="X428" s="2"/>
      <c r="Y428" s="2"/>
      <c r="Z428" s="2"/>
    </row>
    <row r="429" spans="1:26" ht="28.5" customHeight="1">
      <c r="A429" s="12" t="s">
        <v>33</v>
      </c>
      <c r="B429" s="60" t="s">
        <v>8</v>
      </c>
      <c r="C429" s="936" t="s">
        <v>8</v>
      </c>
      <c r="D429" s="878"/>
      <c r="E429" s="2"/>
      <c r="F429" s="2"/>
      <c r="G429" s="2"/>
      <c r="H429" s="2"/>
      <c r="I429" s="2"/>
      <c r="J429" s="2"/>
      <c r="K429" s="2"/>
      <c r="L429" s="2"/>
      <c r="M429" s="2"/>
      <c r="N429" s="2"/>
      <c r="O429" s="2"/>
      <c r="P429" s="2"/>
      <c r="Q429" s="2"/>
      <c r="R429" s="2"/>
      <c r="S429" s="2"/>
      <c r="T429" s="2"/>
      <c r="U429" s="2"/>
      <c r="V429" s="2"/>
      <c r="W429" s="2"/>
      <c r="X429" s="2"/>
      <c r="Y429" s="2"/>
      <c r="Z429" s="2"/>
    </row>
    <row r="430" spans="1:26" ht="28.5" customHeight="1">
      <c r="A430" s="12" t="s">
        <v>36</v>
      </c>
      <c r="B430" s="61" t="s">
        <v>8</v>
      </c>
      <c r="C430" s="877" t="s">
        <v>334</v>
      </c>
      <c r="D430" s="878"/>
      <c r="E430" s="2"/>
      <c r="F430" s="2"/>
      <c r="G430" s="2"/>
      <c r="H430" s="2"/>
      <c r="I430" s="2"/>
      <c r="J430" s="2"/>
      <c r="K430" s="2"/>
      <c r="L430" s="2"/>
      <c r="M430" s="2"/>
      <c r="N430" s="2"/>
      <c r="O430" s="2"/>
      <c r="P430" s="2"/>
      <c r="Q430" s="2"/>
      <c r="R430" s="2"/>
      <c r="S430" s="2"/>
      <c r="T430" s="2"/>
      <c r="U430" s="2"/>
      <c r="V430" s="2"/>
      <c r="W430" s="2"/>
      <c r="X430" s="2"/>
      <c r="Y430" s="2"/>
      <c r="Z430" s="2"/>
    </row>
    <row r="431" spans="1:26" ht="28.5" customHeight="1">
      <c r="A431" s="12" t="s">
        <v>38</v>
      </c>
      <c r="B431" s="62" t="s">
        <v>8</v>
      </c>
      <c r="C431" s="937" t="s">
        <v>8</v>
      </c>
      <c r="D431" s="878"/>
      <c r="E431" s="2"/>
      <c r="F431" s="2"/>
      <c r="G431" s="2"/>
      <c r="H431" s="2"/>
      <c r="I431" s="2"/>
      <c r="J431" s="2"/>
      <c r="K431" s="2"/>
      <c r="L431" s="2"/>
      <c r="M431" s="2"/>
      <c r="N431" s="2"/>
      <c r="O431" s="2"/>
      <c r="P431" s="2"/>
      <c r="Q431" s="2"/>
      <c r="R431" s="2"/>
      <c r="S431" s="2"/>
      <c r="T431" s="2"/>
      <c r="U431" s="2"/>
      <c r="V431" s="2"/>
      <c r="W431" s="2"/>
      <c r="X431" s="2"/>
      <c r="Y431" s="2"/>
      <c r="Z431" s="2"/>
    </row>
    <row r="432" spans="1:26" ht="28.5" customHeight="1">
      <c r="A432" s="12" t="s">
        <v>40</v>
      </c>
      <c r="B432" s="49" t="s">
        <v>335</v>
      </c>
      <c r="C432" s="937" t="s">
        <v>8</v>
      </c>
      <c r="D432" s="878"/>
      <c r="E432" s="2"/>
      <c r="F432" s="2"/>
      <c r="G432" s="2"/>
      <c r="H432" s="2"/>
      <c r="I432" s="2"/>
      <c r="J432" s="2"/>
      <c r="K432" s="2"/>
      <c r="L432" s="2"/>
      <c r="M432" s="2"/>
      <c r="N432" s="2"/>
      <c r="O432" s="2"/>
      <c r="P432" s="2"/>
      <c r="Q432" s="2"/>
      <c r="R432" s="2"/>
      <c r="S432" s="2"/>
      <c r="T432" s="2"/>
      <c r="U432" s="2"/>
      <c r="V432" s="2"/>
      <c r="W432" s="2"/>
      <c r="X432" s="2"/>
      <c r="Y432" s="2"/>
      <c r="Z432" s="2"/>
    </row>
    <row r="433" spans="1:26" ht="28.5" customHeight="1">
      <c r="A433" s="12" t="s">
        <v>42</v>
      </c>
      <c r="B433" s="49" t="s">
        <v>336</v>
      </c>
      <c r="C433" s="937" t="s">
        <v>8</v>
      </c>
      <c r="D433" s="878"/>
      <c r="E433" s="2"/>
      <c r="F433" s="2"/>
      <c r="G433" s="2"/>
      <c r="H433" s="2"/>
      <c r="I433" s="2"/>
      <c r="J433" s="2"/>
      <c r="K433" s="2"/>
      <c r="L433" s="2"/>
      <c r="M433" s="2"/>
      <c r="N433" s="2"/>
      <c r="O433" s="2"/>
      <c r="P433" s="2"/>
      <c r="Q433" s="2"/>
      <c r="R433" s="2"/>
      <c r="S433" s="2"/>
      <c r="T433" s="2"/>
      <c r="U433" s="2"/>
      <c r="V433" s="2"/>
      <c r="W433" s="2"/>
      <c r="X433" s="2"/>
      <c r="Y433" s="2"/>
      <c r="Z433" s="2"/>
    </row>
    <row r="434" spans="1:26" ht="28.5" customHeight="1">
      <c r="A434" s="21" t="s">
        <v>43</v>
      </c>
      <c r="B434" s="62" t="s">
        <v>8</v>
      </c>
      <c r="C434" s="877" t="s">
        <v>337</v>
      </c>
      <c r="D434" s="878"/>
      <c r="E434" s="2"/>
      <c r="F434" s="2"/>
      <c r="G434" s="2"/>
      <c r="H434" s="2"/>
      <c r="I434" s="2"/>
      <c r="J434" s="2"/>
      <c r="K434" s="2"/>
      <c r="L434" s="2"/>
      <c r="M434" s="2"/>
      <c r="N434" s="2"/>
      <c r="O434" s="2"/>
      <c r="P434" s="2"/>
      <c r="Q434" s="2"/>
      <c r="R434" s="2"/>
      <c r="S434" s="2"/>
      <c r="T434" s="2"/>
      <c r="U434" s="2"/>
      <c r="V434" s="2"/>
      <c r="W434" s="2"/>
      <c r="X434" s="2"/>
      <c r="Y434" s="2"/>
      <c r="Z434" s="2"/>
    </row>
    <row r="435" spans="1:26" ht="28.5" customHeight="1">
      <c r="A435" s="12" t="s">
        <v>27</v>
      </c>
      <c r="B435" s="62" t="s">
        <v>8</v>
      </c>
      <c r="C435" s="937" t="s">
        <v>8</v>
      </c>
      <c r="D435" s="878"/>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884" t="s">
        <v>46</v>
      </c>
      <c r="B436" s="880"/>
      <c r="C436" s="880"/>
      <c r="D436" s="881"/>
      <c r="E436" s="2"/>
      <c r="F436" s="2"/>
      <c r="G436" s="2"/>
      <c r="H436" s="2"/>
      <c r="I436" s="2"/>
      <c r="J436" s="2"/>
      <c r="K436" s="2"/>
      <c r="L436" s="2"/>
      <c r="M436" s="2"/>
      <c r="N436" s="2"/>
      <c r="O436" s="2"/>
      <c r="P436" s="2"/>
      <c r="Q436" s="2"/>
      <c r="R436" s="2"/>
      <c r="S436" s="2"/>
      <c r="T436" s="2"/>
      <c r="U436" s="2"/>
      <c r="V436" s="2"/>
      <c r="W436" s="2"/>
      <c r="X436" s="2"/>
      <c r="Y436" s="2"/>
      <c r="Z436" s="2"/>
    </row>
    <row r="437" spans="1:26" ht="21.75" customHeight="1">
      <c r="A437" s="11" t="s">
        <v>10</v>
      </c>
      <c r="B437" s="22" t="s">
        <v>47</v>
      </c>
      <c r="C437" s="885" t="s">
        <v>48</v>
      </c>
      <c r="D437" s="878"/>
      <c r="E437" s="2"/>
      <c r="F437" s="2"/>
      <c r="G437" s="2"/>
      <c r="H437" s="2"/>
      <c r="I437" s="2"/>
      <c r="J437" s="2"/>
      <c r="K437" s="2"/>
      <c r="L437" s="2"/>
      <c r="M437" s="2"/>
      <c r="N437" s="2"/>
      <c r="O437" s="2"/>
      <c r="P437" s="2"/>
      <c r="Q437" s="2"/>
      <c r="R437" s="2"/>
      <c r="S437" s="2"/>
      <c r="T437" s="2"/>
      <c r="U437" s="2"/>
      <c r="V437" s="2"/>
      <c r="W437" s="2"/>
      <c r="X437" s="2"/>
      <c r="Y437" s="2"/>
      <c r="Z437" s="2"/>
    </row>
    <row r="438" spans="1:26" ht="33.75" customHeight="1">
      <c r="A438" s="21" t="s">
        <v>49</v>
      </c>
      <c r="B438" s="35" t="s">
        <v>338</v>
      </c>
      <c r="C438" s="915" t="s">
        <v>8</v>
      </c>
      <c r="D438" s="878"/>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33.75" customHeight="1">
      <c r="A439" s="21" t="s">
        <v>51</v>
      </c>
      <c r="B439" s="63" t="s">
        <v>8</v>
      </c>
      <c r="C439" s="915" t="s">
        <v>8</v>
      </c>
      <c r="D439" s="878"/>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79.5" customHeight="1">
      <c r="A440" s="21" t="s">
        <v>53</v>
      </c>
      <c r="B440" s="36" t="s">
        <v>339</v>
      </c>
      <c r="C440" s="883" t="s">
        <v>340</v>
      </c>
      <c r="D440" s="878"/>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14" customHeight="1">
      <c r="A441" s="21" t="s">
        <v>56</v>
      </c>
      <c r="B441" s="35" t="s">
        <v>341</v>
      </c>
      <c r="C441" s="883" t="s">
        <v>342</v>
      </c>
      <c r="D441" s="878"/>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66" customHeight="1">
      <c r="A442" s="21" t="s">
        <v>58</v>
      </c>
      <c r="B442" s="35" t="s">
        <v>343</v>
      </c>
      <c r="C442" s="895" t="s">
        <v>344</v>
      </c>
      <c r="D442" s="878"/>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33.75" customHeight="1">
      <c r="A443" s="21" t="s">
        <v>61</v>
      </c>
      <c r="B443" s="63" t="s">
        <v>8</v>
      </c>
      <c r="C443" s="915" t="s">
        <v>8</v>
      </c>
      <c r="D443" s="878"/>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33.75" customHeight="1">
      <c r="A444" s="21" t="s">
        <v>27</v>
      </c>
      <c r="B444" s="63" t="s">
        <v>8</v>
      </c>
      <c r="C444" s="915" t="s">
        <v>8</v>
      </c>
      <c r="D444" s="878"/>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6" ht="15.75" customHeight="1">
      <c r="A446" s="896"/>
      <c r="B446" s="893"/>
      <c r="C446" s="893"/>
      <c r="D446" s="878"/>
      <c r="E446" s="2"/>
      <c r="F446" s="2"/>
      <c r="G446" s="2"/>
      <c r="H446" s="2"/>
      <c r="I446" s="2"/>
      <c r="J446" s="2"/>
      <c r="K446" s="2"/>
      <c r="L446" s="2"/>
      <c r="M446" s="2"/>
      <c r="N446" s="2"/>
      <c r="O446" s="2"/>
      <c r="P446" s="2"/>
      <c r="Q446" s="2"/>
      <c r="R446" s="2"/>
      <c r="S446" s="2"/>
      <c r="T446" s="2"/>
      <c r="U446" s="2"/>
      <c r="V446" s="2"/>
      <c r="W446" s="2"/>
      <c r="X446" s="2"/>
    </row>
    <row r="447" spans="1:26" ht="16.5" customHeight="1">
      <c r="A447" s="8" t="s">
        <v>4</v>
      </c>
      <c r="B447" s="888" t="s">
        <v>345</v>
      </c>
      <c r="C447" s="889"/>
      <c r="D447" s="890"/>
      <c r="E447" s="7"/>
      <c r="F447" s="2"/>
      <c r="G447" s="2"/>
      <c r="H447" s="2"/>
      <c r="I447" s="2"/>
      <c r="J447" s="2"/>
      <c r="K447" s="2"/>
      <c r="L447" s="2"/>
      <c r="M447" s="2"/>
      <c r="N447" s="2"/>
      <c r="O447" s="2"/>
      <c r="P447" s="2"/>
      <c r="Q447" s="2"/>
      <c r="R447" s="2"/>
      <c r="S447" s="2"/>
      <c r="T447" s="2"/>
      <c r="U447" s="2"/>
      <c r="V447" s="2"/>
      <c r="W447" s="2"/>
      <c r="X447" s="2"/>
      <c r="Y447" s="2"/>
      <c r="Z447" s="2"/>
    </row>
    <row r="448" spans="1:26" ht="6" customHeight="1">
      <c r="A448" s="6"/>
      <c r="B448" s="6"/>
      <c r="C448" s="6"/>
      <c r="D448" s="6"/>
      <c r="E448" s="7"/>
      <c r="F448" s="2"/>
      <c r="G448" s="2"/>
      <c r="H448" s="2"/>
      <c r="I448" s="2"/>
      <c r="J448" s="2"/>
      <c r="K448" s="2"/>
      <c r="L448" s="2"/>
      <c r="M448" s="2"/>
      <c r="N448" s="2"/>
      <c r="O448" s="2"/>
      <c r="P448" s="2"/>
      <c r="Q448" s="2"/>
      <c r="R448" s="2"/>
      <c r="S448" s="2"/>
      <c r="T448" s="2"/>
      <c r="U448" s="2"/>
      <c r="V448" s="2"/>
      <c r="W448" s="2"/>
      <c r="X448" s="2"/>
      <c r="Y448" s="2"/>
      <c r="Z448" s="2"/>
    </row>
    <row r="449" spans="1:26" ht="28.5" customHeight="1">
      <c r="A449" s="9" t="s">
        <v>6</v>
      </c>
      <c r="B449" s="918">
        <v>44545</v>
      </c>
      <c r="C449" s="892"/>
      <c r="D449" s="892"/>
      <c r="E449" s="7"/>
      <c r="F449" s="2"/>
      <c r="G449" s="2"/>
      <c r="H449" s="2"/>
      <c r="I449" s="2"/>
      <c r="J449" s="2"/>
      <c r="K449" s="2"/>
      <c r="L449" s="2"/>
      <c r="M449" s="2"/>
      <c r="N449" s="2"/>
      <c r="O449" s="2"/>
      <c r="P449" s="2"/>
      <c r="Q449" s="2"/>
      <c r="R449" s="2"/>
      <c r="S449" s="2"/>
      <c r="T449" s="2"/>
      <c r="U449" s="2"/>
      <c r="V449" s="2"/>
      <c r="W449" s="2"/>
      <c r="X449" s="2"/>
      <c r="Y449" s="2"/>
      <c r="Z449" s="2"/>
    </row>
    <row r="450" spans="1:26" ht="7.5" customHeight="1">
      <c r="A450" s="10"/>
      <c r="B450" s="6"/>
      <c r="C450" s="6"/>
      <c r="D450" s="6"/>
      <c r="E450" s="7"/>
      <c r="F450" s="2"/>
      <c r="G450" s="2"/>
      <c r="H450" s="2"/>
      <c r="I450" s="2"/>
      <c r="J450" s="2"/>
      <c r="K450" s="2"/>
      <c r="L450" s="2"/>
      <c r="M450" s="2"/>
      <c r="N450" s="2"/>
      <c r="O450" s="2"/>
      <c r="P450" s="2"/>
      <c r="Q450" s="2"/>
      <c r="R450" s="2"/>
      <c r="S450" s="2"/>
      <c r="T450" s="2"/>
      <c r="U450" s="2"/>
      <c r="V450" s="2"/>
      <c r="W450" s="2"/>
      <c r="X450" s="2"/>
      <c r="Y450" s="2"/>
      <c r="Z450" s="2"/>
    </row>
    <row r="451" spans="1:26" ht="39" customHeight="1">
      <c r="A451" s="9" t="s">
        <v>7</v>
      </c>
      <c r="B451" s="888" t="s">
        <v>8</v>
      </c>
      <c r="C451" s="889"/>
      <c r="D451" s="890"/>
      <c r="E451" s="7"/>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6"/>
      <c r="B452" s="6"/>
      <c r="C452" s="6"/>
      <c r="D452" s="6"/>
      <c r="E452" s="7"/>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882" t="s">
        <v>9</v>
      </c>
      <c r="B453" s="893"/>
      <c r="C453" s="893"/>
      <c r="D453" s="878"/>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11" t="s">
        <v>10</v>
      </c>
      <c r="B454" s="11" t="s">
        <v>11</v>
      </c>
      <c r="C454" s="894" t="s">
        <v>12</v>
      </c>
      <c r="D454" s="881"/>
      <c r="E454" s="2"/>
      <c r="F454" s="2"/>
      <c r="G454" s="2"/>
      <c r="H454" s="2"/>
      <c r="I454" s="2"/>
      <c r="J454" s="2"/>
      <c r="K454" s="2"/>
      <c r="L454" s="2"/>
      <c r="M454" s="2"/>
      <c r="N454" s="2"/>
      <c r="O454" s="2"/>
      <c r="P454" s="2"/>
      <c r="Q454" s="2"/>
      <c r="R454" s="2"/>
      <c r="S454" s="2"/>
      <c r="T454" s="2"/>
      <c r="U454" s="2"/>
      <c r="V454" s="2"/>
      <c r="W454" s="2"/>
      <c r="X454" s="2"/>
      <c r="Y454" s="2"/>
      <c r="Z454" s="2"/>
    </row>
    <row r="455" spans="1:26" ht="92.25" customHeight="1">
      <c r="A455" s="12" t="s">
        <v>13</v>
      </c>
      <c r="B455" s="18" t="s">
        <v>346</v>
      </c>
      <c r="C455" s="895" t="s">
        <v>347</v>
      </c>
      <c r="D455" s="878"/>
      <c r="E455" s="2"/>
      <c r="F455" s="2"/>
      <c r="G455" s="2"/>
      <c r="H455" s="2"/>
      <c r="I455" s="2"/>
      <c r="J455" s="2"/>
      <c r="K455" s="2"/>
      <c r="L455" s="2"/>
      <c r="M455" s="2"/>
      <c r="N455" s="2"/>
      <c r="O455" s="2"/>
      <c r="P455" s="2"/>
      <c r="Q455" s="2"/>
      <c r="R455" s="2"/>
      <c r="S455" s="2"/>
      <c r="T455" s="2"/>
      <c r="U455" s="2"/>
      <c r="V455" s="2"/>
      <c r="W455" s="2"/>
      <c r="X455" s="2"/>
      <c r="Y455" s="2"/>
      <c r="Z455" s="2"/>
    </row>
    <row r="456" spans="1:26" ht="174.75" customHeight="1">
      <c r="A456" s="12" t="s">
        <v>16</v>
      </c>
      <c r="B456" s="23" t="s">
        <v>348</v>
      </c>
      <c r="C456" s="895" t="s">
        <v>349</v>
      </c>
      <c r="D456" s="878"/>
      <c r="E456" s="2"/>
      <c r="F456" s="2"/>
      <c r="G456" s="2"/>
      <c r="H456" s="2"/>
      <c r="I456" s="2"/>
      <c r="J456" s="2"/>
      <c r="K456" s="2"/>
      <c r="L456" s="2"/>
      <c r="M456" s="2"/>
      <c r="N456" s="2"/>
      <c r="O456" s="2"/>
      <c r="P456" s="2"/>
      <c r="Q456" s="2"/>
      <c r="R456" s="2"/>
      <c r="S456" s="2"/>
      <c r="T456" s="2"/>
      <c r="U456" s="2"/>
      <c r="V456" s="2"/>
      <c r="W456" s="2"/>
      <c r="X456" s="2"/>
      <c r="Y456" s="2"/>
      <c r="Z456" s="2"/>
    </row>
    <row r="457" spans="1:26" ht="56.25" customHeight="1">
      <c r="A457" s="12" t="s">
        <v>19</v>
      </c>
      <c r="B457" s="18" t="s">
        <v>350</v>
      </c>
      <c r="C457" s="895" t="s">
        <v>351</v>
      </c>
      <c r="D457" s="878"/>
      <c r="E457" s="2"/>
      <c r="F457" s="2"/>
      <c r="G457" s="2"/>
      <c r="H457" s="2"/>
      <c r="I457" s="2"/>
      <c r="J457" s="2"/>
      <c r="K457" s="2"/>
      <c r="L457" s="2"/>
      <c r="M457" s="2"/>
      <c r="N457" s="2"/>
      <c r="O457" s="2"/>
      <c r="P457" s="2"/>
      <c r="Q457" s="2"/>
      <c r="R457" s="2"/>
      <c r="S457" s="2"/>
      <c r="T457" s="2"/>
      <c r="U457" s="2"/>
      <c r="V457" s="2"/>
      <c r="W457" s="2"/>
      <c r="X457" s="2"/>
      <c r="Y457" s="2"/>
      <c r="Z457" s="2"/>
    </row>
    <row r="458" spans="1:26" ht="30.75" customHeight="1">
      <c r="A458" s="12" t="s">
        <v>21</v>
      </c>
      <c r="B458" s="18" t="s">
        <v>352</v>
      </c>
      <c r="C458" s="915" t="s">
        <v>8</v>
      </c>
      <c r="D458" s="878"/>
      <c r="E458" s="2"/>
      <c r="F458" s="2"/>
      <c r="G458" s="2"/>
      <c r="H458" s="2"/>
      <c r="I458" s="2"/>
      <c r="J458" s="2"/>
      <c r="K458" s="2"/>
      <c r="L458" s="2"/>
      <c r="M458" s="2"/>
      <c r="N458" s="2"/>
      <c r="O458" s="2"/>
      <c r="P458" s="2"/>
      <c r="Q458" s="2"/>
      <c r="R458" s="2"/>
      <c r="S458" s="2"/>
      <c r="T458" s="2"/>
      <c r="U458" s="2"/>
      <c r="V458" s="2"/>
      <c r="W458" s="2"/>
      <c r="X458" s="2"/>
      <c r="Y458" s="2"/>
      <c r="Z458" s="2"/>
    </row>
    <row r="459" spans="1:26" ht="45.75" customHeight="1">
      <c r="A459" s="12" t="s">
        <v>24</v>
      </c>
      <c r="B459" s="18" t="s">
        <v>353</v>
      </c>
      <c r="C459" s="915" t="s">
        <v>354</v>
      </c>
      <c r="D459" s="878"/>
      <c r="E459" s="2"/>
      <c r="F459" s="2"/>
      <c r="G459" s="2"/>
      <c r="H459" s="2"/>
      <c r="I459" s="2"/>
      <c r="J459" s="2"/>
      <c r="K459" s="2"/>
      <c r="L459" s="2"/>
      <c r="M459" s="2"/>
      <c r="N459" s="2"/>
      <c r="O459" s="2"/>
      <c r="P459" s="2"/>
      <c r="Q459" s="2"/>
      <c r="R459" s="2"/>
      <c r="S459" s="2"/>
      <c r="T459" s="2"/>
      <c r="U459" s="2"/>
      <c r="V459" s="2"/>
      <c r="W459" s="2"/>
      <c r="X459" s="2"/>
      <c r="Y459" s="2"/>
      <c r="Z459" s="2"/>
    </row>
    <row r="460" spans="1:26" ht="38.25" customHeight="1">
      <c r="A460" s="12" t="s">
        <v>25</v>
      </c>
      <c r="B460" s="64" t="s">
        <v>8</v>
      </c>
      <c r="C460" s="895" t="s">
        <v>355</v>
      </c>
      <c r="D460" s="878"/>
      <c r="E460" s="2"/>
      <c r="F460" s="2"/>
      <c r="G460" s="2"/>
      <c r="H460" s="2"/>
      <c r="I460" s="2"/>
      <c r="J460" s="2"/>
      <c r="K460" s="2"/>
      <c r="L460" s="2"/>
      <c r="M460" s="2"/>
      <c r="N460" s="2"/>
      <c r="O460" s="2"/>
      <c r="P460" s="2"/>
      <c r="Q460" s="2"/>
      <c r="R460" s="2"/>
      <c r="S460" s="2"/>
      <c r="T460" s="2"/>
      <c r="U460" s="2"/>
      <c r="V460" s="2"/>
      <c r="W460" s="2"/>
      <c r="X460" s="2"/>
      <c r="Y460" s="2"/>
      <c r="Z460" s="2"/>
    </row>
    <row r="461" spans="1:26" ht="108" customHeight="1">
      <c r="A461" s="12" t="s">
        <v>27</v>
      </c>
      <c r="B461" s="32" t="s">
        <v>356</v>
      </c>
      <c r="C461" s="895" t="s">
        <v>357</v>
      </c>
      <c r="D461" s="878"/>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879" t="s">
        <v>30</v>
      </c>
      <c r="B462" s="880"/>
      <c r="C462" s="880"/>
      <c r="D462" s="881"/>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11" t="s">
        <v>10</v>
      </c>
      <c r="B463" s="16" t="s">
        <v>11</v>
      </c>
      <c r="C463" s="882" t="s">
        <v>12</v>
      </c>
      <c r="D463" s="878"/>
      <c r="E463" s="2"/>
      <c r="F463" s="2"/>
      <c r="G463" s="2"/>
      <c r="H463" s="2"/>
      <c r="I463" s="2"/>
      <c r="J463" s="2"/>
      <c r="K463" s="2"/>
      <c r="L463" s="2"/>
      <c r="M463" s="2"/>
      <c r="N463" s="2"/>
      <c r="O463" s="2"/>
      <c r="P463" s="2"/>
      <c r="Q463" s="2"/>
      <c r="R463" s="2"/>
      <c r="S463" s="2"/>
      <c r="T463" s="2"/>
      <c r="U463" s="2"/>
      <c r="V463" s="2"/>
      <c r="W463" s="2"/>
      <c r="X463" s="2"/>
      <c r="Y463" s="2"/>
      <c r="Z463" s="2"/>
    </row>
    <row r="464" spans="1:26" ht="46.5" customHeight="1">
      <c r="A464" s="12" t="s">
        <v>31</v>
      </c>
      <c r="B464" s="17" t="s">
        <v>358</v>
      </c>
      <c r="C464" s="915" t="s">
        <v>8</v>
      </c>
      <c r="D464" s="878"/>
      <c r="E464" s="2"/>
      <c r="F464" s="2"/>
      <c r="G464" s="2"/>
      <c r="H464" s="2"/>
      <c r="I464" s="2"/>
      <c r="J464" s="2"/>
      <c r="K464" s="2"/>
      <c r="L464" s="2"/>
      <c r="M464" s="2"/>
      <c r="N464" s="2"/>
      <c r="O464" s="2"/>
      <c r="P464" s="2"/>
      <c r="Q464" s="2"/>
      <c r="R464" s="2"/>
      <c r="S464" s="2"/>
      <c r="T464" s="2"/>
      <c r="U464" s="2"/>
      <c r="V464" s="2"/>
      <c r="W464" s="2"/>
      <c r="X464" s="2"/>
      <c r="Y464" s="2"/>
      <c r="Z464" s="2"/>
    </row>
    <row r="465" spans="1:26" ht="81" customHeight="1">
      <c r="A465" s="12" t="s">
        <v>33</v>
      </c>
      <c r="B465" s="19" t="s">
        <v>359</v>
      </c>
      <c r="C465" s="915" t="s">
        <v>8</v>
      </c>
      <c r="D465" s="878"/>
      <c r="E465" s="2"/>
      <c r="F465" s="2"/>
      <c r="G465" s="2"/>
      <c r="H465" s="2"/>
      <c r="I465" s="2"/>
      <c r="J465" s="2"/>
      <c r="K465" s="2"/>
      <c r="L465" s="2"/>
      <c r="M465" s="2"/>
      <c r="N465" s="2"/>
      <c r="O465" s="2"/>
      <c r="P465" s="2"/>
      <c r="Q465" s="2"/>
      <c r="R465" s="2"/>
      <c r="S465" s="2"/>
      <c r="T465" s="2"/>
      <c r="U465" s="2"/>
      <c r="V465" s="2"/>
      <c r="W465" s="2"/>
      <c r="X465" s="2"/>
      <c r="Y465" s="2"/>
      <c r="Z465" s="2"/>
    </row>
    <row r="466" spans="1:26" ht="34.5" customHeight="1">
      <c r="A466" s="12" t="s">
        <v>36</v>
      </c>
      <c r="B466" s="17" t="s">
        <v>360</v>
      </c>
      <c r="C466" s="915" t="s">
        <v>8</v>
      </c>
      <c r="D466" s="878"/>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12" t="s">
        <v>38</v>
      </c>
      <c r="B467" s="65" t="s">
        <v>8</v>
      </c>
      <c r="C467" s="915" t="s">
        <v>8</v>
      </c>
      <c r="D467" s="878"/>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12" t="s">
        <v>40</v>
      </c>
      <c r="B468" s="65" t="s">
        <v>8</v>
      </c>
      <c r="C468" s="915" t="s">
        <v>8</v>
      </c>
      <c r="D468" s="878"/>
      <c r="E468" s="2"/>
      <c r="F468" s="2"/>
      <c r="G468" s="2"/>
      <c r="H468" s="2"/>
      <c r="I468" s="2"/>
      <c r="J468" s="2"/>
      <c r="K468" s="2"/>
      <c r="L468" s="2"/>
      <c r="M468" s="2"/>
      <c r="N468" s="2"/>
      <c r="O468" s="2"/>
      <c r="P468" s="2"/>
      <c r="Q468" s="2"/>
      <c r="R468" s="2"/>
      <c r="S468" s="2"/>
      <c r="T468" s="2"/>
      <c r="U468" s="2"/>
      <c r="V468" s="2"/>
      <c r="W468" s="2"/>
      <c r="X468" s="2"/>
      <c r="Y468" s="2"/>
      <c r="Z468" s="2"/>
    </row>
    <row r="469" spans="1:26" ht="49.5" customHeight="1">
      <c r="A469" s="21" t="s">
        <v>42</v>
      </c>
      <c r="B469" s="66" t="s">
        <v>8</v>
      </c>
      <c r="C469" s="895" t="s">
        <v>361</v>
      </c>
      <c r="D469" s="878"/>
      <c r="E469" s="2"/>
      <c r="F469" s="2"/>
      <c r="G469" s="2"/>
      <c r="H469" s="2"/>
      <c r="I469" s="2"/>
      <c r="J469" s="2"/>
      <c r="K469" s="2"/>
      <c r="L469" s="2"/>
      <c r="M469" s="2"/>
      <c r="N469" s="2"/>
      <c r="O469" s="2"/>
      <c r="P469" s="2"/>
      <c r="Q469" s="2"/>
      <c r="R469" s="2"/>
      <c r="S469" s="2"/>
      <c r="T469" s="2"/>
      <c r="U469" s="2"/>
      <c r="V469" s="2"/>
      <c r="W469" s="2"/>
      <c r="X469" s="2"/>
      <c r="Y469" s="2"/>
      <c r="Z469" s="2"/>
    </row>
    <row r="470" spans="1:26" ht="27.75" customHeight="1">
      <c r="A470" s="21" t="s">
        <v>43</v>
      </c>
      <c r="B470" s="20" t="s">
        <v>362</v>
      </c>
      <c r="C470" s="915" t="s">
        <v>8</v>
      </c>
      <c r="D470" s="878"/>
      <c r="E470" s="2"/>
      <c r="F470" s="2"/>
      <c r="G470" s="2"/>
      <c r="H470" s="2"/>
      <c r="I470" s="2"/>
      <c r="J470" s="2"/>
      <c r="K470" s="2"/>
      <c r="L470" s="2"/>
      <c r="M470" s="2"/>
      <c r="N470" s="2"/>
      <c r="O470" s="2"/>
      <c r="P470" s="2"/>
      <c r="Q470" s="2"/>
      <c r="R470" s="2"/>
      <c r="S470" s="2"/>
      <c r="T470" s="2"/>
      <c r="U470" s="2"/>
      <c r="V470" s="2"/>
      <c r="W470" s="2"/>
      <c r="X470" s="2"/>
      <c r="Y470" s="2"/>
      <c r="Z470" s="2"/>
    </row>
    <row r="471" spans="1:26" ht="21" customHeight="1">
      <c r="A471" s="12" t="s">
        <v>27</v>
      </c>
      <c r="B471" s="66" t="s">
        <v>8</v>
      </c>
      <c r="C471" s="915" t="s">
        <v>8</v>
      </c>
      <c r="D471" s="878"/>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884" t="s">
        <v>46</v>
      </c>
      <c r="B472" s="880"/>
      <c r="C472" s="880"/>
      <c r="D472" s="881"/>
      <c r="E472" s="2"/>
      <c r="F472" s="2"/>
      <c r="G472" s="2"/>
      <c r="H472" s="2"/>
      <c r="I472" s="2"/>
      <c r="J472" s="2"/>
      <c r="K472" s="2"/>
      <c r="L472" s="2"/>
      <c r="M472" s="2"/>
      <c r="N472" s="2"/>
      <c r="O472" s="2"/>
      <c r="P472" s="2"/>
      <c r="Q472" s="2"/>
      <c r="R472" s="2"/>
      <c r="S472" s="2"/>
      <c r="T472" s="2"/>
      <c r="U472" s="2"/>
      <c r="V472" s="2"/>
      <c r="W472" s="2"/>
      <c r="X472" s="2"/>
      <c r="Y472" s="2"/>
      <c r="Z472" s="2"/>
    </row>
    <row r="473" spans="1:26" ht="21.75" customHeight="1">
      <c r="A473" s="11" t="s">
        <v>10</v>
      </c>
      <c r="B473" s="22" t="s">
        <v>47</v>
      </c>
      <c r="C473" s="885" t="s">
        <v>48</v>
      </c>
      <c r="D473" s="878"/>
      <c r="E473" s="2"/>
      <c r="F473" s="2"/>
      <c r="G473" s="2"/>
      <c r="H473" s="2"/>
      <c r="I473" s="2"/>
      <c r="J473" s="2"/>
      <c r="K473" s="2"/>
      <c r="L473" s="2"/>
      <c r="M473" s="2"/>
      <c r="N473" s="2"/>
      <c r="O473" s="2"/>
      <c r="P473" s="2"/>
      <c r="Q473" s="2"/>
      <c r="R473" s="2"/>
      <c r="S473" s="2"/>
      <c r="T473" s="2"/>
      <c r="U473" s="2"/>
      <c r="V473" s="2"/>
      <c r="W473" s="2"/>
      <c r="X473" s="2"/>
      <c r="Y473" s="2"/>
      <c r="Z473" s="2"/>
    </row>
    <row r="474" spans="1:26" ht="36" customHeight="1">
      <c r="A474" s="21" t="s">
        <v>49</v>
      </c>
      <c r="B474" s="56" t="s">
        <v>363</v>
      </c>
      <c r="C474" s="883" t="s">
        <v>364</v>
      </c>
      <c r="D474" s="878"/>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42.75" customHeight="1">
      <c r="A475" s="21" t="s">
        <v>51</v>
      </c>
      <c r="B475" s="35" t="s">
        <v>365</v>
      </c>
      <c r="C475" s="883" t="s">
        <v>366</v>
      </c>
      <c r="D475" s="878"/>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61.5" customHeight="1">
      <c r="A476" s="21" t="s">
        <v>53</v>
      </c>
      <c r="B476" s="35" t="s">
        <v>367</v>
      </c>
      <c r="C476" s="883" t="s">
        <v>368</v>
      </c>
      <c r="D476" s="878"/>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c r="A477" s="21" t="s">
        <v>56</v>
      </c>
      <c r="B477" s="56" t="s">
        <v>8</v>
      </c>
      <c r="C477" s="911" t="s">
        <v>8</v>
      </c>
      <c r="D477" s="878"/>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c r="A478" s="21" t="s">
        <v>58</v>
      </c>
      <c r="B478" s="56" t="s">
        <v>8</v>
      </c>
      <c r="C478" s="911" t="s">
        <v>8</v>
      </c>
      <c r="D478" s="878"/>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55.5" customHeight="1">
      <c r="A479" s="21" t="s">
        <v>61</v>
      </c>
      <c r="B479" s="56" t="s">
        <v>8</v>
      </c>
      <c r="C479" s="883" t="s">
        <v>149</v>
      </c>
      <c r="D479" s="878"/>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c r="A480" s="21" t="s">
        <v>27</v>
      </c>
      <c r="B480" s="35" t="s">
        <v>369</v>
      </c>
      <c r="C480" s="911" t="s">
        <v>8</v>
      </c>
      <c r="D480" s="878"/>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6" ht="15.75" customHeight="1">
      <c r="A482" s="896"/>
      <c r="B482" s="893"/>
      <c r="C482" s="893"/>
      <c r="D482" s="878"/>
      <c r="E482" s="2"/>
      <c r="F482" s="2"/>
      <c r="G482" s="2"/>
      <c r="H482" s="2"/>
      <c r="I482" s="2"/>
      <c r="J482" s="2"/>
      <c r="K482" s="2"/>
      <c r="L482" s="2"/>
      <c r="M482" s="2"/>
      <c r="N482" s="2"/>
      <c r="O482" s="2"/>
      <c r="P482" s="2"/>
      <c r="Q482" s="2"/>
      <c r="R482" s="2"/>
      <c r="S482" s="2"/>
      <c r="T482" s="2"/>
      <c r="U482" s="2"/>
      <c r="V482" s="2"/>
      <c r="W482" s="2"/>
      <c r="X482" s="2"/>
      <c r="Y482" s="67"/>
      <c r="Z482" s="67"/>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6" ht="16.5" customHeight="1">
      <c r="A484" s="8" t="s">
        <v>4</v>
      </c>
      <c r="B484" s="888" t="s">
        <v>370</v>
      </c>
      <c r="C484" s="889"/>
      <c r="D484" s="890"/>
      <c r="E484" s="7"/>
      <c r="F484" s="2"/>
      <c r="G484" s="2"/>
      <c r="H484" s="2"/>
      <c r="I484" s="2"/>
      <c r="J484" s="2"/>
      <c r="K484" s="2"/>
      <c r="L484" s="2"/>
      <c r="M484" s="2"/>
      <c r="N484" s="2"/>
      <c r="O484" s="2"/>
      <c r="P484" s="2"/>
      <c r="Q484" s="2"/>
      <c r="R484" s="2"/>
      <c r="S484" s="2"/>
      <c r="T484" s="2"/>
      <c r="U484" s="2"/>
      <c r="V484" s="2"/>
      <c r="W484" s="2"/>
      <c r="X484" s="2"/>
      <c r="Y484" s="2"/>
      <c r="Z484" s="2"/>
    </row>
    <row r="485" spans="1:26" ht="6" customHeight="1">
      <c r="A485" s="6"/>
      <c r="B485" s="6"/>
      <c r="C485" s="6"/>
      <c r="D485" s="6"/>
      <c r="E485" s="7"/>
      <c r="F485" s="2"/>
      <c r="G485" s="2"/>
      <c r="H485" s="2"/>
      <c r="I485" s="2"/>
      <c r="J485" s="2"/>
      <c r="K485" s="2"/>
      <c r="L485" s="2"/>
      <c r="M485" s="2"/>
      <c r="N485" s="2"/>
      <c r="O485" s="2"/>
      <c r="P485" s="2"/>
      <c r="Q485" s="2"/>
      <c r="R485" s="2"/>
      <c r="S485" s="2"/>
      <c r="T485" s="2"/>
      <c r="U485" s="2"/>
      <c r="V485" s="2"/>
      <c r="W485" s="2"/>
      <c r="X485" s="2"/>
      <c r="Y485" s="2"/>
      <c r="Z485" s="2"/>
    </row>
    <row r="486" spans="1:26" ht="28.5" customHeight="1">
      <c r="A486" s="9" t="s">
        <v>6</v>
      </c>
      <c r="B486" s="918">
        <v>44557</v>
      </c>
      <c r="C486" s="892"/>
      <c r="D486" s="892"/>
      <c r="E486" s="7"/>
      <c r="F486" s="2"/>
      <c r="G486" s="2"/>
      <c r="H486" s="2"/>
      <c r="I486" s="2"/>
      <c r="J486" s="2"/>
      <c r="K486" s="2"/>
      <c r="L486" s="2"/>
      <c r="M486" s="2"/>
      <c r="N486" s="2"/>
      <c r="O486" s="2"/>
      <c r="P486" s="2"/>
      <c r="Q486" s="2"/>
      <c r="R486" s="2"/>
      <c r="S486" s="2"/>
      <c r="T486" s="2"/>
      <c r="U486" s="2"/>
      <c r="V486" s="2"/>
      <c r="W486" s="2"/>
      <c r="X486" s="2"/>
      <c r="Y486" s="2"/>
      <c r="Z486" s="2"/>
    </row>
    <row r="487" spans="1:26" ht="7.5" customHeight="1">
      <c r="A487" s="10"/>
      <c r="B487" s="6"/>
      <c r="C487" s="6"/>
      <c r="D487" s="6"/>
      <c r="E487" s="7"/>
      <c r="F487" s="2"/>
      <c r="G487" s="2"/>
      <c r="H487" s="2"/>
      <c r="I487" s="2"/>
      <c r="J487" s="2"/>
      <c r="K487" s="2"/>
      <c r="L487" s="2"/>
      <c r="M487" s="2"/>
      <c r="N487" s="2"/>
      <c r="O487" s="2"/>
      <c r="P487" s="2"/>
      <c r="Q487" s="2"/>
      <c r="R487" s="2"/>
      <c r="S487" s="2"/>
      <c r="T487" s="2"/>
      <c r="U487" s="2"/>
      <c r="V487" s="2"/>
      <c r="W487" s="2"/>
      <c r="X487" s="2"/>
      <c r="Y487" s="2"/>
      <c r="Z487" s="2"/>
    </row>
    <row r="488" spans="1:26" ht="39" customHeight="1">
      <c r="A488" s="9" t="s">
        <v>7</v>
      </c>
      <c r="B488" s="888" t="s">
        <v>8</v>
      </c>
      <c r="C488" s="889"/>
      <c r="D488" s="890"/>
      <c r="E488" s="7"/>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6"/>
      <c r="B489" s="6"/>
      <c r="C489" s="6"/>
      <c r="D489" s="6"/>
      <c r="E489" s="7"/>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882" t="s">
        <v>9</v>
      </c>
      <c r="B490" s="893"/>
      <c r="C490" s="893"/>
      <c r="D490" s="878"/>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11" t="s">
        <v>10</v>
      </c>
      <c r="B491" s="11" t="s">
        <v>11</v>
      </c>
      <c r="C491" s="894" t="s">
        <v>12</v>
      </c>
      <c r="D491" s="881"/>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2" t="s">
        <v>13</v>
      </c>
      <c r="B492" s="23" t="s">
        <v>371</v>
      </c>
      <c r="C492" s="883" t="s">
        <v>372</v>
      </c>
      <c r="D492" s="878"/>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2" t="s">
        <v>16</v>
      </c>
      <c r="B493" s="23" t="s">
        <v>373</v>
      </c>
      <c r="C493" s="883" t="s">
        <v>374</v>
      </c>
      <c r="D493" s="878"/>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2" t="s">
        <v>19</v>
      </c>
      <c r="B494" s="23" t="s">
        <v>375</v>
      </c>
      <c r="C494" s="883" t="s">
        <v>376</v>
      </c>
      <c r="D494" s="878"/>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2" t="s">
        <v>21</v>
      </c>
      <c r="B495" s="23" t="s">
        <v>377</v>
      </c>
      <c r="C495" s="883" t="s">
        <v>378</v>
      </c>
      <c r="D495" s="878"/>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12" t="s">
        <v>24</v>
      </c>
      <c r="B496" s="23" t="s">
        <v>379</v>
      </c>
      <c r="C496" s="883" t="s">
        <v>380</v>
      </c>
      <c r="D496" s="878"/>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12" t="s">
        <v>25</v>
      </c>
      <c r="B497" s="33" t="s">
        <v>8</v>
      </c>
      <c r="C497" s="895" t="s">
        <v>8</v>
      </c>
      <c r="D497" s="878"/>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2" t="s">
        <v>27</v>
      </c>
      <c r="B498" s="32" t="s">
        <v>381</v>
      </c>
      <c r="C498" s="883" t="s">
        <v>331</v>
      </c>
      <c r="D498" s="878"/>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879" t="s">
        <v>30</v>
      </c>
      <c r="B499" s="880"/>
      <c r="C499" s="880"/>
      <c r="D499" s="881"/>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11" t="s">
        <v>10</v>
      </c>
      <c r="B500" s="16" t="s">
        <v>11</v>
      </c>
      <c r="C500" s="882" t="s">
        <v>12</v>
      </c>
      <c r="D500" s="878"/>
      <c r="E500" s="2"/>
      <c r="F500" s="2"/>
      <c r="G500" s="2"/>
      <c r="H500" s="2"/>
      <c r="I500" s="2"/>
      <c r="J500" s="2"/>
      <c r="K500" s="2"/>
      <c r="L500" s="2"/>
      <c r="M500" s="2"/>
      <c r="N500" s="2"/>
      <c r="O500" s="2"/>
      <c r="P500" s="2"/>
      <c r="Q500" s="2"/>
      <c r="R500" s="2"/>
      <c r="S500" s="2"/>
      <c r="T500" s="2"/>
      <c r="U500" s="2"/>
      <c r="V500" s="2"/>
      <c r="W500" s="2"/>
      <c r="X500" s="2"/>
      <c r="Y500" s="2"/>
      <c r="Z500" s="2"/>
    </row>
    <row r="501" spans="1:26" ht="46.5" customHeight="1">
      <c r="A501" s="21" t="s">
        <v>31</v>
      </c>
      <c r="B501" s="17" t="s">
        <v>382</v>
      </c>
      <c r="C501" s="895" t="s">
        <v>8</v>
      </c>
      <c r="D501" s="878"/>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46.5" customHeight="1">
      <c r="A502" s="21" t="s">
        <v>33</v>
      </c>
      <c r="B502" s="25" t="s">
        <v>383</v>
      </c>
      <c r="C502" s="895" t="s">
        <v>8</v>
      </c>
      <c r="D502" s="878"/>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46.5" customHeight="1">
      <c r="A503" s="21" t="s">
        <v>36</v>
      </c>
      <c r="B503" s="17" t="s">
        <v>384</v>
      </c>
      <c r="C503" s="895" t="s">
        <v>8</v>
      </c>
      <c r="D503" s="878"/>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46.5" customHeight="1">
      <c r="A504" s="21" t="s">
        <v>38</v>
      </c>
      <c r="B504" s="17" t="s">
        <v>385</v>
      </c>
      <c r="C504" s="895" t="s">
        <v>8</v>
      </c>
      <c r="D504" s="878"/>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46.5" customHeight="1">
      <c r="A505" s="21" t="s">
        <v>40</v>
      </c>
      <c r="B505" s="17" t="s">
        <v>8</v>
      </c>
      <c r="C505" s="895" t="s">
        <v>8</v>
      </c>
      <c r="D505" s="878"/>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46.5" customHeight="1">
      <c r="A506" s="21" t="s">
        <v>42</v>
      </c>
      <c r="B506" s="17" t="s">
        <v>386</v>
      </c>
      <c r="C506" s="895" t="s">
        <v>8</v>
      </c>
      <c r="D506" s="878"/>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28.5" customHeight="1">
      <c r="A507" s="21" t="s">
        <v>43</v>
      </c>
      <c r="B507" s="68" t="s">
        <v>8</v>
      </c>
      <c r="C507" s="895" t="s">
        <v>8</v>
      </c>
      <c r="D507" s="878"/>
      <c r="E507" s="2"/>
      <c r="F507" s="2"/>
      <c r="G507" s="2"/>
      <c r="H507" s="2"/>
      <c r="I507" s="2"/>
      <c r="J507" s="2"/>
      <c r="K507" s="2"/>
      <c r="L507" s="2"/>
      <c r="M507" s="2"/>
      <c r="N507" s="2"/>
      <c r="O507" s="2"/>
      <c r="P507" s="2"/>
      <c r="Q507" s="2"/>
      <c r="R507" s="2"/>
      <c r="S507" s="2"/>
      <c r="T507" s="2"/>
      <c r="U507" s="2"/>
      <c r="V507" s="2"/>
      <c r="W507" s="2"/>
      <c r="X507" s="2"/>
      <c r="Y507" s="2"/>
      <c r="Z507" s="2"/>
    </row>
    <row r="508" spans="1:26" ht="28.5" customHeight="1">
      <c r="A508" s="12" t="s">
        <v>27</v>
      </c>
      <c r="B508" s="68" t="s">
        <v>8</v>
      </c>
      <c r="C508" s="895" t="s">
        <v>8</v>
      </c>
      <c r="D508" s="878"/>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884" t="s">
        <v>46</v>
      </c>
      <c r="B509" s="880"/>
      <c r="C509" s="880"/>
      <c r="D509" s="881"/>
      <c r="E509" s="2"/>
      <c r="F509" s="2"/>
      <c r="G509" s="2"/>
      <c r="H509" s="2"/>
      <c r="I509" s="2"/>
      <c r="J509" s="2"/>
      <c r="K509" s="2"/>
      <c r="L509" s="2"/>
      <c r="M509" s="2"/>
      <c r="N509" s="2"/>
      <c r="O509" s="2"/>
      <c r="P509" s="2"/>
      <c r="Q509" s="2"/>
      <c r="R509" s="2"/>
      <c r="S509" s="2"/>
      <c r="T509" s="2"/>
      <c r="U509" s="2"/>
      <c r="V509" s="2"/>
      <c r="W509" s="2"/>
      <c r="X509" s="2"/>
      <c r="Y509" s="2"/>
      <c r="Z509" s="2"/>
    </row>
    <row r="510" spans="1:26" ht="21.75" customHeight="1">
      <c r="A510" s="11" t="s">
        <v>10</v>
      </c>
      <c r="B510" s="22" t="s">
        <v>47</v>
      </c>
      <c r="C510" s="885" t="s">
        <v>48</v>
      </c>
      <c r="D510" s="878"/>
      <c r="E510" s="2"/>
      <c r="F510" s="2"/>
      <c r="G510" s="2"/>
      <c r="H510" s="2"/>
      <c r="I510" s="2"/>
      <c r="J510" s="2"/>
      <c r="K510" s="2"/>
      <c r="L510" s="2"/>
      <c r="M510" s="2"/>
      <c r="N510" s="2"/>
      <c r="O510" s="2"/>
      <c r="P510" s="2"/>
      <c r="Q510" s="2"/>
      <c r="R510" s="2"/>
      <c r="S510" s="2"/>
      <c r="T510" s="2"/>
      <c r="U510" s="2"/>
      <c r="V510" s="2"/>
      <c r="W510" s="2"/>
      <c r="X510" s="2"/>
      <c r="Y510" s="2"/>
      <c r="Z510" s="2"/>
    </row>
    <row r="511" spans="1:26" ht="66.75" customHeight="1">
      <c r="A511" s="21" t="s">
        <v>49</v>
      </c>
      <c r="B511" s="69" t="s">
        <v>387</v>
      </c>
      <c r="C511" s="895" t="s">
        <v>388</v>
      </c>
      <c r="D511" s="878"/>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78" customHeight="1">
      <c r="A512" s="21" t="s">
        <v>51</v>
      </c>
      <c r="B512" s="69" t="s">
        <v>389</v>
      </c>
      <c r="C512" s="883" t="s">
        <v>390</v>
      </c>
      <c r="D512" s="878"/>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66.75" customHeight="1">
      <c r="A513" s="21" t="s">
        <v>53</v>
      </c>
      <c r="B513" s="69" t="s">
        <v>391</v>
      </c>
      <c r="C513" s="883" t="s">
        <v>392</v>
      </c>
      <c r="D513" s="878"/>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66.75" customHeight="1">
      <c r="A514" s="21" t="s">
        <v>56</v>
      </c>
      <c r="B514" s="69" t="s">
        <v>393</v>
      </c>
      <c r="C514" s="883" t="s">
        <v>394</v>
      </c>
      <c r="D514" s="878"/>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66.75" customHeight="1">
      <c r="A515" s="21" t="s">
        <v>58</v>
      </c>
      <c r="B515" s="69" t="s">
        <v>8</v>
      </c>
      <c r="C515" s="883" t="s">
        <v>395</v>
      </c>
      <c r="D515" s="878"/>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66.75" customHeight="1">
      <c r="A516" s="21" t="s">
        <v>61</v>
      </c>
      <c r="B516" s="69" t="s">
        <v>8</v>
      </c>
      <c r="C516" s="883" t="s">
        <v>396</v>
      </c>
      <c r="D516" s="878"/>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66.75" customHeight="1">
      <c r="A517" s="21" t="s">
        <v>27</v>
      </c>
      <c r="B517" s="69" t="s">
        <v>397</v>
      </c>
      <c r="C517" s="883" t="s">
        <v>8</v>
      </c>
      <c r="D517" s="878"/>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2.75" customHeight="1">
      <c r="A518" s="2"/>
      <c r="B518" s="27"/>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896"/>
      <c r="B519" s="893"/>
      <c r="C519" s="893"/>
      <c r="D519" s="878"/>
      <c r="E519" s="2"/>
      <c r="F519" s="2"/>
      <c r="G519" s="2"/>
      <c r="H519" s="2"/>
      <c r="I519" s="2"/>
      <c r="J519" s="2"/>
      <c r="K519" s="2"/>
      <c r="L519" s="2"/>
      <c r="M519" s="2"/>
      <c r="N519" s="2"/>
      <c r="O519" s="2"/>
      <c r="P519" s="2"/>
      <c r="Q519" s="2"/>
      <c r="R519" s="2"/>
      <c r="S519" s="2"/>
      <c r="T519" s="2"/>
      <c r="U519" s="2"/>
      <c r="V519" s="2"/>
      <c r="W519" s="2"/>
      <c r="X519" s="2"/>
      <c r="Y519" s="67"/>
      <c r="Z519" s="67"/>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6" ht="16.5" customHeight="1">
      <c r="A521" s="8" t="s">
        <v>4</v>
      </c>
      <c r="B521" s="888" t="s">
        <v>398</v>
      </c>
      <c r="C521" s="889"/>
      <c r="D521" s="890"/>
      <c r="E521" s="7"/>
      <c r="F521" s="2"/>
      <c r="G521" s="2"/>
      <c r="H521" s="2"/>
      <c r="I521" s="2"/>
      <c r="J521" s="2"/>
      <c r="K521" s="2"/>
      <c r="L521" s="2"/>
      <c r="M521" s="2"/>
      <c r="N521" s="2"/>
      <c r="O521" s="2"/>
      <c r="P521" s="2"/>
      <c r="Q521" s="2"/>
      <c r="R521" s="2"/>
      <c r="S521" s="2"/>
      <c r="T521" s="2"/>
      <c r="U521" s="2"/>
      <c r="V521" s="2"/>
      <c r="W521" s="2"/>
      <c r="X521" s="2"/>
      <c r="Y521" s="2"/>
      <c r="Z521" s="2"/>
    </row>
    <row r="522" spans="1:26" ht="6" customHeight="1">
      <c r="A522" s="6"/>
      <c r="B522" s="6"/>
      <c r="C522" s="6"/>
      <c r="D522" s="6"/>
      <c r="E522" s="7"/>
      <c r="F522" s="2"/>
      <c r="G522" s="2"/>
      <c r="H522" s="2"/>
      <c r="I522" s="2"/>
      <c r="J522" s="2"/>
      <c r="K522" s="2"/>
      <c r="L522" s="2"/>
      <c r="M522" s="2"/>
      <c r="N522" s="2"/>
      <c r="O522" s="2"/>
      <c r="P522" s="2"/>
      <c r="Q522" s="2"/>
      <c r="R522" s="2"/>
      <c r="S522" s="2"/>
      <c r="T522" s="2"/>
      <c r="U522" s="2"/>
      <c r="V522" s="2"/>
      <c r="W522" s="2"/>
      <c r="X522" s="2"/>
      <c r="Y522" s="2"/>
      <c r="Z522" s="2"/>
    </row>
    <row r="523" spans="1:26" ht="28.5" customHeight="1">
      <c r="A523" s="9" t="s">
        <v>6</v>
      </c>
      <c r="B523" s="918">
        <v>44378</v>
      </c>
      <c r="C523" s="892"/>
      <c r="D523" s="892"/>
      <c r="E523" s="7"/>
      <c r="F523" s="2"/>
      <c r="G523" s="2"/>
      <c r="H523" s="2"/>
      <c r="I523" s="2"/>
      <c r="J523" s="2"/>
      <c r="K523" s="2"/>
      <c r="L523" s="2"/>
      <c r="M523" s="2"/>
      <c r="N523" s="2"/>
      <c r="O523" s="2"/>
      <c r="P523" s="2"/>
      <c r="Q523" s="2"/>
      <c r="R523" s="2"/>
      <c r="S523" s="2"/>
      <c r="T523" s="2"/>
      <c r="U523" s="2"/>
      <c r="V523" s="2"/>
      <c r="W523" s="2"/>
      <c r="X523" s="2"/>
      <c r="Y523" s="2"/>
      <c r="Z523" s="2"/>
    </row>
    <row r="524" spans="1:26" ht="7.5" customHeight="1">
      <c r="A524" s="10"/>
      <c r="B524" s="6"/>
      <c r="C524" s="6"/>
      <c r="D524" s="6"/>
      <c r="E524" s="7"/>
      <c r="F524" s="2"/>
      <c r="G524" s="2"/>
      <c r="H524" s="2"/>
      <c r="I524" s="2"/>
      <c r="J524" s="2"/>
      <c r="K524" s="2"/>
      <c r="L524" s="2"/>
      <c r="M524" s="2"/>
      <c r="N524" s="2"/>
      <c r="O524" s="2"/>
      <c r="P524" s="2"/>
      <c r="Q524" s="2"/>
      <c r="R524" s="2"/>
      <c r="S524" s="2"/>
      <c r="T524" s="2"/>
      <c r="U524" s="2"/>
      <c r="V524" s="2"/>
      <c r="W524" s="2"/>
      <c r="X524" s="2"/>
      <c r="Y524" s="2"/>
      <c r="Z524" s="2"/>
    </row>
    <row r="525" spans="1:26" ht="39" customHeight="1">
      <c r="A525" s="9" t="s">
        <v>7</v>
      </c>
      <c r="B525" s="888" t="s">
        <v>8</v>
      </c>
      <c r="C525" s="889"/>
      <c r="D525" s="890"/>
      <c r="E525" s="7"/>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6"/>
      <c r="B526" s="6"/>
      <c r="C526" s="6"/>
      <c r="D526" s="6"/>
      <c r="E526" s="7"/>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882" t="s">
        <v>9</v>
      </c>
      <c r="B527" s="893"/>
      <c r="C527" s="893"/>
      <c r="D527" s="878"/>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11" t="s">
        <v>10</v>
      </c>
      <c r="B528" s="11" t="s">
        <v>11</v>
      </c>
      <c r="C528" s="894" t="s">
        <v>12</v>
      </c>
      <c r="D528" s="881"/>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2" t="s">
        <v>13</v>
      </c>
      <c r="B529" s="23" t="s">
        <v>399</v>
      </c>
      <c r="C529" s="883" t="s">
        <v>400</v>
      </c>
      <c r="D529" s="878"/>
      <c r="E529" s="2"/>
      <c r="F529" s="2"/>
      <c r="G529" s="2"/>
      <c r="H529" s="2"/>
      <c r="I529" s="2"/>
      <c r="J529" s="2"/>
      <c r="K529" s="2"/>
      <c r="L529" s="2"/>
      <c r="M529" s="2"/>
      <c r="N529" s="2"/>
      <c r="O529" s="2"/>
      <c r="P529" s="2"/>
      <c r="Q529" s="2"/>
      <c r="R529" s="2"/>
      <c r="S529" s="2"/>
      <c r="T529" s="2"/>
      <c r="U529" s="2"/>
      <c r="V529" s="2"/>
      <c r="W529" s="2"/>
      <c r="X529" s="2"/>
      <c r="Y529" s="2"/>
      <c r="Z529" s="2"/>
    </row>
    <row r="530" spans="1:26" ht="150.75" customHeight="1">
      <c r="A530" s="12" t="s">
        <v>16</v>
      </c>
      <c r="B530" s="23" t="s">
        <v>401</v>
      </c>
      <c r="C530" s="883" t="s">
        <v>402</v>
      </c>
      <c r="D530" s="878"/>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2" t="s">
        <v>19</v>
      </c>
      <c r="B531" s="23" t="s">
        <v>403</v>
      </c>
      <c r="C531" s="883" t="s">
        <v>404</v>
      </c>
      <c r="D531" s="878"/>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2" t="s">
        <v>21</v>
      </c>
      <c r="B532" s="23" t="s">
        <v>405</v>
      </c>
      <c r="C532" s="883" t="s">
        <v>406</v>
      </c>
      <c r="D532" s="878"/>
      <c r="E532" s="5"/>
      <c r="F532" s="5"/>
      <c r="G532" s="5"/>
      <c r="H532" s="5"/>
      <c r="I532" s="5"/>
      <c r="J532" s="5"/>
      <c r="K532" s="5"/>
      <c r="L532" s="5"/>
      <c r="M532" s="5"/>
      <c r="N532" s="5"/>
      <c r="O532" s="5"/>
      <c r="P532" s="5"/>
      <c r="Q532" s="5"/>
      <c r="R532" s="5"/>
      <c r="S532" s="5"/>
      <c r="T532" s="5"/>
      <c r="U532" s="5"/>
      <c r="V532" s="5"/>
      <c r="W532" s="5"/>
      <c r="X532" s="5"/>
      <c r="Y532" s="5"/>
      <c r="Z532" s="5"/>
    </row>
    <row r="533" spans="1:26" ht="58.5" customHeight="1">
      <c r="A533" s="12" t="s">
        <v>24</v>
      </c>
      <c r="B533" s="23" t="s">
        <v>407</v>
      </c>
      <c r="C533" s="883" t="s">
        <v>408</v>
      </c>
      <c r="D533" s="878"/>
      <c r="E533" s="5"/>
      <c r="F533" s="5"/>
      <c r="G533" s="5"/>
      <c r="H533" s="5"/>
      <c r="I533" s="5"/>
      <c r="J533" s="5"/>
      <c r="K533" s="5"/>
      <c r="L533" s="5"/>
      <c r="M533" s="5"/>
      <c r="N533" s="5"/>
      <c r="O533" s="5"/>
      <c r="P533" s="5"/>
      <c r="Q533" s="5"/>
      <c r="R533" s="5"/>
      <c r="S533" s="5"/>
      <c r="T533" s="5"/>
      <c r="U533" s="5"/>
      <c r="V533" s="5"/>
      <c r="W533" s="5"/>
      <c r="X533" s="5"/>
      <c r="Y533" s="5"/>
      <c r="Z533" s="5"/>
    </row>
    <row r="534" spans="1:26" ht="58.5" customHeight="1">
      <c r="A534" s="12" t="s">
        <v>25</v>
      </c>
      <c r="B534" s="70" t="s">
        <v>37</v>
      </c>
      <c r="C534" s="883" t="s">
        <v>409</v>
      </c>
      <c r="D534" s="878"/>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2" t="s">
        <v>27</v>
      </c>
      <c r="B535" s="23" t="s">
        <v>410</v>
      </c>
      <c r="C535" s="914" t="s">
        <v>411</v>
      </c>
      <c r="D535" s="878"/>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879" t="s">
        <v>30</v>
      </c>
      <c r="B536" s="880"/>
      <c r="C536" s="880"/>
      <c r="D536" s="881"/>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11" t="s">
        <v>10</v>
      </c>
      <c r="B537" s="16" t="s">
        <v>11</v>
      </c>
      <c r="C537" s="882" t="s">
        <v>12</v>
      </c>
      <c r="D537" s="878"/>
      <c r="E537" s="2"/>
      <c r="F537" s="2"/>
      <c r="G537" s="2"/>
      <c r="H537" s="2"/>
      <c r="I537" s="2"/>
      <c r="J537" s="2"/>
      <c r="K537" s="2"/>
      <c r="L537" s="2"/>
      <c r="M537" s="2"/>
      <c r="N537" s="2"/>
      <c r="O537" s="2"/>
      <c r="P537" s="2"/>
      <c r="Q537" s="2"/>
      <c r="R537" s="2"/>
      <c r="S537" s="2"/>
      <c r="T537" s="2"/>
      <c r="U537" s="2"/>
      <c r="V537" s="2"/>
      <c r="W537" s="2"/>
      <c r="X537" s="2"/>
      <c r="Y537" s="2"/>
      <c r="Z537" s="2"/>
    </row>
    <row r="538" spans="1:26" ht="51" customHeight="1">
      <c r="A538" s="12" t="s">
        <v>31</v>
      </c>
      <c r="B538" s="25" t="s">
        <v>412</v>
      </c>
      <c r="C538" s="883" t="s">
        <v>413</v>
      </c>
      <c r="D538" s="878"/>
      <c r="E538" s="2"/>
      <c r="F538" s="2"/>
      <c r="G538" s="2"/>
      <c r="H538" s="2"/>
      <c r="I538" s="2"/>
      <c r="J538" s="2"/>
      <c r="K538" s="2"/>
      <c r="L538" s="2"/>
      <c r="M538" s="2"/>
      <c r="N538" s="2"/>
      <c r="O538" s="2"/>
      <c r="P538" s="2"/>
      <c r="Q538" s="2"/>
      <c r="R538" s="2"/>
      <c r="S538" s="2"/>
      <c r="T538" s="2"/>
      <c r="U538" s="2"/>
      <c r="V538" s="2"/>
      <c r="W538" s="2"/>
      <c r="X538" s="2"/>
      <c r="Y538" s="2"/>
      <c r="Z538" s="2"/>
    </row>
    <row r="539" spans="1:26" ht="51" customHeight="1">
      <c r="A539" s="12" t="s">
        <v>33</v>
      </c>
      <c r="B539" s="19" t="s">
        <v>8</v>
      </c>
      <c r="C539" s="895" t="s">
        <v>8</v>
      </c>
      <c r="D539" s="878"/>
      <c r="E539" s="2"/>
      <c r="F539" s="2"/>
      <c r="G539" s="2"/>
      <c r="H539" s="2"/>
      <c r="I539" s="2"/>
      <c r="J539" s="2"/>
      <c r="K539" s="2"/>
      <c r="L539" s="2"/>
      <c r="M539" s="2"/>
      <c r="N539" s="2"/>
      <c r="O539" s="2"/>
      <c r="P539" s="2"/>
      <c r="Q539" s="2"/>
      <c r="R539" s="2"/>
      <c r="S539" s="2"/>
      <c r="T539" s="2"/>
      <c r="U539" s="2"/>
      <c r="V539" s="2"/>
      <c r="W539" s="2"/>
      <c r="X539" s="2"/>
      <c r="Y539" s="2"/>
      <c r="Z539" s="2"/>
    </row>
    <row r="540" spans="1:26" ht="51" customHeight="1">
      <c r="A540" s="12" t="s">
        <v>36</v>
      </c>
      <c r="B540" s="17" t="s">
        <v>8</v>
      </c>
      <c r="C540" s="895" t="s">
        <v>8</v>
      </c>
      <c r="D540" s="878"/>
      <c r="E540" s="2"/>
      <c r="F540" s="2"/>
      <c r="G540" s="2"/>
      <c r="H540" s="2"/>
      <c r="I540" s="2"/>
      <c r="J540" s="2"/>
      <c r="K540" s="2"/>
      <c r="L540" s="2"/>
      <c r="M540" s="2"/>
      <c r="N540" s="2"/>
      <c r="O540" s="2"/>
      <c r="P540" s="2"/>
      <c r="Q540" s="2"/>
      <c r="R540" s="2"/>
      <c r="S540" s="2"/>
      <c r="T540" s="2"/>
      <c r="U540" s="2"/>
      <c r="V540" s="2"/>
      <c r="W540" s="2"/>
      <c r="X540" s="2"/>
      <c r="Y540" s="2"/>
      <c r="Z540" s="2"/>
    </row>
    <row r="541" spans="1:26" ht="78.75" customHeight="1">
      <c r="A541" s="12" t="s">
        <v>38</v>
      </c>
      <c r="B541" s="25" t="s">
        <v>414</v>
      </c>
      <c r="C541" s="883" t="s">
        <v>415</v>
      </c>
      <c r="D541" s="878"/>
      <c r="E541" s="2"/>
      <c r="F541" s="2"/>
      <c r="G541" s="2"/>
      <c r="H541" s="2"/>
      <c r="I541" s="2"/>
      <c r="J541" s="2"/>
      <c r="K541" s="2"/>
      <c r="L541" s="2"/>
      <c r="M541" s="2"/>
      <c r="N541" s="2"/>
      <c r="O541" s="2"/>
      <c r="P541" s="2"/>
      <c r="Q541" s="2"/>
      <c r="R541" s="2"/>
      <c r="S541" s="2"/>
      <c r="T541" s="2"/>
      <c r="U541" s="2"/>
      <c r="V541" s="2"/>
      <c r="W541" s="2"/>
      <c r="X541" s="2"/>
      <c r="Y541" s="2"/>
      <c r="Z541" s="2"/>
    </row>
    <row r="542" spans="1:26" ht="117.75" customHeight="1">
      <c r="A542" s="12" t="s">
        <v>40</v>
      </c>
      <c r="B542" s="17" t="s">
        <v>416</v>
      </c>
      <c r="C542" s="895" t="s">
        <v>417</v>
      </c>
      <c r="D542" s="878"/>
      <c r="E542" s="2"/>
      <c r="F542" s="2"/>
      <c r="G542" s="2"/>
      <c r="H542" s="2"/>
      <c r="I542" s="2"/>
      <c r="J542" s="2"/>
      <c r="K542" s="2"/>
      <c r="L542" s="2"/>
      <c r="M542" s="2"/>
      <c r="N542" s="2"/>
      <c r="O542" s="2"/>
      <c r="P542" s="2"/>
      <c r="Q542" s="2"/>
      <c r="R542" s="2"/>
      <c r="S542" s="2"/>
      <c r="T542" s="2"/>
      <c r="U542" s="2"/>
      <c r="V542" s="2"/>
      <c r="W542" s="2"/>
      <c r="X542" s="2"/>
      <c r="Y542" s="2"/>
      <c r="Z542" s="2"/>
    </row>
    <row r="543" spans="1:26" ht="51" customHeight="1">
      <c r="A543" s="12" t="s">
        <v>42</v>
      </c>
      <c r="B543" s="20" t="s">
        <v>8</v>
      </c>
      <c r="C543" s="895"/>
      <c r="D543" s="878"/>
      <c r="E543" s="2"/>
      <c r="F543" s="2"/>
      <c r="G543" s="2"/>
      <c r="H543" s="2"/>
      <c r="I543" s="2"/>
      <c r="J543" s="2"/>
      <c r="K543" s="2"/>
      <c r="L543" s="2"/>
      <c r="M543" s="2"/>
      <c r="N543" s="2"/>
      <c r="O543" s="2"/>
      <c r="P543" s="2"/>
      <c r="Q543" s="2"/>
      <c r="R543" s="2"/>
      <c r="S543" s="2"/>
      <c r="T543" s="2"/>
      <c r="U543" s="2"/>
      <c r="V543" s="2"/>
      <c r="W543" s="2"/>
      <c r="X543" s="2"/>
      <c r="Y543" s="2"/>
      <c r="Z543" s="2"/>
    </row>
    <row r="544" spans="1:26" ht="93" customHeight="1">
      <c r="A544" s="21" t="s">
        <v>43</v>
      </c>
      <c r="B544" s="20" t="s">
        <v>8</v>
      </c>
      <c r="C544" s="895" t="s">
        <v>418</v>
      </c>
      <c r="D544" s="878"/>
      <c r="E544" s="2"/>
      <c r="F544" s="2"/>
      <c r="G544" s="2"/>
      <c r="H544" s="2"/>
      <c r="I544" s="2"/>
      <c r="J544" s="2"/>
      <c r="K544" s="2"/>
      <c r="L544" s="2"/>
      <c r="M544" s="2"/>
      <c r="N544" s="2"/>
      <c r="O544" s="2"/>
      <c r="P544" s="2"/>
      <c r="Q544" s="2"/>
      <c r="R544" s="2"/>
      <c r="S544" s="2"/>
      <c r="T544" s="2"/>
      <c r="U544" s="2"/>
      <c r="V544" s="2"/>
      <c r="W544" s="2"/>
      <c r="X544" s="2"/>
      <c r="Y544" s="2"/>
      <c r="Z544" s="2"/>
    </row>
    <row r="545" spans="1:26" ht="58.5" customHeight="1">
      <c r="A545" s="12" t="s">
        <v>27</v>
      </c>
      <c r="B545" s="20" t="s">
        <v>8</v>
      </c>
      <c r="C545" s="883" t="s">
        <v>419</v>
      </c>
      <c r="D545" s="878"/>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884" t="s">
        <v>46</v>
      </c>
      <c r="B546" s="880"/>
      <c r="C546" s="880"/>
      <c r="D546" s="881"/>
      <c r="E546" s="2"/>
      <c r="F546" s="2"/>
      <c r="G546" s="2"/>
      <c r="H546" s="2"/>
      <c r="I546" s="2"/>
      <c r="J546" s="2"/>
      <c r="K546" s="2"/>
      <c r="L546" s="2"/>
      <c r="M546" s="2"/>
      <c r="N546" s="2"/>
      <c r="O546" s="2"/>
      <c r="P546" s="2"/>
      <c r="Q546" s="2"/>
      <c r="R546" s="2"/>
      <c r="S546" s="2"/>
      <c r="T546" s="2"/>
      <c r="U546" s="2"/>
      <c r="V546" s="2"/>
      <c r="W546" s="2"/>
      <c r="X546" s="2"/>
      <c r="Y546" s="2"/>
      <c r="Z546" s="2"/>
    </row>
    <row r="547" spans="1:26" ht="21.75" customHeight="1">
      <c r="A547" s="11" t="s">
        <v>10</v>
      </c>
      <c r="B547" s="22" t="s">
        <v>47</v>
      </c>
      <c r="C547" s="885" t="s">
        <v>48</v>
      </c>
      <c r="D547" s="878"/>
      <c r="E547" s="2"/>
      <c r="F547" s="2"/>
      <c r="G547" s="2"/>
      <c r="H547" s="2"/>
      <c r="I547" s="2"/>
      <c r="J547" s="2"/>
      <c r="K547" s="2"/>
      <c r="L547" s="2"/>
      <c r="M547" s="2"/>
      <c r="N547" s="2"/>
      <c r="O547" s="2"/>
      <c r="P547" s="2"/>
      <c r="Q547" s="2"/>
      <c r="R547" s="2"/>
      <c r="S547" s="2"/>
      <c r="T547" s="2"/>
      <c r="U547" s="2"/>
      <c r="V547" s="2"/>
      <c r="W547" s="2"/>
      <c r="X547" s="2"/>
      <c r="Y547" s="2"/>
      <c r="Z547" s="2"/>
    </row>
    <row r="548" spans="1:26" ht="115.5" customHeight="1">
      <c r="A548" s="21" t="s">
        <v>49</v>
      </c>
      <c r="B548" s="36" t="s">
        <v>8</v>
      </c>
      <c r="C548" s="883" t="s">
        <v>420</v>
      </c>
      <c r="D548" s="878"/>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27" customHeight="1">
      <c r="A549" s="21" t="s">
        <v>51</v>
      </c>
      <c r="B549" s="36" t="s">
        <v>8</v>
      </c>
      <c r="C549" s="883" t="s">
        <v>421</v>
      </c>
      <c r="D549" s="878"/>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73.5" customHeight="1">
      <c r="A550" s="21" t="s">
        <v>53</v>
      </c>
      <c r="B550" s="35" t="s">
        <v>391</v>
      </c>
      <c r="C550" s="895" t="s">
        <v>422</v>
      </c>
      <c r="D550" s="878"/>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c r="A551" s="21" t="s">
        <v>56</v>
      </c>
      <c r="B551" s="36" t="s">
        <v>8</v>
      </c>
      <c r="C551" s="895" t="s">
        <v>8</v>
      </c>
      <c r="D551" s="878"/>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73.5" customHeight="1">
      <c r="A552" s="21" t="s">
        <v>58</v>
      </c>
      <c r="B552" s="36" t="s">
        <v>8</v>
      </c>
      <c r="C552" s="883" t="s">
        <v>423</v>
      </c>
      <c r="D552" s="878"/>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c r="A553" s="21" t="s">
        <v>61</v>
      </c>
      <c r="B553" s="36" t="s">
        <v>8</v>
      </c>
      <c r="C553" s="895" t="s">
        <v>8</v>
      </c>
      <c r="D553" s="878"/>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73.5" customHeight="1">
      <c r="A554" s="21" t="s">
        <v>27</v>
      </c>
      <c r="B554" s="35" t="s">
        <v>424</v>
      </c>
      <c r="C554" s="895" t="s">
        <v>8</v>
      </c>
      <c r="D554" s="878"/>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2.75" customHeight="1">
      <c r="A555" s="2"/>
      <c r="B555" s="27"/>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896"/>
      <c r="B556" s="893"/>
      <c r="C556" s="893"/>
      <c r="D556" s="878"/>
      <c r="E556" s="2"/>
      <c r="F556" s="2"/>
      <c r="G556" s="2"/>
      <c r="H556" s="2"/>
      <c r="I556" s="2"/>
      <c r="J556" s="2"/>
      <c r="K556" s="2"/>
      <c r="L556" s="2"/>
      <c r="M556" s="2"/>
      <c r="N556" s="2"/>
      <c r="O556" s="2"/>
      <c r="P556" s="2"/>
      <c r="Q556" s="2"/>
      <c r="R556" s="2"/>
      <c r="S556" s="2"/>
      <c r="T556" s="2"/>
      <c r="U556" s="2"/>
      <c r="V556" s="2"/>
      <c r="W556" s="2"/>
      <c r="X556" s="2"/>
      <c r="Y556" s="67"/>
      <c r="Z556" s="67"/>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6" ht="16.5" customHeight="1">
      <c r="A558" s="8" t="s">
        <v>4</v>
      </c>
      <c r="B558" s="888" t="s">
        <v>250</v>
      </c>
      <c r="C558" s="889"/>
      <c r="D558" s="890"/>
      <c r="E558" s="7"/>
      <c r="F558" s="2"/>
      <c r="G558" s="2"/>
      <c r="H558" s="2"/>
      <c r="I558" s="2"/>
      <c r="J558" s="2"/>
      <c r="K558" s="2"/>
      <c r="L558" s="2"/>
      <c r="M558" s="2"/>
      <c r="N558" s="2"/>
      <c r="O558" s="2"/>
      <c r="P558" s="2"/>
      <c r="Q558" s="2"/>
      <c r="R558" s="2"/>
      <c r="S558" s="2"/>
      <c r="T558" s="2"/>
      <c r="U558" s="2"/>
      <c r="V558" s="2"/>
      <c r="W558" s="2"/>
      <c r="X558" s="2"/>
      <c r="Y558" s="2"/>
      <c r="Z558" s="2"/>
    </row>
    <row r="559" spans="1:26" ht="6" customHeight="1">
      <c r="A559" s="6"/>
      <c r="B559" s="6"/>
      <c r="C559" s="6"/>
      <c r="D559" s="6"/>
      <c r="E559" s="7"/>
      <c r="F559" s="2"/>
      <c r="G559" s="2"/>
      <c r="H559" s="2"/>
      <c r="I559" s="2"/>
      <c r="J559" s="2"/>
      <c r="K559" s="2"/>
      <c r="L559" s="2"/>
      <c r="M559" s="2"/>
      <c r="N559" s="2"/>
      <c r="O559" s="2"/>
      <c r="P559" s="2"/>
      <c r="Q559" s="2"/>
      <c r="R559" s="2"/>
      <c r="S559" s="2"/>
      <c r="T559" s="2"/>
      <c r="U559" s="2"/>
      <c r="V559" s="2"/>
      <c r="W559" s="2"/>
      <c r="X559" s="2"/>
      <c r="Y559" s="2"/>
      <c r="Z559" s="2"/>
    </row>
    <row r="560" spans="1:26" ht="28.5" customHeight="1">
      <c r="A560" s="9" t="s">
        <v>6</v>
      </c>
      <c r="B560" s="918">
        <v>44558</v>
      </c>
      <c r="C560" s="892"/>
      <c r="D560" s="892"/>
      <c r="E560" s="7"/>
      <c r="F560" s="2"/>
      <c r="G560" s="2"/>
      <c r="H560" s="2"/>
      <c r="I560" s="2"/>
      <c r="J560" s="2"/>
      <c r="K560" s="2"/>
      <c r="L560" s="2"/>
      <c r="M560" s="2"/>
      <c r="N560" s="2"/>
      <c r="O560" s="2"/>
      <c r="P560" s="2"/>
      <c r="Q560" s="2"/>
      <c r="R560" s="2"/>
      <c r="S560" s="2"/>
      <c r="T560" s="2"/>
      <c r="U560" s="2"/>
      <c r="V560" s="2"/>
      <c r="W560" s="2"/>
      <c r="X560" s="2"/>
      <c r="Y560" s="2"/>
      <c r="Z560" s="2"/>
    </row>
    <row r="561" spans="1:26" ht="7.5" customHeight="1">
      <c r="A561" s="10"/>
      <c r="B561" s="6"/>
      <c r="C561" s="6"/>
      <c r="D561" s="6"/>
      <c r="E561" s="7"/>
      <c r="F561" s="2"/>
      <c r="G561" s="2"/>
      <c r="H561" s="2"/>
      <c r="I561" s="2"/>
      <c r="J561" s="2"/>
      <c r="K561" s="2"/>
      <c r="L561" s="2"/>
      <c r="M561" s="2"/>
      <c r="N561" s="2"/>
      <c r="O561" s="2"/>
      <c r="P561" s="2"/>
      <c r="Q561" s="2"/>
      <c r="R561" s="2"/>
      <c r="S561" s="2"/>
      <c r="T561" s="2"/>
      <c r="U561" s="2"/>
      <c r="V561" s="2"/>
      <c r="W561" s="2"/>
      <c r="X561" s="2"/>
      <c r="Y561" s="2"/>
      <c r="Z561" s="2"/>
    </row>
    <row r="562" spans="1:26" ht="39" customHeight="1">
      <c r="A562" s="9" t="s">
        <v>7</v>
      </c>
      <c r="B562" s="888" t="s">
        <v>8</v>
      </c>
      <c r="C562" s="889"/>
      <c r="D562" s="890"/>
      <c r="E562" s="7"/>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6"/>
      <c r="B563" s="6"/>
      <c r="C563" s="6"/>
      <c r="D563" s="6"/>
      <c r="E563" s="7"/>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882" t="s">
        <v>9</v>
      </c>
      <c r="B564" s="893"/>
      <c r="C564" s="893"/>
      <c r="D564" s="878"/>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11" t="s">
        <v>10</v>
      </c>
      <c r="B565" s="11" t="s">
        <v>11</v>
      </c>
      <c r="C565" s="894" t="s">
        <v>12</v>
      </c>
      <c r="D565" s="881"/>
      <c r="E565" s="2"/>
      <c r="F565" s="2"/>
      <c r="G565" s="2"/>
      <c r="H565" s="2"/>
      <c r="I565" s="2"/>
      <c r="J565" s="2"/>
      <c r="K565" s="2"/>
      <c r="L565" s="2"/>
      <c r="M565" s="2"/>
      <c r="N565" s="2"/>
      <c r="O565" s="2"/>
      <c r="P565" s="2"/>
      <c r="Q565" s="2"/>
      <c r="R565" s="2"/>
      <c r="S565" s="2"/>
      <c r="T565" s="2"/>
      <c r="U565" s="2"/>
      <c r="V565" s="2"/>
      <c r="W565" s="2"/>
      <c r="X565" s="2"/>
      <c r="Y565" s="2"/>
      <c r="Z565" s="2"/>
    </row>
    <row r="566" spans="1:26" ht="264.75" customHeight="1">
      <c r="A566" s="12" t="s">
        <v>13</v>
      </c>
      <c r="B566" s="19" t="s">
        <v>251</v>
      </c>
      <c r="C566" s="933" t="s">
        <v>425</v>
      </c>
      <c r="D566" s="878"/>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2" t="s">
        <v>16</v>
      </c>
      <c r="B567" s="55" t="s">
        <v>426</v>
      </c>
      <c r="C567" s="928" t="s">
        <v>427</v>
      </c>
      <c r="D567" s="878"/>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2" t="s">
        <v>19</v>
      </c>
      <c r="B568" s="55" t="s">
        <v>255</v>
      </c>
      <c r="C568" s="928" t="s">
        <v>256</v>
      </c>
      <c r="D568" s="878"/>
      <c r="E568" s="2"/>
      <c r="F568" s="2"/>
      <c r="G568" s="2"/>
      <c r="H568" s="2"/>
      <c r="I568" s="2"/>
      <c r="J568" s="2"/>
      <c r="K568" s="2"/>
      <c r="L568" s="2"/>
      <c r="M568" s="2"/>
      <c r="N568" s="2"/>
      <c r="O568" s="2"/>
      <c r="P568" s="2"/>
      <c r="Q568" s="2"/>
      <c r="R568" s="2"/>
      <c r="S568" s="2"/>
      <c r="T568" s="2"/>
      <c r="U568" s="2"/>
      <c r="V568" s="2"/>
      <c r="W568" s="2"/>
      <c r="X568" s="2"/>
      <c r="Y568" s="2"/>
      <c r="Z568" s="2"/>
    </row>
    <row r="569" spans="1:26" ht="93" customHeight="1">
      <c r="A569" s="12" t="s">
        <v>21</v>
      </c>
      <c r="B569" s="55" t="s">
        <v>428</v>
      </c>
      <c r="C569" s="877" t="s">
        <v>258</v>
      </c>
      <c r="D569" s="878"/>
      <c r="E569" s="5"/>
      <c r="F569" s="5"/>
      <c r="G569" s="5"/>
      <c r="H569" s="5"/>
      <c r="I569" s="5"/>
      <c r="J569" s="5"/>
      <c r="K569" s="5"/>
      <c r="L569" s="5"/>
      <c r="M569" s="5"/>
      <c r="N569" s="5"/>
      <c r="O569" s="5"/>
      <c r="P569" s="5"/>
      <c r="Q569" s="5"/>
      <c r="R569" s="5"/>
      <c r="S569" s="5"/>
      <c r="T569" s="5"/>
      <c r="U569" s="5"/>
      <c r="V569" s="5"/>
      <c r="W569" s="5"/>
      <c r="X569" s="5"/>
      <c r="Y569" s="5"/>
      <c r="Z569" s="5"/>
    </row>
    <row r="570" spans="1:26" ht="144.75" customHeight="1">
      <c r="A570" s="12" t="s">
        <v>24</v>
      </c>
      <c r="B570" s="55" t="s">
        <v>259</v>
      </c>
      <c r="C570" s="877" t="s">
        <v>260</v>
      </c>
      <c r="D570" s="878"/>
      <c r="E570" s="5"/>
      <c r="F570" s="5"/>
      <c r="G570" s="5"/>
      <c r="H570" s="5"/>
      <c r="I570" s="5"/>
      <c r="J570" s="5"/>
      <c r="K570" s="5"/>
      <c r="L570" s="5"/>
      <c r="M570" s="5"/>
      <c r="N570" s="5"/>
      <c r="O570" s="5"/>
      <c r="P570" s="5"/>
      <c r="Q570" s="5"/>
      <c r="R570" s="5"/>
      <c r="S570" s="5"/>
      <c r="T570" s="5"/>
      <c r="U570" s="5"/>
      <c r="V570" s="5"/>
      <c r="W570" s="5"/>
      <c r="X570" s="5"/>
      <c r="Y570" s="5"/>
      <c r="Z570" s="5"/>
    </row>
    <row r="571" spans="1:26" ht="123" customHeight="1">
      <c r="A571" s="12" t="s">
        <v>25</v>
      </c>
      <c r="B571" s="55" t="s">
        <v>261</v>
      </c>
      <c r="C571" s="877" t="s">
        <v>262</v>
      </c>
      <c r="D571" s="878"/>
      <c r="E571" s="2"/>
      <c r="F571" s="2"/>
      <c r="G571" s="2"/>
      <c r="H571" s="2"/>
      <c r="I571" s="2"/>
      <c r="J571" s="2"/>
      <c r="K571" s="2"/>
      <c r="L571" s="2"/>
      <c r="M571" s="2"/>
      <c r="N571" s="2"/>
      <c r="O571" s="2"/>
      <c r="P571" s="2"/>
      <c r="Q571" s="2"/>
      <c r="R571" s="2"/>
      <c r="S571" s="2"/>
      <c r="T571" s="2"/>
      <c r="U571" s="2"/>
      <c r="V571" s="2"/>
      <c r="W571" s="2"/>
      <c r="X571" s="2"/>
      <c r="Y571" s="2"/>
      <c r="Z571" s="2"/>
    </row>
    <row r="572" spans="1:26" ht="117" customHeight="1">
      <c r="A572" s="12" t="s">
        <v>27</v>
      </c>
      <c r="B572" s="35" t="s">
        <v>263</v>
      </c>
      <c r="C572" s="887" t="s">
        <v>264</v>
      </c>
      <c r="D572" s="878"/>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879" t="s">
        <v>30</v>
      </c>
      <c r="B573" s="880"/>
      <c r="C573" s="880"/>
      <c r="D573" s="881"/>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11" t="s">
        <v>10</v>
      </c>
      <c r="B574" s="16" t="s">
        <v>11</v>
      </c>
      <c r="C574" s="882" t="s">
        <v>12</v>
      </c>
      <c r="D574" s="878"/>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2" t="s">
        <v>31</v>
      </c>
      <c r="B575" s="55" t="s">
        <v>265</v>
      </c>
      <c r="C575" s="877" t="s">
        <v>8</v>
      </c>
      <c r="D575" s="878"/>
      <c r="E575" s="2"/>
      <c r="F575" s="2"/>
      <c r="G575" s="2"/>
      <c r="H575" s="2"/>
      <c r="I575" s="2"/>
      <c r="J575" s="2"/>
      <c r="K575" s="2"/>
      <c r="L575" s="2"/>
      <c r="M575" s="2"/>
      <c r="N575" s="2"/>
      <c r="O575" s="2"/>
      <c r="P575" s="2"/>
      <c r="Q575" s="2"/>
      <c r="R575" s="2"/>
      <c r="S575" s="2"/>
      <c r="T575" s="2"/>
      <c r="U575" s="2"/>
      <c r="V575" s="2"/>
      <c r="W575" s="2"/>
      <c r="X575" s="2"/>
      <c r="Y575" s="2"/>
      <c r="Z575" s="2"/>
    </row>
    <row r="576" spans="1:26" ht="106.5" customHeight="1">
      <c r="A576" s="12" t="s">
        <v>33</v>
      </c>
      <c r="B576" s="55" t="s">
        <v>8</v>
      </c>
      <c r="C576" s="877" t="s">
        <v>429</v>
      </c>
      <c r="D576" s="878"/>
      <c r="E576" s="2"/>
      <c r="F576" s="2"/>
      <c r="G576" s="2"/>
      <c r="H576" s="2"/>
      <c r="I576" s="2"/>
      <c r="J576" s="2"/>
      <c r="K576" s="2"/>
      <c r="L576" s="2"/>
      <c r="M576" s="2"/>
      <c r="N576" s="2"/>
      <c r="O576" s="2"/>
      <c r="P576" s="2"/>
      <c r="Q576" s="2"/>
      <c r="R576" s="2"/>
      <c r="S576" s="2"/>
      <c r="T576" s="2"/>
      <c r="U576" s="2"/>
      <c r="V576" s="2"/>
      <c r="W576" s="2"/>
      <c r="X576" s="2"/>
      <c r="Y576" s="2"/>
      <c r="Z576" s="2"/>
    </row>
    <row r="577" spans="1:26" ht="90.75" customHeight="1">
      <c r="A577" s="12" t="s">
        <v>36</v>
      </c>
      <c r="B577" s="55" t="s">
        <v>267</v>
      </c>
      <c r="C577" s="877" t="s">
        <v>268</v>
      </c>
      <c r="D577" s="878"/>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2" t="s">
        <v>38</v>
      </c>
      <c r="B578" s="55" t="s">
        <v>8</v>
      </c>
      <c r="C578" s="877" t="s">
        <v>8</v>
      </c>
      <c r="D578" s="878"/>
      <c r="E578" s="2"/>
      <c r="F578" s="2"/>
      <c r="G578" s="2"/>
      <c r="H578" s="2"/>
      <c r="I578" s="2"/>
      <c r="J578" s="2"/>
      <c r="K578" s="2"/>
      <c r="L578" s="2"/>
      <c r="M578" s="2"/>
      <c r="N578" s="2"/>
      <c r="O578" s="2"/>
      <c r="P578" s="2"/>
      <c r="Q578" s="2"/>
      <c r="R578" s="2"/>
      <c r="S578" s="2"/>
      <c r="T578" s="2"/>
      <c r="U578" s="2"/>
      <c r="V578" s="2"/>
      <c r="W578" s="2"/>
      <c r="X578" s="2"/>
      <c r="Y578" s="2"/>
      <c r="Z578" s="2"/>
    </row>
    <row r="579" spans="1:26" ht="63.75" customHeight="1">
      <c r="A579" s="12" t="s">
        <v>40</v>
      </c>
      <c r="B579" s="55" t="s">
        <v>269</v>
      </c>
      <c r="C579" s="877" t="s">
        <v>270</v>
      </c>
      <c r="D579" s="878"/>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2" t="s">
        <v>42</v>
      </c>
      <c r="B580" s="55" t="s">
        <v>271</v>
      </c>
      <c r="C580" s="877" t="s">
        <v>8</v>
      </c>
      <c r="D580" s="878"/>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1" t="s">
        <v>43</v>
      </c>
      <c r="B581" s="55" t="s">
        <v>272</v>
      </c>
      <c r="C581" s="877" t="s">
        <v>273</v>
      </c>
      <c r="D581" s="878"/>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2" t="s">
        <v>27</v>
      </c>
      <c r="B582" s="55" t="s">
        <v>274</v>
      </c>
      <c r="C582" s="877" t="s">
        <v>8</v>
      </c>
      <c r="D582" s="878"/>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884" t="s">
        <v>46</v>
      </c>
      <c r="B583" s="880"/>
      <c r="C583" s="880"/>
      <c r="D583" s="881"/>
      <c r="E583" s="2"/>
      <c r="F583" s="2"/>
      <c r="G583" s="2"/>
      <c r="H583" s="2"/>
      <c r="I583" s="2"/>
      <c r="J583" s="2"/>
      <c r="K583" s="2"/>
      <c r="L583" s="2"/>
      <c r="M583" s="2"/>
      <c r="N583" s="2"/>
      <c r="O583" s="2"/>
      <c r="P583" s="2"/>
      <c r="Q583" s="2"/>
      <c r="R583" s="2"/>
      <c r="S583" s="2"/>
      <c r="T583" s="2"/>
      <c r="U583" s="2"/>
      <c r="V583" s="2"/>
      <c r="W583" s="2"/>
      <c r="X583" s="2"/>
      <c r="Y583" s="2"/>
      <c r="Z583" s="2"/>
    </row>
    <row r="584" spans="1:26" ht="21.75" customHeight="1">
      <c r="A584" s="11" t="s">
        <v>10</v>
      </c>
      <c r="B584" s="22" t="s">
        <v>47</v>
      </c>
      <c r="C584" s="885" t="s">
        <v>48</v>
      </c>
      <c r="D584" s="878"/>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1" t="s">
        <v>49</v>
      </c>
      <c r="B585" s="55" t="s">
        <v>430</v>
      </c>
      <c r="C585" s="877" t="s">
        <v>276</v>
      </c>
      <c r="D585" s="878"/>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c r="A586" s="21" t="s">
        <v>51</v>
      </c>
      <c r="B586" s="55" t="s">
        <v>431</v>
      </c>
      <c r="C586" s="877" t="s">
        <v>278</v>
      </c>
      <c r="D586" s="878"/>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c r="A587" s="21" t="s">
        <v>53</v>
      </c>
      <c r="B587" s="55" t="s">
        <v>279</v>
      </c>
      <c r="C587" s="877" t="s">
        <v>280</v>
      </c>
      <c r="D587" s="878"/>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c r="A588" s="21" t="s">
        <v>56</v>
      </c>
      <c r="B588" s="55" t="s">
        <v>281</v>
      </c>
      <c r="C588" s="877" t="s">
        <v>282</v>
      </c>
      <c r="D588" s="878"/>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c r="A589" s="21" t="s">
        <v>58</v>
      </c>
      <c r="B589" s="55" t="s">
        <v>432</v>
      </c>
      <c r="C589" s="877" t="s">
        <v>284</v>
      </c>
      <c r="D589" s="878"/>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c r="A590" s="21" t="s">
        <v>61</v>
      </c>
      <c r="B590" s="55" t="s">
        <v>285</v>
      </c>
      <c r="C590" s="877" t="s">
        <v>433</v>
      </c>
      <c r="D590" s="878"/>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c r="A591" s="21" t="s">
        <v>27</v>
      </c>
      <c r="B591" s="55" t="s">
        <v>434</v>
      </c>
      <c r="C591" s="877" t="s">
        <v>288</v>
      </c>
      <c r="D591" s="878"/>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2.75" customHeight="1">
      <c r="A592" s="2"/>
      <c r="B592" s="27"/>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896"/>
      <c r="B594" s="893"/>
      <c r="C594" s="893"/>
      <c r="D594" s="878"/>
      <c r="E594" s="2"/>
      <c r="F594" s="2"/>
      <c r="G594" s="2"/>
      <c r="H594" s="2"/>
      <c r="I594" s="2"/>
      <c r="J594" s="2"/>
      <c r="K594" s="2"/>
      <c r="L594" s="2"/>
      <c r="M594" s="2"/>
      <c r="N594" s="2"/>
      <c r="O594" s="2"/>
      <c r="P594" s="2"/>
      <c r="Q594" s="2"/>
      <c r="R594" s="2"/>
      <c r="S594" s="2"/>
      <c r="T594" s="2"/>
      <c r="U594" s="2"/>
      <c r="V594" s="2"/>
      <c r="W594" s="2"/>
      <c r="X594" s="2"/>
      <c r="Y594" s="67"/>
      <c r="Z594" s="67"/>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6" ht="16.5" customHeight="1">
      <c r="A596" s="8" t="s">
        <v>4</v>
      </c>
      <c r="B596" s="888" t="s">
        <v>435</v>
      </c>
      <c r="C596" s="889"/>
      <c r="D596" s="890"/>
      <c r="E596" s="7"/>
      <c r="F596" s="2"/>
      <c r="G596" s="2"/>
      <c r="H596" s="2"/>
      <c r="I596" s="2"/>
      <c r="J596" s="2"/>
      <c r="K596" s="2"/>
      <c r="L596" s="2"/>
      <c r="M596" s="2"/>
      <c r="N596" s="2"/>
      <c r="O596" s="2"/>
      <c r="P596" s="2"/>
      <c r="Q596" s="2"/>
      <c r="R596" s="2"/>
      <c r="S596" s="2"/>
      <c r="T596" s="2"/>
      <c r="U596" s="2"/>
      <c r="V596" s="2"/>
      <c r="W596" s="2"/>
      <c r="X596" s="2"/>
      <c r="Y596" s="2"/>
      <c r="Z596" s="2"/>
    </row>
    <row r="597" spans="1:26" ht="6" customHeight="1">
      <c r="A597" s="6"/>
      <c r="B597" s="6"/>
      <c r="C597" s="6"/>
      <c r="D597" s="6"/>
      <c r="E597" s="7"/>
      <c r="F597" s="2"/>
      <c r="G597" s="2"/>
      <c r="H597" s="2"/>
      <c r="I597" s="2"/>
      <c r="J597" s="2"/>
      <c r="K597" s="2"/>
      <c r="L597" s="2"/>
      <c r="M597" s="2"/>
      <c r="N597" s="2"/>
      <c r="O597" s="2"/>
      <c r="P597" s="2"/>
      <c r="Q597" s="2"/>
      <c r="R597" s="2"/>
      <c r="S597" s="2"/>
      <c r="T597" s="2"/>
      <c r="U597" s="2"/>
      <c r="V597" s="2"/>
      <c r="W597" s="2"/>
      <c r="X597" s="2"/>
      <c r="Y597" s="2"/>
      <c r="Z597" s="2"/>
    </row>
    <row r="598" spans="1:26" ht="28.5" customHeight="1">
      <c r="A598" s="9" t="s">
        <v>6</v>
      </c>
      <c r="B598" s="918">
        <v>44558</v>
      </c>
      <c r="C598" s="892"/>
      <c r="D598" s="892"/>
      <c r="E598" s="7"/>
      <c r="F598" s="2"/>
      <c r="G598" s="2"/>
      <c r="H598" s="2"/>
      <c r="I598" s="2"/>
      <c r="J598" s="2"/>
      <c r="K598" s="2"/>
      <c r="L598" s="2"/>
      <c r="M598" s="2"/>
      <c r="N598" s="2"/>
      <c r="O598" s="2"/>
      <c r="P598" s="2"/>
      <c r="Q598" s="2"/>
      <c r="R598" s="2"/>
      <c r="S598" s="2"/>
      <c r="T598" s="2"/>
      <c r="U598" s="2"/>
      <c r="V598" s="2"/>
      <c r="W598" s="2"/>
      <c r="X598" s="2"/>
      <c r="Y598" s="2"/>
      <c r="Z598" s="2"/>
    </row>
    <row r="599" spans="1:26" ht="7.5" customHeight="1">
      <c r="A599" s="10"/>
      <c r="B599" s="6"/>
      <c r="C599" s="6"/>
      <c r="D599" s="6"/>
      <c r="E599" s="7"/>
      <c r="F599" s="2"/>
      <c r="G599" s="2"/>
      <c r="H599" s="2"/>
      <c r="I599" s="2"/>
      <c r="J599" s="2"/>
      <c r="K599" s="2"/>
      <c r="L599" s="2"/>
      <c r="M599" s="2"/>
      <c r="N599" s="2"/>
      <c r="O599" s="2"/>
      <c r="P599" s="2"/>
      <c r="Q599" s="2"/>
      <c r="R599" s="2"/>
      <c r="S599" s="2"/>
      <c r="T599" s="2"/>
      <c r="U599" s="2"/>
      <c r="V599" s="2"/>
      <c r="W599" s="2"/>
      <c r="X599" s="2"/>
      <c r="Y599" s="2"/>
      <c r="Z599" s="2"/>
    </row>
    <row r="600" spans="1:26" ht="39" customHeight="1">
      <c r="A600" s="9" t="s">
        <v>7</v>
      </c>
      <c r="B600" s="888" t="s">
        <v>8</v>
      </c>
      <c r="C600" s="889"/>
      <c r="D600" s="890"/>
      <c r="E600" s="7"/>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6"/>
      <c r="B601" s="6"/>
      <c r="C601" s="6"/>
      <c r="D601" s="6"/>
      <c r="E601" s="7"/>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938" t="s">
        <v>436</v>
      </c>
      <c r="B602" s="893"/>
      <c r="C602" s="893"/>
      <c r="D602" s="878"/>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71" t="s">
        <v>10</v>
      </c>
      <c r="B603" s="72" t="s">
        <v>11</v>
      </c>
      <c r="C603" s="939" t="s">
        <v>12</v>
      </c>
      <c r="D603" s="881"/>
      <c r="E603" s="2"/>
      <c r="F603" s="2"/>
      <c r="G603" s="2"/>
      <c r="H603" s="2"/>
      <c r="I603" s="2"/>
      <c r="J603" s="2"/>
      <c r="K603" s="2"/>
      <c r="L603" s="2"/>
      <c r="M603" s="2"/>
      <c r="N603" s="2"/>
      <c r="O603" s="2"/>
      <c r="P603" s="2"/>
      <c r="Q603" s="2"/>
      <c r="R603" s="2"/>
      <c r="S603" s="2"/>
      <c r="T603" s="2"/>
      <c r="U603" s="2"/>
      <c r="V603" s="2"/>
      <c r="W603" s="2"/>
      <c r="X603" s="2"/>
      <c r="Y603" s="2"/>
      <c r="Z603" s="2"/>
    </row>
    <row r="604" spans="1:26" ht="264.75" customHeight="1">
      <c r="A604" s="73" t="s">
        <v>13</v>
      </c>
      <c r="B604" s="74" t="s">
        <v>437</v>
      </c>
      <c r="C604" s="930" t="s">
        <v>438</v>
      </c>
      <c r="D604" s="878"/>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75" t="s">
        <v>439</v>
      </c>
      <c r="B605" s="76" t="s">
        <v>440</v>
      </c>
      <c r="C605" s="932" t="s">
        <v>441</v>
      </c>
      <c r="D605" s="878"/>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75" t="s">
        <v>19</v>
      </c>
      <c r="B606" s="76" t="s">
        <v>442</v>
      </c>
      <c r="C606" s="932" t="s">
        <v>443</v>
      </c>
      <c r="D606" s="878"/>
      <c r="E606" s="2"/>
      <c r="F606" s="2"/>
      <c r="G606" s="2"/>
      <c r="H606" s="2"/>
      <c r="I606" s="2"/>
      <c r="J606" s="2"/>
      <c r="K606" s="2"/>
      <c r="L606" s="2"/>
      <c r="M606" s="2"/>
      <c r="N606" s="2"/>
      <c r="O606" s="2"/>
      <c r="P606" s="2"/>
      <c r="Q606" s="2"/>
      <c r="R606" s="2"/>
      <c r="S606" s="2"/>
      <c r="T606" s="2"/>
      <c r="U606" s="2"/>
      <c r="V606" s="2"/>
      <c r="W606" s="2"/>
      <c r="X606" s="2"/>
      <c r="Y606" s="2"/>
      <c r="Z606" s="2"/>
    </row>
    <row r="607" spans="1:26" ht="93" customHeight="1">
      <c r="A607" s="75" t="s">
        <v>21</v>
      </c>
      <c r="B607" s="76" t="s">
        <v>444</v>
      </c>
      <c r="C607" s="932" t="s">
        <v>445</v>
      </c>
      <c r="D607" s="878"/>
      <c r="E607" s="5"/>
      <c r="F607" s="5"/>
      <c r="G607" s="5"/>
      <c r="H607" s="5"/>
      <c r="I607" s="5"/>
      <c r="J607" s="5"/>
      <c r="K607" s="5"/>
      <c r="L607" s="5"/>
      <c r="M607" s="5"/>
      <c r="N607" s="5"/>
      <c r="O607" s="5"/>
      <c r="P607" s="5"/>
      <c r="Q607" s="5"/>
      <c r="R607" s="5"/>
      <c r="S607" s="5"/>
      <c r="T607" s="5"/>
      <c r="U607" s="5"/>
      <c r="V607" s="5"/>
      <c r="W607" s="5"/>
      <c r="X607" s="5"/>
      <c r="Y607" s="5"/>
      <c r="Z607" s="5"/>
    </row>
    <row r="608" spans="1:26" ht="144.75" customHeight="1">
      <c r="A608" s="75" t="s">
        <v>446</v>
      </c>
      <c r="B608" s="76" t="s">
        <v>447</v>
      </c>
      <c r="C608" s="932" t="s">
        <v>448</v>
      </c>
      <c r="D608" s="878"/>
      <c r="E608" s="5"/>
      <c r="F608" s="5"/>
      <c r="G608" s="5"/>
      <c r="H608" s="5"/>
      <c r="I608" s="5"/>
      <c r="J608" s="5"/>
      <c r="K608" s="5"/>
      <c r="L608" s="5"/>
      <c r="M608" s="5"/>
      <c r="N608" s="5"/>
      <c r="O608" s="5"/>
      <c r="P608" s="5"/>
      <c r="Q608" s="5"/>
      <c r="R608" s="5"/>
      <c r="S608" s="5"/>
      <c r="T608" s="5"/>
      <c r="U608" s="5"/>
      <c r="V608" s="5"/>
      <c r="W608" s="5"/>
      <c r="X608" s="5"/>
      <c r="Y608" s="5"/>
      <c r="Z608" s="5"/>
    </row>
    <row r="609" spans="1:26" ht="123" customHeight="1">
      <c r="A609" s="75" t="s">
        <v>25</v>
      </c>
      <c r="B609" s="76" t="s">
        <v>449</v>
      </c>
      <c r="C609" s="932" t="s">
        <v>450</v>
      </c>
      <c r="D609" s="878"/>
      <c r="E609" s="2"/>
      <c r="F609" s="2"/>
      <c r="G609" s="2"/>
      <c r="H609" s="2"/>
      <c r="I609" s="2"/>
      <c r="J609" s="2"/>
      <c r="K609" s="2"/>
      <c r="L609" s="2"/>
      <c r="M609" s="2"/>
      <c r="N609" s="2"/>
      <c r="O609" s="2"/>
      <c r="P609" s="2"/>
      <c r="Q609" s="2"/>
      <c r="R609" s="2"/>
      <c r="S609" s="2"/>
      <c r="T609" s="2"/>
      <c r="U609" s="2"/>
      <c r="V609" s="2"/>
      <c r="W609" s="2"/>
      <c r="X609" s="2"/>
      <c r="Y609" s="2"/>
      <c r="Z609" s="2"/>
    </row>
    <row r="610" spans="1:26" ht="117" customHeight="1">
      <c r="A610" s="75" t="s">
        <v>27</v>
      </c>
      <c r="B610" s="76" t="s">
        <v>451</v>
      </c>
      <c r="C610" s="932" t="s">
        <v>452</v>
      </c>
      <c r="D610" s="878"/>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940" t="s">
        <v>30</v>
      </c>
      <c r="B611" s="941"/>
      <c r="C611" s="941"/>
      <c r="D611" s="94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77" t="s">
        <v>10</v>
      </c>
      <c r="B612" s="78" t="s">
        <v>11</v>
      </c>
      <c r="C612" s="943" t="s">
        <v>12</v>
      </c>
      <c r="D612" s="881"/>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79" t="s">
        <v>31</v>
      </c>
      <c r="B613" s="74" t="s">
        <v>265</v>
      </c>
      <c r="C613" s="932" t="s">
        <v>8</v>
      </c>
      <c r="D613" s="878"/>
      <c r="E613" s="2"/>
      <c r="F613" s="2"/>
      <c r="G613" s="2"/>
      <c r="H613" s="2"/>
      <c r="I613" s="2"/>
      <c r="J613" s="2"/>
      <c r="K613" s="2"/>
      <c r="L613" s="2"/>
      <c r="M613" s="2"/>
      <c r="N613" s="2"/>
      <c r="O613" s="2"/>
      <c r="P613" s="2"/>
      <c r="Q613" s="2"/>
      <c r="R613" s="2"/>
      <c r="S613" s="2"/>
      <c r="T613" s="2"/>
      <c r="U613" s="2"/>
      <c r="V613" s="2"/>
      <c r="W613" s="2"/>
      <c r="X613" s="2"/>
      <c r="Y613" s="2"/>
      <c r="Z613" s="2"/>
    </row>
    <row r="614" spans="1:26" ht="106.5" customHeight="1">
      <c r="A614" s="75" t="s">
        <v>33</v>
      </c>
      <c r="B614" s="76" t="s">
        <v>8</v>
      </c>
      <c r="C614" s="932" t="s">
        <v>453</v>
      </c>
      <c r="D614" s="878"/>
      <c r="E614" s="2"/>
      <c r="F614" s="2"/>
      <c r="G614" s="2"/>
      <c r="H614" s="2"/>
      <c r="I614" s="2"/>
      <c r="J614" s="2"/>
      <c r="K614" s="2"/>
      <c r="L614" s="2"/>
      <c r="M614" s="2"/>
      <c r="N614" s="2"/>
      <c r="O614" s="2"/>
      <c r="P614" s="2"/>
      <c r="Q614" s="2"/>
      <c r="R614" s="2"/>
      <c r="S614" s="2"/>
      <c r="T614" s="2"/>
      <c r="U614" s="2"/>
      <c r="V614" s="2"/>
      <c r="W614" s="2"/>
      <c r="X614" s="2"/>
      <c r="Y614" s="2"/>
      <c r="Z614" s="2"/>
    </row>
    <row r="615" spans="1:26" ht="90.75" customHeight="1">
      <c r="A615" s="75" t="s">
        <v>36</v>
      </c>
      <c r="B615" s="76" t="s">
        <v>267</v>
      </c>
      <c r="C615" s="932" t="s">
        <v>454</v>
      </c>
      <c r="D615" s="878"/>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75" t="s">
        <v>38</v>
      </c>
      <c r="B616" s="76" t="s">
        <v>8</v>
      </c>
      <c r="C616" s="932" t="s">
        <v>8</v>
      </c>
      <c r="D616" s="878"/>
      <c r="E616" s="2"/>
      <c r="F616" s="2"/>
      <c r="G616" s="2"/>
      <c r="H616" s="2"/>
      <c r="I616" s="2"/>
      <c r="J616" s="2"/>
      <c r="K616" s="2"/>
      <c r="L616" s="2"/>
      <c r="M616" s="2"/>
      <c r="N616" s="2"/>
      <c r="O616" s="2"/>
      <c r="P616" s="2"/>
      <c r="Q616" s="2"/>
      <c r="R616" s="2"/>
      <c r="S616" s="2"/>
      <c r="T616" s="2"/>
      <c r="U616" s="2"/>
      <c r="V616" s="2"/>
      <c r="W616" s="2"/>
      <c r="X616" s="2"/>
      <c r="Y616" s="2"/>
      <c r="Z616" s="2"/>
    </row>
    <row r="617" spans="1:26" ht="63.75" customHeight="1">
      <c r="A617" s="75" t="s">
        <v>40</v>
      </c>
      <c r="B617" s="76" t="s">
        <v>269</v>
      </c>
      <c r="C617" s="932" t="s">
        <v>270</v>
      </c>
      <c r="D617" s="878"/>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75" t="s">
        <v>42</v>
      </c>
      <c r="B618" s="76" t="s">
        <v>455</v>
      </c>
      <c r="C618" s="932" t="s">
        <v>8</v>
      </c>
      <c r="D618" s="878"/>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75" t="s">
        <v>43</v>
      </c>
      <c r="B619" s="76" t="s">
        <v>456</v>
      </c>
      <c r="C619" s="932" t="s">
        <v>273</v>
      </c>
      <c r="D619" s="878"/>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75" t="s">
        <v>27</v>
      </c>
      <c r="B620" s="76" t="s">
        <v>274</v>
      </c>
      <c r="C620" s="932" t="s">
        <v>8</v>
      </c>
      <c r="D620" s="878"/>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944" t="s">
        <v>457</v>
      </c>
      <c r="B621" s="941"/>
      <c r="C621" s="941"/>
      <c r="D621" s="942"/>
      <c r="E621" s="2"/>
      <c r="F621" s="2"/>
      <c r="G621" s="2"/>
      <c r="H621" s="2"/>
      <c r="I621" s="2"/>
      <c r="J621" s="2"/>
      <c r="K621" s="2"/>
      <c r="L621" s="2"/>
      <c r="M621" s="2"/>
      <c r="N621" s="2"/>
      <c r="O621" s="2"/>
      <c r="P621" s="2"/>
      <c r="Q621" s="2"/>
      <c r="R621" s="2"/>
      <c r="S621" s="2"/>
      <c r="T621" s="2"/>
      <c r="U621" s="2"/>
      <c r="V621" s="2"/>
      <c r="W621" s="2"/>
      <c r="X621" s="2"/>
      <c r="Y621" s="2"/>
      <c r="Z621" s="2"/>
    </row>
    <row r="622" spans="1:26" ht="21.75" customHeight="1">
      <c r="A622" s="77" t="s">
        <v>10</v>
      </c>
      <c r="B622" s="78" t="s">
        <v>458</v>
      </c>
      <c r="C622" s="943" t="s">
        <v>459</v>
      </c>
      <c r="D622" s="881"/>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79" t="s">
        <v>49</v>
      </c>
      <c r="B623" s="74" t="s">
        <v>460</v>
      </c>
      <c r="C623" s="932" t="s">
        <v>461</v>
      </c>
      <c r="D623" s="878"/>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c r="A624" s="75" t="s">
        <v>462</v>
      </c>
      <c r="B624" s="76" t="s">
        <v>463</v>
      </c>
      <c r="C624" s="932" t="s">
        <v>464</v>
      </c>
      <c r="D624" s="878"/>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c r="A625" s="75" t="s">
        <v>53</v>
      </c>
      <c r="B625" s="76" t="s">
        <v>465</v>
      </c>
      <c r="C625" s="932" t="s">
        <v>466</v>
      </c>
      <c r="D625" s="878"/>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c r="A626" s="75" t="s">
        <v>56</v>
      </c>
      <c r="B626" s="76" t="s">
        <v>467</v>
      </c>
      <c r="C626" s="932" t="s">
        <v>468</v>
      </c>
      <c r="D626" s="878"/>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c r="A627" s="75" t="s">
        <v>58</v>
      </c>
      <c r="B627" s="76" t="s">
        <v>469</v>
      </c>
      <c r="C627" s="932" t="s">
        <v>470</v>
      </c>
      <c r="D627" s="878"/>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c r="A628" s="75" t="s">
        <v>471</v>
      </c>
      <c r="B628" s="76" t="s">
        <v>472</v>
      </c>
      <c r="C628" s="932" t="s">
        <v>473</v>
      </c>
      <c r="D628" s="878"/>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c r="A629" s="75" t="s">
        <v>474</v>
      </c>
      <c r="B629" s="76" t="s">
        <v>475</v>
      </c>
      <c r="C629" s="932" t="s">
        <v>476</v>
      </c>
      <c r="D629" s="878"/>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896"/>
      <c r="B632" s="893"/>
      <c r="C632" s="893"/>
      <c r="D632" s="878"/>
      <c r="E632" s="2"/>
      <c r="F632" s="2"/>
      <c r="G632" s="2"/>
      <c r="H632" s="2"/>
      <c r="I632" s="2"/>
      <c r="J632" s="2"/>
      <c r="K632" s="2"/>
      <c r="L632" s="2"/>
      <c r="M632" s="2"/>
      <c r="N632" s="2"/>
      <c r="O632" s="2"/>
      <c r="P632" s="2"/>
      <c r="Q632" s="2"/>
      <c r="R632" s="2"/>
      <c r="S632" s="2"/>
      <c r="T632" s="2"/>
      <c r="U632" s="2"/>
      <c r="V632" s="2"/>
      <c r="W632" s="2"/>
      <c r="X632" s="2"/>
      <c r="Y632" s="67"/>
      <c r="Z632" s="67"/>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6" ht="16.5" customHeight="1">
      <c r="A634" s="8" t="s">
        <v>4</v>
      </c>
      <c r="B634" s="888" t="s">
        <v>8</v>
      </c>
      <c r="C634" s="889"/>
      <c r="D634" s="890"/>
      <c r="E634" s="7"/>
      <c r="F634" s="2"/>
      <c r="G634" s="2"/>
      <c r="H634" s="2"/>
      <c r="I634" s="2"/>
      <c r="J634" s="2"/>
      <c r="K634" s="2"/>
      <c r="L634" s="2"/>
      <c r="M634" s="2"/>
      <c r="N634" s="2"/>
      <c r="O634" s="2"/>
      <c r="P634" s="2"/>
      <c r="Q634" s="2"/>
      <c r="R634" s="2"/>
      <c r="S634" s="2"/>
      <c r="T634" s="2"/>
      <c r="U634" s="2"/>
      <c r="V634" s="2"/>
      <c r="W634" s="2"/>
      <c r="X634" s="2"/>
      <c r="Y634" s="2"/>
      <c r="Z634" s="2"/>
    </row>
    <row r="635" spans="1:26" ht="6" customHeight="1">
      <c r="A635" s="6"/>
      <c r="B635" s="6"/>
      <c r="C635" s="6"/>
      <c r="D635" s="6"/>
      <c r="E635" s="7"/>
      <c r="F635" s="2"/>
      <c r="G635" s="2"/>
      <c r="H635" s="2"/>
      <c r="I635" s="2"/>
      <c r="J635" s="2"/>
      <c r="K635" s="2"/>
      <c r="L635" s="2"/>
      <c r="M635" s="2"/>
      <c r="N635" s="2"/>
      <c r="O635" s="2"/>
      <c r="P635" s="2"/>
      <c r="Q635" s="2"/>
      <c r="R635" s="2"/>
      <c r="S635" s="2"/>
      <c r="T635" s="2"/>
      <c r="U635" s="2"/>
      <c r="V635" s="2"/>
      <c r="W635" s="2"/>
      <c r="X635" s="2"/>
      <c r="Y635" s="2"/>
      <c r="Z635" s="2"/>
    </row>
    <row r="636" spans="1:26" ht="28.5" customHeight="1">
      <c r="A636" s="9" t="s">
        <v>6</v>
      </c>
      <c r="B636" s="918">
        <v>44036</v>
      </c>
      <c r="C636" s="892"/>
      <c r="D636" s="892"/>
      <c r="E636" s="7"/>
      <c r="F636" s="2"/>
      <c r="G636" s="2"/>
      <c r="H636" s="2"/>
      <c r="I636" s="2"/>
      <c r="J636" s="2"/>
      <c r="K636" s="2"/>
      <c r="L636" s="2"/>
      <c r="M636" s="2"/>
      <c r="N636" s="2"/>
      <c r="O636" s="2"/>
      <c r="P636" s="2"/>
      <c r="Q636" s="2"/>
      <c r="R636" s="2"/>
      <c r="S636" s="2"/>
      <c r="T636" s="2"/>
      <c r="U636" s="2"/>
      <c r="V636" s="2"/>
      <c r="W636" s="2"/>
      <c r="X636" s="2"/>
      <c r="Y636" s="2"/>
      <c r="Z636" s="2"/>
    </row>
    <row r="637" spans="1:26" ht="7.5" customHeight="1">
      <c r="A637" s="10"/>
      <c r="B637" s="6"/>
      <c r="C637" s="6"/>
      <c r="D637" s="6"/>
      <c r="E637" s="7"/>
      <c r="F637" s="2"/>
      <c r="G637" s="2"/>
      <c r="H637" s="2"/>
      <c r="I637" s="2"/>
      <c r="J637" s="2"/>
      <c r="K637" s="2"/>
      <c r="L637" s="2"/>
      <c r="M637" s="2"/>
      <c r="N637" s="2"/>
      <c r="O637" s="2"/>
      <c r="P637" s="2"/>
      <c r="Q637" s="2"/>
      <c r="R637" s="2"/>
      <c r="S637" s="2"/>
      <c r="T637" s="2"/>
      <c r="U637" s="2"/>
      <c r="V637" s="2"/>
      <c r="W637" s="2"/>
      <c r="X637" s="2"/>
      <c r="Y637" s="2"/>
      <c r="Z637" s="2"/>
    </row>
    <row r="638" spans="1:26" ht="39" customHeight="1">
      <c r="A638" s="9" t="s">
        <v>7</v>
      </c>
      <c r="B638" s="919" t="s">
        <v>477</v>
      </c>
      <c r="C638" s="889"/>
      <c r="D638" s="890"/>
      <c r="E638" s="7"/>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6"/>
      <c r="B639" s="6"/>
      <c r="C639" s="6"/>
      <c r="D639" s="6"/>
      <c r="E639" s="7"/>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882" t="s">
        <v>9</v>
      </c>
      <c r="B640" s="893"/>
      <c r="C640" s="893"/>
      <c r="D640" s="878"/>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11" t="s">
        <v>10</v>
      </c>
      <c r="B641" s="11" t="s">
        <v>11</v>
      </c>
      <c r="C641" s="894" t="s">
        <v>12</v>
      </c>
      <c r="D641" s="881"/>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2" t="s">
        <v>13</v>
      </c>
      <c r="B642" s="23" t="s">
        <v>478</v>
      </c>
      <c r="C642" s="883" t="s">
        <v>479</v>
      </c>
      <c r="D642" s="878"/>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2" t="s">
        <v>16</v>
      </c>
      <c r="B643" s="18" t="s">
        <v>480</v>
      </c>
      <c r="C643" s="908" t="s">
        <v>481</v>
      </c>
      <c r="D643" s="878"/>
      <c r="E643" s="2"/>
      <c r="F643" s="2"/>
      <c r="G643" s="2"/>
      <c r="H643" s="2"/>
      <c r="I643" s="2"/>
      <c r="J643" s="2"/>
      <c r="K643" s="2"/>
      <c r="L643" s="2"/>
      <c r="M643" s="2"/>
      <c r="N643" s="2"/>
      <c r="O643" s="2"/>
      <c r="P643" s="2"/>
      <c r="Q643" s="2"/>
      <c r="R643" s="2"/>
      <c r="S643" s="2"/>
      <c r="T643" s="2"/>
      <c r="U643" s="2"/>
      <c r="V643" s="2"/>
      <c r="W643" s="2"/>
      <c r="X643" s="2"/>
      <c r="Y643" s="2"/>
      <c r="Z643" s="2"/>
    </row>
    <row r="644" spans="1:26" ht="114" customHeight="1">
      <c r="A644" s="12" t="s">
        <v>19</v>
      </c>
      <c r="B644" s="80" t="s">
        <v>482</v>
      </c>
      <c r="C644" s="895" t="s">
        <v>483</v>
      </c>
      <c r="D644" s="878"/>
      <c r="E644" s="2"/>
      <c r="F644" s="2"/>
      <c r="G644" s="2"/>
      <c r="H644" s="2"/>
      <c r="I644" s="2"/>
      <c r="J644" s="2"/>
      <c r="K644" s="2"/>
      <c r="L644" s="2"/>
      <c r="M644" s="2"/>
      <c r="N644" s="2"/>
      <c r="O644" s="2"/>
      <c r="P644" s="2"/>
      <c r="Q644" s="2"/>
      <c r="R644" s="2"/>
      <c r="S644" s="2"/>
      <c r="T644" s="2"/>
      <c r="U644" s="2"/>
      <c r="V644" s="2"/>
      <c r="W644" s="2"/>
      <c r="X644" s="2"/>
      <c r="Y644" s="2"/>
      <c r="Z644" s="2"/>
    </row>
    <row r="645" spans="1:26" ht="160.5" customHeight="1">
      <c r="A645" s="12" t="s">
        <v>21</v>
      </c>
      <c r="B645" s="80" t="s">
        <v>484</v>
      </c>
      <c r="C645" s="908" t="s">
        <v>485</v>
      </c>
      <c r="D645" s="878"/>
      <c r="E645" s="5"/>
      <c r="F645" s="5"/>
      <c r="G645" s="5"/>
      <c r="H645" s="5"/>
      <c r="I645" s="5"/>
      <c r="J645" s="5"/>
      <c r="K645" s="5"/>
      <c r="L645" s="5"/>
      <c r="M645" s="5"/>
      <c r="N645" s="5"/>
      <c r="O645" s="5"/>
      <c r="P645" s="5"/>
      <c r="Q645" s="5"/>
      <c r="R645" s="5"/>
      <c r="S645" s="5"/>
      <c r="T645" s="5"/>
      <c r="U645" s="5"/>
      <c r="V645" s="5"/>
      <c r="W645" s="5"/>
      <c r="X645" s="5"/>
      <c r="Y645" s="5"/>
      <c r="Z645" s="5"/>
    </row>
    <row r="646" spans="1:26" ht="79.5" customHeight="1">
      <c r="A646" s="12" t="s">
        <v>24</v>
      </c>
      <c r="B646" s="80" t="s">
        <v>486</v>
      </c>
      <c r="C646" s="895" t="s">
        <v>487</v>
      </c>
      <c r="D646" s="878"/>
      <c r="E646" s="5"/>
      <c r="F646" s="5"/>
      <c r="G646" s="5"/>
      <c r="H646" s="5"/>
      <c r="I646" s="5"/>
      <c r="J646" s="5"/>
      <c r="K646" s="5"/>
      <c r="L646" s="5"/>
      <c r="M646" s="5"/>
      <c r="N646" s="5"/>
      <c r="O646" s="5"/>
      <c r="P646" s="5"/>
      <c r="Q646" s="5"/>
      <c r="R646" s="5"/>
      <c r="S646" s="5"/>
      <c r="T646" s="5"/>
      <c r="U646" s="5"/>
      <c r="V646" s="5"/>
      <c r="W646" s="5"/>
      <c r="X646" s="5"/>
      <c r="Y646" s="5"/>
      <c r="Z646" s="5"/>
    </row>
    <row r="647" spans="1:26" ht="75.75" customHeight="1">
      <c r="A647" s="12" t="s">
        <v>25</v>
      </c>
      <c r="B647" s="18" t="s">
        <v>488</v>
      </c>
      <c r="C647" s="895" t="s">
        <v>489</v>
      </c>
      <c r="D647" s="878"/>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2" t="s">
        <v>27</v>
      </c>
      <c r="B648" s="81" t="s">
        <v>490</v>
      </c>
      <c r="C648" s="908" t="s">
        <v>491</v>
      </c>
      <c r="D648" s="878"/>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879" t="s">
        <v>30</v>
      </c>
      <c r="B649" s="880"/>
      <c r="C649" s="880"/>
      <c r="D649" s="881"/>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11" t="s">
        <v>10</v>
      </c>
      <c r="B650" s="16" t="s">
        <v>11</v>
      </c>
      <c r="C650" s="882" t="s">
        <v>12</v>
      </c>
      <c r="D650" s="878"/>
      <c r="E650" s="2"/>
      <c r="F650" s="2"/>
      <c r="G650" s="2"/>
      <c r="H650" s="2"/>
      <c r="I650" s="2"/>
      <c r="J650" s="2"/>
      <c r="K650" s="2"/>
      <c r="L650" s="2"/>
      <c r="M650" s="2"/>
      <c r="N650" s="2"/>
      <c r="O650" s="2"/>
      <c r="P650" s="2"/>
      <c r="Q650" s="2"/>
      <c r="R650" s="2"/>
      <c r="S650" s="2"/>
      <c r="T650" s="2"/>
      <c r="U650" s="2"/>
      <c r="V650" s="2"/>
      <c r="W650" s="2"/>
      <c r="X650" s="2"/>
      <c r="Y650" s="2"/>
      <c r="Z650" s="2"/>
    </row>
    <row r="651" spans="1:26" ht="28.5" customHeight="1">
      <c r="A651" s="12" t="s">
        <v>31</v>
      </c>
      <c r="B651" s="65" t="s">
        <v>8</v>
      </c>
      <c r="C651" s="915" t="s">
        <v>8</v>
      </c>
      <c r="D651" s="878"/>
      <c r="E651" s="2"/>
      <c r="F651" s="2"/>
      <c r="G651" s="2"/>
      <c r="H651" s="2"/>
      <c r="I651" s="2"/>
      <c r="J651" s="2"/>
      <c r="K651" s="2"/>
      <c r="L651" s="2"/>
      <c r="M651" s="2"/>
      <c r="N651" s="2"/>
      <c r="O651" s="2"/>
      <c r="P651" s="2"/>
      <c r="Q651" s="2"/>
      <c r="R651" s="2"/>
      <c r="S651" s="2"/>
      <c r="T651" s="2"/>
      <c r="U651" s="2"/>
      <c r="V651" s="2"/>
      <c r="W651" s="2"/>
      <c r="X651" s="2"/>
      <c r="Y651" s="2"/>
      <c r="Z651" s="2"/>
    </row>
    <row r="652" spans="1:26" ht="28.5" customHeight="1">
      <c r="A652" s="12" t="s">
        <v>33</v>
      </c>
      <c r="B652" s="65" t="s">
        <v>8</v>
      </c>
      <c r="C652" s="915" t="s">
        <v>8</v>
      </c>
      <c r="D652" s="878"/>
      <c r="E652" s="2"/>
      <c r="F652" s="2"/>
      <c r="G652" s="2"/>
      <c r="H652" s="2"/>
      <c r="I652" s="2"/>
      <c r="J652" s="2"/>
      <c r="K652" s="2"/>
      <c r="L652" s="2"/>
      <c r="M652" s="2"/>
      <c r="N652" s="2"/>
      <c r="O652" s="2"/>
      <c r="P652" s="2"/>
      <c r="Q652" s="2"/>
      <c r="R652" s="2"/>
      <c r="S652" s="2"/>
      <c r="T652" s="2"/>
      <c r="U652" s="2"/>
      <c r="V652" s="2"/>
      <c r="W652" s="2"/>
      <c r="X652" s="2"/>
      <c r="Y652" s="2"/>
      <c r="Z652" s="2"/>
    </row>
    <row r="653" spans="1:26" ht="28.5" customHeight="1">
      <c r="A653" s="12" t="s">
        <v>36</v>
      </c>
      <c r="B653" s="65" t="s">
        <v>8</v>
      </c>
      <c r="C653" s="915" t="s">
        <v>8</v>
      </c>
      <c r="D653" s="878"/>
      <c r="E653" s="2"/>
      <c r="F653" s="2"/>
      <c r="G653" s="2"/>
      <c r="H653" s="2"/>
      <c r="I653" s="2"/>
      <c r="J653" s="2"/>
      <c r="K653" s="2"/>
      <c r="L653" s="2"/>
      <c r="M653" s="2"/>
      <c r="N653" s="2"/>
      <c r="O653" s="2"/>
      <c r="P653" s="2"/>
      <c r="Q653" s="2"/>
      <c r="R653" s="2"/>
      <c r="S653" s="2"/>
      <c r="T653" s="2"/>
      <c r="U653" s="2"/>
      <c r="V653" s="2"/>
      <c r="W653" s="2"/>
      <c r="X653" s="2"/>
      <c r="Y653" s="2"/>
      <c r="Z653" s="2"/>
    </row>
    <row r="654" spans="1:26" ht="28.5" customHeight="1">
      <c r="A654" s="12" t="s">
        <v>38</v>
      </c>
      <c r="B654" s="65" t="s">
        <v>8</v>
      </c>
      <c r="C654" s="915" t="s">
        <v>8</v>
      </c>
      <c r="D654" s="878"/>
      <c r="E654" s="2"/>
      <c r="F654" s="2"/>
      <c r="G654" s="2"/>
      <c r="H654" s="2"/>
      <c r="I654" s="2"/>
      <c r="J654" s="2"/>
      <c r="K654" s="2"/>
      <c r="L654" s="2"/>
      <c r="M654" s="2"/>
      <c r="N654" s="2"/>
      <c r="O654" s="2"/>
      <c r="P654" s="2"/>
      <c r="Q654" s="2"/>
      <c r="R654" s="2"/>
      <c r="S654" s="2"/>
      <c r="T654" s="2"/>
      <c r="U654" s="2"/>
      <c r="V654" s="2"/>
      <c r="W654" s="2"/>
      <c r="X654" s="2"/>
      <c r="Y654" s="2"/>
      <c r="Z654" s="2"/>
    </row>
    <row r="655" spans="1:26" ht="28.5" customHeight="1">
      <c r="A655" s="12" t="s">
        <v>40</v>
      </c>
      <c r="B655" s="65" t="s">
        <v>8</v>
      </c>
      <c r="C655" s="915" t="s">
        <v>8</v>
      </c>
      <c r="D655" s="878"/>
      <c r="E655" s="2"/>
      <c r="F655" s="2"/>
      <c r="G655" s="2"/>
      <c r="H655" s="2"/>
      <c r="I655" s="2"/>
      <c r="J655" s="2"/>
      <c r="K655" s="2"/>
      <c r="L655" s="2"/>
      <c r="M655" s="2"/>
      <c r="N655" s="2"/>
      <c r="O655" s="2"/>
      <c r="P655" s="2"/>
      <c r="Q655" s="2"/>
      <c r="R655" s="2"/>
      <c r="S655" s="2"/>
      <c r="T655" s="2"/>
      <c r="U655" s="2"/>
      <c r="V655" s="2"/>
      <c r="W655" s="2"/>
      <c r="X655" s="2"/>
      <c r="Y655" s="2"/>
      <c r="Z655" s="2"/>
    </row>
    <row r="656" spans="1:26" ht="28.5" customHeight="1">
      <c r="A656" s="12" t="s">
        <v>42</v>
      </c>
      <c r="B656" s="65" t="s">
        <v>8</v>
      </c>
      <c r="C656" s="915" t="s">
        <v>8</v>
      </c>
      <c r="D656" s="878"/>
      <c r="E656" s="2"/>
      <c r="F656" s="2"/>
      <c r="G656" s="2"/>
      <c r="H656" s="2"/>
      <c r="I656" s="2"/>
      <c r="J656" s="2"/>
      <c r="K656" s="2"/>
      <c r="L656" s="2"/>
      <c r="M656" s="2"/>
      <c r="N656" s="2"/>
      <c r="O656" s="2"/>
      <c r="P656" s="2"/>
      <c r="Q656" s="2"/>
      <c r="R656" s="2"/>
      <c r="S656" s="2"/>
      <c r="T656" s="2"/>
      <c r="U656" s="2"/>
      <c r="V656" s="2"/>
      <c r="W656" s="2"/>
      <c r="X656" s="2"/>
      <c r="Y656" s="2"/>
      <c r="Z656" s="2"/>
    </row>
    <row r="657" spans="1:26" ht="28.5" customHeight="1">
      <c r="A657" s="21" t="s">
        <v>43</v>
      </c>
      <c r="B657" s="65" t="s">
        <v>8</v>
      </c>
      <c r="C657" s="915" t="s">
        <v>8</v>
      </c>
      <c r="D657" s="878"/>
      <c r="E657" s="2"/>
      <c r="F657" s="2"/>
      <c r="G657" s="2"/>
      <c r="H657" s="2"/>
      <c r="I657" s="2"/>
      <c r="J657" s="2"/>
      <c r="K657" s="2"/>
      <c r="L657" s="2"/>
      <c r="M657" s="2"/>
      <c r="N657" s="2"/>
      <c r="O657" s="2"/>
      <c r="P657" s="2"/>
      <c r="Q657" s="2"/>
      <c r="R657" s="2"/>
      <c r="S657" s="2"/>
      <c r="T657" s="2"/>
      <c r="U657" s="2"/>
      <c r="V657" s="2"/>
      <c r="W657" s="2"/>
      <c r="X657" s="2"/>
      <c r="Y657" s="2"/>
      <c r="Z657" s="2"/>
    </row>
    <row r="658" spans="1:26" ht="28.5" customHeight="1">
      <c r="A658" s="12" t="s">
        <v>27</v>
      </c>
      <c r="B658" s="65" t="s">
        <v>8</v>
      </c>
      <c r="C658" s="915" t="s">
        <v>8</v>
      </c>
      <c r="D658" s="878"/>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884" t="s">
        <v>46</v>
      </c>
      <c r="B659" s="880"/>
      <c r="C659" s="880"/>
      <c r="D659" s="881"/>
      <c r="E659" s="2"/>
      <c r="F659" s="2"/>
      <c r="G659" s="2"/>
      <c r="H659" s="2"/>
      <c r="I659" s="2"/>
      <c r="J659" s="2"/>
      <c r="K659" s="2"/>
      <c r="L659" s="2"/>
      <c r="M659" s="2"/>
      <c r="N659" s="2"/>
      <c r="O659" s="2"/>
      <c r="P659" s="2"/>
      <c r="Q659" s="2"/>
      <c r="R659" s="2"/>
      <c r="S659" s="2"/>
      <c r="T659" s="2"/>
      <c r="U659" s="2"/>
      <c r="V659" s="2"/>
      <c r="W659" s="2"/>
      <c r="X659" s="2"/>
      <c r="Y659" s="2"/>
      <c r="Z659" s="2"/>
    </row>
    <row r="660" spans="1:26" ht="21.75" customHeight="1">
      <c r="A660" s="11" t="s">
        <v>10</v>
      </c>
      <c r="B660" s="22" t="s">
        <v>47</v>
      </c>
      <c r="C660" s="885" t="s">
        <v>48</v>
      </c>
      <c r="D660" s="878"/>
      <c r="E660" s="2"/>
      <c r="F660" s="2"/>
      <c r="G660" s="2"/>
      <c r="H660" s="2"/>
      <c r="I660" s="2"/>
      <c r="J660" s="2"/>
      <c r="K660" s="2"/>
      <c r="L660" s="2"/>
      <c r="M660" s="2"/>
      <c r="N660" s="2"/>
      <c r="O660" s="2"/>
      <c r="P660" s="2"/>
      <c r="Q660" s="2"/>
      <c r="R660" s="2"/>
      <c r="S660" s="2"/>
      <c r="T660" s="2"/>
      <c r="U660" s="2"/>
      <c r="V660" s="2"/>
      <c r="W660" s="2"/>
      <c r="X660" s="2"/>
      <c r="Y660" s="2"/>
      <c r="Z660" s="2"/>
    </row>
    <row r="661" spans="1:26" ht="124.5" customHeight="1">
      <c r="A661" s="21" t="s">
        <v>49</v>
      </c>
      <c r="B661" s="35" t="s">
        <v>492</v>
      </c>
      <c r="C661" s="895" t="s">
        <v>493</v>
      </c>
      <c r="D661" s="878"/>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79.5" customHeight="1">
      <c r="A662" s="21" t="s">
        <v>51</v>
      </c>
      <c r="B662" s="35" t="s">
        <v>494</v>
      </c>
      <c r="C662" s="895" t="s">
        <v>495</v>
      </c>
      <c r="D662" s="878"/>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c r="A663" s="21" t="s">
        <v>53</v>
      </c>
      <c r="B663" s="35" t="s">
        <v>496</v>
      </c>
      <c r="C663" s="895" t="s">
        <v>497</v>
      </c>
      <c r="D663" s="878"/>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c r="A664" s="21" t="s">
        <v>56</v>
      </c>
      <c r="B664" s="25" t="s">
        <v>498</v>
      </c>
      <c r="C664" s="883" t="s">
        <v>499</v>
      </c>
      <c r="D664" s="878"/>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c r="A665" s="21" t="s">
        <v>58</v>
      </c>
      <c r="B665" s="25" t="s">
        <v>20</v>
      </c>
      <c r="C665" s="895" t="s">
        <v>500</v>
      </c>
      <c r="D665" s="878"/>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c r="A666" s="21" t="s">
        <v>61</v>
      </c>
      <c r="B666" s="35" t="s">
        <v>501</v>
      </c>
      <c r="C666" s="883" t="s">
        <v>502</v>
      </c>
      <c r="D666" s="878"/>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24.75" customHeight="1">
      <c r="A667" s="21" t="s">
        <v>27</v>
      </c>
      <c r="B667" s="25" t="s">
        <v>20</v>
      </c>
      <c r="C667" s="883" t="s">
        <v>8</v>
      </c>
      <c r="D667" s="878"/>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2.75" customHeight="1">
      <c r="A668" s="2"/>
      <c r="B668" s="27"/>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896"/>
      <c r="B669" s="893"/>
      <c r="C669" s="893"/>
      <c r="D669" s="878"/>
      <c r="E669" s="2"/>
      <c r="F669" s="2"/>
      <c r="G669" s="2"/>
      <c r="H669" s="2"/>
      <c r="I669" s="2"/>
      <c r="J669" s="2"/>
      <c r="K669" s="2"/>
      <c r="L669" s="2"/>
      <c r="M669" s="2"/>
      <c r="N669" s="2"/>
      <c r="O669" s="2"/>
      <c r="P669" s="2"/>
      <c r="Q669" s="2"/>
      <c r="R669" s="2"/>
      <c r="S669" s="2"/>
      <c r="T669" s="2"/>
      <c r="U669" s="2"/>
      <c r="V669" s="2"/>
      <c r="W669" s="2"/>
      <c r="X669" s="2"/>
      <c r="Y669" s="67"/>
      <c r="Z669" s="67"/>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6" ht="16.5" customHeight="1">
      <c r="A671" s="8" t="s">
        <v>4</v>
      </c>
      <c r="B671" s="888" t="s">
        <v>8</v>
      </c>
      <c r="C671" s="889"/>
      <c r="D671" s="890"/>
      <c r="E671" s="7"/>
      <c r="F671" s="2"/>
      <c r="G671" s="2"/>
      <c r="H671" s="2"/>
      <c r="I671" s="2"/>
      <c r="J671" s="2"/>
      <c r="K671" s="2"/>
      <c r="L671" s="2"/>
      <c r="M671" s="2"/>
      <c r="N671" s="2"/>
      <c r="O671" s="2"/>
      <c r="P671" s="2"/>
      <c r="Q671" s="2"/>
      <c r="R671" s="2"/>
      <c r="S671" s="2"/>
      <c r="T671" s="2"/>
      <c r="U671" s="2"/>
      <c r="V671" s="2"/>
      <c r="W671" s="2"/>
      <c r="X671" s="2"/>
      <c r="Y671" s="2"/>
      <c r="Z671" s="2"/>
    </row>
    <row r="672" spans="1:26" ht="6" customHeight="1">
      <c r="A672" s="6"/>
      <c r="B672" s="6"/>
      <c r="C672" s="6"/>
      <c r="D672" s="6"/>
      <c r="E672" s="7"/>
      <c r="F672" s="2"/>
      <c r="G672" s="2"/>
      <c r="H672" s="2"/>
      <c r="I672" s="2"/>
      <c r="J672" s="2"/>
      <c r="K672" s="2"/>
      <c r="L672" s="2"/>
      <c r="M672" s="2"/>
      <c r="N672" s="2"/>
      <c r="O672" s="2"/>
      <c r="P672" s="2"/>
      <c r="Q672" s="2"/>
      <c r="R672" s="2"/>
      <c r="S672" s="2"/>
      <c r="T672" s="2"/>
      <c r="U672" s="2"/>
      <c r="V672" s="2"/>
      <c r="W672" s="2"/>
      <c r="X672" s="2"/>
      <c r="Y672" s="2"/>
      <c r="Z672" s="2"/>
    </row>
    <row r="673" spans="1:26" ht="28.5" customHeight="1">
      <c r="A673" s="9" t="s">
        <v>6</v>
      </c>
      <c r="B673" s="918">
        <v>44530</v>
      </c>
      <c r="C673" s="892"/>
      <c r="D673" s="892"/>
      <c r="E673" s="7"/>
      <c r="F673" s="2"/>
      <c r="G673" s="2"/>
      <c r="H673" s="2"/>
      <c r="I673" s="2"/>
      <c r="J673" s="2"/>
      <c r="K673" s="2"/>
      <c r="L673" s="2"/>
      <c r="M673" s="2"/>
      <c r="N673" s="2"/>
      <c r="O673" s="2"/>
      <c r="P673" s="2"/>
      <c r="Q673" s="2"/>
      <c r="R673" s="2"/>
      <c r="S673" s="2"/>
      <c r="T673" s="2"/>
      <c r="U673" s="2"/>
      <c r="V673" s="2"/>
      <c r="W673" s="2"/>
      <c r="X673" s="2"/>
      <c r="Y673" s="2"/>
      <c r="Z673" s="2"/>
    </row>
    <row r="674" spans="1:26" ht="7.5" customHeight="1">
      <c r="A674" s="10"/>
      <c r="B674" s="6"/>
      <c r="C674" s="6"/>
      <c r="D674" s="6"/>
      <c r="E674" s="7"/>
      <c r="F674" s="2"/>
      <c r="G674" s="2"/>
      <c r="H674" s="2"/>
      <c r="I674" s="2"/>
      <c r="J674" s="2"/>
      <c r="K674" s="2"/>
      <c r="L674" s="2"/>
      <c r="M674" s="2"/>
      <c r="N674" s="2"/>
      <c r="O674" s="2"/>
      <c r="P674" s="2"/>
      <c r="Q674" s="2"/>
      <c r="R674" s="2"/>
      <c r="S674" s="2"/>
      <c r="T674" s="2"/>
      <c r="U674" s="2"/>
      <c r="V674" s="2"/>
      <c r="W674" s="2"/>
      <c r="X674" s="2"/>
      <c r="Y674" s="2"/>
      <c r="Z674" s="2"/>
    </row>
    <row r="675" spans="1:26" ht="39" customHeight="1">
      <c r="A675" s="9" t="s">
        <v>7</v>
      </c>
      <c r="B675" s="888" t="s">
        <v>503</v>
      </c>
      <c r="C675" s="889"/>
      <c r="D675" s="890"/>
      <c r="E675" s="7"/>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6"/>
      <c r="B676" s="6"/>
      <c r="C676" s="6"/>
      <c r="D676" s="6"/>
      <c r="E676" s="7"/>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882" t="s">
        <v>9</v>
      </c>
      <c r="B677" s="893"/>
      <c r="C677" s="893"/>
      <c r="D677" s="878"/>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11" t="s">
        <v>10</v>
      </c>
      <c r="B678" s="11" t="s">
        <v>11</v>
      </c>
      <c r="C678" s="894" t="s">
        <v>12</v>
      </c>
      <c r="D678" s="881"/>
      <c r="E678" s="2"/>
      <c r="F678" s="2"/>
      <c r="G678" s="2"/>
      <c r="H678" s="2"/>
      <c r="I678" s="2"/>
      <c r="J678" s="2"/>
      <c r="K678" s="2"/>
      <c r="L678" s="2"/>
      <c r="M678" s="2"/>
      <c r="N678" s="2"/>
      <c r="O678" s="2"/>
      <c r="P678" s="2"/>
      <c r="Q678" s="2"/>
      <c r="R678" s="2"/>
      <c r="S678" s="2"/>
      <c r="T678" s="2"/>
      <c r="U678" s="2"/>
      <c r="V678" s="2"/>
      <c r="W678" s="2"/>
      <c r="X678" s="2"/>
      <c r="Y678" s="2"/>
      <c r="Z678" s="2"/>
    </row>
    <row r="679" spans="1:26" ht="238.5" customHeight="1">
      <c r="A679" s="12" t="s">
        <v>13</v>
      </c>
      <c r="B679" s="82" t="s">
        <v>504</v>
      </c>
      <c r="C679" s="883" t="s">
        <v>505</v>
      </c>
      <c r="D679" s="878"/>
      <c r="E679" s="2"/>
      <c r="F679" s="2"/>
      <c r="G679" s="2"/>
      <c r="H679" s="2"/>
      <c r="I679" s="2"/>
      <c r="J679" s="2"/>
      <c r="K679" s="2"/>
      <c r="L679" s="2"/>
      <c r="M679" s="2"/>
      <c r="N679" s="2"/>
      <c r="O679" s="2"/>
      <c r="P679" s="2"/>
      <c r="Q679" s="2"/>
      <c r="R679" s="2"/>
      <c r="S679" s="2"/>
      <c r="T679" s="2"/>
      <c r="U679" s="2"/>
      <c r="V679" s="2"/>
      <c r="W679" s="2"/>
      <c r="X679" s="2"/>
      <c r="Y679" s="2"/>
      <c r="Z679" s="2"/>
    </row>
    <row r="680" spans="1:26" ht="190.5" customHeight="1">
      <c r="A680" s="12" t="s">
        <v>16</v>
      </c>
      <c r="B680" s="83" t="s">
        <v>506</v>
      </c>
      <c r="C680" s="920" t="s">
        <v>507</v>
      </c>
      <c r="D680" s="906"/>
      <c r="E680" s="2"/>
      <c r="F680" s="2"/>
      <c r="G680" s="2"/>
      <c r="H680" s="2"/>
      <c r="I680" s="2"/>
      <c r="J680" s="2"/>
      <c r="K680" s="2"/>
      <c r="L680" s="2"/>
      <c r="M680" s="2"/>
      <c r="N680" s="2"/>
      <c r="O680" s="2"/>
      <c r="P680" s="2"/>
      <c r="Q680" s="2"/>
      <c r="R680" s="2"/>
      <c r="S680" s="2"/>
      <c r="T680" s="2"/>
      <c r="U680" s="2"/>
      <c r="V680" s="2"/>
      <c r="W680" s="2"/>
      <c r="X680" s="2"/>
      <c r="Y680" s="2"/>
      <c r="Z680" s="2"/>
    </row>
    <row r="681" spans="1:26" ht="139.5" customHeight="1">
      <c r="A681" s="12" t="s">
        <v>19</v>
      </c>
      <c r="B681" s="83" t="s">
        <v>508</v>
      </c>
      <c r="C681" s="916" t="s">
        <v>509</v>
      </c>
      <c r="D681" s="917"/>
      <c r="E681" s="2"/>
      <c r="F681" s="2"/>
      <c r="G681" s="2"/>
      <c r="H681" s="2"/>
      <c r="I681" s="2"/>
      <c r="J681" s="2"/>
      <c r="K681" s="2"/>
      <c r="L681" s="2"/>
      <c r="M681" s="2"/>
      <c r="N681" s="2"/>
      <c r="O681" s="2"/>
      <c r="P681" s="2"/>
      <c r="Q681" s="2"/>
      <c r="R681" s="2"/>
      <c r="S681" s="2"/>
      <c r="T681" s="2"/>
      <c r="U681" s="2"/>
      <c r="V681" s="2"/>
      <c r="W681" s="2"/>
      <c r="X681" s="2"/>
      <c r="Y681" s="2"/>
      <c r="Z681" s="2"/>
    </row>
    <row r="682" spans="1:26" ht="225.75" customHeight="1">
      <c r="A682" s="12" t="s">
        <v>21</v>
      </c>
      <c r="B682" s="83" t="s">
        <v>510</v>
      </c>
      <c r="C682" s="916" t="s">
        <v>511</v>
      </c>
      <c r="D682" s="917"/>
      <c r="E682" s="5"/>
      <c r="F682" s="5"/>
      <c r="G682" s="5"/>
      <c r="H682" s="5"/>
      <c r="I682" s="5"/>
      <c r="J682" s="5"/>
      <c r="K682" s="5"/>
      <c r="L682" s="5"/>
      <c r="M682" s="5"/>
      <c r="N682" s="5"/>
      <c r="O682" s="5"/>
      <c r="P682" s="5"/>
      <c r="Q682" s="5"/>
      <c r="R682" s="5"/>
      <c r="S682" s="5"/>
      <c r="T682" s="5"/>
      <c r="U682" s="5"/>
      <c r="V682" s="5"/>
      <c r="W682" s="5"/>
      <c r="X682" s="5"/>
      <c r="Y682" s="5"/>
      <c r="Z682" s="5"/>
    </row>
    <row r="683" spans="1:26" ht="190.5" customHeight="1">
      <c r="A683" s="12" t="s">
        <v>24</v>
      </c>
      <c r="B683" s="83" t="s">
        <v>512</v>
      </c>
      <c r="C683" s="895" t="s">
        <v>513</v>
      </c>
      <c r="D683" s="878"/>
      <c r="E683" s="5"/>
      <c r="F683" s="5"/>
      <c r="G683" s="5"/>
      <c r="H683" s="5"/>
      <c r="I683" s="5"/>
      <c r="J683" s="5"/>
      <c r="K683" s="5"/>
      <c r="L683" s="5"/>
      <c r="M683" s="5"/>
      <c r="N683" s="5"/>
      <c r="O683" s="5"/>
      <c r="P683" s="5"/>
      <c r="Q683" s="5"/>
      <c r="R683" s="5"/>
      <c r="S683" s="5"/>
      <c r="T683" s="5"/>
      <c r="U683" s="5"/>
      <c r="V683" s="5"/>
      <c r="W683" s="5"/>
      <c r="X683" s="5"/>
      <c r="Y683" s="5"/>
      <c r="Z683" s="5"/>
    </row>
    <row r="684" spans="1:26" ht="33" customHeight="1">
      <c r="A684" s="12" t="s">
        <v>25</v>
      </c>
      <c r="B684" s="83" t="s">
        <v>37</v>
      </c>
      <c r="C684" s="916" t="s">
        <v>37</v>
      </c>
      <c r="D684" s="917"/>
      <c r="E684" s="2"/>
      <c r="F684" s="2"/>
      <c r="G684" s="2"/>
      <c r="H684" s="2"/>
      <c r="I684" s="2"/>
      <c r="J684" s="2"/>
      <c r="K684" s="2"/>
      <c r="L684" s="2"/>
      <c r="M684" s="2"/>
      <c r="N684" s="2"/>
      <c r="O684" s="2"/>
      <c r="P684" s="2"/>
      <c r="Q684" s="2"/>
      <c r="R684" s="2"/>
      <c r="S684" s="2"/>
      <c r="T684" s="2"/>
      <c r="U684" s="2"/>
      <c r="V684" s="2"/>
      <c r="W684" s="2"/>
      <c r="X684" s="2"/>
      <c r="Y684" s="2"/>
      <c r="Z684" s="2"/>
    </row>
    <row r="685" spans="1:26" ht="285.75" customHeight="1">
      <c r="A685" s="12" t="s">
        <v>27</v>
      </c>
      <c r="B685" s="83" t="s">
        <v>514</v>
      </c>
      <c r="C685" s="916" t="s">
        <v>515</v>
      </c>
      <c r="D685" s="917"/>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879" t="s">
        <v>30</v>
      </c>
      <c r="B686" s="880"/>
      <c r="C686" s="880"/>
      <c r="D686" s="881"/>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11" t="s">
        <v>10</v>
      </c>
      <c r="B687" s="16" t="s">
        <v>11</v>
      </c>
      <c r="C687" s="882" t="s">
        <v>12</v>
      </c>
      <c r="D687" s="878"/>
      <c r="E687" s="2"/>
      <c r="F687" s="2"/>
      <c r="G687" s="2"/>
      <c r="H687" s="2"/>
      <c r="I687" s="2"/>
      <c r="J687" s="2"/>
      <c r="K687" s="2"/>
      <c r="L687" s="2"/>
      <c r="M687" s="2"/>
      <c r="N687" s="2"/>
      <c r="O687" s="2"/>
      <c r="P687" s="2"/>
      <c r="Q687" s="2"/>
      <c r="R687" s="2"/>
      <c r="S687" s="2"/>
      <c r="T687" s="2"/>
      <c r="U687" s="2"/>
      <c r="V687" s="2"/>
      <c r="W687" s="2"/>
      <c r="X687" s="2"/>
      <c r="Y687" s="2"/>
      <c r="Z687" s="2"/>
    </row>
    <row r="688" spans="1:26" ht="28.5" customHeight="1">
      <c r="A688" s="12" t="s">
        <v>31</v>
      </c>
      <c r="B688" s="83" t="s">
        <v>37</v>
      </c>
      <c r="C688" s="916" t="s">
        <v>37</v>
      </c>
      <c r="D688" s="917"/>
      <c r="E688" s="2"/>
      <c r="F688" s="2"/>
      <c r="G688" s="2"/>
      <c r="H688" s="2"/>
      <c r="I688" s="2"/>
      <c r="J688" s="2"/>
      <c r="K688" s="2"/>
      <c r="L688" s="2"/>
      <c r="M688" s="2"/>
      <c r="N688" s="2"/>
      <c r="O688" s="2"/>
      <c r="P688" s="2"/>
      <c r="Q688" s="2"/>
      <c r="R688" s="2"/>
      <c r="S688" s="2"/>
      <c r="T688" s="2"/>
      <c r="U688" s="2"/>
      <c r="V688" s="2"/>
      <c r="W688" s="2"/>
      <c r="X688" s="2"/>
      <c r="Y688" s="2"/>
      <c r="Z688" s="2"/>
    </row>
    <row r="689" spans="1:26" ht="28.5" customHeight="1">
      <c r="A689" s="12" t="s">
        <v>33</v>
      </c>
      <c r="B689" s="83" t="s">
        <v>37</v>
      </c>
      <c r="C689" s="916" t="s">
        <v>37</v>
      </c>
      <c r="D689" s="917"/>
      <c r="E689" s="2"/>
      <c r="F689" s="2"/>
      <c r="G689" s="2"/>
      <c r="H689" s="2"/>
      <c r="I689" s="2"/>
      <c r="J689" s="2"/>
      <c r="K689" s="2"/>
      <c r="L689" s="2"/>
      <c r="M689" s="2"/>
      <c r="N689" s="2"/>
      <c r="O689" s="2"/>
      <c r="P689" s="2"/>
      <c r="Q689" s="2"/>
      <c r="R689" s="2"/>
      <c r="S689" s="2"/>
      <c r="T689" s="2"/>
      <c r="U689" s="2"/>
      <c r="V689" s="2"/>
      <c r="W689" s="2"/>
      <c r="X689" s="2"/>
      <c r="Y689" s="2"/>
      <c r="Z689" s="2"/>
    </row>
    <row r="690" spans="1:26" ht="28.5" customHeight="1">
      <c r="A690" s="12" t="s">
        <v>36</v>
      </c>
      <c r="B690" s="83" t="s">
        <v>37</v>
      </c>
      <c r="C690" s="916" t="s">
        <v>37</v>
      </c>
      <c r="D690" s="917"/>
      <c r="E690" s="2"/>
      <c r="F690" s="2"/>
      <c r="G690" s="2"/>
      <c r="H690" s="2"/>
      <c r="I690" s="2"/>
      <c r="J690" s="2"/>
      <c r="K690" s="2"/>
      <c r="L690" s="2"/>
      <c r="M690" s="2"/>
      <c r="N690" s="2"/>
      <c r="O690" s="2"/>
      <c r="P690" s="2"/>
      <c r="Q690" s="2"/>
      <c r="R690" s="2"/>
      <c r="S690" s="2"/>
      <c r="T690" s="2"/>
      <c r="U690" s="2"/>
      <c r="V690" s="2"/>
      <c r="W690" s="2"/>
      <c r="X690" s="2"/>
      <c r="Y690" s="2"/>
      <c r="Z690" s="2"/>
    </row>
    <row r="691" spans="1:26" ht="28.5" customHeight="1">
      <c r="A691" s="12" t="s">
        <v>38</v>
      </c>
      <c r="B691" s="83" t="s">
        <v>37</v>
      </c>
      <c r="C691" s="916" t="s">
        <v>37</v>
      </c>
      <c r="D691" s="917"/>
      <c r="E691" s="2"/>
      <c r="F691" s="2"/>
      <c r="G691" s="2"/>
      <c r="H691" s="2"/>
      <c r="I691" s="2"/>
      <c r="J691" s="2"/>
      <c r="K691" s="2"/>
      <c r="L691" s="2"/>
      <c r="M691" s="2"/>
      <c r="N691" s="2"/>
      <c r="O691" s="2"/>
      <c r="P691" s="2"/>
      <c r="Q691" s="2"/>
      <c r="R691" s="2"/>
      <c r="S691" s="2"/>
      <c r="T691" s="2"/>
      <c r="U691" s="2"/>
      <c r="V691" s="2"/>
      <c r="W691" s="2"/>
      <c r="X691" s="2"/>
      <c r="Y691" s="2"/>
      <c r="Z691" s="2"/>
    </row>
    <row r="692" spans="1:26" ht="28.5" customHeight="1">
      <c r="A692" s="12" t="s">
        <v>40</v>
      </c>
      <c r="B692" s="83" t="s">
        <v>37</v>
      </c>
      <c r="C692" s="916" t="s">
        <v>37</v>
      </c>
      <c r="D692" s="917"/>
      <c r="E692" s="2"/>
      <c r="F692" s="2"/>
      <c r="G692" s="2"/>
      <c r="H692" s="2"/>
      <c r="I692" s="2"/>
      <c r="J692" s="2"/>
      <c r="K692" s="2"/>
      <c r="L692" s="2"/>
      <c r="M692" s="2"/>
      <c r="N692" s="2"/>
      <c r="O692" s="2"/>
      <c r="P692" s="2"/>
      <c r="Q692" s="2"/>
      <c r="R692" s="2"/>
      <c r="S692" s="2"/>
      <c r="T692" s="2"/>
      <c r="U692" s="2"/>
      <c r="V692" s="2"/>
      <c r="W692" s="2"/>
      <c r="X692" s="2"/>
      <c r="Y692" s="2"/>
      <c r="Z692" s="2"/>
    </row>
    <row r="693" spans="1:26" ht="28.5" customHeight="1">
      <c r="A693" s="12" t="s">
        <v>42</v>
      </c>
      <c r="B693" s="83" t="s">
        <v>37</v>
      </c>
      <c r="C693" s="916" t="s">
        <v>37</v>
      </c>
      <c r="D693" s="917"/>
      <c r="E693" s="2"/>
      <c r="F693" s="2"/>
      <c r="G693" s="2"/>
      <c r="H693" s="2"/>
      <c r="I693" s="2"/>
      <c r="J693" s="2"/>
      <c r="K693" s="2"/>
      <c r="L693" s="2"/>
      <c r="M693" s="2"/>
      <c r="N693" s="2"/>
      <c r="O693" s="2"/>
      <c r="P693" s="2"/>
      <c r="Q693" s="2"/>
      <c r="R693" s="2"/>
      <c r="S693" s="2"/>
      <c r="T693" s="2"/>
      <c r="U693" s="2"/>
      <c r="V693" s="2"/>
      <c r="W693" s="2"/>
      <c r="X693" s="2"/>
      <c r="Y693" s="2"/>
      <c r="Z693" s="2"/>
    </row>
    <row r="694" spans="1:26" ht="28.5" customHeight="1">
      <c r="A694" s="21" t="s">
        <v>43</v>
      </c>
      <c r="B694" s="83" t="s">
        <v>37</v>
      </c>
      <c r="C694" s="916" t="s">
        <v>37</v>
      </c>
      <c r="D694" s="917"/>
      <c r="E694" s="2"/>
      <c r="F694" s="2"/>
      <c r="G694" s="2"/>
      <c r="H694" s="2"/>
      <c r="I694" s="2"/>
      <c r="J694" s="2"/>
      <c r="K694" s="2"/>
      <c r="L694" s="2"/>
      <c r="M694" s="2"/>
      <c r="N694" s="2"/>
      <c r="O694" s="2"/>
      <c r="P694" s="2"/>
      <c r="Q694" s="2"/>
      <c r="R694" s="2"/>
      <c r="S694" s="2"/>
      <c r="T694" s="2"/>
      <c r="U694" s="2"/>
      <c r="V694" s="2"/>
      <c r="W694" s="2"/>
      <c r="X694" s="2"/>
      <c r="Y694" s="2"/>
      <c r="Z694" s="2"/>
    </row>
    <row r="695" spans="1:26" ht="28.5" customHeight="1">
      <c r="A695" s="12" t="s">
        <v>27</v>
      </c>
      <c r="B695" s="83" t="s">
        <v>37</v>
      </c>
      <c r="C695" s="916" t="s">
        <v>37</v>
      </c>
      <c r="D695" s="917"/>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884" t="s">
        <v>46</v>
      </c>
      <c r="B696" s="880"/>
      <c r="C696" s="880"/>
      <c r="D696" s="881"/>
      <c r="E696" s="2"/>
      <c r="F696" s="2"/>
      <c r="G696" s="2"/>
      <c r="H696" s="2"/>
      <c r="I696" s="2"/>
      <c r="J696" s="2"/>
      <c r="K696" s="2"/>
      <c r="L696" s="2"/>
      <c r="M696" s="2"/>
      <c r="N696" s="2"/>
      <c r="O696" s="2"/>
      <c r="P696" s="2"/>
      <c r="Q696" s="2"/>
      <c r="R696" s="2"/>
      <c r="S696" s="2"/>
      <c r="T696" s="2"/>
      <c r="U696" s="2"/>
      <c r="V696" s="2"/>
      <c r="W696" s="2"/>
      <c r="X696" s="2"/>
      <c r="Y696" s="2"/>
      <c r="Z696" s="2"/>
    </row>
    <row r="697" spans="1:26" ht="21.75" customHeight="1">
      <c r="A697" s="11" t="s">
        <v>10</v>
      </c>
      <c r="B697" s="22" t="s">
        <v>47</v>
      </c>
      <c r="C697" s="885" t="s">
        <v>48</v>
      </c>
      <c r="D697" s="878"/>
      <c r="E697" s="2"/>
      <c r="F697" s="2"/>
      <c r="G697" s="2"/>
      <c r="H697" s="2"/>
      <c r="I697" s="2"/>
      <c r="J697" s="2"/>
      <c r="K697" s="2"/>
      <c r="L697" s="2"/>
      <c r="M697" s="2"/>
      <c r="N697" s="2"/>
      <c r="O697" s="2"/>
      <c r="P697" s="2"/>
      <c r="Q697" s="2"/>
      <c r="R697" s="2"/>
      <c r="S697" s="2"/>
      <c r="T697" s="2"/>
      <c r="U697" s="2"/>
      <c r="V697" s="2"/>
      <c r="W697" s="2"/>
      <c r="X697" s="2"/>
      <c r="Y697" s="2"/>
      <c r="Z697" s="2"/>
    </row>
    <row r="698" spans="1:26" ht="177.75" customHeight="1">
      <c r="A698" s="21" t="s">
        <v>49</v>
      </c>
      <c r="B698" s="25" t="s">
        <v>516</v>
      </c>
      <c r="C698" s="895" t="s">
        <v>517</v>
      </c>
      <c r="D698" s="878"/>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c r="A699" s="21" t="s">
        <v>51</v>
      </c>
      <c r="B699" s="25" t="s">
        <v>518</v>
      </c>
      <c r="C699" s="916" t="s">
        <v>519</v>
      </c>
      <c r="D699" s="917"/>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c r="A700" s="21" t="s">
        <v>53</v>
      </c>
      <c r="B700" s="25" t="s">
        <v>520</v>
      </c>
      <c r="C700" s="916" t="s">
        <v>521</v>
      </c>
      <c r="D700" s="917"/>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05.75" customHeight="1">
      <c r="A701" s="21" t="s">
        <v>56</v>
      </c>
      <c r="B701" s="25" t="s">
        <v>522</v>
      </c>
      <c r="C701" s="916" t="s">
        <v>523</v>
      </c>
      <c r="D701" s="917"/>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c r="A702" s="21" t="s">
        <v>58</v>
      </c>
      <c r="B702" s="25" t="s">
        <v>524</v>
      </c>
      <c r="C702" s="916" t="s">
        <v>525</v>
      </c>
      <c r="D702" s="917"/>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c r="A703" s="21" t="s">
        <v>61</v>
      </c>
      <c r="B703" s="25" t="s">
        <v>526</v>
      </c>
      <c r="C703" s="916" t="s">
        <v>527</v>
      </c>
      <c r="D703" s="917"/>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c r="A704" s="21" t="s">
        <v>27</v>
      </c>
      <c r="B704" s="25" t="s">
        <v>123</v>
      </c>
      <c r="C704" s="895" t="s">
        <v>528</v>
      </c>
      <c r="D704" s="878"/>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2.75" customHeight="1">
      <c r="A705" s="2"/>
      <c r="B705" s="27"/>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896"/>
      <c r="B707" s="893"/>
      <c r="C707" s="893"/>
      <c r="D707" s="878"/>
      <c r="E707" s="2"/>
      <c r="F707" s="2"/>
      <c r="G707" s="2"/>
      <c r="H707" s="2"/>
      <c r="I707" s="2"/>
      <c r="J707" s="2"/>
      <c r="K707" s="2"/>
      <c r="L707" s="2"/>
      <c r="M707" s="2"/>
      <c r="N707" s="2"/>
      <c r="O707" s="2"/>
      <c r="P707" s="2"/>
      <c r="Q707" s="2"/>
      <c r="R707" s="2"/>
      <c r="S707" s="2"/>
      <c r="T707" s="2"/>
      <c r="U707" s="2"/>
      <c r="V707" s="2"/>
      <c r="W707" s="2"/>
      <c r="X707" s="2"/>
      <c r="Y707" s="67"/>
      <c r="Z707" s="67"/>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6" ht="16.5" customHeight="1">
      <c r="A709" s="8" t="s">
        <v>4</v>
      </c>
      <c r="B709" s="888" t="s">
        <v>8</v>
      </c>
      <c r="C709" s="889"/>
      <c r="D709" s="890"/>
      <c r="E709" s="7"/>
      <c r="F709" s="2"/>
      <c r="G709" s="2"/>
      <c r="H709" s="2"/>
      <c r="I709" s="2"/>
      <c r="J709" s="2"/>
      <c r="K709" s="2"/>
      <c r="L709" s="2"/>
      <c r="M709" s="2"/>
      <c r="N709" s="2"/>
      <c r="O709" s="2"/>
      <c r="P709" s="2"/>
      <c r="Q709" s="2"/>
      <c r="R709" s="2"/>
      <c r="S709" s="2"/>
      <c r="T709" s="2"/>
      <c r="U709" s="2"/>
      <c r="V709" s="2"/>
      <c r="W709" s="2"/>
      <c r="X709" s="2"/>
      <c r="Y709" s="2"/>
      <c r="Z709" s="2"/>
    </row>
    <row r="710" spans="1:26" ht="6" customHeight="1">
      <c r="A710" s="6"/>
      <c r="B710" s="6"/>
      <c r="C710" s="6"/>
      <c r="D710" s="6"/>
      <c r="E710" s="7"/>
      <c r="F710" s="2"/>
      <c r="G710" s="2"/>
      <c r="H710" s="2"/>
      <c r="I710" s="2"/>
      <c r="J710" s="2"/>
      <c r="K710" s="2"/>
      <c r="L710" s="2"/>
      <c r="M710" s="2"/>
      <c r="N710" s="2"/>
      <c r="O710" s="2"/>
      <c r="P710" s="2"/>
      <c r="Q710" s="2"/>
      <c r="R710" s="2"/>
      <c r="S710" s="2"/>
      <c r="T710" s="2"/>
      <c r="U710" s="2"/>
      <c r="V710" s="2"/>
      <c r="W710" s="2"/>
      <c r="X710" s="2"/>
      <c r="Y710" s="2"/>
      <c r="Z710" s="2"/>
    </row>
    <row r="711" spans="1:26" ht="28.5" customHeight="1">
      <c r="A711" s="9" t="s">
        <v>6</v>
      </c>
      <c r="B711" s="918">
        <v>44558</v>
      </c>
      <c r="C711" s="892"/>
      <c r="D711" s="892"/>
      <c r="E711" s="7"/>
      <c r="F711" s="2"/>
      <c r="G711" s="2"/>
      <c r="H711" s="2"/>
      <c r="I711" s="2"/>
      <c r="J711" s="2"/>
      <c r="K711" s="2"/>
      <c r="L711" s="2"/>
      <c r="M711" s="2"/>
      <c r="N711" s="2"/>
      <c r="O711" s="2"/>
      <c r="P711" s="2"/>
      <c r="Q711" s="2"/>
      <c r="R711" s="2"/>
      <c r="S711" s="2"/>
      <c r="T711" s="2"/>
      <c r="U711" s="2"/>
      <c r="V711" s="2"/>
      <c r="W711" s="2"/>
      <c r="X711" s="2"/>
      <c r="Y711" s="2"/>
      <c r="Z711" s="2"/>
    </row>
    <row r="712" spans="1:26" ht="7.5" customHeight="1">
      <c r="A712" s="10"/>
      <c r="B712" s="6"/>
      <c r="C712" s="6"/>
      <c r="D712" s="6"/>
      <c r="E712" s="7"/>
      <c r="F712" s="2"/>
      <c r="G712" s="2"/>
      <c r="H712" s="2"/>
      <c r="I712" s="2"/>
      <c r="J712" s="2"/>
      <c r="K712" s="2"/>
      <c r="L712" s="2"/>
      <c r="M712" s="2"/>
      <c r="N712" s="2"/>
      <c r="O712" s="2"/>
      <c r="P712" s="2"/>
      <c r="Q712" s="2"/>
      <c r="R712" s="2"/>
      <c r="S712" s="2"/>
      <c r="T712" s="2"/>
      <c r="U712" s="2"/>
      <c r="V712" s="2"/>
      <c r="W712" s="2"/>
      <c r="X712" s="2"/>
      <c r="Y712" s="2"/>
      <c r="Z712" s="2"/>
    </row>
    <row r="713" spans="1:26" ht="39" customHeight="1">
      <c r="A713" s="9" t="s">
        <v>7</v>
      </c>
      <c r="B713" s="888" t="s">
        <v>529</v>
      </c>
      <c r="C713" s="889"/>
      <c r="D713" s="890"/>
      <c r="E713" s="7"/>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6"/>
      <c r="B714" s="6"/>
      <c r="C714" s="6"/>
      <c r="D714" s="6"/>
      <c r="E714" s="7"/>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882" t="s">
        <v>9</v>
      </c>
      <c r="B715" s="893"/>
      <c r="C715" s="893"/>
      <c r="D715" s="878"/>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11" t="s">
        <v>10</v>
      </c>
      <c r="B716" s="11" t="s">
        <v>11</v>
      </c>
      <c r="C716" s="894" t="s">
        <v>12</v>
      </c>
      <c r="D716" s="881"/>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2" t="s">
        <v>13</v>
      </c>
      <c r="B717" s="18" t="s">
        <v>530</v>
      </c>
      <c r="C717" s="895" t="s">
        <v>531</v>
      </c>
      <c r="D717" s="878"/>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2" t="s">
        <v>16</v>
      </c>
      <c r="B718" s="23" t="s">
        <v>532</v>
      </c>
      <c r="C718" s="908" t="s">
        <v>533</v>
      </c>
      <c r="D718" s="878"/>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2" t="s">
        <v>19</v>
      </c>
      <c r="B719" s="80" t="s">
        <v>534</v>
      </c>
      <c r="C719" s="895" t="s">
        <v>535</v>
      </c>
      <c r="D719" s="878"/>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2" t="s">
        <v>21</v>
      </c>
      <c r="B720" s="18" t="s">
        <v>536</v>
      </c>
      <c r="C720" s="895" t="s">
        <v>537</v>
      </c>
      <c r="D720" s="878"/>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12" t="s">
        <v>24</v>
      </c>
      <c r="B721" s="18" t="s">
        <v>538</v>
      </c>
      <c r="C721" s="895" t="s">
        <v>539</v>
      </c>
      <c r="D721" s="878"/>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12" t="s">
        <v>25</v>
      </c>
      <c r="B722" s="34" t="s">
        <v>540</v>
      </c>
      <c r="C722" s="895" t="s">
        <v>541</v>
      </c>
      <c r="D722" s="878"/>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2" t="s">
        <v>27</v>
      </c>
      <c r="B723" s="81" t="s">
        <v>542</v>
      </c>
      <c r="C723" s="908" t="s">
        <v>543</v>
      </c>
      <c r="D723" s="878"/>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879" t="s">
        <v>30</v>
      </c>
      <c r="B724" s="880"/>
      <c r="C724" s="880"/>
      <c r="D724" s="881"/>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11" t="s">
        <v>10</v>
      </c>
      <c r="B725" s="16" t="s">
        <v>11</v>
      </c>
      <c r="C725" s="882" t="s">
        <v>12</v>
      </c>
      <c r="D725" s="878"/>
      <c r="E725" s="2"/>
      <c r="F725" s="2"/>
      <c r="G725" s="2"/>
      <c r="H725" s="2"/>
      <c r="I725" s="2"/>
      <c r="J725" s="2"/>
      <c r="K725" s="2"/>
      <c r="L725" s="2"/>
      <c r="M725" s="2"/>
      <c r="N725" s="2"/>
      <c r="O725" s="2"/>
      <c r="P725" s="2"/>
      <c r="Q725" s="2"/>
      <c r="R725" s="2"/>
      <c r="S725" s="2"/>
      <c r="T725" s="2"/>
      <c r="U725" s="2"/>
      <c r="V725" s="2"/>
      <c r="W725" s="2"/>
      <c r="X725" s="2"/>
      <c r="Y725" s="2"/>
      <c r="Z725" s="2"/>
    </row>
    <row r="726" spans="1:26" ht="28.5" customHeight="1">
      <c r="A726" s="12" t="s">
        <v>31</v>
      </c>
      <c r="B726" s="65" t="s">
        <v>8</v>
      </c>
      <c r="C726" s="915" t="s">
        <v>8</v>
      </c>
      <c r="D726" s="878"/>
      <c r="E726" s="2"/>
      <c r="F726" s="2"/>
      <c r="G726" s="2"/>
      <c r="H726" s="2"/>
      <c r="I726" s="2"/>
      <c r="J726" s="2"/>
      <c r="K726" s="2"/>
      <c r="L726" s="2"/>
      <c r="M726" s="2"/>
      <c r="N726" s="2"/>
      <c r="O726" s="2"/>
      <c r="P726" s="2"/>
      <c r="Q726" s="2"/>
      <c r="R726" s="2"/>
      <c r="S726" s="2"/>
      <c r="T726" s="2"/>
      <c r="U726" s="2"/>
      <c r="V726" s="2"/>
      <c r="W726" s="2"/>
      <c r="X726" s="2"/>
      <c r="Y726" s="2"/>
      <c r="Z726" s="2"/>
    </row>
    <row r="727" spans="1:26" ht="28.5" customHeight="1">
      <c r="A727" s="12" t="s">
        <v>33</v>
      </c>
      <c r="B727" s="65" t="s">
        <v>8</v>
      </c>
      <c r="C727" s="915" t="s">
        <v>8</v>
      </c>
      <c r="D727" s="878"/>
      <c r="E727" s="2"/>
      <c r="F727" s="2"/>
      <c r="G727" s="2"/>
      <c r="H727" s="2"/>
      <c r="I727" s="2"/>
      <c r="J727" s="2"/>
      <c r="K727" s="2"/>
      <c r="L727" s="2"/>
      <c r="M727" s="2"/>
      <c r="N727" s="2"/>
      <c r="O727" s="2"/>
      <c r="P727" s="2"/>
      <c r="Q727" s="2"/>
      <c r="R727" s="2"/>
      <c r="S727" s="2"/>
      <c r="T727" s="2"/>
      <c r="U727" s="2"/>
      <c r="V727" s="2"/>
      <c r="W727" s="2"/>
      <c r="X727" s="2"/>
      <c r="Y727" s="2"/>
      <c r="Z727" s="2"/>
    </row>
    <row r="728" spans="1:26" ht="28.5" customHeight="1">
      <c r="A728" s="12" t="s">
        <v>36</v>
      </c>
      <c r="B728" s="65" t="s">
        <v>8</v>
      </c>
      <c r="C728" s="915" t="s">
        <v>8</v>
      </c>
      <c r="D728" s="878"/>
      <c r="E728" s="2"/>
      <c r="F728" s="2"/>
      <c r="G728" s="2"/>
      <c r="H728" s="2"/>
      <c r="I728" s="2"/>
      <c r="J728" s="2"/>
      <c r="K728" s="2"/>
      <c r="L728" s="2"/>
      <c r="M728" s="2"/>
      <c r="N728" s="2"/>
      <c r="O728" s="2"/>
      <c r="P728" s="2"/>
      <c r="Q728" s="2"/>
      <c r="R728" s="2"/>
      <c r="S728" s="2"/>
      <c r="T728" s="2"/>
      <c r="U728" s="2"/>
      <c r="V728" s="2"/>
      <c r="W728" s="2"/>
      <c r="X728" s="2"/>
      <c r="Y728" s="2"/>
      <c r="Z728" s="2"/>
    </row>
    <row r="729" spans="1:26" ht="28.5" customHeight="1">
      <c r="A729" s="12" t="s">
        <v>38</v>
      </c>
      <c r="B729" s="65" t="s">
        <v>8</v>
      </c>
      <c r="C729" s="915" t="s">
        <v>8</v>
      </c>
      <c r="D729" s="878"/>
      <c r="E729" s="2"/>
      <c r="F729" s="2"/>
      <c r="G729" s="2"/>
      <c r="H729" s="2"/>
      <c r="I729" s="2"/>
      <c r="J729" s="2"/>
      <c r="K729" s="2"/>
      <c r="L729" s="2"/>
      <c r="M729" s="2"/>
      <c r="N729" s="2"/>
      <c r="O729" s="2"/>
      <c r="P729" s="2"/>
      <c r="Q729" s="2"/>
      <c r="R729" s="2"/>
      <c r="S729" s="2"/>
      <c r="T729" s="2"/>
      <c r="U729" s="2"/>
      <c r="V729" s="2"/>
      <c r="W729" s="2"/>
      <c r="X729" s="2"/>
      <c r="Y729" s="2"/>
      <c r="Z729" s="2"/>
    </row>
    <row r="730" spans="1:26" ht="28.5" customHeight="1">
      <c r="A730" s="12" t="s">
        <v>40</v>
      </c>
      <c r="B730" s="65" t="s">
        <v>8</v>
      </c>
      <c r="C730" s="915" t="s">
        <v>8</v>
      </c>
      <c r="D730" s="878"/>
      <c r="E730" s="2"/>
      <c r="F730" s="2"/>
      <c r="G730" s="2"/>
      <c r="H730" s="2"/>
      <c r="I730" s="2"/>
      <c r="J730" s="2"/>
      <c r="K730" s="2"/>
      <c r="L730" s="2"/>
      <c r="M730" s="2"/>
      <c r="N730" s="2"/>
      <c r="O730" s="2"/>
      <c r="P730" s="2"/>
      <c r="Q730" s="2"/>
      <c r="R730" s="2"/>
      <c r="S730" s="2"/>
      <c r="T730" s="2"/>
      <c r="U730" s="2"/>
      <c r="V730" s="2"/>
      <c r="W730" s="2"/>
      <c r="X730" s="2"/>
      <c r="Y730" s="2"/>
      <c r="Z730" s="2"/>
    </row>
    <row r="731" spans="1:26" ht="28.5" customHeight="1">
      <c r="A731" s="12" t="s">
        <v>42</v>
      </c>
      <c r="B731" s="65" t="s">
        <v>8</v>
      </c>
      <c r="C731" s="915" t="s">
        <v>8</v>
      </c>
      <c r="D731" s="878"/>
      <c r="E731" s="2"/>
      <c r="F731" s="2"/>
      <c r="G731" s="2"/>
      <c r="H731" s="2"/>
      <c r="I731" s="2"/>
      <c r="J731" s="2"/>
      <c r="K731" s="2"/>
      <c r="L731" s="2"/>
      <c r="M731" s="2"/>
      <c r="N731" s="2"/>
      <c r="O731" s="2"/>
      <c r="P731" s="2"/>
      <c r="Q731" s="2"/>
      <c r="R731" s="2"/>
      <c r="S731" s="2"/>
      <c r="T731" s="2"/>
      <c r="U731" s="2"/>
      <c r="V731" s="2"/>
      <c r="W731" s="2"/>
      <c r="X731" s="2"/>
      <c r="Y731" s="2"/>
      <c r="Z731" s="2"/>
    </row>
    <row r="732" spans="1:26" ht="28.5" customHeight="1">
      <c r="A732" s="21" t="s">
        <v>43</v>
      </c>
      <c r="B732" s="65" t="s">
        <v>8</v>
      </c>
      <c r="C732" s="915" t="s">
        <v>8</v>
      </c>
      <c r="D732" s="878"/>
      <c r="E732" s="2"/>
      <c r="F732" s="2"/>
      <c r="G732" s="2"/>
      <c r="H732" s="2"/>
      <c r="I732" s="2"/>
      <c r="J732" s="2"/>
      <c r="K732" s="2"/>
      <c r="L732" s="2"/>
      <c r="M732" s="2"/>
      <c r="N732" s="2"/>
      <c r="O732" s="2"/>
      <c r="P732" s="2"/>
      <c r="Q732" s="2"/>
      <c r="R732" s="2"/>
      <c r="S732" s="2"/>
      <c r="T732" s="2"/>
      <c r="U732" s="2"/>
      <c r="V732" s="2"/>
      <c r="W732" s="2"/>
      <c r="X732" s="2"/>
      <c r="Y732" s="2"/>
      <c r="Z732" s="2"/>
    </row>
    <row r="733" spans="1:26" ht="28.5" customHeight="1">
      <c r="A733" s="12" t="s">
        <v>27</v>
      </c>
      <c r="B733" s="65" t="s">
        <v>8</v>
      </c>
      <c r="C733" s="915" t="s">
        <v>8</v>
      </c>
      <c r="D733" s="878"/>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884" t="s">
        <v>46</v>
      </c>
      <c r="B734" s="880"/>
      <c r="C734" s="880"/>
      <c r="D734" s="881"/>
      <c r="E734" s="2"/>
      <c r="F734" s="2"/>
      <c r="G734" s="2"/>
      <c r="H734" s="2"/>
      <c r="I734" s="2"/>
      <c r="J734" s="2"/>
      <c r="K734" s="2"/>
      <c r="L734" s="2"/>
      <c r="M734" s="2"/>
      <c r="N734" s="2"/>
      <c r="O734" s="2"/>
      <c r="P734" s="2"/>
      <c r="Q734" s="2"/>
      <c r="R734" s="2"/>
      <c r="S734" s="2"/>
      <c r="T734" s="2"/>
      <c r="U734" s="2"/>
      <c r="V734" s="2"/>
      <c r="W734" s="2"/>
      <c r="X734" s="2"/>
      <c r="Y734" s="2"/>
      <c r="Z734" s="2"/>
    </row>
    <row r="735" spans="1:26" ht="21.75" customHeight="1">
      <c r="A735" s="11" t="s">
        <v>10</v>
      </c>
      <c r="B735" s="22" t="s">
        <v>47</v>
      </c>
      <c r="C735" s="885" t="s">
        <v>48</v>
      </c>
      <c r="D735" s="878"/>
      <c r="E735" s="2"/>
      <c r="F735" s="2"/>
      <c r="G735" s="2"/>
      <c r="H735" s="2"/>
      <c r="I735" s="2"/>
      <c r="J735" s="2"/>
      <c r="K735" s="2"/>
      <c r="L735" s="2"/>
      <c r="M735" s="2"/>
      <c r="N735" s="2"/>
      <c r="O735" s="2"/>
      <c r="P735" s="2"/>
      <c r="Q735" s="2"/>
      <c r="R735" s="2"/>
      <c r="S735" s="2"/>
      <c r="T735" s="2"/>
      <c r="U735" s="2"/>
      <c r="V735" s="2"/>
      <c r="W735" s="2"/>
      <c r="X735" s="2"/>
      <c r="Y735" s="2"/>
      <c r="Z735" s="2"/>
    </row>
    <row r="736" spans="1:26" ht="93.75" customHeight="1">
      <c r="A736" s="21" t="s">
        <v>49</v>
      </c>
      <c r="B736" s="35" t="s">
        <v>544</v>
      </c>
      <c r="C736" s="921" t="s">
        <v>545</v>
      </c>
      <c r="D736" s="878"/>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93.75" customHeight="1">
      <c r="A737" s="21" t="s">
        <v>51</v>
      </c>
      <c r="B737" s="35" t="s">
        <v>546</v>
      </c>
      <c r="C737" s="883" t="s">
        <v>547</v>
      </c>
      <c r="D737" s="878"/>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93.75" customHeight="1">
      <c r="A738" s="21" t="s">
        <v>53</v>
      </c>
      <c r="B738" s="84" t="s">
        <v>548</v>
      </c>
      <c r="C738" s="921" t="s">
        <v>549</v>
      </c>
      <c r="D738" s="878"/>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93.75" customHeight="1">
      <c r="A739" s="21" t="s">
        <v>56</v>
      </c>
      <c r="B739" s="35" t="s">
        <v>550</v>
      </c>
      <c r="C739" s="883" t="s">
        <v>551</v>
      </c>
      <c r="D739" s="878"/>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93.75" customHeight="1">
      <c r="A740" s="21" t="s">
        <v>58</v>
      </c>
      <c r="B740" s="35" t="s">
        <v>552</v>
      </c>
      <c r="C740" s="883" t="s">
        <v>553</v>
      </c>
      <c r="D740" s="878"/>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86" customHeight="1">
      <c r="A741" s="21" t="s">
        <v>61</v>
      </c>
      <c r="B741" s="25" t="s">
        <v>554</v>
      </c>
      <c r="C741" s="895" t="s">
        <v>555</v>
      </c>
      <c r="D741" s="878"/>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93.75" customHeight="1">
      <c r="A742" s="21" t="s">
        <v>27</v>
      </c>
      <c r="B742" s="35" t="s">
        <v>556</v>
      </c>
      <c r="C742" s="895" t="s">
        <v>557</v>
      </c>
      <c r="D742" s="878"/>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6.5" customHeight="1">
      <c r="A743" s="85"/>
      <c r="B743" s="86"/>
      <c r="C743" s="87"/>
      <c r="D743" s="88"/>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2.75" customHeight="1">
      <c r="A744" s="2"/>
      <c r="B744" s="27"/>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896"/>
      <c r="B745" s="893"/>
      <c r="C745" s="893"/>
      <c r="D745" s="878"/>
      <c r="E745" s="2"/>
      <c r="F745" s="89"/>
      <c r="G745" s="89"/>
      <c r="H745" s="2"/>
      <c r="I745" s="2"/>
      <c r="J745" s="2"/>
      <c r="K745" s="2"/>
      <c r="L745" s="2"/>
      <c r="M745" s="2"/>
      <c r="N745" s="2"/>
      <c r="O745" s="2"/>
      <c r="P745" s="2"/>
      <c r="Q745" s="2"/>
      <c r="R745" s="2"/>
      <c r="S745" s="2"/>
      <c r="T745" s="2"/>
      <c r="U745" s="2"/>
      <c r="V745" s="2"/>
      <c r="W745" s="2"/>
      <c r="X745" s="2"/>
      <c r="Y745" s="2"/>
      <c r="Z745" s="2"/>
    </row>
    <row r="746" spans="1:26" ht="15.75" customHeight="1">
      <c r="A746" s="8" t="s">
        <v>4</v>
      </c>
      <c r="B746" s="888" t="s">
        <v>8</v>
      </c>
      <c r="C746" s="889"/>
      <c r="D746" s="890"/>
      <c r="E746" s="2"/>
      <c r="F746" s="2"/>
      <c r="G746" s="2"/>
      <c r="H746" s="2"/>
      <c r="I746" s="2"/>
      <c r="J746" s="2"/>
      <c r="K746" s="2"/>
      <c r="L746" s="2"/>
      <c r="M746" s="2"/>
      <c r="N746" s="2"/>
      <c r="O746" s="2"/>
      <c r="P746" s="2"/>
      <c r="Q746" s="2"/>
      <c r="R746" s="2"/>
      <c r="S746" s="2"/>
      <c r="T746" s="2"/>
      <c r="U746" s="2"/>
      <c r="V746" s="2"/>
      <c r="W746" s="2"/>
      <c r="X746" s="2"/>
    </row>
    <row r="747" spans="1:26" ht="15.75" customHeight="1">
      <c r="A747" s="6"/>
      <c r="B747" s="6"/>
      <c r="C747" s="6"/>
      <c r="D747" s="6"/>
      <c r="E747" s="2"/>
      <c r="F747" s="2"/>
      <c r="G747" s="2"/>
      <c r="H747" s="2"/>
      <c r="I747" s="2"/>
      <c r="J747" s="2"/>
      <c r="K747" s="2"/>
      <c r="L747" s="2"/>
      <c r="M747" s="2"/>
      <c r="N747" s="2"/>
      <c r="O747" s="2"/>
      <c r="P747" s="2"/>
      <c r="Q747" s="2"/>
      <c r="R747" s="2"/>
      <c r="S747" s="2"/>
      <c r="T747" s="2"/>
      <c r="U747" s="2"/>
      <c r="V747" s="2"/>
      <c r="W747" s="2"/>
      <c r="X747" s="2"/>
    </row>
    <row r="748" spans="1:26" ht="15.75" customHeight="1">
      <c r="A748" s="9" t="s">
        <v>6</v>
      </c>
      <c r="B748" s="918">
        <v>44039</v>
      </c>
      <c r="C748" s="892"/>
      <c r="D748" s="892"/>
      <c r="E748" s="2"/>
      <c r="F748" s="2"/>
      <c r="G748" s="2"/>
      <c r="H748" s="2"/>
      <c r="I748" s="2"/>
      <c r="J748" s="2"/>
      <c r="K748" s="2"/>
      <c r="L748" s="2"/>
      <c r="M748" s="2"/>
      <c r="N748" s="2"/>
      <c r="O748" s="2"/>
      <c r="P748" s="2"/>
      <c r="Q748" s="2"/>
      <c r="R748" s="2"/>
      <c r="S748" s="2"/>
      <c r="T748" s="2"/>
      <c r="U748" s="2"/>
      <c r="V748" s="2"/>
      <c r="W748" s="2"/>
      <c r="X748" s="2"/>
    </row>
    <row r="749" spans="1:26" ht="15.75" customHeight="1">
      <c r="A749" s="10"/>
      <c r="B749" s="6"/>
      <c r="C749" s="6"/>
      <c r="D749" s="6"/>
      <c r="E749" s="2"/>
      <c r="F749" s="2"/>
      <c r="G749" s="2"/>
      <c r="H749" s="2"/>
      <c r="I749" s="2"/>
      <c r="J749" s="2"/>
      <c r="K749" s="2"/>
      <c r="L749" s="2"/>
      <c r="M749" s="2"/>
      <c r="N749" s="2"/>
      <c r="O749" s="2"/>
      <c r="P749" s="2"/>
      <c r="Q749" s="2"/>
      <c r="R749" s="2"/>
      <c r="S749" s="2"/>
      <c r="T749" s="2"/>
      <c r="U749" s="2"/>
      <c r="V749" s="2"/>
      <c r="W749" s="2"/>
      <c r="X749" s="2"/>
    </row>
    <row r="750" spans="1:26" ht="15.75" customHeight="1">
      <c r="A750" s="9" t="s">
        <v>7</v>
      </c>
      <c r="B750" s="888" t="s">
        <v>558</v>
      </c>
      <c r="C750" s="889"/>
      <c r="D750" s="890"/>
      <c r="E750" s="2"/>
      <c r="F750" s="2"/>
      <c r="G750" s="2"/>
      <c r="H750" s="2"/>
      <c r="I750" s="2"/>
      <c r="J750" s="2"/>
      <c r="K750" s="2"/>
      <c r="L750" s="2"/>
      <c r="M750" s="2"/>
      <c r="N750" s="2"/>
      <c r="O750" s="2"/>
      <c r="P750" s="2"/>
      <c r="Q750" s="2"/>
      <c r="R750" s="2"/>
      <c r="S750" s="2"/>
      <c r="T750" s="2"/>
      <c r="U750" s="2"/>
      <c r="V750" s="2"/>
      <c r="W750" s="2"/>
      <c r="X750" s="2"/>
    </row>
    <row r="751" spans="1:26" ht="15.75" customHeight="1">
      <c r="A751" s="6"/>
      <c r="B751" s="6"/>
      <c r="C751" s="6"/>
      <c r="D751" s="6"/>
      <c r="E751" s="2"/>
      <c r="F751" s="2"/>
      <c r="G751" s="2"/>
      <c r="H751" s="2"/>
      <c r="I751" s="2"/>
      <c r="J751" s="2"/>
      <c r="K751" s="2"/>
      <c r="L751" s="2"/>
      <c r="M751" s="2"/>
      <c r="N751" s="2"/>
      <c r="O751" s="2"/>
      <c r="P751" s="2"/>
      <c r="Q751" s="2"/>
      <c r="R751" s="2"/>
      <c r="S751" s="2"/>
      <c r="T751" s="2"/>
      <c r="U751" s="2"/>
      <c r="V751" s="2"/>
      <c r="W751" s="2"/>
      <c r="X751" s="2"/>
    </row>
    <row r="752" spans="1:26" ht="15.75" customHeight="1">
      <c r="A752" s="882" t="s">
        <v>9</v>
      </c>
      <c r="B752" s="893"/>
      <c r="C752" s="893"/>
      <c r="D752" s="878"/>
      <c r="E752" s="2"/>
      <c r="F752" s="2"/>
      <c r="G752" s="2"/>
      <c r="H752" s="2"/>
      <c r="I752" s="2"/>
      <c r="J752" s="2"/>
      <c r="K752" s="2"/>
      <c r="L752" s="2"/>
      <c r="M752" s="2"/>
      <c r="N752" s="2"/>
      <c r="O752" s="2"/>
      <c r="P752" s="2"/>
      <c r="Q752" s="2"/>
      <c r="R752" s="2"/>
      <c r="S752" s="2"/>
      <c r="T752" s="2"/>
      <c r="U752" s="2"/>
      <c r="V752" s="2"/>
      <c r="W752" s="2"/>
      <c r="X752" s="2"/>
    </row>
    <row r="753" spans="1:24" ht="15.75" customHeight="1">
      <c r="A753" s="11" t="s">
        <v>10</v>
      </c>
      <c r="B753" s="11" t="s">
        <v>11</v>
      </c>
      <c r="C753" s="894" t="s">
        <v>12</v>
      </c>
      <c r="D753" s="881"/>
      <c r="E753" s="2"/>
      <c r="F753" s="2"/>
      <c r="G753" s="2"/>
      <c r="H753" s="2"/>
      <c r="I753" s="2"/>
      <c r="J753" s="2"/>
      <c r="K753" s="2"/>
      <c r="L753" s="2"/>
      <c r="M753" s="2"/>
      <c r="N753" s="2"/>
      <c r="O753" s="2"/>
      <c r="P753" s="2"/>
      <c r="Q753" s="2"/>
      <c r="R753" s="2"/>
      <c r="S753" s="2"/>
      <c r="T753" s="2"/>
      <c r="U753" s="2"/>
      <c r="V753" s="2"/>
      <c r="W753" s="2"/>
      <c r="X753" s="2"/>
    </row>
    <row r="754" spans="1:24" ht="69.75" customHeight="1">
      <c r="A754" s="12" t="s">
        <v>13</v>
      </c>
      <c r="B754" s="80" t="s">
        <v>559</v>
      </c>
      <c r="C754" s="908" t="s">
        <v>560</v>
      </c>
      <c r="D754" s="878"/>
      <c r="E754" s="2"/>
      <c r="F754" s="2"/>
      <c r="G754" s="2"/>
      <c r="H754" s="2"/>
      <c r="I754" s="2"/>
      <c r="J754" s="2"/>
      <c r="K754" s="2"/>
      <c r="L754" s="2"/>
      <c r="M754" s="2"/>
      <c r="N754" s="2"/>
      <c r="O754" s="2"/>
      <c r="P754" s="2"/>
      <c r="Q754" s="2"/>
      <c r="R754" s="2"/>
      <c r="S754" s="2"/>
      <c r="T754" s="2"/>
      <c r="U754" s="2"/>
      <c r="V754" s="2"/>
      <c r="W754" s="2"/>
      <c r="X754" s="2"/>
    </row>
    <row r="755" spans="1:24" ht="409.5" customHeight="1">
      <c r="A755" s="12" t="s">
        <v>16</v>
      </c>
      <c r="B755" s="90" t="s">
        <v>561</v>
      </c>
      <c r="C755" s="908" t="s">
        <v>562</v>
      </c>
      <c r="D755" s="878"/>
      <c r="E755" s="2"/>
      <c r="F755" s="2"/>
      <c r="G755" s="2"/>
      <c r="H755" s="2"/>
      <c r="I755" s="2"/>
      <c r="J755" s="2"/>
      <c r="K755" s="2"/>
      <c r="L755" s="2"/>
      <c r="M755" s="2"/>
      <c r="N755" s="2"/>
      <c r="O755" s="2"/>
      <c r="P755" s="2"/>
      <c r="Q755" s="2"/>
      <c r="R755" s="2"/>
      <c r="S755" s="2"/>
      <c r="T755" s="2"/>
      <c r="U755" s="2"/>
      <c r="V755" s="2"/>
      <c r="W755" s="2"/>
      <c r="X755" s="2"/>
    </row>
    <row r="756" spans="1:24" ht="409.5" customHeight="1">
      <c r="A756" s="12" t="s">
        <v>19</v>
      </c>
      <c r="B756" s="91" t="s">
        <v>563</v>
      </c>
      <c r="C756" s="908" t="s">
        <v>564</v>
      </c>
      <c r="D756" s="878"/>
      <c r="E756" s="2"/>
      <c r="F756" s="2"/>
      <c r="G756" s="2"/>
      <c r="H756" s="2"/>
      <c r="I756" s="2"/>
      <c r="J756" s="2"/>
      <c r="K756" s="2"/>
      <c r="L756" s="2"/>
      <c r="M756" s="2"/>
      <c r="N756" s="2"/>
      <c r="O756" s="2"/>
      <c r="P756" s="2"/>
      <c r="Q756" s="2"/>
      <c r="R756" s="2"/>
      <c r="S756" s="2"/>
      <c r="T756" s="2"/>
      <c r="U756" s="2"/>
      <c r="V756" s="2"/>
      <c r="W756" s="2"/>
      <c r="X756" s="2"/>
    </row>
    <row r="757" spans="1:24" ht="15.75" customHeight="1">
      <c r="A757" s="12" t="s">
        <v>21</v>
      </c>
      <c r="B757" s="90" t="s">
        <v>565</v>
      </c>
      <c r="C757" s="908" t="s">
        <v>566</v>
      </c>
      <c r="D757" s="878"/>
      <c r="E757" s="2"/>
      <c r="F757" s="2"/>
      <c r="G757" s="2"/>
      <c r="H757" s="2"/>
      <c r="I757" s="2"/>
      <c r="J757" s="2"/>
      <c r="K757" s="2"/>
      <c r="L757" s="2"/>
      <c r="M757" s="2"/>
      <c r="N757" s="2"/>
      <c r="O757" s="2"/>
      <c r="P757" s="2"/>
      <c r="Q757" s="2"/>
      <c r="R757" s="2"/>
      <c r="S757" s="2"/>
      <c r="T757" s="2"/>
      <c r="U757" s="2"/>
      <c r="V757" s="2"/>
      <c r="W757" s="2"/>
      <c r="X757" s="2"/>
    </row>
    <row r="758" spans="1:24" ht="15.75" customHeight="1">
      <c r="A758" s="12" t="s">
        <v>24</v>
      </c>
      <c r="B758" s="91" t="s">
        <v>567</v>
      </c>
      <c r="C758" s="908" t="s">
        <v>568</v>
      </c>
      <c r="D758" s="878"/>
      <c r="E758" s="2"/>
      <c r="F758" s="2"/>
      <c r="G758" s="2"/>
      <c r="H758" s="2"/>
      <c r="I758" s="2"/>
      <c r="J758" s="2"/>
      <c r="K758" s="2"/>
      <c r="L758" s="2"/>
      <c r="M758" s="2"/>
      <c r="N758" s="2"/>
      <c r="O758" s="2"/>
      <c r="P758" s="2"/>
      <c r="Q758" s="2"/>
      <c r="R758" s="2"/>
      <c r="S758" s="2"/>
      <c r="T758" s="2"/>
      <c r="U758" s="2"/>
      <c r="V758" s="2"/>
      <c r="W758" s="2"/>
      <c r="X758" s="2"/>
    </row>
    <row r="759" spans="1:24" ht="225.75" customHeight="1">
      <c r="A759" s="12" t="s">
        <v>25</v>
      </c>
      <c r="B759" s="90" t="s">
        <v>569</v>
      </c>
      <c r="C759" s="908" t="s">
        <v>570</v>
      </c>
      <c r="D759" s="878"/>
      <c r="E759" s="2"/>
      <c r="F759" s="2"/>
      <c r="G759" s="2"/>
      <c r="H759" s="2"/>
      <c r="I759" s="2"/>
      <c r="J759" s="2"/>
      <c r="K759" s="2"/>
      <c r="L759" s="2"/>
      <c r="M759" s="2"/>
      <c r="N759" s="2"/>
      <c r="O759" s="2"/>
      <c r="P759" s="2"/>
      <c r="Q759" s="2"/>
      <c r="R759" s="2"/>
      <c r="S759" s="2"/>
      <c r="T759" s="2"/>
      <c r="U759" s="2"/>
      <c r="V759" s="2"/>
      <c r="W759" s="2"/>
      <c r="X759" s="2"/>
    </row>
    <row r="760" spans="1:24" ht="409.5" customHeight="1">
      <c r="A760" s="12" t="s">
        <v>27</v>
      </c>
      <c r="B760" s="19" t="s">
        <v>571</v>
      </c>
      <c r="C760" s="895" t="s">
        <v>572</v>
      </c>
      <c r="D760" s="878"/>
      <c r="E760" s="2"/>
      <c r="F760" s="2"/>
      <c r="G760" s="2"/>
      <c r="H760" s="2"/>
      <c r="I760" s="2"/>
      <c r="J760" s="2"/>
      <c r="K760" s="2"/>
      <c r="L760" s="2"/>
      <c r="M760" s="2"/>
      <c r="N760" s="2"/>
      <c r="O760" s="2"/>
      <c r="P760" s="2"/>
      <c r="Q760" s="2"/>
      <c r="R760" s="2"/>
      <c r="S760" s="2"/>
      <c r="T760" s="2"/>
      <c r="U760" s="2"/>
      <c r="V760" s="2"/>
      <c r="W760" s="2"/>
      <c r="X760" s="2"/>
    </row>
    <row r="761" spans="1:24" ht="15.75" customHeight="1">
      <c r="A761" s="879" t="s">
        <v>30</v>
      </c>
      <c r="B761" s="880"/>
      <c r="C761" s="880"/>
      <c r="D761" s="881"/>
      <c r="E761" s="2"/>
      <c r="F761" s="2"/>
      <c r="G761" s="2"/>
      <c r="H761" s="2"/>
      <c r="I761" s="2"/>
      <c r="J761" s="2"/>
      <c r="K761" s="2"/>
      <c r="L761" s="2"/>
      <c r="M761" s="2"/>
      <c r="N761" s="2"/>
      <c r="O761" s="2"/>
      <c r="P761" s="2"/>
      <c r="Q761" s="2"/>
      <c r="R761" s="2"/>
      <c r="S761" s="2"/>
      <c r="T761" s="2"/>
      <c r="U761" s="2"/>
      <c r="V761" s="2"/>
      <c r="W761" s="2"/>
      <c r="X761" s="2"/>
    </row>
    <row r="762" spans="1:24" ht="15.75" customHeight="1">
      <c r="A762" s="11" t="s">
        <v>10</v>
      </c>
      <c r="B762" s="16" t="s">
        <v>11</v>
      </c>
      <c r="C762" s="882" t="s">
        <v>12</v>
      </c>
      <c r="D762" s="878"/>
      <c r="E762" s="2"/>
      <c r="F762" s="2"/>
      <c r="G762" s="2"/>
      <c r="H762" s="2"/>
      <c r="I762" s="2"/>
      <c r="J762" s="2"/>
      <c r="K762" s="2"/>
      <c r="L762" s="2"/>
      <c r="M762" s="2"/>
      <c r="N762" s="2"/>
      <c r="O762" s="2"/>
      <c r="P762" s="2"/>
      <c r="Q762" s="2"/>
      <c r="R762" s="2"/>
      <c r="S762" s="2"/>
      <c r="T762" s="2"/>
      <c r="U762" s="2"/>
      <c r="V762" s="2"/>
      <c r="W762" s="2"/>
      <c r="X762" s="2"/>
    </row>
    <row r="763" spans="1:24" ht="15.75" customHeight="1">
      <c r="A763" s="12" t="s">
        <v>31</v>
      </c>
      <c r="B763" s="17" t="s">
        <v>8</v>
      </c>
      <c r="C763" s="895" t="s">
        <v>8</v>
      </c>
      <c r="D763" s="878"/>
      <c r="E763" s="2"/>
      <c r="F763" s="2"/>
      <c r="G763" s="2"/>
      <c r="H763" s="2"/>
      <c r="I763" s="2"/>
      <c r="J763" s="2"/>
      <c r="K763" s="2"/>
      <c r="L763" s="2"/>
      <c r="M763" s="2"/>
      <c r="N763" s="2"/>
      <c r="O763" s="2"/>
      <c r="P763" s="2"/>
      <c r="Q763" s="2"/>
      <c r="R763" s="2"/>
      <c r="S763" s="2"/>
      <c r="T763" s="2"/>
      <c r="U763" s="2"/>
      <c r="V763" s="2"/>
      <c r="W763" s="2"/>
      <c r="X763" s="2"/>
    </row>
    <row r="764" spans="1:24" ht="15.75" customHeight="1">
      <c r="A764" s="12" t="s">
        <v>33</v>
      </c>
      <c r="B764" s="17" t="s">
        <v>8</v>
      </c>
      <c r="C764" s="895" t="s">
        <v>8</v>
      </c>
      <c r="D764" s="878"/>
      <c r="E764" s="2"/>
      <c r="F764" s="2"/>
      <c r="G764" s="2"/>
      <c r="H764" s="2"/>
      <c r="I764" s="2"/>
      <c r="J764" s="2"/>
      <c r="K764" s="2"/>
      <c r="L764" s="2"/>
      <c r="M764" s="2"/>
      <c r="N764" s="2"/>
      <c r="O764" s="2"/>
      <c r="P764" s="2"/>
      <c r="Q764" s="2"/>
      <c r="R764" s="2"/>
      <c r="S764" s="2"/>
      <c r="T764" s="2"/>
      <c r="U764" s="2"/>
      <c r="V764" s="2"/>
      <c r="W764" s="2"/>
      <c r="X764" s="2"/>
    </row>
    <row r="765" spans="1:24" ht="15.75" customHeight="1">
      <c r="A765" s="12" t="s">
        <v>36</v>
      </c>
      <c r="B765" s="17" t="s">
        <v>8</v>
      </c>
      <c r="C765" s="895" t="s">
        <v>8</v>
      </c>
      <c r="D765" s="878"/>
      <c r="E765" s="2"/>
      <c r="F765" s="2"/>
      <c r="G765" s="2"/>
      <c r="H765" s="2"/>
      <c r="I765" s="2"/>
      <c r="J765" s="2"/>
      <c r="K765" s="2"/>
      <c r="L765" s="2"/>
      <c r="M765" s="2"/>
      <c r="N765" s="2"/>
      <c r="O765" s="2"/>
      <c r="P765" s="2"/>
      <c r="Q765" s="2"/>
      <c r="R765" s="2"/>
      <c r="S765" s="2"/>
      <c r="T765" s="2"/>
      <c r="U765" s="2"/>
      <c r="V765" s="2"/>
      <c r="W765" s="2"/>
      <c r="X765" s="2"/>
    </row>
    <row r="766" spans="1:24" ht="15.75" customHeight="1">
      <c r="A766" s="12" t="s">
        <v>38</v>
      </c>
      <c r="B766" s="17" t="s">
        <v>8</v>
      </c>
      <c r="C766" s="895" t="s">
        <v>8</v>
      </c>
      <c r="D766" s="878"/>
      <c r="E766" s="2"/>
      <c r="F766" s="2"/>
      <c r="G766" s="2"/>
      <c r="H766" s="2"/>
      <c r="I766" s="2"/>
      <c r="J766" s="2"/>
      <c r="K766" s="2"/>
      <c r="L766" s="2"/>
      <c r="M766" s="2"/>
      <c r="N766" s="2"/>
      <c r="O766" s="2"/>
      <c r="P766" s="2"/>
      <c r="Q766" s="2"/>
      <c r="R766" s="2"/>
      <c r="S766" s="2"/>
      <c r="T766" s="2"/>
      <c r="U766" s="2"/>
      <c r="V766" s="2"/>
      <c r="W766" s="2"/>
      <c r="X766" s="2"/>
    </row>
    <row r="767" spans="1:24" ht="15.75" customHeight="1">
      <c r="A767" s="12" t="s">
        <v>40</v>
      </c>
      <c r="B767" s="17" t="s">
        <v>8</v>
      </c>
      <c r="C767" s="895" t="s">
        <v>8</v>
      </c>
      <c r="D767" s="878"/>
      <c r="E767" s="2"/>
      <c r="F767" s="2"/>
      <c r="G767" s="2"/>
      <c r="H767" s="2"/>
      <c r="I767" s="2"/>
      <c r="J767" s="2"/>
      <c r="K767" s="2"/>
      <c r="L767" s="2"/>
      <c r="M767" s="2"/>
      <c r="N767" s="2"/>
      <c r="O767" s="2"/>
      <c r="P767" s="2"/>
      <c r="Q767" s="2"/>
      <c r="R767" s="2"/>
      <c r="S767" s="2"/>
      <c r="T767" s="2"/>
      <c r="U767" s="2"/>
      <c r="V767" s="2"/>
      <c r="W767" s="2"/>
      <c r="X767" s="2"/>
    </row>
    <row r="768" spans="1:24" ht="15.75" customHeight="1">
      <c r="A768" s="12" t="s">
        <v>42</v>
      </c>
      <c r="B768" s="17" t="s">
        <v>8</v>
      </c>
      <c r="C768" s="895" t="s">
        <v>8</v>
      </c>
      <c r="D768" s="878"/>
      <c r="E768" s="2"/>
      <c r="F768" s="2"/>
      <c r="G768" s="2"/>
      <c r="H768" s="2"/>
      <c r="I768" s="2"/>
      <c r="J768" s="2"/>
      <c r="K768" s="2"/>
      <c r="L768" s="2"/>
      <c r="M768" s="2"/>
      <c r="N768" s="2"/>
      <c r="O768" s="2"/>
      <c r="P768" s="2"/>
      <c r="Q768" s="2"/>
      <c r="R768" s="2"/>
      <c r="S768" s="2"/>
      <c r="T768" s="2"/>
      <c r="U768" s="2"/>
      <c r="V768" s="2"/>
      <c r="W768" s="2"/>
      <c r="X768" s="2"/>
    </row>
    <row r="769" spans="1:24" ht="15.75" customHeight="1">
      <c r="A769" s="21" t="s">
        <v>43</v>
      </c>
      <c r="B769" s="17" t="s">
        <v>8</v>
      </c>
      <c r="C769" s="895" t="s">
        <v>8</v>
      </c>
      <c r="D769" s="878"/>
      <c r="E769" s="2"/>
      <c r="F769" s="2"/>
      <c r="G769" s="2"/>
      <c r="H769" s="2"/>
      <c r="I769" s="2"/>
      <c r="J769" s="2"/>
      <c r="K769" s="2"/>
      <c r="L769" s="2"/>
      <c r="M769" s="2"/>
      <c r="N769" s="2"/>
      <c r="O769" s="2"/>
      <c r="P769" s="2"/>
      <c r="Q769" s="2"/>
      <c r="R769" s="2"/>
      <c r="S769" s="2"/>
      <c r="T769" s="2"/>
      <c r="U769" s="2"/>
      <c r="V769" s="2"/>
      <c r="W769" s="2"/>
      <c r="X769" s="2"/>
    </row>
    <row r="770" spans="1:24" ht="15.75" customHeight="1">
      <c r="A770" s="12" t="s">
        <v>27</v>
      </c>
      <c r="B770" s="17" t="s">
        <v>8</v>
      </c>
      <c r="C770" s="895" t="s">
        <v>8</v>
      </c>
      <c r="D770" s="878"/>
      <c r="E770" s="2"/>
      <c r="F770" s="2"/>
      <c r="G770" s="2"/>
      <c r="H770" s="2"/>
      <c r="I770" s="2"/>
      <c r="J770" s="2"/>
      <c r="K770" s="2"/>
      <c r="L770" s="2"/>
      <c r="M770" s="2"/>
      <c r="N770" s="2"/>
      <c r="O770" s="2"/>
      <c r="P770" s="2"/>
      <c r="Q770" s="2"/>
      <c r="R770" s="2"/>
      <c r="S770" s="2"/>
      <c r="T770" s="2"/>
      <c r="U770" s="2"/>
      <c r="V770" s="2"/>
      <c r="W770" s="2"/>
      <c r="X770" s="2"/>
    </row>
    <row r="771" spans="1:24" ht="15.75" customHeight="1">
      <c r="A771" s="884" t="s">
        <v>46</v>
      </c>
      <c r="B771" s="880"/>
      <c r="C771" s="880"/>
      <c r="D771" s="881"/>
      <c r="E771" s="2"/>
      <c r="F771" s="2"/>
      <c r="G771" s="2"/>
      <c r="H771" s="2"/>
      <c r="I771" s="2"/>
      <c r="J771" s="2"/>
      <c r="K771" s="2"/>
      <c r="L771" s="2"/>
      <c r="M771" s="2"/>
      <c r="N771" s="2"/>
      <c r="O771" s="2"/>
      <c r="P771" s="2"/>
      <c r="Q771" s="2"/>
      <c r="R771" s="2"/>
      <c r="S771" s="2"/>
      <c r="T771" s="2"/>
      <c r="U771" s="2"/>
      <c r="V771" s="2"/>
      <c r="W771" s="2"/>
      <c r="X771" s="2"/>
    </row>
    <row r="772" spans="1:24" ht="15.75" customHeight="1">
      <c r="A772" s="11" t="s">
        <v>10</v>
      </c>
      <c r="B772" s="22" t="s">
        <v>47</v>
      </c>
      <c r="C772" s="885" t="s">
        <v>48</v>
      </c>
      <c r="D772" s="878"/>
      <c r="E772" s="2"/>
      <c r="F772" s="2"/>
      <c r="G772" s="2"/>
      <c r="H772" s="2"/>
      <c r="I772" s="2"/>
      <c r="J772" s="2"/>
      <c r="K772" s="2"/>
      <c r="L772" s="2"/>
      <c r="M772" s="2"/>
      <c r="N772" s="2"/>
      <c r="O772" s="2"/>
      <c r="P772" s="2"/>
      <c r="Q772" s="2"/>
      <c r="R772" s="2"/>
      <c r="S772" s="2"/>
      <c r="T772" s="2"/>
      <c r="U772" s="2"/>
      <c r="V772" s="2"/>
      <c r="W772" s="2"/>
      <c r="X772" s="2"/>
    </row>
    <row r="773" spans="1:24" ht="15.75" customHeight="1">
      <c r="A773" s="21" t="s">
        <v>49</v>
      </c>
      <c r="B773" s="19" t="s">
        <v>573</v>
      </c>
      <c r="C773" s="908" t="s">
        <v>574</v>
      </c>
      <c r="D773" s="878"/>
      <c r="E773" s="2"/>
      <c r="F773" s="2"/>
      <c r="G773" s="2"/>
      <c r="H773" s="2"/>
      <c r="I773" s="2"/>
      <c r="J773" s="2"/>
      <c r="K773" s="2"/>
      <c r="L773" s="2"/>
      <c r="M773" s="2"/>
      <c r="N773" s="2"/>
      <c r="O773" s="2"/>
      <c r="P773" s="2"/>
      <c r="Q773" s="2"/>
      <c r="R773" s="2"/>
      <c r="S773" s="2"/>
      <c r="T773" s="2"/>
      <c r="U773" s="2"/>
      <c r="V773" s="2"/>
      <c r="W773" s="2"/>
      <c r="X773" s="2"/>
    </row>
    <row r="774" spans="1:24" ht="15.75" customHeight="1">
      <c r="A774" s="21" t="s">
        <v>51</v>
      </c>
      <c r="B774" s="19" t="s">
        <v>575</v>
      </c>
      <c r="C774" s="895" t="s">
        <v>576</v>
      </c>
      <c r="D774" s="878"/>
      <c r="E774" s="2"/>
      <c r="F774" s="2"/>
      <c r="G774" s="2"/>
      <c r="H774" s="2"/>
      <c r="I774" s="2"/>
      <c r="J774" s="2"/>
      <c r="K774" s="2"/>
      <c r="L774" s="2"/>
      <c r="M774" s="2"/>
      <c r="N774" s="2"/>
      <c r="O774" s="2"/>
      <c r="P774" s="2"/>
      <c r="Q774" s="2"/>
      <c r="R774" s="2"/>
      <c r="S774" s="2"/>
      <c r="T774" s="2"/>
      <c r="U774" s="2"/>
      <c r="V774" s="2"/>
      <c r="W774" s="2"/>
      <c r="X774" s="2"/>
    </row>
    <row r="775" spans="1:24" ht="51" customHeight="1">
      <c r="A775" s="21" t="s">
        <v>53</v>
      </c>
      <c r="B775" s="19" t="s">
        <v>577</v>
      </c>
      <c r="C775" s="883" t="s">
        <v>8</v>
      </c>
      <c r="D775" s="878"/>
      <c r="E775" s="2"/>
      <c r="F775" s="2"/>
      <c r="G775" s="2"/>
      <c r="H775" s="2"/>
      <c r="I775" s="2"/>
      <c r="J775" s="2"/>
      <c r="K775" s="2"/>
      <c r="L775" s="2"/>
      <c r="M775" s="2"/>
      <c r="N775" s="2"/>
      <c r="O775" s="2"/>
      <c r="P775" s="2"/>
      <c r="Q775" s="2"/>
      <c r="R775" s="2"/>
      <c r="S775" s="2"/>
      <c r="T775" s="2"/>
      <c r="U775" s="2"/>
      <c r="V775" s="2"/>
      <c r="W775" s="2"/>
      <c r="X775" s="2"/>
    </row>
    <row r="776" spans="1:24" ht="155.25" customHeight="1">
      <c r="A776" s="21" t="s">
        <v>56</v>
      </c>
      <c r="B776" s="92" t="s">
        <v>578</v>
      </c>
      <c r="C776" s="895" t="s">
        <v>579</v>
      </c>
      <c r="D776" s="878"/>
      <c r="E776" s="2"/>
      <c r="F776" s="2"/>
      <c r="G776" s="2"/>
      <c r="H776" s="2"/>
      <c r="I776" s="2"/>
      <c r="J776" s="2"/>
      <c r="K776" s="2"/>
      <c r="L776" s="2"/>
      <c r="M776" s="2"/>
      <c r="N776" s="2"/>
      <c r="O776" s="2"/>
      <c r="P776" s="2"/>
      <c r="Q776" s="2"/>
      <c r="R776" s="2"/>
      <c r="S776" s="2"/>
      <c r="T776" s="2"/>
      <c r="U776" s="2"/>
      <c r="V776" s="2"/>
      <c r="W776" s="2"/>
      <c r="X776" s="2"/>
    </row>
    <row r="777" spans="1:24" ht="72" customHeight="1">
      <c r="A777" s="21" t="s">
        <v>58</v>
      </c>
      <c r="B777" s="92" t="s">
        <v>580</v>
      </c>
      <c r="C777" s="895" t="s">
        <v>581</v>
      </c>
      <c r="D777" s="878"/>
      <c r="E777" s="2"/>
      <c r="F777" s="2"/>
      <c r="G777" s="2"/>
      <c r="H777" s="2"/>
      <c r="I777" s="2"/>
      <c r="J777" s="2"/>
      <c r="K777" s="2"/>
      <c r="L777" s="2"/>
      <c r="M777" s="2"/>
      <c r="N777" s="2"/>
      <c r="O777" s="2"/>
      <c r="P777" s="2"/>
      <c r="Q777" s="2"/>
      <c r="R777" s="2"/>
      <c r="S777" s="2"/>
      <c r="T777" s="2"/>
      <c r="U777" s="2"/>
      <c r="V777" s="2"/>
      <c r="W777" s="2"/>
      <c r="X777" s="2"/>
    </row>
    <row r="778" spans="1:24" ht="174" customHeight="1">
      <c r="A778" s="21" t="s">
        <v>61</v>
      </c>
      <c r="B778" s="19" t="s">
        <v>582</v>
      </c>
      <c r="C778" s="895" t="s">
        <v>583</v>
      </c>
      <c r="D778" s="878"/>
      <c r="E778" s="2"/>
      <c r="F778" s="2"/>
      <c r="G778" s="2"/>
      <c r="H778" s="2"/>
      <c r="I778" s="2"/>
      <c r="J778" s="2"/>
      <c r="K778" s="2"/>
      <c r="L778" s="2"/>
      <c r="M778" s="2"/>
      <c r="N778" s="2"/>
      <c r="O778" s="2"/>
      <c r="P778" s="2"/>
      <c r="Q778" s="2"/>
      <c r="R778" s="2"/>
      <c r="S778" s="2"/>
      <c r="T778" s="2"/>
      <c r="U778" s="2"/>
      <c r="V778" s="2"/>
      <c r="W778" s="2"/>
      <c r="X778" s="2"/>
    </row>
    <row r="779" spans="1:24" ht="15.75" customHeight="1">
      <c r="A779" s="21" t="s">
        <v>27</v>
      </c>
      <c r="B779" s="36" t="s">
        <v>584</v>
      </c>
      <c r="C779" s="895" t="s">
        <v>8</v>
      </c>
      <c r="D779" s="878"/>
      <c r="E779" s="2"/>
      <c r="F779" s="2"/>
      <c r="G779" s="2"/>
      <c r="H779" s="2"/>
      <c r="I779" s="2"/>
      <c r="J779" s="2"/>
      <c r="K779" s="2"/>
      <c r="L779" s="2"/>
      <c r="M779" s="2"/>
      <c r="N779" s="2"/>
      <c r="O779" s="2"/>
      <c r="P779" s="2"/>
      <c r="Q779" s="2"/>
      <c r="R779" s="2"/>
      <c r="S779" s="2"/>
      <c r="T779" s="2"/>
      <c r="U779" s="2"/>
      <c r="V779" s="2"/>
      <c r="W779" s="2"/>
      <c r="X779" s="2"/>
    </row>
    <row r="780" spans="1:24"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75" customHeight="1">
      <c r="A782" s="896"/>
      <c r="B782" s="893"/>
      <c r="C782" s="893"/>
      <c r="D782" s="878"/>
      <c r="E782" s="2"/>
      <c r="F782" s="89"/>
      <c r="G782" s="2"/>
      <c r="H782" s="2"/>
      <c r="I782" s="2"/>
      <c r="J782" s="2"/>
      <c r="K782" s="2"/>
      <c r="L782" s="2"/>
      <c r="M782" s="2"/>
      <c r="N782" s="2"/>
      <c r="O782" s="2"/>
      <c r="P782" s="2"/>
      <c r="Q782" s="2"/>
      <c r="R782" s="2"/>
      <c r="S782" s="2"/>
      <c r="T782" s="2"/>
      <c r="U782" s="2"/>
      <c r="V782" s="2"/>
      <c r="W782" s="2"/>
      <c r="X782" s="2"/>
    </row>
    <row r="783" spans="1:24" ht="15.75" customHeight="1">
      <c r="A783" s="93" t="s">
        <v>4</v>
      </c>
      <c r="B783" s="888" t="s">
        <v>8</v>
      </c>
      <c r="C783" s="889"/>
      <c r="D783" s="890"/>
      <c r="E783" s="2"/>
      <c r="F783" s="2"/>
      <c r="G783" s="2"/>
      <c r="H783" s="2"/>
      <c r="I783" s="2"/>
      <c r="J783" s="2"/>
      <c r="K783" s="2"/>
      <c r="L783" s="2"/>
      <c r="M783" s="2"/>
      <c r="N783" s="2"/>
      <c r="O783" s="2"/>
      <c r="P783" s="2"/>
      <c r="Q783" s="2"/>
      <c r="R783" s="2"/>
      <c r="S783" s="2"/>
      <c r="T783" s="2"/>
      <c r="U783" s="2"/>
      <c r="V783" s="2"/>
      <c r="W783" s="2"/>
      <c r="X783" s="2"/>
    </row>
    <row r="784" spans="1:24" ht="15.75" customHeight="1">
      <c r="A784" s="6"/>
      <c r="B784" s="6"/>
      <c r="C784" s="6"/>
      <c r="D784" s="6"/>
      <c r="E784" s="2"/>
      <c r="F784" s="2"/>
      <c r="G784" s="2"/>
      <c r="H784" s="2"/>
      <c r="I784" s="2"/>
      <c r="J784" s="2"/>
      <c r="K784" s="2"/>
      <c r="L784" s="2"/>
      <c r="M784" s="2"/>
      <c r="N784" s="2"/>
      <c r="O784" s="2"/>
      <c r="P784" s="2"/>
      <c r="Q784" s="2"/>
      <c r="R784" s="2"/>
      <c r="S784" s="2"/>
      <c r="T784" s="2"/>
      <c r="U784" s="2"/>
      <c r="V784" s="2"/>
      <c r="W784" s="2"/>
      <c r="X784" s="2"/>
    </row>
    <row r="785" spans="1:24" ht="15.75" customHeight="1">
      <c r="A785" s="10" t="s">
        <v>585</v>
      </c>
      <c r="B785" s="918">
        <v>44440</v>
      </c>
      <c r="C785" s="892"/>
      <c r="D785" s="892"/>
      <c r="E785" s="2"/>
      <c r="F785" s="2"/>
      <c r="G785" s="2"/>
      <c r="H785" s="2"/>
      <c r="I785" s="2"/>
      <c r="J785" s="2"/>
      <c r="K785" s="2"/>
      <c r="L785" s="2"/>
      <c r="M785" s="2"/>
      <c r="N785" s="2"/>
      <c r="O785" s="2"/>
      <c r="P785" s="2"/>
      <c r="Q785" s="2"/>
      <c r="R785" s="2"/>
      <c r="S785" s="2"/>
      <c r="T785" s="2"/>
      <c r="U785" s="2"/>
      <c r="V785" s="2"/>
      <c r="W785" s="2"/>
      <c r="X785" s="2"/>
    </row>
    <row r="786" spans="1:24" ht="15.75" customHeight="1">
      <c r="A786" s="10"/>
      <c r="B786" s="6"/>
      <c r="C786" s="6"/>
      <c r="D786" s="6"/>
      <c r="E786" s="2"/>
      <c r="F786" s="2"/>
      <c r="G786" s="2"/>
      <c r="H786" s="2"/>
      <c r="I786" s="2"/>
      <c r="J786" s="2"/>
      <c r="K786" s="2"/>
      <c r="L786" s="2"/>
      <c r="M786" s="2"/>
      <c r="N786" s="2"/>
      <c r="O786" s="2"/>
      <c r="P786" s="2"/>
      <c r="Q786" s="2"/>
      <c r="R786" s="2"/>
      <c r="S786" s="2"/>
      <c r="T786" s="2"/>
      <c r="U786" s="2"/>
      <c r="V786" s="2"/>
      <c r="W786" s="2"/>
      <c r="X786" s="2"/>
    </row>
    <row r="787" spans="1:24" ht="15.75" customHeight="1">
      <c r="A787" s="94" t="s">
        <v>7</v>
      </c>
      <c r="B787" s="888" t="s">
        <v>586</v>
      </c>
      <c r="C787" s="889"/>
      <c r="D787" s="890"/>
      <c r="E787" s="2"/>
      <c r="F787" s="2"/>
      <c r="G787" s="2"/>
      <c r="H787" s="2"/>
      <c r="I787" s="2"/>
      <c r="J787" s="2"/>
      <c r="K787" s="2"/>
      <c r="L787" s="2"/>
      <c r="M787" s="2"/>
      <c r="N787" s="2"/>
      <c r="O787" s="2"/>
      <c r="P787" s="2"/>
      <c r="Q787" s="2"/>
      <c r="R787" s="2"/>
      <c r="S787" s="2"/>
      <c r="T787" s="2"/>
      <c r="U787" s="2"/>
      <c r="V787" s="2"/>
      <c r="W787" s="2"/>
      <c r="X787" s="2"/>
    </row>
    <row r="788" spans="1:24" ht="15.75" customHeight="1">
      <c r="A788" s="6"/>
      <c r="B788" s="6"/>
      <c r="C788" s="6"/>
      <c r="D788" s="6"/>
      <c r="E788" s="2"/>
      <c r="F788" s="2"/>
      <c r="G788" s="2"/>
      <c r="H788" s="2"/>
      <c r="I788" s="2"/>
      <c r="J788" s="2"/>
      <c r="K788" s="2"/>
      <c r="L788" s="2"/>
      <c r="M788" s="2"/>
      <c r="N788" s="2"/>
      <c r="O788" s="2"/>
      <c r="P788" s="2"/>
      <c r="Q788" s="2"/>
      <c r="R788" s="2"/>
      <c r="S788" s="2"/>
      <c r="T788" s="2"/>
      <c r="U788" s="2"/>
      <c r="V788" s="2"/>
      <c r="W788" s="2"/>
      <c r="X788" s="2"/>
    </row>
    <row r="789" spans="1:24" ht="15.75" customHeight="1">
      <c r="A789" s="6"/>
      <c r="B789" s="6"/>
      <c r="C789" s="6"/>
      <c r="D789" s="6"/>
      <c r="E789" s="2"/>
      <c r="F789" s="2"/>
      <c r="G789" s="2"/>
      <c r="H789" s="2"/>
      <c r="I789" s="2"/>
      <c r="J789" s="2"/>
      <c r="K789" s="2"/>
      <c r="L789" s="2"/>
      <c r="M789" s="2"/>
      <c r="N789" s="2"/>
      <c r="O789" s="2"/>
      <c r="P789" s="2"/>
      <c r="Q789" s="2"/>
      <c r="R789" s="2"/>
      <c r="S789" s="2"/>
      <c r="T789" s="2"/>
      <c r="U789" s="2"/>
      <c r="V789" s="2"/>
      <c r="W789" s="2"/>
      <c r="X789" s="2"/>
    </row>
    <row r="790" spans="1:24" ht="15.75" customHeight="1">
      <c r="A790" s="882" t="s">
        <v>9</v>
      </c>
      <c r="B790" s="893"/>
      <c r="C790" s="893"/>
      <c r="D790" s="878"/>
      <c r="E790" s="2"/>
      <c r="F790" s="2"/>
      <c r="G790" s="2"/>
      <c r="H790" s="2"/>
      <c r="I790" s="2"/>
      <c r="J790" s="2"/>
      <c r="K790" s="2"/>
      <c r="L790" s="2"/>
      <c r="M790" s="2"/>
      <c r="N790" s="2"/>
      <c r="O790" s="2"/>
      <c r="P790" s="2"/>
      <c r="Q790" s="2"/>
      <c r="R790" s="2"/>
      <c r="S790" s="2"/>
      <c r="T790" s="2"/>
      <c r="U790" s="2"/>
      <c r="V790" s="2"/>
      <c r="W790" s="2"/>
      <c r="X790" s="2"/>
    </row>
    <row r="791" spans="1:24" ht="15.75" customHeight="1">
      <c r="A791" s="11" t="s">
        <v>10</v>
      </c>
      <c r="B791" s="11" t="s">
        <v>11</v>
      </c>
      <c r="C791" s="894" t="s">
        <v>12</v>
      </c>
      <c r="D791" s="881"/>
      <c r="E791" s="2"/>
      <c r="F791" s="2"/>
      <c r="G791" s="2"/>
      <c r="H791" s="2"/>
      <c r="I791" s="2"/>
      <c r="J791" s="2"/>
      <c r="K791" s="2"/>
      <c r="L791" s="2"/>
      <c r="M791" s="2"/>
      <c r="N791" s="2"/>
      <c r="O791" s="2"/>
      <c r="P791" s="2"/>
      <c r="Q791" s="2"/>
      <c r="R791" s="2"/>
      <c r="S791" s="2"/>
      <c r="T791" s="2"/>
      <c r="U791" s="2"/>
      <c r="V791" s="2"/>
      <c r="W791" s="2"/>
      <c r="X791" s="2"/>
    </row>
    <row r="792" spans="1:24" ht="255.75" customHeight="1">
      <c r="A792" s="12" t="s">
        <v>13</v>
      </c>
      <c r="B792" s="18" t="s">
        <v>587</v>
      </c>
      <c r="C792" s="895" t="s">
        <v>588</v>
      </c>
      <c r="D792" s="878"/>
      <c r="E792" s="2"/>
      <c r="F792" s="2"/>
      <c r="G792" s="2"/>
      <c r="H792" s="2"/>
      <c r="I792" s="2"/>
      <c r="J792" s="2"/>
      <c r="K792" s="2"/>
      <c r="L792" s="2"/>
      <c r="M792" s="2"/>
      <c r="N792" s="2"/>
      <c r="O792" s="2"/>
      <c r="P792" s="2"/>
      <c r="Q792" s="2"/>
      <c r="R792" s="2"/>
      <c r="S792" s="2"/>
      <c r="T792" s="2"/>
      <c r="U792" s="2"/>
      <c r="V792" s="2"/>
      <c r="W792" s="2"/>
      <c r="X792" s="2"/>
    </row>
    <row r="793" spans="1:24" ht="197.25" customHeight="1">
      <c r="A793" s="12" t="s">
        <v>16</v>
      </c>
      <c r="B793" s="23" t="s">
        <v>589</v>
      </c>
      <c r="C793" s="895" t="s">
        <v>590</v>
      </c>
      <c r="D793" s="878"/>
      <c r="E793" s="2"/>
      <c r="F793" s="2"/>
      <c r="G793" s="2"/>
      <c r="H793" s="2"/>
      <c r="I793" s="2"/>
      <c r="J793" s="2"/>
      <c r="K793" s="2"/>
      <c r="L793" s="2"/>
      <c r="M793" s="2"/>
      <c r="N793" s="2"/>
      <c r="O793" s="2"/>
      <c r="P793" s="2"/>
      <c r="Q793" s="2"/>
      <c r="R793" s="2"/>
      <c r="S793" s="2"/>
      <c r="T793" s="2"/>
      <c r="U793" s="2"/>
      <c r="V793" s="2"/>
      <c r="W793" s="2"/>
      <c r="X793" s="2"/>
    </row>
    <row r="794" spans="1:24" ht="246" customHeight="1">
      <c r="A794" s="12" t="s">
        <v>19</v>
      </c>
      <c r="B794" s="23" t="s">
        <v>591</v>
      </c>
      <c r="C794" s="895" t="s">
        <v>592</v>
      </c>
      <c r="D794" s="878"/>
      <c r="E794" s="2"/>
      <c r="F794" s="2"/>
      <c r="G794" s="2"/>
      <c r="H794" s="2"/>
      <c r="I794" s="2"/>
      <c r="J794" s="2"/>
      <c r="K794" s="2"/>
      <c r="L794" s="2"/>
      <c r="M794" s="2"/>
      <c r="N794" s="2"/>
      <c r="O794" s="2"/>
      <c r="P794" s="2"/>
      <c r="Q794" s="2"/>
      <c r="R794" s="2"/>
      <c r="S794" s="2"/>
      <c r="T794" s="2"/>
      <c r="U794" s="2"/>
      <c r="V794" s="2"/>
      <c r="W794" s="2"/>
      <c r="X794" s="2"/>
    </row>
    <row r="795" spans="1:24" ht="195.75" customHeight="1">
      <c r="A795" s="12" t="s">
        <v>21</v>
      </c>
      <c r="B795" s="18" t="s">
        <v>593</v>
      </c>
      <c r="C795" s="895" t="s">
        <v>594</v>
      </c>
      <c r="D795" s="878"/>
      <c r="E795" s="2"/>
      <c r="F795" s="2"/>
      <c r="G795" s="2"/>
      <c r="H795" s="2"/>
      <c r="I795" s="2"/>
      <c r="J795" s="2"/>
      <c r="K795" s="2"/>
      <c r="L795" s="2"/>
      <c r="M795" s="2"/>
      <c r="N795" s="2"/>
      <c r="O795" s="2"/>
      <c r="P795" s="2"/>
      <c r="Q795" s="2"/>
      <c r="R795" s="2"/>
      <c r="S795" s="2"/>
      <c r="T795" s="2"/>
      <c r="U795" s="2"/>
      <c r="V795" s="2"/>
      <c r="W795" s="2"/>
      <c r="X795" s="2"/>
    </row>
    <row r="796" spans="1:24" ht="120.75" customHeight="1">
      <c r="A796" s="12" t="s">
        <v>24</v>
      </c>
      <c r="B796" s="18" t="s">
        <v>595</v>
      </c>
      <c r="C796" s="895" t="s">
        <v>596</v>
      </c>
      <c r="D796" s="878"/>
      <c r="E796" s="2"/>
      <c r="F796" s="2"/>
      <c r="G796" s="2"/>
      <c r="H796" s="2"/>
      <c r="I796" s="2"/>
      <c r="J796" s="2"/>
      <c r="K796" s="2"/>
      <c r="L796" s="2"/>
      <c r="M796" s="2"/>
      <c r="N796" s="2"/>
      <c r="O796" s="2"/>
      <c r="P796" s="2"/>
      <c r="Q796" s="2"/>
      <c r="R796" s="2"/>
      <c r="S796" s="2"/>
      <c r="T796" s="2"/>
      <c r="U796" s="2"/>
      <c r="V796" s="2"/>
      <c r="W796" s="2"/>
      <c r="X796" s="2"/>
    </row>
    <row r="797" spans="1:24" ht="127.5" customHeight="1">
      <c r="A797" s="12" t="s">
        <v>25</v>
      </c>
      <c r="B797" s="32" t="s">
        <v>597</v>
      </c>
      <c r="C797" s="895" t="s">
        <v>598</v>
      </c>
      <c r="D797" s="878"/>
      <c r="E797" s="2"/>
      <c r="F797" s="2"/>
      <c r="G797" s="2"/>
      <c r="H797" s="2"/>
      <c r="I797" s="2"/>
      <c r="J797" s="2"/>
      <c r="K797" s="2"/>
      <c r="L797" s="2"/>
      <c r="M797" s="2"/>
      <c r="N797" s="2"/>
      <c r="O797" s="2"/>
      <c r="P797" s="2"/>
      <c r="Q797" s="2"/>
      <c r="R797" s="2"/>
      <c r="S797" s="2"/>
      <c r="T797" s="2"/>
      <c r="U797" s="2"/>
      <c r="V797" s="2"/>
      <c r="W797" s="2"/>
      <c r="X797" s="2"/>
    </row>
    <row r="798" spans="1:24" ht="224.25" customHeight="1">
      <c r="A798" s="12" t="s">
        <v>27</v>
      </c>
      <c r="B798" s="32" t="s">
        <v>599</v>
      </c>
      <c r="C798" s="895" t="s">
        <v>600</v>
      </c>
      <c r="D798" s="878"/>
      <c r="E798" s="2"/>
      <c r="F798" s="2"/>
      <c r="G798" s="2"/>
      <c r="H798" s="2"/>
      <c r="I798" s="2"/>
      <c r="J798" s="2"/>
      <c r="K798" s="2"/>
      <c r="L798" s="2"/>
      <c r="M798" s="2"/>
      <c r="N798" s="2"/>
      <c r="O798" s="2"/>
      <c r="P798" s="2"/>
      <c r="Q798" s="2"/>
      <c r="R798" s="2"/>
      <c r="S798" s="2"/>
      <c r="T798" s="2"/>
      <c r="U798" s="2"/>
      <c r="V798" s="2"/>
      <c r="W798" s="2"/>
      <c r="X798" s="2"/>
    </row>
    <row r="799" spans="1:24" ht="15.75" customHeight="1">
      <c r="A799" s="879" t="s">
        <v>30</v>
      </c>
      <c r="B799" s="880"/>
      <c r="C799" s="880"/>
      <c r="D799" s="881"/>
      <c r="E799" s="2"/>
      <c r="F799" s="2"/>
      <c r="G799" s="2"/>
      <c r="H799" s="2"/>
      <c r="I799" s="2"/>
      <c r="J799" s="2"/>
      <c r="K799" s="2"/>
      <c r="L799" s="2"/>
      <c r="M799" s="2"/>
      <c r="N799" s="2"/>
      <c r="O799" s="2"/>
      <c r="P799" s="2"/>
      <c r="Q799" s="2"/>
      <c r="R799" s="2"/>
      <c r="S799" s="2"/>
      <c r="T799" s="2"/>
      <c r="U799" s="2"/>
      <c r="V799" s="2"/>
      <c r="W799" s="2"/>
      <c r="X799" s="2"/>
    </row>
    <row r="800" spans="1:24" ht="15.75" customHeight="1">
      <c r="A800" s="11" t="s">
        <v>10</v>
      </c>
      <c r="B800" s="16" t="s">
        <v>11</v>
      </c>
      <c r="C800" s="882" t="s">
        <v>12</v>
      </c>
      <c r="D800" s="878"/>
      <c r="E800" s="2"/>
      <c r="F800" s="2"/>
      <c r="G800" s="2"/>
      <c r="H800" s="2"/>
      <c r="I800" s="2"/>
      <c r="J800" s="2"/>
      <c r="K800" s="2"/>
      <c r="L800" s="2"/>
      <c r="M800" s="2"/>
      <c r="N800" s="2"/>
      <c r="O800" s="2"/>
      <c r="P800" s="2"/>
      <c r="Q800" s="2"/>
      <c r="R800" s="2"/>
      <c r="S800" s="2"/>
      <c r="T800" s="2"/>
      <c r="U800" s="2"/>
      <c r="V800" s="2"/>
      <c r="W800" s="2"/>
      <c r="X800" s="2"/>
    </row>
    <row r="801" spans="1:24" ht="15.75" customHeight="1">
      <c r="A801" s="12" t="s">
        <v>31</v>
      </c>
      <c r="B801" s="65" t="s">
        <v>8</v>
      </c>
      <c r="C801" s="915" t="s">
        <v>8</v>
      </c>
      <c r="D801" s="878"/>
      <c r="E801" s="2"/>
      <c r="F801" s="2"/>
      <c r="G801" s="2"/>
      <c r="H801" s="2"/>
      <c r="I801" s="2"/>
      <c r="J801" s="2"/>
      <c r="K801" s="2"/>
      <c r="L801" s="2"/>
      <c r="M801" s="2"/>
      <c r="N801" s="2"/>
      <c r="O801" s="2"/>
      <c r="P801" s="2"/>
      <c r="Q801" s="2"/>
      <c r="R801" s="2"/>
      <c r="S801" s="2"/>
      <c r="T801" s="2"/>
      <c r="U801" s="2"/>
      <c r="V801" s="2"/>
      <c r="W801" s="2"/>
      <c r="X801" s="2"/>
    </row>
    <row r="802" spans="1:24" ht="15.75" customHeight="1">
      <c r="A802" s="12" t="s">
        <v>33</v>
      </c>
      <c r="B802" s="65" t="s">
        <v>8</v>
      </c>
      <c r="C802" s="915" t="s">
        <v>8</v>
      </c>
      <c r="D802" s="878"/>
      <c r="E802" s="2"/>
      <c r="F802" s="2"/>
      <c r="G802" s="2"/>
      <c r="H802" s="2"/>
      <c r="I802" s="2"/>
      <c r="J802" s="2"/>
      <c r="K802" s="2"/>
      <c r="L802" s="2"/>
      <c r="M802" s="2"/>
      <c r="N802" s="2"/>
      <c r="O802" s="2"/>
      <c r="P802" s="2"/>
      <c r="Q802" s="2"/>
      <c r="R802" s="2"/>
      <c r="S802" s="2"/>
      <c r="T802" s="2"/>
      <c r="U802" s="2"/>
      <c r="V802" s="2"/>
      <c r="W802" s="2"/>
      <c r="X802" s="2"/>
    </row>
    <row r="803" spans="1:24" ht="15.75" customHeight="1">
      <c r="A803" s="12" t="s">
        <v>36</v>
      </c>
      <c r="B803" s="65" t="s">
        <v>8</v>
      </c>
      <c r="C803" s="915" t="s">
        <v>8</v>
      </c>
      <c r="D803" s="878"/>
      <c r="E803" s="2"/>
      <c r="F803" s="2"/>
      <c r="G803" s="2"/>
      <c r="H803" s="2"/>
      <c r="I803" s="2"/>
      <c r="J803" s="2"/>
      <c r="K803" s="2"/>
      <c r="L803" s="2"/>
      <c r="M803" s="2"/>
      <c r="N803" s="2"/>
      <c r="O803" s="2"/>
      <c r="P803" s="2"/>
      <c r="Q803" s="2"/>
      <c r="R803" s="2"/>
      <c r="S803" s="2"/>
      <c r="T803" s="2"/>
      <c r="U803" s="2"/>
      <c r="V803" s="2"/>
      <c r="W803" s="2"/>
      <c r="X803" s="2"/>
    </row>
    <row r="804" spans="1:24" ht="15.75" customHeight="1">
      <c r="A804" s="12" t="s">
        <v>38</v>
      </c>
      <c r="B804" s="65" t="s">
        <v>8</v>
      </c>
      <c r="C804" s="915" t="s">
        <v>8</v>
      </c>
      <c r="D804" s="878"/>
      <c r="E804" s="2"/>
      <c r="F804" s="2"/>
      <c r="G804" s="2"/>
      <c r="H804" s="2"/>
      <c r="I804" s="2"/>
      <c r="J804" s="2"/>
      <c r="K804" s="2"/>
      <c r="L804" s="2"/>
      <c r="M804" s="2"/>
      <c r="N804" s="2"/>
      <c r="O804" s="2"/>
      <c r="P804" s="2"/>
      <c r="Q804" s="2"/>
      <c r="R804" s="2"/>
      <c r="S804" s="2"/>
      <c r="T804" s="2"/>
      <c r="U804" s="2"/>
      <c r="V804" s="2"/>
      <c r="W804" s="2"/>
      <c r="X804" s="2"/>
    </row>
    <row r="805" spans="1:24" ht="15.75" customHeight="1">
      <c r="A805" s="12" t="s">
        <v>40</v>
      </c>
      <c r="B805" s="65" t="s">
        <v>8</v>
      </c>
      <c r="C805" s="915" t="s">
        <v>8</v>
      </c>
      <c r="D805" s="878"/>
      <c r="E805" s="2"/>
      <c r="F805" s="2"/>
      <c r="G805" s="2"/>
      <c r="H805" s="2"/>
      <c r="I805" s="2"/>
      <c r="J805" s="2"/>
      <c r="K805" s="2"/>
      <c r="L805" s="2"/>
      <c r="M805" s="2"/>
      <c r="N805" s="2"/>
      <c r="O805" s="2"/>
      <c r="P805" s="2"/>
      <c r="Q805" s="2"/>
      <c r="R805" s="2"/>
      <c r="S805" s="2"/>
      <c r="T805" s="2"/>
      <c r="U805" s="2"/>
      <c r="V805" s="2"/>
      <c r="W805" s="2"/>
      <c r="X805" s="2"/>
    </row>
    <row r="806" spans="1:24" ht="15.75" customHeight="1">
      <c r="A806" s="12" t="s">
        <v>42</v>
      </c>
      <c r="B806" s="65" t="s">
        <v>8</v>
      </c>
      <c r="C806" s="915" t="s">
        <v>8</v>
      </c>
      <c r="D806" s="878"/>
      <c r="E806" s="2"/>
      <c r="F806" s="2"/>
      <c r="G806" s="2"/>
      <c r="H806" s="2"/>
      <c r="I806" s="2"/>
      <c r="J806" s="2"/>
      <c r="K806" s="2"/>
      <c r="L806" s="2"/>
      <c r="M806" s="2"/>
      <c r="N806" s="2"/>
      <c r="O806" s="2"/>
      <c r="P806" s="2"/>
      <c r="Q806" s="2"/>
      <c r="R806" s="2"/>
      <c r="S806" s="2"/>
      <c r="T806" s="2"/>
      <c r="U806" s="2"/>
      <c r="V806" s="2"/>
      <c r="W806" s="2"/>
      <c r="X806" s="2"/>
    </row>
    <row r="807" spans="1:24" ht="15.75" customHeight="1">
      <c r="A807" s="21" t="s">
        <v>43</v>
      </c>
      <c r="B807" s="65" t="s">
        <v>8</v>
      </c>
      <c r="C807" s="915" t="s">
        <v>8</v>
      </c>
      <c r="D807" s="878"/>
      <c r="E807" s="2"/>
      <c r="F807" s="2"/>
      <c r="G807" s="2"/>
      <c r="H807" s="2"/>
      <c r="I807" s="2"/>
      <c r="J807" s="2"/>
      <c r="K807" s="2"/>
      <c r="L807" s="2"/>
      <c r="M807" s="2"/>
      <c r="N807" s="2"/>
      <c r="O807" s="2"/>
      <c r="P807" s="2"/>
      <c r="Q807" s="2"/>
      <c r="R807" s="2"/>
      <c r="S807" s="2"/>
      <c r="T807" s="2"/>
      <c r="U807" s="2"/>
      <c r="V807" s="2"/>
      <c r="W807" s="2"/>
      <c r="X807" s="2"/>
    </row>
    <row r="808" spans="1:24" ht="15.75" customHeight="1">
      <c r="A808" s="12" t="s">
        <v>27</v>
      </c>
      <c r="B808" s="65" t="s">
        <v>8</v>
      </c>
      <c r="C808" s="915" t="s">
        <v>8</v>
      </c>
      <c r="D808" s="878"/>
      <c r="E808" s="2"/>
      <c r="F808" s="2"/>
      <c r="G808" s="2"/>
      <c r="H808" s="2"/>
      <c r="I808" s="2"/>
      <c r="J808" s="2"/>
      <c r="K808" s="2"/>
      <c r="L808" s="2"/>
      <c r="M808" s="2"/>
      <c r="N808" s="2"/>
      <c r="O808" s="2"/>
      <c r="P808" s="2"/>
      <c r="Q808" s="2"/>
      <c r="R808" s="2"/>
      <c r="S808" s="2"/>
      <c r="T808" s="2"/>
      <c r="U808" s="2"/>
      <c r="V808" s="2"/>
      <c r="W808" s="2"/>
      <c r="X808" s="2"/>
    </row>
    <row r="809" spans="1:24" ht="15.75" customHeight="1">
      <c r="A809" s="884" t="s">
        <v>46</v>
      </c>
      <c r="B809" s="880"/>
      <c r="C809" s="880"/>
      <c r="D809" s="881"/>
      <c r="E809" s="2"/>
      <c r="F809" s="2"/>
      <c r="G809" s="2"/>
      <c r="H809" s="2"/>
      <c r="I809" s="2"/>
      <c r="J809" s="2"/>
      <c r="K809" s="2"/>
      <c r="L809" s="2"/>
      <c r="M809" s="2"/>
      <c r="N809" s="2"/>
      <c r="O809" s="2"/>
      <c r="P809" s="2"/>
      <c r="Q809" s="2"/>
      <c r="R809" s="2"/>
      <c r="S809" s="2"/>
      <c r="T809" s="2"/>
      <c r="U809" s="2"/>
      <c r="V809" s="2"/>
      <c r="W809" s="2"/>
      <c r="X809" s="2"/>
    </row>
    <row r="810" spans="1:24" ht="15.75" customHeight="1">
      <c r="A810" s="11" t="s">
        <v>10</v>
      </c>
      <c r="B810" s="22" t="s">
        <v>47</v>
      </c>
      <c r="C810" s="885" t="s">
        <v>48</v>
      </c>
      <c r="D810" s="878"/>
      <c r="E810" s="2"/>
      <c r="F810" s="2"/>
      <c r="G810" s="2"/>
      <c r="H810" s="2"/>
      <c r="I810" s="2"/>
      <c r="J810" s="2"/>
      <c r="K810" s="2"/>
      <c r="L810" s="2"/>
      <c r="M810" s="2"/>
      <c r="N810" s="2"/>
      <c r="O810" s="2"/>
      <c r="P810" s="2"/>
      <c r="Q810" s="2"/>
      <c r="R810" s="2"/>
      <c r="S810" s="2"/>
      <c r="T810" s="2"/>
      <c r="U810" s="2"/>
      <c r="V810" s="2"/>
      <c r="W810" s="2"/>
      <c r="X810" s="2"/>
    </row>
    <row r="811" spans="1:24" ht="290.25" customHeight="1">
      <c r="A811" s="12" t="s">
        <v>49</v>
      </c>
      <c r="B811" s="35" t="s">
        <v>601</v>
      </c>
      <c r="C811" s="895" t="s">
        <v>602</v>
      </c>
      <c r="D811" s="878"/>
      <c r="E811" s="2"/>
      <c r="F811" s="2"/>
      <c r="G811" s="2"/>
      <c r="H811" s="2"/>
      <c r="I811" s="2"/>
      <c r="J811" s="2"/>
      <c r="K811" s="2"/>
      <c r="L811" s="2"/>
      <c r="M811" s="2"/>
      <c r="N811" s="2"/>
      <c r="O811" s="2"/>
      <c r="P811" s="2"/>
      <c r="Q811" s="2"/>
      <c r="R811" s="2"/>
      <c r="S811" s="2"/>
      <c r="T811" s="2"/>
      <c r="U811" s="2"/>
      <c r="V811" s="2"/>
      <c r="W811" s="2"/>
      <c r="X811" s="2"/>
    </row>
    <row r="812" spans="1:24" ht="206.25" customHeight="1">
      <c r="A812" s="12" t="s">
        <v>51</v>
      </c>
      <c r="B812" s="35" t="s">
        <v>603</v>
      </c>
      <c r="C812" s="895" t="s">
        <v>604</v>
      </c>
      <c r="D812" s="878"/>
      <c r="E812" s="2"/>
      <c r="F812" s="2"/>
      <c r="G812" s="2"/>
      <c r="H812" s="2"/>
      <c r="I812" s="2"/>
      <c r="J812" s="2"/>
      <c r="K812" s="2"/>
      <c r="L812" s="2"/>
      <c r="M812" s="2"/>
      <c r="N812" s="2"/>
      <c r="O812" s="2"/>
      <c r="P812" s="2"/>
      <c r="Q812" s="2"/>
      <c r="R812" s="2"/>
      <c r="S812" s="2"/>
      <c r="T812" s="2"/>
      <c r="U812" s="2"/>
      <c r="V812" s="2"/>
      <c r="W812" s="2"/>
      <c r="X812" s="2"/>
    </row>
    <row r="813" spans="1:24" ht="153.75" customHeight="1">
      <c r="A813" s="12" t="s">
        <v>53</v>
      </c>
      <c r="B813" s="35" t="s">
        <v>605</v>
      </c>
      <c r="C813" s="883" t="s">
        <v>606</v>
      </c>
      <c r="D813" s="878"/>
      <c r="E813" s="2"/>
      <c r="F813" s="2"/>
      <c r="G813" s="2"/>
      <c r="H813" s="2"/>
      <c r="I813" s="2"/>
      <c r="J813" s="2"/>
      <c r="K813" s="2"/>
      <c r="L813" s="2"/>
      <c r="M813" s="2"/>
      <c r="N813" s="2"/>
      <c r="O813" s="2"/>
      <c r="P813" s="2"/>
      <c r="Q813" s="2"/>
      <c r="R813" s="2"/>
      <c r="S813" s="2"/>
      <c r="T813" s="2"/>
      <c r="U813" s="2"/>
      <c r="V813" s="2"/>
      <c r="W813" s="2"/>
      <c r="X813" s="2"/>
    </row>
    <row r="814" spans="1:24" ht="123" customHeight="1">
      <c r="A814" s="12" t="s">
        <v>56</v>
      </c>
      <c r="B814" s="36" t="s">
        <v>607</v>
      </c>
      <c r="C814" s="895" t="s">
        <v>608</v>
      </c>
      <c r="D814" s="878"/>
      <c r="E814" s="2"/>
      <c r="F814" s="2"/>
      <c r="G814" s="2"/>
      <c r="H814" s="2"/>
      <c r="I814" s="2"/>
      <c r="J814" s="2"/>
      <c r="K814" s="2"/>
      <c r="L814" s="2"/>
      <c r="M814" s="2"/>
      <c r="N814" s="2"/>
      <c r="O814" s="2"/>
      <c r="P814" s="2"/>
      <c r="Q814" s="2"/>
      <c r="R814" s="2"/>
      <c r="S814" s="2"/>
      <c r="T814" s="2"/>
      <c r="U814" s="2"/>
      <c r="V814" s="2"/>
      <c r="W814" s="2"/>
      <c r="X814" s="2"/>
    </row>
    <row r="815" spans="1:24" ht="15.75" customHeight="1">
      <c r="A815" s="12" t="s">
        <v>58</v>
      </c>
      <c r="B815" s="35" t="s">
        <v>609</v>
      </c>
      <c r="C815" s="895" t="s">
        <v>610</v>
      </c>
      <c r="D815" s="878"/>
      <c r="E815" s="2"/>
      <c r="F815" s="2"/>
      <c r="G815" s="2"/>
      <c r="H815" s="2"/>
      <c r="I815" s="2"/>
      <c r="J815" s="2"/>
      <c r="K815" s="2"/>
      <c r="L815" s="2"/>
      <c r="M815" s="2"/>
      <c r="N815" s="2"/>
      <c r="O815" s="2"/>
      <c r="P815" s="2"/>
      <c r="Q815" s="2"/>
      <c r="R815" s="2"/>
      <c r="S815" s="2"/>
      <c r="T815" s="2"/>
      <c r="U815" s="2"/>
      <c r="V815" s="2"/>
      <c r="W815" s="2"/>
      <c r="X815" s="2"/>
    </row>
    <row r="816" spans="1:24" ht="15.75" customHeight="1">
      <c r="A816" s="12" t="s">
        <v>61</v>
      </c>
      <c r="B816" s="35" t="s">
        <v>611</v>
      </c>
      <c r="C816" s="895" t="s">
        <v>612</v>
      </c>
      <c r="D816" s="878"/>
      <c r="E816" s="2"/>
      <c r="F816" s="2"/>
      <c r="G816" s="2"/>
      <c r="H816" s="2"/>
      <c r="I816" s="2"/>
      <c r="J816" s="2"/>
      <c r="K816" s="2"/>
      <c r="L816" s="2"/>
      <c r="M816" s="2"/>
      <c r="N816" s="2"/>
      <c r="O816" s="2"/>
      <c r="P816" s="2"/>
      <c r="Q816" s="2"/>
      <c r="R816" s="2"/>
      <c r="S816" s="2"/>
      <c r="T816" s="2"/>
      <c r="U816" s="2"/>
      <c r="V816" s="2"/>
      <c r="W816" s="2"/>
      <c r="X816" s="2"/>
    </row>
    <row r="817" spans="1:26" ht="15.75" customHeight="1">
      <c r="A817" s="12" t="s">
        <v>27</v>
      </c>
      <c r="B817" s="35" t="s">
        <v>613</v>
      </c>
      <c r="C817" s="895" t="s">
        <v>614</v>
      </c>
      <c r="D817" s="878"/>
      <c r="E817" s="2"/>
      <c r="F817" s="2"/>
      <c r="G817" s="2"/>
      <c r="H817" s="2"/>
      <c r="I817" s="2"/>
      <c r="J817" s="2"/>
      <c r="K817" s="2"/>
      <c r="L817" s="2"/>
      <c r="M817" s="2"/>
      <c r="N817" s="2"/>
      <c r="O817" s="2"/>
      <c r="P817" s="2"/>
      <c r="Q817" s="2"/>
      <c r="R817" s="2"/>
      <c r="S817" s="2"/>
      <c r="T817" s="2"/>
      <c r="U817" s="2"/>
      <c r="V817" s="2"/>
      <c r="W817" s="2"/>
      <c r="X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6" ht="15.75" customHeight="1">
      <c r="A820" s="896"/>
      <c r="B820" s="893"/>
      <c r="C820" s="893"/>
      <c r="D820" s="878"/>
      <c r="E820" s="2"/>
      <c r="F820" s="89"/>
      <c r="G820" s="2"/>
      <c r="H820" s="2"/>
      <c r="I820" s="2"/>
      <c r="J820" s="2"/>
      <c r="K820" s="2"/>
      <c r="L820" s="2"/>
      <c r="M820" s="2"/>
      <c r="N820" s="2"/>
      <c r="O820" s="2"/>
      <c r="P820" s="2"/>
      <c r="Q820" s="2"/>
      <c r="R820" s="2"/>
      <c r="S820" s="2"/>
      <c r="T820" s="2"/>
      <c r="U820" s="2"/>
      <c r="V820" s="2"/>
      <c r="W820" s="2"/>
      <c r="X820" s="2"/>
    </row>
    <row r="821" spans="1:26" ht="16.5" customHeight="1">
      <c r="A821" s="8" t="s">
        <v>4</v>
      </c>
      <c r="B821" s="888" t="s">
        <v>615</v>
      </c>
      <c r="C821" s="889"/>
      <c r="D821" s="890"/>
      <c r="E821" s="7"/>
      <c r="F821" s="2"/>
      <c r="G821" s="2"/>
      <c r="H821" s="2"/>
      <c r="I821" s="2"/>
      <c r="J821" s="2"/>
      <c r="K821" s="2"/>
      <c r="L821" s="2"/>
      <c r="M821" s="2"/>
      <c r="N821" s="2"/>
      <c r="O821" s="2"/>
      <c r="P821" s="2"/>
      <c r="Q821" s="2"/>
      <c r="R821" s="2"/>
      <c r="S821" s="2"/>
      <c r="T821" s="2"/>
      <c r="U821" s="2"/>
      <c r="V821" s="2"/>
      <c r="W821" s="2"/>
      <c r="X821" s="2"/>
      <c r="Y821" s="2"/>
      <c r="Z821" s="2"/>
    </row>
    <row r="822" spans="1:26" ht="6" customHeight="1">
      <c r="A822" s="6"/>
      <c r="B822" s="6"/>
      <c r="C822" s="6"/>
      <c r="D822" s="6"/>
      <c r="E822" s="7"/>
      <c r="F822" s="2"/>
      <c r="G822" s="2"/>
      <c r="H822" s="2"/>
      <c r="I822" s="2"/>
      <c r="J822" s="2"/>
      <c r="K822" s="2"/>
      <c r="L822" s="2"/>
      <c r="M822" s="2"/>
      <c r="N822" s="2"/>
      <c r="O822" s="2"/>
      <c r="P822" s="2"/>
      <c r="Q822" s="2"/>
      <c r="R822" s="2"/>
      <c r="S822" s="2"/>
      <c r="T822" s="2"/>
      <c r="U822" s="2"/>
      <c r="V822" s="2"/>
      <c r="W822" s="2"/>
      <c r="X822" s="2"/>
      <c r="Y822" s="2"/>
      <c r="Z822" s="2"/>
    </row>
    <row r="823" spans="1:26" ht="28.5" customHeight="1">
      <c r="A823" s="9" t="s">
        <v>6</v>
      </c>
      <c r="B823" s="922">
        <v>44531</v>
      </c>
      <c r="C823" s="889"/>
      <c r="D823" s="890"/>
      <c r="E823" s="7"/>
      <c r="F823" s="89"/>
      <c r="G823" s="2"/>
      <c r="H823" s="2"/>
      <c r="I823" s="2"/>
      <c r="J823" s="2"/>
      <c r="K823" s="2"/>
      <c r="L823" s="2"/>
      <c r="M823" s="2"/>
      <c r="N823" s="2"/>
      <c r="O823" s="2"/>
      <c r="P823" s="2"/>
      <c r="Q823" s="2"/>
      <c r="R823" s="2"/>
      <c r="S823" s="2"/>
      <c r="T823" s="2"/>
      <c r="U823" s="2"/>
      <c r="V823" s="2"/>
      <c r="W823" s="2"/>
      <c r="X823" s="2"/>
      <c r="Y823" s="2"/>
      <c r="Z823" s="2"/>
    </row>
    <row r="824" spans="1:26" ht="7.5" customHeight="1">
      <c r="A824" s="10"/>
      <c r="B824" s="6"/>
      <c r="C824" s="6"/>
      <c r="D824" s="6"/>
      <c r="E824" s="7"/>
      <c r="F824" s="2"/>
      <c r="G824" s="2"/>
      <c r="H824" s="2"/>
      <c r="I824" s="2"/>
      <c r="J824" s="2"/>
      <c r="K824" s="2"/>
      <c r="L824" s="2"/>
      <c r="M824" s="2"/>
      <c r="N824" s="2"/>
      <c r="O824" s="2"/>
      <c r="P824" s="2"/>
      <c r="Q824" s="2"/>
      <c r="R824" s="2"/>
      <c r="S824" s="2"/>
      <c r="T824" s="2"/>
      <c r="U824" s="2"/>
      <c r="V824" s="2"/>
      <c r="W824" s="2"/>
      <c r="X824" s="2"/>
      <c r="Y824" s="2"/>
      <c r="Z824" s="2"/>
    </row>
    <row r="825" spans="1:26" ht="39" customHeight="1">
      <c r="A825" s="9" t="s">
        <v>7</v>
      </c>
      <c r="B825" s="888" t="s">
        <v>8</v>
      </c>
      <c r="C825" s="889"/>
      <c r="D825" s="890"/>
      <c r="E825" s="7"/>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6"/>
      <c r="B826" s="6"/>
      <c r="C826" s="6"/>
      <c r="D826" s="6"/>
      <c r="E826" s="7"/>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882" t="s">
        <v>9</v>
      </c>
      <c r="B827" s="893"/>
      <c r="C827" s="893"/>
      <c r="D827" s="878"/>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11" t="s">
        <v>10</v>
      </c>
      <c r="B828" s="11" t="s">
        <v>11</v>
      </c>
      <c r="C828" s="894" t="s">
        <v>12</v>
      </c>
      <c r="D828" s="881"/>
      <c r="E828" s="2"/>
      <c r="F828" s="2"/>
      <c r="G828" s="2"/>
      <c r="H828" s="2"/>
      <c r="I828" s="2"/>
      <c r="J828" s="2"/>
      <c r="K828" s="2"/>
      <c r="L828" s="2"/>
      <c r="M828" s="2"/>
      <c r="N828" s="2"/>
      <c r="O828" s="2"/>
      <c r="P828" s="2"/>
      <c r="Q828" s="2"/>
      <c r="R828" s="2"/>
      <c r="S828" s="2"/>
      <c r="T828" s="2"/>
      <c r="U828" s="2"/>
      <c r="V828" s="2"/>
      <c r="W828" s="2"/>
      <c r="X828" s="2"/>
      <c r="Y828" s="2"/>
      <c r="Z828" s="2"/>
    </row>
    <row r="829" spans="1:26" ht="406.5" customHeight="1">
      <c r="A829" s="12" t="s">
        <v>13</v>
      </c>
      <c r="B829" s="23" t="s">
        <v>616</v>
      </c>
      <c r="C829" s="883" t="s">
        <v>617</v>
      </c>
      <c r="D829" s="878"/>
      <c r="E829" s="2"/>
      <c r="F829" s="2"/>
      <c r="G829" s="2"/>
      <c r="H829" s="2"/>
      <c r="I829" s="2"/>
      <c r="J829" s="2"/>
      <c r="K829" s="2"/>
      <c r="L829" s="2"/>
      <c r="M829" s="2"/>
      <c r="N829" s="2"/>
      <c r="O829" s="2"/>
      <c r="P829" s="2"/>
      <c r="Q829" s="2"/>
      <c r="R829" s="2"/>
      <c r="S829" s="2"/>
      <c r="T829" s="2"/>
      <c r="U829" s="2"/>
      <c r="V829" s="2"/>
      <c r="W829" s="2"/>
      <c r="X829" s="2"/>
      <c r="Y829" s="2"/>
      <c r="Z829" s="2"/>
    </row>
    <row r="830" spans="1:26" ht="147" customHeight="1">
      <c r="A830" s="12" t="s">
        <v>16</v>
      </c>
      <c r="B830" s="23" t="s">
        <v>618</v>
      </c>
      <c r="C830" s="883" t="s">
        <v>619</v>
      </c>
      <c r="D830" s="878"/>
      <c r="E830" s="2"/>
      <c r="F830" s="2"/>
      <c r="G830" s="2"/>
      <c r="H830" s="2"/>
      <c r="I830" s="2"/>
      <c r="J830" s="2"/>
      <c r="K830" s="2"/>
      <c r="L830" s="2"/>
      <c r="M830" s="2"/>
      <c r="N830" s="2"/>
      <c r="O830" s="2"/>
      <c r="P830" s="2"/>
      <c r="Q830" s="2"/>
      <c r="R830" s="2"/>
      <c r="S830" s="2"/>
      <c r="T830" s="2"/>
      <c r="U830" s="2"/>
      <c r="V830" s="2"/>
      <c r="W830" s="2"/>
      <c r="X830" s="2"/>
      <c r="Y830" s="2"/>
      <c r="Z830" s="2"/>
    </row>
    <row r="831" spans="1:26" ht="236.25" customHeight="1">
      <c r="A831" s="12" t="s">
        <v>19</v>
      </c>
      <c r="B831" s="18" t="s">
        <v>620</v>
      </c>
      <c r="C831" s="883" t="s">
        <v>621</v>
      </c>
      <c r="D831" s="878"/>
      <c r="E831" s="2"/>
      <c r="F831" s="2"/>
      <c r="G831" s="2"/>
      <c r="H831" s="2"/>
      <c r="I831" s="2"/>
      <c r="J831" s="2"/>
      <c r="K831" s="2"/>
      <c r="L831" s="2"/>
      <c r="M831" s="2"/>
      <c r="N831" s="2"/>
      <c r="O831" s="2"/>
      <c r="P831" s="2"/>
      <c r="Q831" s="2"/>
      <c r="R831" s="2"/>
      <c r="S831" s="2"/>
      <c r="T831" s="2"/>
      <c r="U831" s="2"/>
      <c r="V831" s="2"/>
      <c r="W831" s="2"/>
      <c r="X831" s="2"/>
      <c r="Y831" s="2"/>
      <c r="Z831" s="2"/>
    </row>
    <row r="832" spans="1:26" ht="102" customHeight="1">
      <c r="A832" s="12" t="s">
        <v>21</v>
      </c>
      <c r="B832" s="23" t="s">
        <v>622</v>
      </c>
      <c r="C832" s="895" t="s">
        <v>8</v>
      </c>
      <c r="D832" s="878"/>
      <c r="E832" s="5"/>
      <c r="F832" s="5"/>
      <c r="G832" s="5"/>
      <c r="H832" s="5"/>
      <c r="I832" s="5"/>
      <c r="J832" s="5"/>
      <c r="K832" s="5"/>
      <c r="L832" s="5"/>
      <c r="M832" s="5"/>
      <c r="N832" s="5"/>
      <c r="O832" s="5"/>
      <c r="P832" s="5"/>
      <c r="Q832" s="5"/>
      <c r="R832" s="5"/>
      <c r="S832" s="5"/>
      <c r="T832" s="5"/>
      <c r="U832" s="5"/>
      <c r="V832" s="5"/>
      <c r="W832" s="5"/>
      <c r="X832" s="5"/>
      <c r="Y832" s="5"/>
      <c r="Z832" s="5"/>
    </row>
    <row r="833" spans="1:26" ht="108.75" customHeight="1">
      <c r="A833" s="12" t="s">
        <v>24</v>
      </c>
      <c r="B833" s="23" t="s">
        <v>623</v>
      </c>
      <c r="C833" s="883" t="s">
        <v>624</v>
      </c>
      <c r="D833" s="878"/>
      <c r="E833" s="5"/>
      <c r="F833" s="5"/>
      <c r="G833" s="5"/>
      <c r="H833" s="5"/>
      <c r="I833" s="5"/>
      <c r="J833" s="5"/>
      <c r="K833" s="5"/>
      <c r="L833" s="5"/>
      <c r="M833" s="5"/>
      <c r="N833" s="5"/>
      <c r="O833" s="5"/>
      <c r="P833" s="5"/>
      <c r="Q833" s="5"/>
      <c r="R833" s="5"/>
      <c r="S833" s="5"/>
      <c r="T833" s="5"/>
      <c r="U833" s="5"/>
      <c r="V833" s="5"/>
      <c r="W833" s="5"/>
      <c r="X833" s="5"/>
      <c r="Y833" s="5"/>
      <c r="Z833" s="5"/>
    </row>
    <row r="834" spans="1:26" ht="33" customHeight="1">
      <c r="A834" s="12" t="s">
        <v>25</v>
      </c>
      <c r="B834" s="33" t="s">
        <v>8</v>
      </c>
      <c r="C834" s="895" t="s">
        <v>625</v>
      </c>
      <c r="D834" s="878"/>
      <c r="E834" s="2"/>
      <c r="F834" s="2"/>
      <c r="G834" s="2"/>
      <c r="H834" s="2"/>
      <c r="I834" s="2"/>
      <c r="J834" s="2"/>
      <c r="K834" s="2"/>
      <c r="L834" s="2"/>
      <c r="M834" s="2"/>
      <c r="N834" s="2"/>
      <c r="O834" s="2"/>
      <c r="P834" s="2"/>
      <c r="Q834" s="2"/>
      <c r="R834" s="2"/>
      <c r="S834" s="2"/>
      <c r="T834" s="2"/>
      <c r="U834" s="2"/>
      <c r="V834" s="2"/>
      <c r="W834" s="2"/>
      <c r="X834" s="2"/>
      <c r="Y834" s="2"/>
      <c r="Z834" s="2"/>
    </row>
    <row r="835" spans="1:26" ht="133.5" customHeight="1">
      <c r="A835" s="12" t="s">
        <v>27</v>
      </c>
      <c r="B835" s="32" t="s">
        <v>626</v>
      </c>
      <c r="C835" s="883" t="s">
        <v>627</v>
      </c>
      <c r="D835" s="878"/>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879" t="s">
        <v>30</v>
      </c>
      <c r="B836" s="880"/>
      <c r="C836" s="880"/>
      <c r="D836" s="881"/>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11" t="s">
        <v>10</v>
      </c>
      <c r="B837" s="16" t="s">
        <v>11</v>
      </c>
      <c r="C837" s="882" t="s">
        <v>12</v>
      </c>
      <c r="D837" s="878"/>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2" t="s">
        <v>31</v>
      </c>
      <c r="B838" s="17" t="s">
        <v>628</v>
      </c>
      <c r="C838" s="895" t="s">
        <v>629</v>
      </c>
      <c r="D838" s="878"/>
      <c r="E838" s="2"/>
      <c r="F838" s="2"/>
      <c r="G838" s="2"/>
      <c r="H838" s="2"/>
      <c r="I838" s="2"/>
      <c r="J838" s="2"/>
      <c r="K838" s="2"/>
      <c r="L838" s="2"/>
      <c r="M838" s="2"/>
      <c r="N838" s="2"/>
      <c r="O838" s="2"/>
      <c r="P838" s="2"/>
      <c r="Q838" s="2"/>
      <c r="R838" s="2"/>
      <c r="S838" s="2"/>
      <c r="T838" s="2"/>
      <c r="U838" s="2"/>
      <c r="V838" s="2"/>
      <c r="W838" s="2"/>
      <c r="X838" s="2"/>
      <c r="Y838" s="2"/>
      <c r="Z838" s="2"/>
    </row>
    <row r="839" spans="1:26" ht="28.5" customHeight="1">
      <c r="A839" s="12" t="s">
        <v>33</v>
      </c>
      <c r="B839" s="17" t="s">
        <v>8</v>
      </c>
      <c r="C839" s="895" t="s">
        <v>8</v>
      </c>
      <c r="D839" s="878"/>
      <c r="E839" s="2"/>
      <c r="F839" s="2"/>
      <c r="G839" s="2"/>
      <c r="H839" s="2"/>
      <c r="I839" s="2"/>
      <c r="J839" s="2"/>
      <c r="K839" s="2"/>
      <c r="L839" s="2"/>
      <c r="M839" s="2"/>
      <c r="N839" s="2"/>
      <c r="O839" s="2"/>
      <c r="P839" s="2"/>
      <c r="Q839" s="2"/>
      <c r="R839" s="2"/>
      <c r="S839" s="2"/>
      <c r="T839" s="2"/>
      <c r="U839" s="2"/>
      <c r="V839" s="2"/>
      <c r="W839" s="2"/>
      <c r="X839" s="2"/>
      <c r="Y839" s="2"/>
      <c r="Z839" s="2"/>
    </row>
    <row r="840" spans="1:26" ht="58.5" customHeight="1">
      <c r="A840" s="12" t="s">
        <v>36</v>
      </c>
      <c r="B840" s="25" t="s">
        <v>630</v>
      </c>
      <c r="C840" s="883" t="s">
        <v>631</v>
      </c>
      <c r="D840" s="878"/>
      <c r="E840" s="2"/>
      <c r="F840" s="2"/>
      <c r="G840" s="2"/>
      <c r="H840" s="2"/>
      <c r="I840" s="2"/>
      <c r="J840" s="2"/>
      <c r="K840" s="2"/>
      <c r="L840" s="2"/>
      <c r="M840" s="2"/>
      <c r="N840" s="2"/>
      <c r="O840" s="2"/>
      <c r="P840" s="2"/>
      <c r="Q840" s="2"/>
      <c r="R840" s="2"/>
      <c r="S840" s="2"/>
      <c r="T840" s="2"/>
      <c r="U840" s="2"/>
      <c r="V840" s="2"/>
      <c r="W840" s="2"/>
      <c r="X840" s="2"/>
      <c r="Y840" s="2"/>
      <c r="Z840" s="2"/>
    </row>
    <row r="841" spans="1:26" ht="28.5" customHeight="1">
      <c r="A841" s="12" t="s">
        <v>38</v>
      </c>
      <c r="B841" s="17" t="s">
        <v>8</v>
      </c>
      <c r="C841" s="895" t="s">
        <v>8</v>
      </c>
      <c r="D841" s="878"/>
      <c r="E841" s="2"/>
      <c r="F841" s="2"/>
      <c r="G841" s="2"/>
      <c r="H841" s="2"/>
      <c r="I841" s="2"/>
      <c r="J841" s="2"/>
      <c r="K841" s="2"/>
      <c r="L841" s="2"/>
      <c r="M841" s="2"/>
      <c r="N841" s="2"/>
      <c r="O841" s="2"/>
      <c r="P841" s="2"/>
      <c r="Q841" s="2"/>
      <c r="R841" s="2"/>
      <c r="S841" s="2"/>
      <c r="T841" s="2"/>
      <c r="U841" s="2"/>
      <c r="V841" s="2"/>
      <c r="W841" s="2"/>
      <c r="X841" s="2"/>
      <c r="Y841" s="2"/>
      <c r="Z841" s="2"/>
    </row>
    <row r="842" spans="1:26" ht="40.5" customHeight="1">
      <c r="A842" s="12" t="s">
        <v>40</v>
      </c>
      <c r="B842" s="25" t="s">
        <v>632</v>
      </c>
      <c r="C842" s="895" t="s">
        <v>633</v>
      </c>
      <c r="D842" s="878"/>
      <c r="E842" s="2"/>
      <c r="F842" s="2"/>
      <c r="G842" s="2"/>
      <c r="H842" s="2"/>
      <c r="I842" s="2"/>
      <c r="J842" s="2"/>
      <c r="K842" s="2"/>
      <c r="L842" s="2"/>
      <c r="M842" s="2"/>
      <c r="N842" s="2"/>
      <c r="O842" s="2"/>
      <c r="P842" s="2"/>
      <c r="Q842" s="2"/>
      <c r="R842" s="2"/>
      <c r="S842" s="2"/>
      <c r="T842" s="2"/>
      <c r="U842" s="2"/>
      <c r="V842" s="2"/>
      <c r="W842" s="2"/>
      <c r="X842" s="2"/>
      <c r="Y842" s="2"/>
      <c r="Z842" s="2"/>
    </row>
    <row r="843" spans="1:26" ht="40.5" customHeight="1">
      <c r="A843" s="12" t="s">
        <v>42</v>
      </c>
      <c r="B843" s="68" t="s">
        <v>8</v>
      </c>
      <c r="C843" s="895" t="s">
        <v>634</v>
      </c>
      <c r="D843" s="878"/>
      <c r="E843" s="2"/>
      <c r="F843" s="2"/>
      <c r="G843" s="2"/>
      <c r="H843" s="2"/>
      <c r="I843" s="2"/>
      <c r="J843" s="2"/>
      <c r="K843" s="2"/>
      <c r="L843" s="2"/>
      <c r="M843" s="2"/>
      <c r="N843" s="2"/>
      <c r="O843" s="2"/>
      <c r="P843" s="2"/>
      <c r="Q843" s="2"/>
      <c r="R843" s="2"/>
      <c r="S843" s="2"/>
      <c r="T843" s="2"/>
      <c r="U843" s="2"/>
      <c r="V843" s="2"/>
      <c r="W843" s="2"/>
      <c r="X843" s="2"/>
      <c r="Y843" s="2"/>
      <c r="Z843" s="2"/>
    </row>
    <row r="844" spans="1:26" ht="40.5" customHeight="1">
      <c r="A844" s="21" t="s">
        <v>43</v>
      </c>
      <c r="B844" s="17" t="s">
        <v>8</v>
      </c>
      <c r="C844" s="895" t="s">
        <v>635</v>
      </c>
      <c r="D844" s="878"/>
      <c r="E844" s="2"/>
      <c r="F844" s="2"/>
      <c r="G844" s="2"/>
      <c r="H844" s="2"/>
      <c r="I844" s="2"/>
      <c r="J844" s="2"/>
      <c r="K844" s="2"/>
      <c r="L844" s="2"/>
      <c r="M844" s="2"/>
      <c r="N844" s="2"/>
      <c r="O844" s="2"/>
      <c r="P844" s="2"/>
      <c r="Q844" s="2"/>
      <c r="R844" s="2"/>
      <c r="S844" s="2"/>
      <c r="T844" s="2"/>
      <c r="U844" s="2"/>
      <c r="V844" s="2"/>
      <c r="W844" s="2"/>
      <c r="X844" s="2"/>
      <c r="Y844" s="2"/>
      <c r="Z844" s="2"/>
    </row>
    <row r="845" spans="1:26" ht="28.5" customHeight="1">
      <c r="A845" s="12" t="s">
        <v>27</v>
      </c>
      <c r="B845" s="68" t="s">
        <v>8</v>
      </c>
      <c r="C845" s="895" t="s">
        <v>8</v>
      </c>
      <c r="D845" s="878"/>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884" t="s">
        <v>46</v>
      </c>
      <c r="B846" s="880"/>
      <c r="C846" s="880"/>
      <c r="D846" s="881"/>
      <c r="E846" s="2"/>
      <c r="F846" s="2"/>
      <c r="G846" s="2"/>
      <c r="H846" s="2"/>
      <c r="I846" s="2"/>
      <c r="J846" s="2"/>
      <c r="K846" s="2"/>
      <c r="L846" s="2"/>
      <c r="M846" s="2"/>
      <c r="N846" s="2"/>
      <c r="O846" s="2"/>
      <c r="P846" s="2"/>
      <c r="Q846" s="2"/>
      <c r="R846" s="2"/>
      <c r="S846" s="2"/>
      <c r="T846" s="2"/>
      <c r="U846" s="2"/>
      <c r="V846" s="2"/>
      <c r="W846" s="2"/>
      <c r="X846" s="2"/>
      <c r="Y846" s="2"/>
      <c r="Z846" s="2"/>
    </row>
    <row r="847" spans="1:26" ht="21.75" customHeight="1">
      <c r="A847" s="11" t="s">
        <v>10</v>
      </c>
      <c r="B847" s="22" t="s">
        <v>47</v>
      </c>
      <c r="C847" s="885" t="s">
        <v>48</v>
      </c>
      <c r="D847" s="878"/>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1" t="s">
        <v>49</v>
      </c>
      <c r="B848" s="25" t="s">
        <v>636</v>
      </c>
      <c r="C848" s="895" t="s">
        <v>637</v>
      </c>
      <c r="D848" s="878"/>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03.5" customHeight="1">
      <c r="A849" s="21" t="s">
        <v>51</v>
      </c>
      <c r="B849" s="25" t="s">
        <v>638</v>
      </c>
      <c r="C849" s="883" t="s">
        <v>639</v>
      </c>
      <c r="D849" s="878"/>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79.5" customHeight="1">
      <c r="A850" s="21" t="s">
        <v>53</v>
      </c>
      <c r="B850" s="35" t="s">
        <v>8</v>
      </c>
      <c r="C850" s="923" t="s">
        <v>640</v>
      </c>
      <c r="D850" s="878"/>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79.5" customHeight="1">
      <c r="A851" s="21" t="s">
        <v>56</v>
      </c>
      <c r="B851" s="25" t="s">
        <v>638</v>
      </c>
      <c r="C851" s="895" t="s">
        <v>641</v>
      </c>
      <c r="D851" s="878"/>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55.5" customHeight="1">
      <c r="A852" s="21" t="s">
        <v>58</v>
      </c>
      <c r="B852" s="36" t="s">
        <v>8</v>
      </c>
      <c r="C852" s="883" t="s">
        <v>642</v>
      </c>
      <c r="D852" s="878"/>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94.5" customHeight="1">
      <c r="A853" s="21" t="s">
        <v>61</v>
      </c>
      <c r="B853" s="35" t="s">
        <v>643</v>
      </c>
      <c r="C853" s="883" t="s">
        <v>644</v>
      </c>
      <c r="D853" s="878"/>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87.75" customHeight="1">
      <c r="A854" s="21" t="s">
        <v>27</v>
      </c>
      <c r="B854" s="35" t="s">
        <v>645</v>
      </c>
      <c r="C854" s="883" t="s">
        <v>646</v>
      </c>
      <c r="D854" s="878"/>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2.75" customHeight="1">
      <c r="A855" s="2"/>
      <c r="B855" s="27"/>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6" ht="15.75" customHeight="1">
      <c r="A857" s="896"/>
      <c r="B857" s="893"/>
      <c r="C857" s="893"/>
      <c r="D857" s="878"/>
      <c r="E857" s="2"/>
      <c r="F857" s="89"/>
      <c r="G857" s="2"/>
      <c r="H857" s="2"/>
      <c r="I857" s="2"/>
      <c r="J857" s="2"/>
      <c r="K857" s="2"/>
      <c r="L857" s="2"/>
      <c r="M857" s="2"/>
      <c r="N857" s="2"/>
      <c r="O857" s="2"/>
      <c r="P857" s="2"/>
      <c r="Q857" s="2"/>
      <c r="R857" s="2"/>
      <c r="S857" s="2"/>
      <c r="T857" s="2"/>
      <c r="U857" s="2"/>
      <c r="V857" s="2"/>
      <c r="W857" s="2"/>
      <c r="X857" s="2"/>
    </row>
    <row r="858" spans="1:26" ht="15.75" customHeight="1">
      <c r="A858" s="8" t="s">
        <v>4</v>
      </c>
      <c r="B858" s="888" t="s">
        <v>647</v>
      </c>
      <c r="C858" s="889"/>
      <c r="D858" s="890"/>
      <c r="E858" s="2"/>
      <c r="F858" s="2"/>
      <c r="G858" s="2"/>
      <c r="H858" s="2"/>
      <c r="I858" s="2"/>
      <c r="J858" s="2"/>
      <c r="K858" s="2"/>
      <c r="L858" s="2"/>
      <c r="M858" s="2"/>
      <c r="N858" s="2"/>
      <c r="O858" s="2"/>
      <c r="P858" s="2"/>
      <c r="Q858" s="2"/>
      <c r="R858" s="2"/>
      <c r="S858" s="2"/>
      <c r="T858" s="2"/>
      <c r="U858" s="2"/>
      <c r="V858" s="2"/>
      <c r="W858" s="2"/>
      <c r="X858" s="2"/>
    </row>
    <row r="859" spans="1:26" ht="15.75" customHeight="1">
      <c r="A859" s="6"/>
      <c r="B859" s="6"/>
      <c r="C859" s="6"/>
      <c r="D859" s="6"/>
      <c r="E859" s="2"/>
      <c r="F859" s="2"/>
      <c r="G859" s="2"/>
      <c r="H859" s="2"/>
      <c r="I859" s="2"/>
      <c r="J859" s="2"/>
      <c r="K859" s="2"/>
      <c r="L859" s="2"/>
      <c r="M859" s="2"/>
      <c r="N859" s="2"/>
      <c r="O859" s="2"/>
      <c r="P859" s="2"/>
      <c r="Q859" s="2"/>
      <c r="R859" s="2"/>
      <c r="S859" s="2"/>
      <c r="T859" s="2"/>
      <c r="U859" s="2"/>
      <c r="V859" s="2"/>
      <c r="W859" s="2"/>
      <c r="X859" s="2"/>
    </row>
    <row r="860" spans="1:26" ht="15.75" customHeight="1">
      <c r="A860" s="9" t="s">
        <v>6</v>
      </c>
      <c r="B860" s="918">
        <v>44389</v>
      </c>
      <c r="C860" s="892"/>
      <c r="D860" s="892"/>
      <c r="E860" s="2"/>
      <c r="F860" s="2"/>
      <c r="G860" s="2"/>
      <c r="H860" s="2"/>
      <c r="I860" s="2"/>
      <c r="J860" s="2"/>
      <c r="K860" s="2"/>
      <c r="L860" s="2"/>
      <c r="M860" s="2"/>
      <c r="N860" s="2"/>
      <c r="O860" s="2"/>
      <c r="P860" s="2"/>
      <c r="Q860" s="2"/>
      <c r="R860" s="2"/>
      <c r="S860" s="2"/>
      <c r="T860" s="2"/>
      <c r="U860" s="2"/>
      <c r="V860" s="2"/>
      <c r="W860" s="2"/>
      <c r="X860" s="2"/>
    </row>
    <row r="861" spans="1:26" ht="15.75" customHeight="1">
      <c r="A861" s="10"/>
      <c r="B861" s="6"/>
      <c r="C861" s="6"/>
      <c r="D861" s="6"/>
      <c r="E861" s="2"/>
      <c r="F861" s="2"/>
      <c r="G861" s="2"/>
      <c r="H861" s="2"/>
      <c r="I861" s="2"/>
      <c r="J861" s="2"/>
      <c r="K861" s="2"/>
      <c r="L861" s="2"/>
      <c r="M861" s="2"/>
      <c r="N861" s="2"/>
      <c r="O861" s="2"/>
      <c r="P861" s="2"/>
      <c r="Q861" s="2"/>
      <c r="R861" s="2"/>
      <c r="S861" s="2"/>
      <c r="T861" s="2"/>
      <c r="U861" s="2"/>
      <c r="V861" s="2"/>
      <c r="W861" s="2"/>
      <c r="X861" s="2"/>
    </row>
    <row r="862" spans="1:26" ht="15.75" customHeight="1">
      <c r="A862" s="9" t="s">
        <v>7</v>
      </c>
      <c r="B862" s="888" t="s">
        <v>8</v>
      </c>
      <c r="C862" s="889"/>
      <c r="D862" s="890"/>
      <c r="E862" s="2"/>
      <c r="F862" s="2"/>
      <c r="G862" s="2"/>
      <c r="H862" s="2"/>
      <c r="I862" s="2"/>
      <c r="J862" s="2"/>
      <c r="K862" s="2"/>
      <c r="L862" s="2"/>
      <c r="M862" s="2"/>
      <c r="N862" s="2"/>
      <c r="O862" s="2"/>
      <c r="P862" s="2"/>
      <c r="Q862" s="2"/>
      <c r="R862" s="2"/>
      <c r="S862" s="2"/>
      <c r="T862" s="2"/>
      <c r="U862" s="2"/>
      <c r="V862" s="2"/>
      <c r="W862" s="2"/>
      <c r="X862" s="2"/>
    </row>
    <row r="863" spans="1:26" ht="15.75" customHeight="1">
      <c r="A863" s="6"/>
      <c r="B863" s="6"/>
      <c r="C863" s="6"/>
      <c r="D863" s="6"/>
      <c r="E863" s="2"/>
      <c r="F863" s="2"/>
      <c r="G863" s="2"/>
      <c r="H863" s="2"/>
      <c r="I863" s="2"/>
      <c r="J863" s="2"/>
      <c r="K863" s="2"/>
      <c r="L863" s="2"/>
      <c r="M863" s="2"/>
      <c r="N863" s="2"/>
      <c r="O863" s="2"/>
      <c r="P863" s="2"/>
      <c r="Q863" s="2"/>
      <c r="R863" s="2"/>
      <c r="S863" s="2"/>
      <c r="T863" s="2"/>
      <c r="U863" s="2"/>
      <c r="V863" s="2"/>
      <c r="W863" s="2"/>
      <c r="X863" s="2"/>
    </row>
    <row r="864" spans="1:26" ht="15.75" customHeight="1">
      <c r="A864" s="882" t="s">
        <v>9</v>
      </c>
      <c r="B864" s="893"/>
      <c r="C864" s="893"/>
      <c r="D864" s="878"/>
      <c r="E864" s="2"/>
      <c r="F864" s="2"/>
      <c r="G864" s="2"/>
      <c r="H864" s="2"/>
      <c r="I864" s="2"/>
      <c r="J864" s="2"/>
      <c r="K864" s="2"/>
      <c r="L864" s="2"/>
      <c r="M864" s="2"/>
      <c r="N864" s="2"/>
      <c r="O864" s="2"/>
      <c r="P864" s="2"/>
      <c r="Q864" s="2"/>
      <c r="R864" s="2"/>
      <c r="S864" s="2"/>
      <c r="T864" s="2"/>
      <c r="U864" s="2"/>
      <c r="V864" s="2"/>
      <c r="W864" s="2"/>
      <c r="X864" s="2"/>
    </row>
    <row r="865" spans="1:24" ht="15.75" customHeight="1">
      <c r="A865" s="11" t="s">
        <v>10</v>
      </c>
      <c r="B865" s="11" t="s">
        <v>11</v>
      </c>
      <c r="C865" s="894" t="s">
        <v>12</v>
      </c>
      <c r="D865" s="881"/>
      <c r="E865" s="2"/>
      <c r="F865" s="2"/>
      <c r="G865" s="2"/>
      <c r="H865" s="2"/>
      <c r="I865" s="2"/>
      <c r="J865" s="2"/>
      <c r="K865" s="2"/>
      <c r="L865" s="2"/>
      <c r="M865" s="2"/>
      <c r="N865" s="2"/>
      <c r="O865" s="2"/>
      <c r="P865" s="2"/>
      <c r="Q865" s="2"/>
      <c r="R865" s="2"/>
      <c r="S865" s="2"/>
      <c r="T865" s="2"/>
      <c r="U865" s="2"/>
      <c r="V865" s="2"/>
      <c r="W865" s="2"/>
      <c r="X865" s="2"/>
    </row>
    <row r="866" spans="1:24" ht="106.5" customHeight="1">
      <c r="A866" s="12" t="s">
        <v>13</v>
      </c>
      <c r="B866" s="18" t="s">
        <v>648</v>
      </c>
      <c r="C866" s="895" t="s">
        <v>649</v>
      </c>
      <c r="D866" s="878"/>
      <c r="E866" s="2"/>
      <c r="F866" s="2"/>
      <c r="G866" s="2"/>
      <c r="H866" s="2"/>
      <c r="I866" s="2"/>
      <c r="J866" s="2"/>
      <c r="K866" s="2"/>
      <c r="L866" s="2"/>
      <c r="M866" s="2"/>
      <c r="N866" s="2"/>
      <c r="O866" s="2"/>
      <c r="P866" s="2"/>
      <c r="Q866" s="2"/>
      <c r="R866" s="2"/>
      <c r="S866" s="2"/>
      <c r="T866" s="2"/>
      <c r="U866" s="2"/>
      <c r="V866" s="2"/>
      <c r="W866" s="2"/>
      <c r="X866" s="2"/>
    </row>
    <row r="867" spans="1:24" ht="269.25" customHeight="1">
      <c r="A867" s="12" t="s">
        <v>16</v>
      </c>
      <c r="B867" s="32" t="s">
        <v>650</v>
      </c>
      <c r="C867" s="895" t="s">
        <v>651</v>
      </c>
      <c r="D867" s="878"/>
      <c r="E867" s="2"/>
      <c r="F867" s="2"/>
      <c r="G867" s="2"/>
      <c r="H867" s="2"/>
      <c r="I867" s="2"/>
      <c r="J867" s="2"/>
      <c r="K867" s="2"/>
      <c r="L867" s="2"/>
      <c r="M867" s="2"/>
      <c r="N867" s="2"/>
      <c r="O867" s="2"/>
      <c r="P867" s="2"/>
      <c r="Q867" s="2"/>
      <c r="R867" s="2"/>
      <c r="S867" s="2"/>
      <c r="T867" s="2"/>
      <c r="U867" s="2"/>
      <c r="V867" s="2"/>
      <c r="W867" s="2"/>
      <c r="X867" s="2"/>
    </row>
    <row r="868" spans="1:24" ht="28.5" customHeight="1">
      <c r="A868" s="12" t="s">
        <v>19</v>
      </c>
      <c r="B868" s="18" t="s">
        <v>37</v>
      </c>
      <c r="C868" s="895" t="s">
        <v>652</v>
      </c>
      <c r="D868" s="878"/>
      <c r="E868" s="2"/>
      <c r="F868" s="2"/>
      <c r="G868" s="2"/>
      <c r="H868" s="2"/>
      <c r="I868" s="2"/>
      <c r="J868" s="2"/>
      <c r="K868" s="2"/>
      <c r="L868" s="2"/>
      <c r="M868" s="2"/>
      <c r="N868" s="2"/>
      <c r="O868" s="2"/>
      <c r="P868" s="2"/>
      <c r="Q868" s="2"/>
      <c r="R868" s="2"/>
      <c r="S868" s="2"/>
      <c r="T868" s="2"/>
      <c r="U868" s="2"/>
      <c r="V868" s="2"/>
      <c r="W868" s="2"/>
      <c r="X868" s="2"/>
    </row>
    <row r="869" spans="1:24" ht="15.75" customHeight="1">
      <c r="A869" s="12" t="s">
        <v>21</v>
      </c>
      <c r="B869" s="18" t="s">
        <v>37</v>
      </c>
      <c r="C869" s="895" t="s">
        <v>8</v>
      </c>
      <c r="D869" s="878"/>
      <c r="E869" s="2"/>
      <c r="F869" s="2"/>
      <c r="G869" s="2"/>
      <c r="H869" s="2"/>
      <c r="I869" s="2"/>
      <c r="J869" s="2"/>
      <c r="K869" s="2"/>
      <c r="L869" s="2"/>
      <c r="M869" s="2"/>
      <c r="N869" s="2"/>
      <c r="O869" s="2"/>
      <c r="P869" s="2"/>
      <c r="Q869" s="2"/>
      <c r="R869" s="2"/>
      <c r="S869" s="2"/>
      <c r="T869" s="2"/>
      <c r="U869" s="2"/>
      <c r="V869" s="2"/>
      <c r="W869" s="2"/>
      <c r="X869" s="2"/>
    </row>
    <row r="870" spans="1:24" ht="42.75" customHeight="1">
      <c r="A870" s="12" t="s">
        <v>24</v>
      </c>
      <c r="B870" s="18" t="s">
        <v>37</v>
      </c>
      <c r="C870" s="895" t="s">
        <v>653</v>
      </c>
      <c r="D870" s="878"/>
      <c r="E870" s="2"/>
      <c r="F870" s="2"/>
      <c r="G870" s="2"/>
      <c r="H870" s="2"/>
      <c r="I870" s="2"/>
      <c r="J870" s="2"/>
      <c r="K870" s="2"/>
      <c r="L870" s="2"/>
      <c r="M870" s="2"/>
      <c r="N870" s="2"/>
      <c r="O870" s="2"/>
      <c r="P870" s="2"/>
      <c r="Q870" s="2"/>
      <c r="R870" s="2"/>
      <c r="S870" s="2"/>
      <c r="T870" s="2"/>
      <c r="U870" s="2"/>
      <c r="V870" s="2"/>
      <c r="W870" s="2"/>
      <c r="X870" s="2"/>
    </row>
    <row r="871" spans="1:24" ht="15.75" customHeight="1">
      <c r="A871" s="12" t="s">
        <v>25</v>
      </c>
      <c r="B871" s="33" t="s">
        <v>37</v>
      </c>
      <c r="C871" s="895" t="s">
        <v>8</v>
      </c>
      <c r="D871" s="878"/>
      <c r="E871" s="2"/>
      <c r="F871" s="2"/>
      <c r="G871" s="2"/>
      <c r="H871" s="2"/>
      <c r="I871" s="2"/>
      <c r="J871" s="2"/>
      <c r="K871" s="2"/>
      <c r="L871" s="2"/>
      <c r="M871" s="2"/>
      <c r="N871" s="2"/>
      <c r="O871" s="2"/>
      <c r="P871" s="2"/>
      <c r="Q871" s="2"/>
      <c r="R871" s="2"/>
      <c r="S871" s="2"/>
      <c r="T871" s="2"/>
      <c r="U871" s="2"/>
      <c r="V871" s="2"/>
      <c r="W871" s="2"/>
      <c r="X871" s="2"/>
    </row>
    <row r="872" spans="1:24" ht="24" customHeight="1">
      <c r="A872" s="12" t="s">
        <v>27</v>
      </c>
      <c r="B872" s="20" t="s">
        <v>654</v>
      </c>
      <c r="C872" s="895" t="s">
        <v>655</v>
      </c>
      <c r="D872" s="878"/>
      <c r="E872" s="2"/>
      <c r="F872" s="2"/>
      <c r="G872" s="2"/>
      <c r="H872" s="2"/>
      <c r="I872" s="2"/>
      <c r="J872" s="2"/>
      <c r="K872" s="2"/>
      <c r="L872" s="2"/>
      <c r="M872" s="2"/>
      <c r="N872" s="2"/>
      <c r="O872" s="2"/>
      <c r="P872" s="2"/>
      <c r="Q872" s="2"/>
      <c r="R872" s="2"/>
      <c r="S872" s="2"/>
      <c r="T872" s="2"/>
      <c r="U872" s="2"/>
      <c r="V872" s="2"/>
      <c r="W872" s="2"/>
      <c r="X872" s="2"/>
    </row>
    <row r="873" spans="1:24" ht="15.75" customHeight="1">
      <c r="A873" s="879" t="s">
        <v>30</v>
      </c>
      <c r="B873" s="880"/>
      <c r="C873" s="880"/>
      <c r="D873" s="881"/>
      <c r="E873" s="2"/>
      <c r="F873" s="2"/>
      <c r="G873" s="2"/>
      <c r="H873" s="2"/>
      <c r="I873" s="2"/>
      <c r="J873" s="2"/>
      <c r="K873" s="2"/>
      <c r="L873" s="2"/>
      <c r="M873" s="2"/>
      <c r="N873" s="2"/>
      <c r="O873" s="2"/>
      <c r="P873" s="2"/>
      <c r="Q873" s="2"/>
      <c r="R873" s="2"/>
      <c r="S873" s="2"/>
      <c r="T873" s="2"/>
      <c r="U873" s="2"/>
      <c r="V873" s="2"/>
      <c r="W873" s="2"/>
      <c r="X873" s="2"/>
    </row>
    <row r="874" spans="1:24" ht="15.75" customHeight="1">
      <c r="A874" s="11" t="s">
        <v>10</v>
      </c>
      <c r="B874" s="16" t="s">
        <v>11</v>
      </c>
      <c r="C874" s="882" t="s">
        <v>12</v>
      </c>
      <c r="D874" s="878"/>
      <c r="E874" s="2"/>
      <c r="F874" s="2"/>
      <c r="G874" s="2"/>
      <c r="H874" s="2"/>
      <c r="I874" s="2"/>
      <c r="J874" s="2"/>
      <c r="K874" s="2"/>
      <c r="L874" s="2"/>
      <c r="M874" s="2"/>
      <c r="N874" s="2"/>
      <c r="O874" s="2"/>
      <c r="P874" s="2"/>
      <c r="Q874" s="2"/>
      <c r="R874" s="2"/>
      <c r="S874" s="2"/>
      <c r="T874" s="2"/>
      <c r="U874" s="2"/>
      <c r="V874" s="2"/>
      <c r="W874" s="2"/>
      <c r="X874" s="2"/>
    </row>
    <row r="875" spans="1:24" ht="15.75" customHeight="1">
      <c r="A875" s="12" t="s">
        <v>31</v>
      </c>
      <c r="B875" s="95" t="s">
        <v>37</v>
      </c>
      <c r="C875" s="912" t="s">
        <v>8</v>
      </c>
      <c r="D875" s="878"/>
      <c r="E875" s="2"/>
      <c r="F875" s="2"/>
      <c r="G875" s="2"/>
      <c r="H875" s="2"/>
      <c r="I875" s="2"/>
      <c r="J875" s="2"/>
      <c r="K875" s="2"/>
      <c r="L875" s="2"/>
      <c r="M875" s="2"/>
      <c r="N875" s="2"/>
      <c r="O875" s="2"/>
      <c r="P875" s="2"/>
      <c r="Q875" s="2"/>
      <c r="R875" s="2"/>
      <c r="S875" s="2"/>
      <c r="T875" s="2"/>
      <c r="U875" s="2"/>
      <c r="V875" s="2"/>
      <c r="W875" s="2"/>
      <c r="X875" s="2"/>
    </row>
    <row r="876" spans="1:24" ht="15.75" customHeight="1">
      <c r="A876" s="12" t="s">
        <v>33</v>
      </c>
      <c r="B876" s="96" t="s">
        <v>37</v>
      </c>
      <c r="C876" s="912" t="s">
        <v>8</v>
      </c>
      <c r="D876" s="878"/>
      <c r="E876" s="2"/>
      <c r="F876" s="2"/>
      <c r="G876" s="2"/>
      <c r="H876" s="2"/>
      <c r="I876" s="2"/>
      <c r="J876" s="2"/>
      <c r="K876" s="2"/>
      <c r="L876" s="2"/>
      <c r="M876" s="2"/>
      <c r="N876" s="2"/>
      <c r="O876" s="2"/>
      <c r="P876" s="2"/>
      <c r="Q876" s="2"/>
      <c r="R876" s="2"/>
      <c r="S876" s="2"/>
      <c r="T876" s="2"/>
      <c r="U876" s="2"/>
      <c r="V876" s="2"/>
      <c r="W876" s="2"/>
      <c r="X876" s="2"/>
    </row>
    <row r="877" spans="1:24" ht="15.75" customHeight="1">
      <c r="A877" s="12" t="s">
        <v>36</v>
      </c>
      <c r="B877" s="97" t="s">
        <v>37</v>
      </c>
      <c r="C877" s="912" t="s">
        <v>8</v>
      </c>
      <c r="D877" s="878"/>
      <c r="E877" s="2"/>
      <c r="F877" s="2"/>
      <c r="G877" s="2"/>
      <c r="H877" s="2"/>
      <c r="I877" s="2"/>
      <c r="J877" s="2"/>
      <c r="K877" s="2"/>
      <c r="L877" s="2"/>
      <c r="M877" s="2"/>
      <c r="N877" s="2"/>
      <c r="O877" s="2"/>
      <c r="P877" s="2"/>
      <c r="Q877" s="2"/>
      <c r="R877" s="2"/>
      <c r="S877" s="2"/>
      <c r="T877" s="2"/>
      <c r="U877" s="2"/>
      <c r="V877" s="2"/>
      <c r="W877" s="2"/>
      <c r="X877" s="2"/>
    </row>
    <row r="878" spans="1:24" ht="15.75" customHeight="1">
      <c r="A878" s="12" t="s">
        <v>38</v>
      </c>
      <c r="B878" s="97" t="s">
        <v>37</v>
      </c>
      <c r="C878" s="912" t="s">
        <v>8</v>
      </c>
      <c r="D878" s="878"/>
      <c r="E878" s="2"/>
      <c r="F878" s="2"/>
      <c r="G878" s="2"/>
      <c r="H878" s="2"/>
      <c r="I878" s="2"/>
      <c r="J878" s="2"/>
      <c r="K878" s="2"/>
      <c r="L878" s="2"/>
      <c r="M878" s="2"/>
      <c r="N878" s="2"/>
      <c r="O878" s="2"/>
      <c r="P878" s="2"/>
      <c r="Q878" s="2"/>
      <c r="R878" s="2"/>
      <c r="S878" s="2"/>
      <c r="T878" s="2"/>
      <c r="U878" s="2"/>
      <c r="V878" s="2"/>
      <c r="W878" s="2"/>
      <c r="X878" s="2"/>
    </row>
    <row r="879" spans="1:24" ht="15.75" customHeight="1">
      <c r="A879" s="12" t="s">
        <v>40</v>
      </c>
      <c r="B879" s="97" t="s">
        <v>37</v>
      </c>
      <c r="C879" s="912" t="s">
        <v>8</v>
      </c>
      <c r="D879" s="878"/>
      <c r="E879" s="2"/>
      <c r="F879" s="2"/>
      <c r="G879" s="2"/>
      <c r="H879" s="2"/>
      <c r="I879" s="2"/>
      <c r="J879" s="2"/>
      <c r="K879" s="2"/>
      <c r="L879" s="2"/>
      <c r="M879" s="2"/>
      <c r="N879" s="2"/>
      <c r="O879" s="2"/>
      <c r="P879" s="2"/>
      <c r="Q879" s="2"/>
      <c r="R879" s="2"/>
      <c r="S879" s="2"/>
      <c r="T879" s="2"/>
      <c r="U879" s="2"/>
      <c r="V879" s="2"/>
      <c r="W879" s="2"/>
      <c r="X879" s="2"/>
    </row>
    <row r="880" spans="1:24" ht="15.75" customHeight="1">
      <c r="A880" s="12" t="s">
        <v>42</v>
      </c>
      <c r="B880" s="98" t="s">
        <v>37</v>
      </c>
      <c r="C880" s="912" t="s">
        <v>8</v>
      </c>
      <c r="D880" s="878"/>
      <c r="E880" s="2"/>
      <c r="F880" s="2"/>
      <c r="G880" s="2"/>
      <c r="H880" s="2"/>
      <c r="I880" s="2"/>
      <c r="J880" s="2"/>
      <c r="K880" s="2"/>
      <c r="L880" s="2"/>
      <c r="M880" s="2"/>
      <c r="N880" s="2"/>
      <c r="O880" s="2"/>
      <c r="P880" s="2"/>
      <c r="Q880" s="2"/>
      <c r="R880" s="2"/>
      <c r="S880" s="2"/>
      <c r="T880" s="2"/>
      <c r="U880" s="2"/>
      <c r="V880" s="2"/>
      <c r="W880" s="2"/>
      <c r="X880" s="2"/>
    </row>
    <row r="881" spans="1:24" ht="15.75" customHeight="1">
      <c r="A881" s="21" t="s">
        <v>43</v>
      </c>
      <c r="B881" s="98" t="s">
        <v>37</v>
      </c>
      <c r="C881" s="912" t="s">
        <v>8</v>
      </c>
      <c r="D881" s="878"/>
      <c r="E881" s="2"/>
      <c r="F881" s="2"/>
      <c r="G881" s="2"/>
      <c r="H881" s="2"/>
      <c r="I881" s="2"/>
      <c r="J881" s="2"/>
      <c r="K881" s="2"/>
      <c r="L881" s="2"/>
      <c r="M881" s="2"/>
      <c r="N881" s="2"/>
      <c r="O881" s="2"/>
      <c r="P881" s="2"/>
      <c r="Q881" s="2"/>
      <c r="R881" s="2"/>
      <c r="S881" s="2"/>
      <c r="T881" s="2"/>
      <c r="U881" s="2"/>
      <c r="V881" s="2"/>
      <c r="W881" s="2"/>
      <c r="X881" s="2"/>
    </row>
    <row r="882" spans="1:24" ht="15.75" customHeight="1">
      <c r="A882" s="12" t="s">
        <v>27</v>
      </c>
      <c r="B882" s="98" t="s">
        <v>37</v>
      </c>
      <c r="C882" s="912" t="s">
        <v>8</v>
      </c>
      <c r="D882" s="878"/>
      <c r="E882" s="2"/>
      <c r="F882" s="2"/>
      <c r="G882" s="2"/>
      <c r="H882" s="2"/>
      <c r="I882" s="2"/>
      <c r="J882" s="2"/>
      <c r="K882" s="2"/>
      <c r="L882" s="2"/>
      <c r="M882" s="2"/>
      <c r="N882" s="2"/>
      <c r="O882" s="2"/>
      <c r="P882" s="2"/>
      <c r="Q882" s="2"/>
      <c r="R882" s="2"/>
      <c r="S882" s="2"/>
      <c r="T882" s="2"/>
      <c r="U882" s="2"/>
      <c r="V882" s="2"/>
      <c r="W882" s="2"/>
      <c r="X882" s="2"/>
    </row>
    <row r="883" spans="1:24" ht="15.75" customHeight="1">
      <c r="A883" s="884" t="s">
        <v>46</v>
      </c>
      <c r="B883" s="880"/>
      <c r="C883" s="880"/>
      <c r="D883" s="881"/>
      <c r="E883" s="2"/>
      <c r="F883" s="2"/>
      <c r="G883" s="2"/>
      <c r="H883" s="2"/>
      <c r="I883" s="2"/>
      <c r="J883" s="2"/>
      <c r="K883" s="2"/>
      <c r="L883" s="2"/>
      <c r="M883" s="2"/>
      <c r="N883" s="2"/>
      <c r="O883" s="2"/>
      <c r="P883" s="2"/>
      <c r="Q883" s="2"/>
      <c r="R883" s="2"/>
      <c r="S883" s="2"/>
      <c r="T883" s="2"/>
      <c r="U883" s="2"/>
      <c r="V883" s="2"/>
      <c r="W883" s="2"/>
      <c r="X883" s="2"/>
    </row>
    <row r="884" spans="1:24" ht="15.75" customHeight="1">
      <c r="A884" s="11" t="s">
        <v>10</v>
      </c>
      <c r="B884" s="22" t="s">
        <v>47</v>
      </c>
      <c r="C884" s="885" t="s">
        <v>48</v>
      </c>
      <c r="D884" s="878"/>
      <c r="E884" s="2"/>
      <c r="F884" s="2"/>
      <c r="G884" s="2"/>
      <c r="H884" s="2"/>
      <c r="I884" s="2"/>
      <c r="J884" s="2"/>
      <c r="K884" s="2"/>
      <c r="L884" s="2"/>
      <c r="M884" s="2"/>
      <c r="N884" s="2"/>
      <c r="O884" s="2"/>
      <c r="P884" s="2"/>
      <c r="Q884" s="2"/>
      <c r="R884" s="2"/>
      <c r="S884" s="2"/>
      <c r="T884" s="2"/>
      <c r="U884" s="2"/>
      <c r="V884" s="2"/>
      <c r="W884" s="2"/>
      <c r="X884" s="2"/>
    </row>
    <row r="885" spans="1:24" ht="15.75" customHeight="1">
      <c r="A885" s="12" t="s">
        <v>49</v>
      </c>
      <c r="B885" s="36" t="s">
        <v>37</v>
      </c>
      <c r="C885" s="895" t="s">
        <v>8</v>
      </c>
      <c r="D885" s="878"/>
      <c r="E885" s="2"/>
      <c r="F885" s="2"/>
      <c r="G885" s="2"/>
      <c r="H885" s="2"/>
      <c r="I885" s="2"/>
      <c r="J885" s="2"/>
      <c r="K885" s="2"/>
      <c r="L885" s="2"/>
      <c r="M885" s="2"/>
      <c r="N885" s="2"/>
      <c r="O885" s="2"/>
      <c r="P885" s="2"/>
      <c r="Q885" s="2"/>
      <c r="R885" s="2"/>
      <c r="S885" s="2"/>
      <c r="T885" s="2"/>
      <c r="U885" s="2"/>
      <c r="V885" s="2"/>
      <c r="W885" s="2"/>
      <c r="X885" s="2"/>
    </row>
    <row r="886" spans="1:24" ht="15.75" customHeight="1">
      <c r="A886" s="12" t="s">
        <v>51</v>
      </c>
      <c r="B886" s="36" t="s">
        <v>37</v>
      </c>
      <c r="C886" s="895" t="s">
        <v>8</v>
      </c>
      <c r="D886" s="878"/>
      <c r="E886" s="2"/>
      <c r="F886" s="2"/>
      <c r="G886" s="2"/>
      <c r="H886" s="2"/>
      <c r="I886" s="2"/>
      <c r="J886" s="2"/>
      <c r="K886" s="2"/>
      <c r="L886" s="2"/>
      <c r="M886" s="2"/>
      <c r="N886" s="2"/>
      <c r="O886" s="2"/>
      <c r="P886" s="2"/>
      <c r="Q886" s="2"/>
      <c r="R886" s="2"/>
      <c r="S886" s="2"/>
      <c r="T886" s="2"/>
      <c r="U886" s="2"/>
      <c r="V886" s="2"/>
      <c r="W886" s="2"/>
      <c r="X886" s="2"/>
    </row>
    <row r="887" spans="1:24" ht="118.5" customHeight="1">
      <c r="A887" s="12" t="s">
        <v>53</v>
      </c>
      <c r="B887" s="36" t="s">
        <v>656</v>
      </c>
      <c r="C887" s="895" t="s">
        <v>657</v>
      </c>
      <c r="D887" s="878"/>
      <c r="E887" s="2"/>
      <c r="F887" s="2"/>
      <c r="G887" s="2"/>
      <c r="H887" s="2"/>
      <c r="I887" s="2"/>
      <c r="J887" s="2"/>
      <c r="K887" s="2"/>
      <c r="L887" s="2"/>
      <c r="M887" s="2"/>
      <c r="N887" s="2"/>
      <c r="O887" s="2"/>
      <c r="P887" s="2"/>
      <c r="Q887" s="2"/>
      <c r="R887" s="2"/>
      <c r="S887" s="2"/>
      <c r="T887" s="2"/>
      <c r="U887" s="2"/>
      <c r="V887" s="2"/>
      <c r="W887" s="2"/>
      <c r="X887" s="2"/>
    </row>
    <row r="888" spans="1:24" ht="15.75" customHeight="1">
      <c r="A888" s="12" t="s">
        <v>56</v>
      </c>
      <c r="B888" s="36" t="s">
        <v>37</v>
      </c>
      <c r="C888" s="895" t="s">
        <v>8</v>
      </c>
      <c r="D888" s="878"/>
      <c r="E888" s="2"/>
      <c r="F888" s="2"/>
      <c r="G888" s="2"/>
      <c r="H888" s="2"/>
      <c r="I888" s="2"/>
      <c r="J888" s="2"/>
      <c r="K888" s="2"/>
      <c r="L888" s="2"/>
      <c r="M888" s="2"/>
      <c r="N888" s="2"/>
      <c r="O888" s="2"/>
      <c r="P888" s="2"/>
      <c r="Q888" s="2"/>
      <c r="R888" s="2"/>
      <c r="S888" s="2"/>
      <c r="T888" s="2"/>
      <c r="U888" s="2"/>
      <c r="V888" s="2"/>
      <c r="W888" s="2"/>
      <c r="X888" s="2"/>
    </row>
    <row r="889" spans="1:24" ht="57.75" customHeight="1">
      <c r="A889" s="12" t="s">
        <v>58</v>
      </c>
      <c r="B889" s="36" t="s">
        <v>658</v>
      </c>
      <c r="C889" s="895" t="s">
        <v>659</v>
      </c>
      <c r="D889" s="878"/>
      <c r="E889" s="2"/>
      <c r="F889" s="2"/>
      <c r="G889" s="2"/>
      <c r="H889" s="2"/>
      <c r="I889" s="2"/>
      <c r="J889" s="2"/>
      <c r="K889" s="2"/>
      <c r="L889" s="2"/>
      <c r="M889" s="2"/>
      <c r="N889" s="2"/>
      <c r="O889" s="2"/>
      <c r="P889" s="2"/>
      <c r="Q889" s="2"/>
      <c r="R889" s="2"/>
      <c r="S889" s="2"/>
      <c r="T889" s="2"/>
      <c r="U889" s="2"/>
      <c r="V889" s="2"/>
      <c r="W889" s="2"/>
      <c r="X889" s="2"/>
    </row>
    <row r="890" spans="1:24" ht="48" customHeight="1">
      <c r="A890" s="12" t="s">
        <v>61</v>
      </c>
      <c r="B890" s="36" t="s">
        <v>37</v>
      </c>
      <c r="C890" s="895" t="s">
        <v>660</v>
      </c>
      <c r="D890" s="878"/>
      <c r="E890" s="2"/>
      <c r="F890" s="2"/>
      <c r="G890" s="2"/>
      <c r="H890" s="2"/>
      <c r="I890" s="2"/>
      <c r="J890" s="2"/>
      <c r="K890" s="2"/>
      <c r="L890" s="2"/>
      <c r="M890" s="2"/>
      <c r="N890" s="2"/>
      <c r="O890" s="2"/>
      <c r="P890" s="2"/>
      <c r="Q890" s="2"/>
      <c r="R890" s="2"/>
      <c r="S890" s="2"/>
      <c r="T890" s="2"/>
      <c r="U890" s="2"/>
      <c r="V890" s="2"/>
      <c r="W890" s="2"/>
      <c r="X890" s="2"/>
    </row>
    <row r="891" spans="1:24" ht="15.75" customHeight="1">
      <c r="A891" s="12" t="s">
        <v>27</v>
      </c>
      <c r="B891" s="36" t="s">
        <v>37</v>
      </c>
      <c r="C891" s="895" t="s">
        <v>8</v>
      </c>
      <c r="D891" s="878"/>
      <c r="E891" s="2"/>
      <c r="F891" s="2"/>
      <c r="G891" s="2"/>
      <c r="H891" s="2"/>
      <c r="I891" s="2"/>
      <c r="J891" s="2"/>
      <c r="K891" s="2"/>
      <c r="L891" s="2"/>
      <c r="M891" s="2"/>
      <c r="N891" s="2"/>
      <c r="O891" s="2"/>
      <c r="P891" s="2"/>
      <c r="Q891" s="2"/>
      <c r="R891" s="2"/>
      <c r="S891" s="2"/>
      <c r="T891" s="2"/>
      <c r="U891" s="2"/>
      <c r="V891" s="2"/>
      <c r="W891" s="2"/>
      <c r="X891" s="2"/>
    </row>
    <row r="892" spans="1:24"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75" customHeight="1">
      <c r="A894" s="896"/>
      <c r="B894" s="893"/>
      <c r="C894" s="893"/>
      <c r="D894" s="878"/>
      <c r="E894" s="2"/>
      <c r="F894" s="89"/>
      <c r="G894" s="2"/>
      <c r="H894" s="2"/>
      <c r="I894" s="2"/>
      <c r="J894" s="2"/>
      <c r="K894" s="2"/>
      <c r="L894" s="2"/>
      <c r="M894" s="2"/>
      <c r="N894" s="2"/>
      <c r="O894" s="2"/>
      <c r="P894" s="2"/>
      <c r="Q894" s="2"/>
      <c r="R894" s="2"/>
      <c r="S894" s="2"/>
      <c r="T894" s="2"/>
      <c r="U894" s="2"/>
      <c r="V894" s="2"/>
      <c r="W894" s="2"/>
      <c r="X894" s="2"/>
    </row>
    <row r="895" spans="1:24" ht="15.75" customHeight="1">
      <c r="A895" s="8" t="s">
        <v>4</v>
      </c>
      <c r="B895" s="888" t="s">
        <v>661</v>
      </c>
      <c r="C895" s="889"/>
      <c r="D895" s="890"/>
      <c r="E895" s="2"/>
      <c r="F895" s="2"/>
      <c r="G895" s="2"/>
      <c r="H895" s="2"/>
      <c r="I895" s="2"/>
      <c r="J895" s="2"/>
      <c r="K895" s="2"/>
      <c r="L895" s="2"/>
      <c r="M895" s="2"/>
      <c r="N895" s="2"/>
      <c r="O895" s="2"/>
      <c r="P895" s="2"/>
      <c r="Q895" s="2"/>
      <c r="R895" s="2"/>
      <c r="S895" s="2"/>
      <c r="T895" s="2"/>
      <c r="U895" s="2"/>
      <c r="V895" s="2"/>
      <c r="W895" s="2"/>
      <c r="X895" s="2"/>
    </row>
    <row r="896" spans="1:24" ht="15.75" customHeight="1">
      <c r="A896" s="6"/>
      <c r="B896" s="6"/>
      <c r="C896" s="6"/>
      <c r="D896" s="6"/>
      <c r="E896" s="2"/>
      <c r="F896" s="2"/>
      <c r="G896" s="2"/>
      <c r="H896" s="2"/>
      <c r="I896" s="2"/>
      <c r="J896" s="2"/>
      <c r="K896" s="2"/>
      <c r="L896" s="2"/>
      <c r="M896" s="2"/>
      <c r="N896" s="2"/>
      <c r="O896" s="2"/>
      <c r="P896" s="2"/>
      <c r="Q896" s="2"/>
      <c r="R896" s="2"/>
      <c r="S896" s="2"/>
      <c r="T896" s="2"/>
      <c r="U896" s="2"/>
      <c r="V896" s="2"/>
      <c r="W896" s="2"/>
      <c r="X896" s="2"/>
    </row>
    <row r="897" spans="1:24" ht="15.75" customHeight="1">
      <c r="A897" s="9" t="s">
        <v>6</v>
      </c>
      <c r="B897" s="918">
        <v>44635</v>
      </c>
      <c r="C897" s="892"/>
      <c r="D897" s="892"/>
      <c r="E897" s="2"/>
      <c r="F897" s="2"/>
      <c r="G897" s="2"/>
      <c r="H897" s="2"/>
      <c r="I897" s="2"/>
      <c r="J897" s="2"/>
      <c r="K897" s="2"/>
      <c r="L897" s="2"/>
      <c r="M897" s="2"/>
      <c r="N897" s="2"/>
      <c r="O897" s="2"/>
      <c r="P897" s="2"/>
      <c r="Q897" s="2"/>
      <c r="R897" s="2"/>
      <c r="S897" s="2"/>
      <c r="T897" s="2"/>
      <c r="U897" s="2"/>
      <c r="V897" s="2"/>
      <c r="W897" s="2"/>
      <c r="X897" s="2"/>
    </row>
    <row r="898" spans="1:24" ht="15.75" customHeight="1">
      <c r="A898" s="10"/>
      <c r="B898" s="6"/>
      <c r="C898" s="6"/>
      <c r="D898" s="6"/>
      <c r="E898" s="2"/>
      <c r="F898" s="2"/>
      <c r="G898" s="2"/>
      <c r="H898" s="2"/>
      <c r="I898" s="2"/>
      <c r="J898" s="2"/>
      <c r="K898" s="2"/>
      <c r="L898" s="2"/>
      <c r="M898" s="2"/>
      <c r="N898" s="2"/>
      <c r="O898" s="2"/>
      <c r="P898" s="2"/>
      <c r="Q898" s="2"/>
      <c r="R898" s="2"/>
      <c r="S898" s="2"/>
      <c r="T898" s="2"/>
      <c r="U898" s="2"/>
      <c r="V898" s="2"/>
      <c r="W898" s="2"/>
      <c r="X898" s="2"/>
    </row>
    <row r="899" spans="1:24" ht="15.75" customHeight="1">
      <c r="A899" s="9" t="s">
        <v>7</v>
      </c>
      <c r="B899" s="888" t="s">
        <v>8</v>
      </c>
      <c r="C899" s="889"/>
      <c r="D899" s="890"/>
      <c r="E899" s="2"/>
      <c r="F899" s="2"/>
      <c r="G899" s="2"/>
      <c r="H899" s="2"/>
      <c r="I899" s="2"/>
      <c r="J899" s="2"/>
      <c r="K899" s="2"/>
      <c r="L899" s="2"/>
      <c r="M899" s="2"/>
      <c r="N899" s="2"/>
      <c r="O899" s="2"/>
      <c r="P899" s="2"/>
      <c r="Q899" s="2"/>
      <c r="R899" s="2"/>
      <c r="S899" s="2"/>
      <c r="T899" s="2"/>
      <c r="U899" s="2"/>
      <c r="V899" s="2"/>
      <c r="W899" s="2"/>
      <c r="X899" s="2"/>
    </row>
    <row r="900" spans="1:24" ht="15.75" customHeight="1">
      <c r="A900" s="6"/>
      <c r="B900" s="6"/>
      <c r="C900" s="6"/>
      <c r="D900" s="6"/>
      <c r="E900" s="2"/>
      <c r="F900" s="2"/>
      <c r="G900" s="2"/>
      <c r="H900" s="2"/>
      <c r="I900" s="2"/>
      <c r="J900" s="2"/>
      <c r="K900" s="2"/>
      <c r="L900" s="2"/>
      <c r="M900" s="2"/>
      <c r="N900" s="2"/>
      <c r="O900" s="2"/>
      <c r="P900" s="2"/>
      <c r="Q900" s="2"/>
      <c r="R900" s="2"/>
      <c r="S900" s="2"/>
      <c r="T900" s="2"/>
      <c r="U900" s="2"/>
      <c r="V900" s="2"/>
      <c r="W900" s="2"/>
      <c r="X900" s="2"/>
    </row>
    <row r="901" spans="1:24" ht="15.75" customHeight="1">
      <c r="A901" s="882" t="s">
        <v>9</v>
      </c>
      <c r="B901" s="893"/>
      <c r="C901" s="893"/>
      <c r="D901" s="878"/>
      <c r="E901" s="2"/>
      <c r="F901" s="2"/>
      <c r="G901" s="2"/>
      <c r="H901" s="2"/>
      <c r="I901" s="2"/>
      <c r="J901" s="2"/>
      <c r="K901" s="2"/>
      <c r="L901" s="2"/>
      <c r="M901" s="2"/>
      <c r="N901" s="2"/>
      <c r="O901" s="2"/>
      <c r="P901" s="2"/>
      <c r="Q901" s="2"/>
      <c r="R901" s="2"/>
      <c r="S901" s="2"/>
      <c r="T901" s="2"/>
      <c r="U901" s="2"/>
      <c r="V901" s="2"/>
      <c r="W901" s="2"/>
      <c r="X901" s="2"/>
    </row>
    <row r="902" spans="1:24" ht="15.75" customHeight="1">
      <c r="A902" s="11" t="s">
        <v>10</v>
      </c>
      <c r="B902" s="11" t="s">
        <v>11</v>
      </c>
      <c r="C902" s="894" t="s">
        <v>12</v>
      </c>
      <c r="D902" s="881"/>
      <c r="E902" s="2"/>
      <c r="F902" s="2"/>
      <c r="G902" s="2"/>
      <c r="H902" s="2"/>
      <c r="I902" s="2"/>
      <c r="J902" s="2"/>
      <c r="K902" s="2"/>
      <c r="L902" s="2"/>
      <c r="M902" s="2"/>
      <c r="N902" s="2"/>
      <c r="O902" s="2"/>
      <c r="P902" s="2"/>
      <c r="Q902" s="2"/>
      <c r="R902" s="2"/>
      <c r="S902" s="2"/>
      <c r="T902" s="2"/>
      <c r="U902" s="2"/>
      <c r="V902" s="2"/>
      <c r="W902" s="2"/>
      <c r="X902" s="2"/>
    </row>
    <row r="903" spans="1:24" ht="15.75" customHeight="1">
      <c r="A903" s="12" t="s">
        <v>13</v>
      </c>
      <c r="B903" s="13" t="s">
        <v>662</v>
      </c>
      <c r="C903" s="924" t="s">
        <v>663</v>
      </c>
      <c r="D903" s="878"/>
      <c r="E903" s="2"/>
      <c r="F903" s="2"/>
      <c r="G903" s="2"/>
      <c r="H903" s="2"/>
      <c r="I903" s="2"/>
      <c r="J903" s="2"/>
      <c r="K903" s="2"/>
      <c r="L903" s="2"/>
      <c r="M903" s="2"/>
      <c r="N903" s="2"/>
      <c r="O903" s="2"/>
      <c r="P903" s="2"/>
      <c r="Q903" s="2"/>
      <c r="R903" s="2"/>
      <c r="S903" s="2"/>
      <c r="T903" s="2"/>
      <c r="U903" s="2"/>
      <c r="V903" s="2"/>
      <c r="W903" s="2"/>
      <c r="X903" s="2"/>
    </row>
    <row r="904" spans="1:24" ht="255" customHeight="1">
      <c r="A904" s="12" t="s">
        <v>16</v>
      </c>
      <c r="B904" s="14" t="s">
        <v>664</v>
      </c>
      <c r="C904" s="925" t="s">
        <v>665</v>
      </c>
      <c r="D904" s="878"/>
      <c r="E904" s="2"/>
      <c r="F904" s="2"/>
      <c r="G904" s="2"/>
      <c r="H904" s="2"/>
      <c r="I904" s="2"/>
      <c r="J904" s="2"/>
      <c r="K904" s="2"/>
      <c r="L904" s="2"/>
      <c r="M904" s="2"/>
      <c r="N904" s="2"/>
      <c r="O904" s="2"/>
      <c r="P904" s="2"/>
      <c r="Q904" s="2"/>
      <c r="R904" s="2"/>
      <c r="S904" s="2"/>
      <c r="T904" s="2"/>
      <c r="U904" s="2"/>
      <c r="V904" s="2"/>
      <c r="W904" s="2"/>
      <c r="X904" s="2"/>
    </row>
    <row r="905" spans="1:24" ht="15.75" customHeight="1">
      <c r="A905" s="12" t="s">
        <v>19</v>
      </c>
      <c r="B905" s="13" t="s">
        <v>666</v>
      </c>
      <c r="C905" s="929" t="s">
        <v>667</v>
      </c>
      <c r="D905" s="878"/>
      <c r="E905" s="2"/>
      <c r="F905" s="2"/>
      <c r="G905" s="2"/>
      <c r="H905" s="2"/>
      <c r="I905" s="2"/>
      <c r="J905" s="2"/>
      <c r="K905" s="2"/>
      <c r="L905" s="2"/>
      <c r="M905" s="2"/>
      <c r="N905" s="2"/>
      <c r="O905" s="2"/>
      <c r="P905" s="2"/>
      <c r="Q905" s="2"/>
      <c r="R905" s="2"/>
      <c r="S905" s="2"/>
      <c r="T905" s="2"/>
      <c r="U905" s="2"/>
      <c r="V905" s="2"/>
      <c r="W905" s="2"/>
      <c r="X905" s="2"/>
    </row>
    <row r="906" spans="1:24" ht="15.75" customHeight="1">
      <c r="A906" s="12" t="s">
        <v>21</v>
      </c>
      <c r="B906" s="15" t="s">
        <v>668</v>
      </c>
      <c r="C906" s="930" t="s">
        <v>8</v>
      </c>
      <c r="D906" s="878"/>
      <c r="E906" s="2"/>
      <c r="F906" s="2"/>
      <c r="G906" s="2"/>
      <c r="H906" s="2"/>
      <c r="I906" s="2"/>
      <c r="J906" s="2"/>
      <c r="K906" s="2"/>
      <c r="L906" s="2"/>
      <c r="M906" s="2"/>
      <c r="N906" s="2"/>
      <c r="O906" s="2"/>
      <c r="P906" s="2"/>
      <c r="Q906" s="2"/>
      <c r="R906" s="2"/>
      <c r="S906" s="2"/>
      <c r="T906" s="2"/>
      <c r="U906" s="2"/>
      <c r="V906" s="2"/>
      <c r="W906" s="2"/>
      <c r="X906" s="2"/>
    </row>
    <row r="907" spans="1:24" ht="15.75" customHeight="1">
      <c r="A907" s="12" t="s">
        <v>24</v>
      </c>
      <c r="B907" s="14" t="s">
        <v>669</v>
      </c>
      <c r="C907" s="930" t="s">
        <v>670</v>
      </c>
      <c r="D907" s="878"/>
      <c r="E907" s="2"/>
      <c r="F907" s="2"/>
      <c r="G907" s="2"/>
      <c r="H907" s="2"/>
      <c r="I907" s="2"/>
      <c r="J907" s="2"/>
      <c r="K907" s="2"/>
      <c r="L907" s="2"/>
      <c r="M907" s="2"/>
      <c r="N907" s="2"/>
      <c r="O907" s="2"/>
      <c r="P907" s="2"/>
      <c r="Q907" s="2"/>
      <c r="R907" s="2"/>
      <c r="S907" s="2"/>
      <c r="T907" s="2"/>
      <c r="U907" s="2"/>
      <c r="V907" s="2"/>
      <c r="W907" s="2"/>
      <c r="X907" s="2"/>
    </row>
    <row r="908" spans="1:24" ht="15.75" customHeight="1">
      <c r="A908" s="12" t="s">
        <v>25</v>
      </c>
      <c r="B908" s="99" t="s">
        <v>671</v>
      </c>
      <c r="C908" s="924" t="s">
        <v>672</v>
      </c>
      <c r="D908" s="878"/>
      <c r="E908" s="2"/>
      <c r="F908" s="2"/>
      <c r="G908" s="2"/>
      <c r="H908" s="2"/>
      <c r="I908" s="2"/>
      <c r="J908" s="2"/>
      <c r="K908" s="2"/>
      <c r="L908" s="2"/>
      <c r="M908" s="2"/>
      <c r="N908" s="2"/>
      <c r="O908" s="2"/>
      <c r="P908" s="2"/>
      <c r="Q908" s="2"/>
      <c r="R908" s="2"/>
      <c r="S908" s="2"/>
      <c r="T908" s="2"/>
      <c r="U908" s="2"/>
      <c r="V908" s="2"/>
      <c r="W908" s="2"/>
      <c r="X908" s="2"/>
    </row>
    <row r="909" spans="1:24" ht="15.75" customHeight="1">
      <c r="A909" s="12" t="s">
        <v>27</v>
      </c>
      <c r="B909" s="14" t="s">
        <v>673</v>
      </c>
      <c r="C909" s="930"/>
      <c r="D909" s="878"/>
      <c r="E909" s="2"/>
      <c r="F909" s="2"/>
      <c r="G909" s="2"/>
      <c r="H909" s="2"/>
      <c r="I909" s="2"/>
      <c r="J909" s="2"/>
      <c r="K909" s="2"/>
      <c r="L909" s="2"/>
      <c r="M909" s="2"/>
      <c r="N909" s="2"/>
      <c r="O909" s="2"/>
      <c r="P909" s="2"/>
      <c r="Q909" s="2"/>
      <c r="R909" s="2"/>
      <c r="S909" s="2"/>
      <c r="T909" s="2"/>
      <c r="U909" s="2"/>
      <c r="V909" s="2"/>
      <c r="W909" s="2"/>
      <c r="X909" s="2"/>
    </row>
    <row r="910" spans="1:24" ht="15.75" customHeight="1">
      <c r="A910" s="879" t="s">
        <v>30</v>
      </c>
      <c r="B910" s="880"/>
      <c r="C910" s="880"/>
      <c r="D910" s="881"/>
      <c r="E910" s="2"/>
      <c r="F910" s="2"/>
      <c r="G910" s="2"/>
      <c r="H910" s="2"/>
      <c r="I910" s="2"/>
      <c r="J910" s="2"/>
      <c r="K910" s="2"/>
      <c r="L910" s="2"/>
      <c r="M910" s="2"/>
      <c r="N910" s="2"/>
      <c r="O910" s="2"/>
      <c r="P910" s="2"/>
      <c r="Q910" s="2"/>
      <c r="R910" s="2"/>
      <c r="S910" s="2"/>
      <c r="T910" s="2"/>
      <c r="U910" s="2"/>
      <c r="V910" s="2"/>
      <c r="W910" s="2"/>
      <c r="X910" s="2"/>
    </row>
    <row r="911" spans="1:24" ht="15.75" customHeight="1">
      <c r="A911" s="11" t="s">
        <v>10</v>
      </c>
      <c r="B911" s="16" t="s">
        <v>11</v>
      </c>
      <c r="C911" s="882" t="s">
        <v>12</v>
      </c>
      <c r="D911" s="878"/>
      <c r="E911" s="2"/>
      <c r="F911" s="2"/>
      <c r="G911" s="2"/>
      <c r="H911" s="2"/>
      <c r="I911" s="2"/>
      <c r="J911" s="2"/>
      <c r="K911" s="2"/>
      <c r="L911" s="2"/>
      <c r="M911" s="2"/>
      <c r="N911" s="2"/>
      <c r="O911" s="2"/>
      <c r="P911" s="2"/>
      <c r="Q911" s="2"/>
      <c r="R911" s="2"/>
      <c r="S911" s="2"/>
      <c r="T911" s="2"/>
      <c r="U911" s="2"/>
      <c r="V911" s="2"/>
      <c r="W911" s="2"/>
      <c r="X911" s="2"/>
    </row>
    <row r="912" spans="1:24" ht="15.75" customHeight="1">
      <c r="A912" s="12" t="s">
        <v>31</v>
      </c>
      <c r="B912" s="100" t="s">
        <v>37</v>
      </c>
      <c r="C912" s="926" t="s">
        <v>8</v>
      </c>
      <c r="D912" s="902"/>
      <c r="E912" s="2"/>
      <c r="F912" s="2"/>
      <c r="G912" s="2"/>
      <c r="H912" s="2"/>
      <c r="I912" s="2"/>
      <c r="J912" s="2"/>
      <c r="K912" s="2"/>
      <c r="L912" s="2"/>
      <c r="M912" s="2"/>
      <c r="N912" s="2"/>
      <c r="O912" s="2"/>
      <c r="P912" s="2"/>
      <c r="Q912" s="2"/>
      <c r="R912" s="2"/>
      <c r="S912" s="2"/>
      <c r="T912" s="2"/>
      <c r="U912" s="2"/>
      <c r="V912" s="2"/>
      <c r="W912" s="2"/>
      <c r="X912" s="2"/>
    </row>
    <row r="913" spans="1:24" ht="34.5" customHeight="1">
      <c r="A913" s="12" t="s">
        <v>33</v>
      </c>
      <c r="B913" s="101" t="s">
        <v>37</v>
      </c>
      <c r="C913" s="907" t="s">
        <v>674</v>
      </c>
      <c r="D913" s="878"/>
      <c r="E913" s="2"/>
      <c r="F913" s="2"/>
      <c r="G913" s="2"/>
      <c r="H913" s="2"/>
      <c r="I913" s="2"/>
      <c r="J913" s="2"/>
      <c r="K913" s="2"/>
      <c r="L913" s="2"/>
      <c r="M913" s="2"/>
      <c r="N913" s="2"/>
      <c r="O913" s="2"/>
      <c r="P913" s="2"/>
      <c r="Q913" s="2"/>
      <c r="R913" s="2"/>
      <c r="S913" s="2"/>
      <c r="T913" s="2"/>
      <c r="U913" s="2"/>
      <c r="V913" s="2"/>
      <c r="W913" s="2"/>
      <c r="X913" s="2"/>
    </row>
    <row r="914" spans="1:24" ht="15.75" customHeight="1">
      <c r="A914" s="12" t="s">
        <v>36</v>
      </c>
      <c r="B914" s="102" t="s">
        <v>37</v>
      </c>
      <c r="C914" s="927" t="s">
        <v>8</v>
      </c>
      <c r="D914" s="906"/>
      <c r="E914" s="2"/>
      <c r="F914" s="2"/>
      <c r="G914" s="2"/>
      <c r="H914" s="2"/>
      <c r="I914" s="2"/>
      <c r="J914" s="2"/>
      <c r="K914" s="2"/>
      <c r="L914" s="2"/>
      <c r="M914" s="2"/>
      <c r="N914" s="2"/>
      <c r="O914" s="2"/>
      <c r="P914" s="2"/>
      <c r="Q914" s="2"/>
      <c r="R914" s="2"/>
      <c r="S914" s="2"/>
      <c r="T914" s="2"/>
      <c r="U914" s="2"/>
      <c r="V914" s="2"/>
      <c r="W914" s="2"/>
      <c r="X914" s="2"/>
    </row>
    <row r="915" spans="1:24" ht="15.75" customHeight="1">
      <c r="A915" s="12" t="s">
        <v>38</v>
      </c>
      <c r="B915" s="100" t="s">
        <v>37</v>
      </c>
      <c r="C915" s="928" t="s">
        <v>8</v>
      </c>
      <c r="D915" s="878"/>
      <c r="E915" s="2"/>
      <c r="F915" s="2"/>
      <c r="G915" s="2"/>
      <c r="H915" s="2"/>
      <c r="I915" s="2"/>
      <c r="J915" s="2"/>
      <c r="K915" s="2"/>
      <c r="L915" s="2"/>
      <c r="M915" s="2"/>
      <c r="N915" s="2"/>
      <c r="O915" s="2"/>
      <c r="P915" s="2"/>
      <c r="Q915" s="2"/>
      <c r="R915" s="2"/>
      <c r="S915" s="2"/>
      <c r="T915" s="2"/>
      <c r="U915" s="2"/>
      <c r="V915" s="2"/>
      <c r="W915" s="2"/>
      <c r="X915" s="2"/>
    </row>
    <row r="916" spans="1:24" ht="15.75" customHeight="1">
      <c r="A916" s="12" t="s">
        <v>40</v>
      </c>
      <c r="B916" s="100" t="s">
        <v>37</v>
      </c>
      <c r="C916" s="928" t="s">
        <v>675</v>
      </c>
      <c r="D916" s="878"/>
      <c r="E916" s="2"/>
      <c r="F916" s="2"/>
      <c r="G916" s="2"/>
      <c r="H916" s="2"/>
      <c r="I916" s="2"/>
      <c r="J916" s="2"/>
      <c r="K916" s="2"/>
      <c r="L916" s="2"/>
      <c r="M916" s="2"/>
      <c r="N916" s="2"/>
      <c r="O916" s="2"/>
      <c r="P916" s="2"/>
      <c r="Q916" s="2"/>
      <c r="R916" s="2"/>
      <c r="S916" s="2"/>
      <c r="T916" s="2"/>
      <c r="U916" s="2"/>
      <c r="V916" s="2"/>
      <c r="W916" s="2"/>
      <c r="X916" s="2"/>
    </row>
    <row r="917" spans="1:24" ht="15.75" customHeight="1">
      <c r="A917" s="12" t="s">
        <v>42</v>
      </c>
      <c r="B917" s="100" t="s">
        <v>37</v>
      </c>
      <c r="C917" s="928" t="s">
        <v>8</v>
      </c>
      <c r="D917" s="878"/>
      <c r="E917" s="2"/>
      <c r="F917" s="2"/>
      <c r="G917" s="2"/>
      <c r="H917" s="2"/>
      <c r="I917" s="2"/>
      <c r="J917" s="2"/>
      <c r="K917" s="2"/>
      <c r="L917" s="2"/>
      <c r="M917" s="2"/>
      <c r="N917" s="2"/>
      <c r="O917" s="2"/>
      <c r="P917" s="2"/>
      <c r="Q917" s="2"/>
      <c r="R917" s="2"/>
      <c r="S917" s="2"/>
      <c r="T917" s="2"/>
      <c r="U917" s="2"/>
      <c r="V917" s="2"/>
      <c r="W917" s="2"/>
      <c r="X917" s="2"/>
    </row>
    <row r="918" spans="1:24" ht="33">
      <c r="A918" s="21" t="s">
        <v>43</v>
      </c>
      <c r="B918" s="100" t="s">
        <v>37</v>
      </c>
      <c r="C918" s="928" t="s">
        <v>676</v>
      </c>
      <c r="D918" s="878"/>
      <c r="E918" s="2"/>
      <c r="F918" s="2"/>
      <c r="G918" s="2"/>
      <c r="H918" s="2"/>
      <c r="I918" s="2"/>
      <c r="J918" s="2"/>
      <c r="K918" s="2"/>
      <c r="L918" s="2"/>
      <c r="M918" s="2"/>
      <c r="N918" s="2"/>
      <c r="O918" s="2"/>
      <c r="P918" s="2"/>
      <c r="Q918" s="2"/>
      <c r="R918" s="2"/>
      <c r="S918" s="2"/>
      <c r="T918" s="2"/>
      <c r="U918" s="2"/>
      <c r="V918" s="2"/>
      <c r="W918" s="2"/>
      <c r="X918" s="2"/>
    </row>
    <row r="919" spans="1:24" ht="15.75" customHeight="1">
      <c r="A919" s="12" t="s">
        <v>27</v>
      </c>
      <c r="B919" s="100" t="s">
        <v>37</v>
      </c>
      <c r="C919" s="928" t="s">
        <v>8</v>
      </c>
      <c r="D919" s="878"/>
      <c r="E919" s="2"/>
      <c r="F919" s="2"/>
      <c r="G919" s="2"/>
      <c r="H919" s="2"/>
      <c r="I919" s="2"/>
      <c r="J919" s="2"/>
      <c r="K919" s="2"/>
      <c r="L919" s="2"/>
      <c r="M919" s="2"/>
      <c r="N919" s="2"/>
      <c r="O919" s="2"/>
      <c r="P919" s="2"/>
      <c r="Q919" s="2"/>
      <c r="R919" s="2"/>
      <c r="S919" s="2"/>
      <c r="T919" s="2"/>
      <c r="U919" s="2"/>
      <c r="V919" s="2"/>
      <c r="W919" s="2"/>
      <c r="X919" s="2"/>
    </row>
    <row r="920" spans="1:24" ht="15.75" customHeight="1">
      <c r="A920" s="884" t="s">
        <v>46</v>
      </c>
      <c r="B920" s="880"/>
      <c r="C920" s="880"/>
      <c r="D920" s="881"/>
      <c r="E920" s="2"/>
      <c r="F920" s="2"/>
      <c r="G920" s="2"/>
      <c r="H920" s="2"/>
      <c r="I920" s="2"/>
      <c r="J920" s="2"/>
      <c r="K920" s="2"/>
      <c r="L920" s="2"/>
      <c r="M920" s="2"/>
      <c r="N920" s="2"/>
      <c r="O920" s="2"/>
      <c r="P920" s="2"/>
      <c r="Q920" s="2"/>
      <c r="R920" s="2"/>
      <c r="S920" s="2"/>
      <c r="T920" s="2"/>
      <c r="U920" s="2"/>
      <c r="V920" s="2"/>
      <c r="W920" s="2"/>
      <c r="X920" s="2"/>
    </row>
    <row r="921" spans="1:24" ht="15.75" customHeight="1">
      <c r="A921" s="11" t="s">
        <v>10</v>
      </c>
      <c r="B921" s="22" t="s">
        <v>47</v>
      </c>
      <c r="C921" s="885" t="s">
        <v>48</v>
      </c>
      <c r="D921" s="878"/>
      <c r="E921" s="2"/>
      <c r="F921" s="2"/>
      <c r="G921" s="2"/>
      <c r="H921" s="2"/>
      <c r="I921" s="2"/>
      <c r="J921" s="2"/>
      <c r="K921" s="2"/>
      <c r="L921" s="2"/>
      <c r="M921" s="2"/>
      <c r="N921" s="2"/>
      <c r="O921" s="2"/>
      <c r="P921" s="2"/>
      <c r="Q921" s="2"/>
      <c r="R921" s="2"/>
      <c r="S921" s="2"/>
      <c r="T921" s="2"/>
      <c r="U921" s="2"/>
      <c r="V921" s="2"/>
      <c r="W921" s="2"/>
      <c r="X921" s="2"/>
    </row>
    <row r="922" spans="1:24" ht="75.75" customHeight="1">
      <c r="A922" s="21" t="s">
        <v>49</v>
      </c>
      <c r="B922" s="103" t="s">
        <v>37</v>
      </c>
      <c r="C922" s="930" t="s">
        <v>677</v>
      </c>
      <c r="D922" s="878"/>
      <c r="E922" s="2"/>
      <c r="F922" s="2"/>
      <c r="G922" s="2"/>
      <c r="H922" s="2"/>
      <c r="I922" s="2"/>
      <c r="J922" s="2"/>
      <c r="K922" s="2"/>
      <c r="L922" s="2"/>
      <c r="M922" s="2"/>
      <c r="N922" s="2"/>
      <c r="O922" s="2"/>
      <c r="P922" s="2"/>
      <c r="Q922" s="2"/>
      <c r="R922" s="2"/>
      <c r="S922" s="2"/>
      <c r="T922" s="2"/>
      <c r="U922" s="2"/>
      <c r="V922" s="2"/>
      <c r="W922" s="2"/>
      <c r="X922" s="2"/>
    </row>
    <row r="923" spans="1:24" ht="15.75" customHeight="1">
      <c r="A923" s="21" t="s">
        <v>51</v>
      </c>
      <c r="B923" s="103" t="s">
        <v>37</v>
      </c>
      <c r="C923" s="932" t="s">
        <v>8</v>
      </c>
      <c r="D923" s="878"/>
      <c r="E923" s="2"/>
      <c r="F923" s="2"/>
      <c r="G923" s="2"/>
      <c r="H923" s="2"/>
      <c r="I923" s="2"/>
      <c r="J923" s="2"/>
      <c r="K923" s="2"/>
      <c r="L923" s="2"/>
      <c r="M923" s="2"/>
      <c r="N923" s="2"/>
      <c r="O923" s="2"/>
      <c r="P923" s="2"/>
      <c r="Q923" s="2"/>
      <c r="R923" s="2"/>
      <c r="S923" s="2"/>
      <c r="T923" s="2"/>
      <c r="U923" s="2"/>
      <c r="V923" s="2"/>
      <c r="W923" s="2"/>
      <c r="X923" s="2"/>
    </row>
    <row r="924" spans="1:24" ht="60.75" customHeight="1">
      <c r="A924" s="21" t="s">
        <v>53</v>
      </c>
      <c r="B924" s="103" t="s">
        <v>37</v>
      </c>
      <c r="C924" s="925" t="s">
        <v>678</v>
      </c>
      <c r="D924" s="878"/>
      <c r="E924" s="2"/>
      <c r="F924" s="2"/>
      <c r="G924" s="2"/>
      <c r="H924" s="2"/>
      <c r="I924" s="2"/>
      <c r="J924" s="2"/>
      <c r="K924" s="2"/>
      <c r="L924" s="2"/>
      <c r="M924" s="2"/>
      <c r="N924" s="2"/>
      <c r="O924" s="2"/>
      <c r="P924" s="2"/>
      <c r="Q924" s="2"/>
      <c r="R924" s="2"/>
      <c r="S924" s="2"/>
      <c r="T924" s="2"/>
      <c r="U924" s="2"/>
      <c r="V924" s="2"/>
      <c r="W924" s="2"/>
      <c r="X924" s="2"/>
    </row>
    <row r="925" spans="1:24" ht="35.25" customHeight="1">
      <c r="A925" s="21" t="s">
        <v>56</v>
      </c>
      <c r="B925" s="103" t="s">
        <v>37</v>
      </c>
      <c r="C925" s="932" t="s">
        <v>8</v>
      </c>
      <c r="D925" s="878"/>
      <c r="E925" s="2"/>
      <c r="F925" s="2"/>
      <c r="G925" s="2"/>
      <c r="H925" s="2"/>
      <c r="I925" s="2"/>
      <c r="J925" s="2"/>
      <c r="K925" s="2"/>
      <c r="L925" s="2"/>
      <c r="M925" s="2"/>
      <c r="N925" s="2"/>
      <c r="O925" s="2"/>
      <c r="P925" s="2"/>
      <c r="Q925" s="2"/>
      <c r="R925" s="2"/>
      <c r="S925" s="2"/>
      <c r="T925" s="2"/>
      <c r="U925" s="2"/>
      <c r="V925" s="2"/>
      <c r="W925" s="2"/>
      <c r="X925" s="2"/>
    </row>
    <row r="926" spans="1:24" ht="15.75" customHeight="1">
      <c r="A926" s="21" t="s">
        <v>58</v>
      </c>
      <c r="B926" s="104" t="s">
        <v>679</v>
      </c>
      <c r="C926" s="925" t="s">
        <v>8</v>
      </c>
      <c r="D926" s="878"/>
      <c r="E926" s="2"/>
      <c r="F926" s="2"/>
      <c r="G926" s="2"/>
      <c r="H926" s="2"/>
      <c r="I926" s="2"/>
      <c r="J926" s="2"/>
      <c r="K926" s="2"/>
      <c r="L926" s="2"/>
      <c r="M926" s="2"/>
      <c r="N926" s="2"/>
      <c r="O926" s="2"/>
      <c r="P926" s="2"/>
      <c r="Q926" s="2"/>
      <c r="R926" s="2"/>
      <c r="S926" s="2"/>
      <c r="T926" s="2"/>
      <c r="U926" s="2"/>
      <c r="V926" s="2"/>
      <c r="W926" s="2"/>
      <c r="X926" s="2"/>
    </row>
    <row r="927" spans="1:24" ht="48" customHeight="1">
      <c r="A927" s="21" t="s">
        <v>61</v>
      </c>
      <c r="B927" s="103" t="s">
        <v>37</v>
      </c>
      <c r="C927" s="931" t="s">
        <v>680</v>
      </c>
      <c r="D927" s="878"/>
      <c r="E927" s="2"/>
      <c r="F927" s="2"/>
      <c r="G927" s="2"/>
      <c r="H927" s="2"/>
      <c r="I927" s="2"/>
      <c r="J927" s="2"/>
      <c r="K927" s="2"/>
      <c r="L927" s="2"/>
      <c r="M927" s="2"/>
      <c r="N927" s="2"/>
      <c r="O927" s="2"/>
      <c r="P927" s="2"/>
      <c r="Q927" s="2"/>
      <c r="R927" s="2"/>
      <c r="S927" s="2"/>
      <c r="T927" s="2"/>
      <c r="U927" s="2"/>
      <c r="V927" s="2"/>
      <c r="W927" s="2"/>
      <c r="X927" s="2"/>
    </row>
    <row r="928" spans="1:24" ht="15.75" customHeight="1">
      <c r="A928" s="21" t="s">
        <v>27</v>
      </c>
      <c r="B928" s="103" t="s">
        <v>37</v>
      </c>
      <c r="C928" s="932" t="s">
        <v>8</v>
      </c>
      <c r="D928" s="878"/>
      <c r="E928" s="2"/>
      <c r="F928" s="2"/>
      <c r="G928" s="2"/>
      <c r="H928" s="2"/>
      <c r="I928" s="2"/>
      <c r="J928" s="2"/>
      <c r="K928" s="2"/>
      <c r="L928" s="2"/>
      <c r="M928" s="2"/>
      <c r="N928" s="2"/>
      <c r="O928" s="2"/>
      <c r="P928" s="2"/>
      <c r="Q928" s="2"/>
      <c r="R928" s="2"/>
      <c r="S928" s="2"/>
      <c r="T928" s="2"/>
      <c r="U928" s="2"/>
      <c r="V928" s="2"/>
      <c r="W928" s="2"/>
      <c r="X928" s="2"/>
    </row>
    <row r="929" spans="1:2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75" customHeight="1"/>
    <row r="997" spans="1:24" ht="15.75" customHeight="1"/>
    <row r="998" spans="1:24" ht="15.75" customHeight="1"/>
    <row r="999" spans="1:24" ht="15.75" customHeight="1"/>
    <row r="1000" spans="1:24" ht="15.75" customHeight="1"/>
  </sheetData>
  <mergeCells count="794">
    <mergeCell ref="C625:D625"/>
    <mergeCell ref="C626:D626"/>
    <mergeCell ref="C627:D627"/>
    <mergeCell ref="C628:D628"/>
    <mergeCell ref="C629:D629"/>
    <mergeCell ref="A632:D632"/>
    <mergeCell ref="C616:D616"/>
    <mergeCell ref="C617:D617"/>
    <mergeCell ref="C618:D618"/>
    <mergeCell ref="C619:D619"/>
    <mergeCell ref="C620:D620"/>
    <mergeCell ref="A621:D621"/>
    <mergeCell ref="C622:D622"/>
    <mergeCell ref="C623:D623"/>
    <mergeCell ref="C624:D624"/>
    <mergeCell ref="C607:D607"/>
    <mergeCell ref="C608:D608"/>
    <mergeCell ref="C609:D609"/>
    <mergeCell ref="C610:D610"/>
    <mergeCell ref="A611:D611"/>
    <mergeCell ref="C612:D612"/>
    <mergeCell ref="C613:D613"/>
    <mergeCell ref="C614:D614"/>
    <mergeCell ref="C615:D615"/>
    <mergeCell ref="A594:D594"/>
    <mergeCell ref="B596:D596"/>
    <mergeCell ref="B598:D598"/>
    <mergeCell ref="B600:D600"/>
    <mergeCell ref="A602:D602"/>
    <mergeCell ref="C603:D603"/>
    <mergeCell ref="C604:D604"/>
    <mergeCell ref="C605:D605"/>
    <mergeCell ref="C606:D606"/>
    <mergeCell ref="A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A573:D573"/>
    <mergeCell ref="C551:D551"/>
    <mergeCell ref="C552:D552"/>
    <mergeCell ref="C553:D553"/>
    <mergeCell ref="C554:D554"/>
    <mergeCell ref="A556:D556"/>
    <mergeCell ref="B558:D558"/>
    <mergeCell ref="B560:D560"/>
    <mergeCell ref="B562:D562"/>
    <mergeCell ref="A564:D564"/>
    <mergeCell ref="C542:D542"/>
    <mergeCell ref="C543:D543"/>
    <mergeCell ref="C544:D544"/>
    <mergeCell ref="C545:D545"/>
    <mergeCell ref="A546:D546"/>
    <mergeCell ref="C547:D547"/>
    <mergeCell ref="C548:D548"/>
    <mergeCell ref="C549:D549"/>
    <mergeCell ref="C550:D550"/>
    <mergeCell ref="C533:D533"/>
    <mergeCell ref="C534:D534"/>
    <mergeCell ref="C535:D535"/>
    <mergeCell ref="A536:D536"/>
    <mergeCell ref="C537:D537"/>
    <mergeCell ref="C538:D538"/>
    <mergeCell ref="C539:D539"/>
    <mergeCell ref="C540:D540"/>
    <mergeCell ref="C541:D541"/>
    <mergeCell ref="B521:D521"/>
    <mergeCell ref="B523:D523"/>
    <mergeCell ref="B525:D525"/>
    <mergeCell ref="A527:D527"/>
    <mergeCell ref="C528:D528"/>
    <mergeCell ref="C529:D529"/>
    <mergeCell ref="C530:D530"/>
    <mergeCell ref="C531:D531"/>
    <mergeCell ref="C532:D532"/>
    <mergeCell ref="C510:D510"/>
    <mergeCell ref="C511:D511"/>
    <mergeCell ref="C512:D512"/>
    <mergeCell ref="C513:D513"/>
    <mergeCell ref="C514:D514"/>
    <mergeCell ref="C515:D515"/>
    <mergeCell ref="C516:D516"/>
    <mergeCell ref="C517:D517"/>
    <mergeCell ref="A519:D519"/>
    <mergeCell ref="B484:D484"/>
    <mergeCell ref="B486:D486"/>
    <mergeCell ref="B488:D488"/>
    <mergeCell ref="A490:D490"/>
    <mergeCell ref="C491:D491"/>
    <mergeCell ref="C492:D492"/>
    <mergeCell ref="C493:D493"/>
    <mergeCell ref="C494:D494"/>
    <mergeCell ref="C495:D495"/>
    <mergeCell ref="C504:D504"/>
    <mergeCell ref="C505:D505"/>
    <mergeCell ref="C506:D506"/>
    <mergeCell ref="C507:D507"/>
    <mergeCell ref="C508:D508"/>
    <mergeCell ref="A509:D509"/>
    <mergeCell ref="A446:D446"/>
    <mergeCell ref="B447:D447"/>
    <mergeCell ref="B449:D449"/>
    <mergeCell ref="B451:D451"/>
    <mergeCell ref="A453:D453"/>
    <mergeCell ref="C454:D454"/>
    <mergeCell ref="C455:D455"/>
    <mergeCell ref="C456:D456"/>
    <mergeCell ref="C457:D457"/>
    <mergeCell ref="C458:D458"/>
    <mergeCell ref="C459:D459"/>
    <mergeCell ref="C460:D460"/>
    <mergeCell ref="C461:D461"/>
    <mergeCell ref="A462:D462"/>
    <mergeCell ref="C463:D463"/>
    <mergeCell ref="C464:D464"/>
    <mergeCell ref="C465:D465"/>
    <mergeCell ref="C466:D466"/>
    <mergeCell ref="C444:D444"/>
    <mergeCell ref="C496:D496"/>
    <mergeCell ref="C497:D497"/>
    <mergeCell ref="C498:D498"/>
    <mergeCell ref="A499:D499"/>
    <mergeCell ref="C500:D500"/>
    <mergeCell ref="C501:D501"/>
    <mergeCell ref="C502:D502"/>
    <mergeCell ref="C503:D503"/>
    <mergeCell ref="C467:D467"/>
    <mergeCell ref="C468:D468"/>
    <mergeCell ref="C469:D469"/>
    <mergeCell ref="C470:D470"/>
    <mergeCell ref="C471:D471"/>
    <mergeCell ref="A472:D472"/>
    <mergeCell ref="C473:D473"/>
    <mergeCell ref="C474:D474"/>
    <mergeCell ref="C475:D475"/>
    <mergeCell ref="C476:D476"/>
    <mergeCell ref="C477:D477"/>
    <mergeCell ref="C478:D478"/>
    <mergeCell ref="C479:D479"/>
    <mergeCell ref="C480:D480"/>
    <mergeCell ref="A482:D482"/>
    <mergeCell ref="C435:D435"/>
    <mergeCell ref="A436:D436"/>
    <mergeCell ref="C437:D437"/>
    <mergeCell ref="C438:D438"/>
    <mergeCell ref="C439:D439"/>
    <mergeCell ref="C440:D440"/>
    <mergeCell ref="C441:D441"/>
    <mergeCell ref="C442:D442"/>
    <mergeCell ref="C443:D443"/>
    <mergeCell ref="A426:D426"/>
    <mergeCell ref="C427:D427"/>
    <mergeCell ref="C428:D428"/>
    <mergeCell ref="C429:D429"/>
    <mergeCell ref="C430:D430"/>
    <mergeCell ref="C431:D431"/>
    <mergeCell ref="C432:D432"/>
    <mergeCell ref="C433:D433"/>
    <mergeCell ref="C434:D434"/>
    <mergeCell ref="A417:D417"/>
    <mergeCell ref="C418:D418"/>
    <mergeCell ref="C419:D419"/>
    <mergeCell ref="C420:D420"/>
    <mergeCell ref="C421:D421"/>
    <mergeCell ref="C422:D422"/>
    <mergeCell ref="C423:D423"/>
    <mergeCell ref="C424:D424"/>
    <mergeCell ref="C425:D425"/>
    <mergeCell ref="C404:D404"/>
    <mergeCell ref="C405:D405"/>
    <mergeCell ref="C406:D406"/>
    <mergeCell ref="C407:D407"/>
    <mergeCell ref="C408:D408"/>
    <mergeCell ref="A410:D410"/>
    <mergeCell ref="B411:D411"/>
    <mergeCell ref="B413:D413"/>
    <mergeCell ref="B415:D415"/>
    <mergeCell ref="C395:D395"/>
    <mergeCell ref="C396:D396"/>
    <mergeCell ref="C397:D397"/>
    <mergeCell ref="C398:D398"/>
    <mergeCell ref="C399:D399"/>
    <mergeCell ref="A400:D400"/>
    <mergeCell ref="C401:D401"/>
    <mergeCell ref="C402:D402"/>
    <mergeCell ref="C403:D403"/>
    <mergeCell ref="C386:D386"/>
    <mergeCell ref="C387:D387"/>
    <mergeCell ref="C388:D388"/>
    <mergeCell ref="C389:D389"/>
    <mergeCell ref="A390:D390"/>
    <mergeCell ref="C391:D391"/>
    <mergeCell ref="C392:D392"/>
    <mergeCell ref="C393:D393"/>
    <mergeCell ref="C394:D394"/>
    <mergeCell ref="C351:D351"/>
    <mergeCell ref="C352:D352"/>
    <mergeCell ref="C385:D385"/>
    <mergeCell ref="B379:D379"/>
    <mergeCell ref="A381:D381"/>
    <mergeCell ref="C382:D382"/>
    <mergeCell ref="C383:D383"/>
    <mergeCell ref="C384:D384"/>
    <mergeCell ref="B377:D377"/>
    <mergeCell ref="B304:D304"/>
    <mergeCell ref="B306:D306"/>
    <mergeCell ref="A308:D308"/>
    <mergeCell ref="C309:D309"/>
    <mergeCell ref="C310:D310"/>
    <mergeCell ref="C311:D311"/>
    <mergeCell ref="C312:D312"/>
    <mergeCell ref="C313:D313"/>
    <mergeCell ref="C314:D314"/>
    <mergeCell ref="C315:D315"/>
    <mergeCell ref="C316:D316"/>
    <mergeCell ref="A317:D317"/>
    <mergeCell ref="C318:D318"/>
    <mergeCell ref="C319:D319"/>
    <mergeCell ref="C320:D320"/>
    <mergeCell ref="C321:D321"/>
    <mergeCell ref="C322:D322"/>
    <mergeCell ref="C323:D323"/>
    <mergeCell ref="C324:D324"/>
    <mergeCell ref="C367:D367"/>
    <mergeCell ref="C368:D368"/>
    <mergeCell ref="C369:D369"/>
    <mergeCell ref="C370:D370"/>
    <mergeCell ref="C371:D371"/>
    <mergeCell ref="C372:D372"/>
    <mergeCell ref="A374:D374"/>
    <mergeCell ref="B375:D375"/>
    <mergeCell ref="C359:D359"/>
    <mergeCell ref="C360:D360"/>
    <mergeCell ref="C361:D361"/>
    <mergeCell ref="C362:D362"/>
    <mergeCell ref="C363:D363"/>
    <mergeCell ref="A364:D364"/>
    <mergeCell ref="C365:D365"/>
    <mergeCell ref="C366:D366"/>
    <mergeCell ref="B343:D343"/>
    <mergeCell ref="A345:D345"/>
    <mergeCell ref="C346:D346"/>
    <mergeCell ref="C347:D347"/>
    <mergeCell ref="C348:D348"/>
    <mergeCell ref="C349:D349"/>
    <mergeCell ref="C350:D350"/>
    <mergeCell ref="C877:D877"/>
    <mergeCell ref="C878:D878"/>
    <mergeCell ref="C879:D879"/>
    <mergeCell ref="C880:D880"/>
    <mergeCell ref="C881:D881"/>
    <mergeCell ref="C882:D882"/>
    <mergeCell ref="A883:D883"/>
    <mergeCell ref="C884:D884"/>
    <mergeCell ref="C885:D885"/>
    <mergeCell ref="C868:D868"/>
    <mergeCell ref="C869:D869"/>
    <mergeCell ref="C870:D870"/>
    <mergeCell ref="C871:D871"/>
    <mergeCell ref="C872:D872"/>
    <mergeCell ref="A873:D873"/>
    <mergeCell ref="C874:D874"/>
    <mergeCell ref="C875:D875"/>
    <mergeCell ref="C876:D876"/>
    <mergeCell ref="C854:D854"/>
    <mergeCell ref="A857:D857"/>
    <mergeCell ref="B858:D858"/>
    <mergeCell ref="B860:D860"/>
    <mergeCell ref="B862:D862"/>
    <mergeCell ref="A864:D864"/>
    <mergeCell ref="C865:D865"/>
    <mergeCell ref="C866:D866"/>
    <mergeCell ref="C867:D867"/>
    <mergeCell ref="C926:D926"/>
    <mergeCell ref="C927:D927"/>
    <mergeCell ref="C928:D928"/>
    <mergeCell ref="C919:D919"/>
    <mergeCell ref="A920:D920"/>
    <mergeCell ref="C921:D921"/>
    <mergeCell ref="C922:D922"/>
    <mergeCell ref="C923:D923"/>
    <mergeCell ref="C924:D924"/>
    <mergeCell ref="C925:D925"/>
    <mergeCell ref="C903:D903"/>
    <mergeCell ref="C904:D904"/>
    <mergeCell ref="C912:D912"/>
    <mergeCell ref="C913:D913"/>
    <mergeCell ref="C914:D914"/>
    <mergeCell ref="C915:D915"/>
    <mergeCell ref="C916:D916"/>
    <mergeCell ref="C917:D917"/>
    <mergeCell ref="C918:D918"/>
    <mergeCell ref="C905:D905"/>
    <mergeCell ref="C906:D906"/>
    <mergeCell ref="C907:D907"/>
    <mergeCell ref="C908:D908"/>
    <mergeCell ref="C909:D909"/>
    <mergeCell ref="A910:D910"/>
    <mergeCell ref="C911:D911"/>
    <mergeCell ref="C889:D889"/>
    <mergeCell ref="C890:D890"/>
    <mergeCell ref="C891:D891"/>
    <mergeCell ref="A894:D894"/>
    <mergeCell ref="B895:D895"/>
    <mergeCell ref="B897:D897"/>
    <mergeCell ref="B899:D899"/>
    <mergeCell ref="A901:D901"/>
    <mergeCell ref="C902:D902"/>
    <mergeCell ref="C833:D833"/>
    <mergeCell ref="C834:D834"/>
    <mergeCell ref="C835:D835"/>
    <mergeCell ref="A836:D836"/>
    <mergeCell ref="C837:D837"/>
    <mergeCell ref="C838:D838"/>
    <mergeCell ref="C886:D886"/>
    <mergeCell ref="C887:D887"/>
    <mergeCell ref="C888:D888"/>
    <mergeCell ref="C839:D839"/>
    <mergeCell ref="C840:D840"/>
    <mergeCell ref="C841:D841"/>
    <mergeCell ref="C842:D842"/>
    <mergeCell ref="C843:D843"/>
    <mergeCell ref="C844:D844"/>
    <mergeCell ref="C845:D845"/>
    <mergeCell ref="A846:D846"/>
    <mergeCell ref="C847:D847"/>
    <mergeCell ref="C848:D848"/>
    <mergeCell ref="C849:D849"/>
    <mergeCell ref="C850:D850"/>
    <mergeCell ref="C851:D851"/>
    <mergeCell ref="C852:D852"/>
    <mergeCell ref="C853:D853"/>
    <mergeCell ref="B821:D821"/>
    <mergeCell ref="B823:D823"/>
    <mergeCell ref="B825:D825"/>
    <mergeCell ref="A827:D827"/>
    <mergeCell ref="C828:D828"/>
    <mergeCell ref="C829:D829"/>
    <mergeCell ref="C830:D830"/>
    <mergeCell ref="C831:D831"/>
    <mergeCell ref="C832:D832"/>
    <mergeCell ref="C810:D810"/>
    <mergeCell ref="C811:D811"/>
    <mergeCell ref="C812:D812"/>
    <mergeCell ref="C813:D813"/>
    <mergeCell ref="C814:D814"/>
    <mergeCell ref="C815:D815"/>
    <mergeCell ref="C816:D816"/>
    <mergeCell ref="C817:D817"/>
    <mergeCell ref="A820:D820"/>
    <mergeCell ref="C801:D801"/>
    <mergeCell ref="C802:D802"/>
    <mergeCell ref="C803:D803"/>
    <mergeCell ref="C804:D804"/>
    <mergeCell ref="C805:D805"/>
    <mergeCell ref="C806:D806"/>
    <mergeCell ref="C807:D807"/>
    <mergeCell ref="C808:D808"/>
    <mergeCell ref="A809:D809"/>
    <mergeCell ref="C792:D792"/>
    <mergeCell ref="C793:D793"/>
    <mergeCell ref="C794:D794"/>
    <mergeCell ref="C795:D795"/>
    <mergeCell ref="C796:D796"/>
    <mergeCell ref="C797:D797"/>
    <mergeCell ref="C798:D798"/>
    <mergeCell ref="A799:D799"/>
    <mergeCell ref="C800:D800"/>
    <mergeCell ref="C777:D777"/>
    <mergeCell ref="C778:D778"/>
    <mergeCell ref="C779:D779"/>
    <mergeCell ref="A782:D782"/>
    <mergeCell ref="B783:D783"/>
    <mergeCell ref="B785:D785"/>
    <mergeCell ref="B787:D787"/>
    <mergeCell ref="A790:D790"/>
    <mergeCell ref="C791:D791"/>
    <mergeCell ref="C772:D772"/>
    <mergeCell ref="C773:D773"/>
    <mergeCell ref="C774:D774"/>
    <mergeCell ref="C775:D775"/>
    <mergeCell ref="C776:D776"/>
    <mergeCell ref="A771:D771"/>
    <mergeCell ref="C766:D766"/>
    <mergeCell ref="C767:D767"/>
    <mergeCell ref="C768:D768"/>
    <mergeCell ref="C769:D769"/>
    <mergeCell ref="C770:D770"/>
    <mergeCell ref="A707:D707"/>
    <mergeCell ref="B709:D709"/>
    <mergeCell ref="B711:D711"/>
    <mergeCell ref="B713:D713"/>
    <mergeCell ref="A715:D715"/>
    <mergeCell ref="C716:D716"/>
    <mergeCell ref="C717:D717"/>
    <mergeCell ref="C718:D718"/>
    <mergeCell ref="C719:D719"/>
    <mergeCell ref="C720:D720"/>
    <mergeCell ref="C721:D721"/>
    <mergeCell ref="C722:D722"/>
    <mergeCell ref="C723:D723"/>
    <mergeCell ref="A724:D724"/>
    <mergeCell ref="C725:D725"/>
    <mergeCell ref="C726:D726"/>
    <mergeCell ref="C727:D727"/>
    <mergeCell ref="C728:D728"/>
    <mergeCell ref="C729:D729"/>
    <mergeCell ref="C730:D730"/>
    <mergeCell ref="C731:D731"/>
    <mergeCell ref="C732:D732"/>
    <mergeCell ref="C733:D733"/>
    <mergeCell ref="C762:D762"/>
    <mergeCell ref="C763:D763"/>
    <mergeCell ref="C764:D764"/>
    <mergeCell ref="C765:D765"/>
    <mergeCell ref="C754:D754"/>
    <mergeCell ref="C755:D755"/>
    <mergeCell ref="C756:D756"/>
    <mergeCell ref="C757:D757"/>
    <mergeCell ref="C700:D700"/>
    <mergeCell ref="C701:D701"/>
    <mergeCell ref="C702:D702"/>
    <mergeCell ref="C703:D703"/>
    <mergeCell ref="C704:D704"/>
    <mergeCell ref="C758:D758"/>
    <mergeCell ref="C759:D759"/>
    <mergeCell ref="C760:D760"/>
    <mergeCell ref="A761:D761"/>
    <mergeCell ref="A734:D734"/>
    <mergeCell ref="C735:D735"/>
    <mergeCell ref="C736:D736"/>
    <mergeCell ref="C737:D737"/>
    <mergeCell ref="C738:D738"/>
    <mergeCell ref="C739:D739"/>
    <mergeCell ref="C740:D740"/>
    <mergeCell ref="C741:D741"/>
    <mergeCell ref="C742:D742"/>
    <mergeCell ref="A745:D745"/>
    <mergeCell ref="B746:D746"/>
    <mergeCell ref="B748:D748"/>
    <mergeCell ref="B750:D750"/>
    <mergeCell ref="A752:D752"/>
    <mergeCell ref="C753:D753"/>
    <mergeCell ref="A677:D677"/>
    <mergeCell ref="C678:D678"/>
    <mergeCell ref="C679:D679"/>
    <mergeCell ref="C680:D680"/>
    <mergeCell ref="C681:D681"/>
    <mergeCell ref="C682:D682"/>
    <mergeCell ref="C683:D683"/>
    <mergeCell ref="C698:D698"/>
    <mergeCell ref="C699:D699"/>
    <mergeCell ref="C694:D694"/>
    <mergeCell ref="C695:D695"/>
    <mergeCell ref="A696:D696"/>
    <mergeCell ref="C697:D697"/>
    <mergeCell ref="C692:D692"/>
    <mergeCell ref="C693:D693"/>
    <mergeCell ref="B634:D634"/>
    <mergeCell ref="B636:D636"/>
    <mergeCell ref="B638:D638"/>
    <mergeCell ref="A640:D640"/>
    <mergeCell ref="C641:D641"/>
    <mergeCell ref="C642:D642"/>
    <mergeCell ref="C643:D643"/>
    <mergeCell ref="C644:D644"/>
    <mergeCell ref="C645:D645"/>
    <mergeCell ref="C646:D646"/>
    <mergeCell ref="C647:D647"/>
    <mergeCell ref="C648:D648"/>
    <mergeCell ref="A649:D649"/>
    <mergeCell ref="C650:D650"/>
    <mergeCell ref="C651:D651"/>
    <mergeCell ref="C652:D652"/>
    <mergeCell ref="C653:D653"/>
    <mergeCell ref="C654:D654"/>
    <mergeCell ref="C655:D655"/>
    <mergeCell ref="C656:D656"/>
    <mergeCell ref="C685:D685"/>
    <mergeCell ref="A686:D686"/>
    <mergeCell ref="C687:D687"/>
    <mergeCell ref="C688:D688"/>
    <mergeCell ref="C689:D689"/>
    <mergeCell ref="C690:D690"/>
    <mergeCell ref="C691:D691"/>
    <mergeCell ref="C684:D684"/>
    <mergeCell ref="C657:D657"/>
    <mergeCell ref="C658:D658"/>
    <mergeCell ref="A659:D659"/>
    <mergeCell ref="C660:D660"/>
    <mergeCell ref="C661:D661"/>
    <mergeCell ref="C662:D662"/>
    <mergeCell ref="C663:D663"/>
    <mergeCell ref="C664:D664"/>
    <mergeCell ref="C665:D665"/>
    <mergeCell ref="C666:D666"/>
    <mergeCell ref="C667:D667"/>
    <mergeCell ref="A669:D669"/>
    <mergeCell ref="B671:D671"/>
    <mergeCell ref="B673:D673"/>
    <mergeCell ref="B675:D675"/>
    <mergeCell ref="C224:D224"/>
    <mergeCell ref="C225:D225"/>
    <mergeCell ref="B230:D230"/>
    <mergeCell ref="C353:D353"/>
    <mergeCell ref="A354:D354"/>
    <mergeCell ref="C355:D355"/>
    <mergeCell ref="C356:D356"/>
    <mergeCell ref="C357:D357"/>
    <mergeCell ref="C358:D358"/>
    <mergeCell ref="C325:D325"/>
    <mergeCell ref="C326:D326"/>
    <mergeCell ref="A327:D327"/>
    <mergeCell ref="C328:D328"/>
    <mergeCell ref="C329:D329"/>
    <mergeCell ref="C330:D330"/>
    <mergeCell ref="C331:D331"/>
    <mergeCell ref="C332:D332"/>
    <mergeCell ref="C333:D333"/>
    <mergeCell ref="C334:D334"/>
    <mergeCell ref="C335:D335"/>
    <mergeCell ref="A337:D337"/>
    <mergeCell ref="B339:D339"/>
    <mergeCell ref="B341:D341"/>
    <mergeCell ref="C221:D221"/>
    <mergeCell ref="C222:D222"/>
    <mergeCell ref="C223:D223"/>
    <mergeCell ref="C215:D215"/>
    <mergeCell ref="C216:D216"/>
    <mergeCell ref="A217:D217"/>
    <mergeCell ref="C218:D218"/>
    <mergeCell ref="C219:D219"/>
    <mergeCell ref="C214:D214"/>
    <mergeCell ref="A198:D198"/>
    <mergeCell ref="C199:D199"/>
    <mergeCell ref="C200:D200"/>
    <mergeCell ref="C201:D201"/>
    <mergeCell ref="C202:D202"/>
    <mergeCell ref="C203:D203"/>
    <mergeCell ref="C204:D204"/>
    <mergeCell ref="C205:D205"/>
    <mergeCell ref="C220:D220"/>
    <mergeCell ref="B154:D154"/>
    <mergeCell ref="B156:D156"/>
    <mergeCell ref="B158:D158"/>
    <mergeCell ref="A160:D160"/>
    <mergeCell ref="C161:D161"/>
    <mergeCell ref="C162:D162"/>
    <mergeCell ref="C163:D163"/>
    <mergeCell ref="C164:D164"/>
    <mergeCell ref="C165:D165"/>
    <mergeCell ref="C166:D166"/>
    <mergeCell ref="C167:D167"/>
    <mergeCell ref="C168:D168"/>
    <mergeCell ref="A169:D169"/>
    <mergeCell ref="C170:D170"/>
    <mergeCell ref="C171:D171"/>
    <mergeCell ref="C172:D172"/>
    <mergeCell ref="C173:D173"/>
    <mergeCell ref="C174:D174"/>
    <mergeCell ref="C175:D175"/>
    <mergeCell ref="C206:D206"/>
    <mergeCell ref="A207:D207"/>
    <mergeCell ref="C208:D208"/>
    <mergeCell ref="C209:D209"/>
    <mergeCell ref="C210:D210"/>
    <mergeCell ref="C211:D211"/>
    <mergeCell ref="C212:D212"/>
    <mergeCell ref="C213:D213"/>
    <mergeCell ref="C176:D176"/>
    <mergeCell ref="C177:D177"/>
    <mergeCell ref="C178:D178"/>
    <mergeCell ref="A179:D179"/>
    <mergeCell ref="C180:D180"/>
    <mergeCell ref="C181:D181"/>
    <mergeCell ref="C182:D182"/>
    <mergeCell ref="C183:D183"/>
    <mergeCell ref="C184:D184"/>
    <mergeCell ref="C185:D185"/>
    <mergeCell ref="C186:D186"/>
    <mergeCell ref="C187:D187"/>
    <mergeCell ref="B192:D192"/>
    <mergeCell ref="B194:D194"/>
    <mergeCell ref="B196:D196"/>
    <mergeCell ref="C148:D148"/>
    <mergeCell ref="C149:D149"/>
    <mergeCell ref="C150:D150"/>
    <mergeCell ref="A142:D142"/>
    <mergeCell ref="C143:D143"/>
    <mergeCell ref="C138:D138"/>
    <mergeCell ref="C139:D139"/>
    <mergeCell ref="C140:D140"/>
    <mergeCell ref="C141:D141"/>
    <mergeCell ref="C125:D125"/>
    <mergeCell ref="C126:D126"/>
    <mergeCell ref="C127:D127"/>
    <mergeCell ref="C128:D128"/>
    <mergeCell ref="C129:D129"/>
    <mergeCell ref="C144:D144"/>
    <mergeCell ref="C145:D145"/>
    <mergeCell ref="C146:D146"/>
    <mergeCell ref="C147:D147"/>
    <mergeCell ref="C76:D76"/>
    <mergeCell ref="B80:D80"/>
    <mergeCell ref="B82:D82"/>
    <mergeCell ref="B84:D84"/>
    <mergeCell ref="A86:D86"/>
    <mergeCell ref="C87:D87"/>
    <mergeCell ref="C88:D88"/>
    <mergeCell ref="C89:D89"/>
    <mergeCell ref="C90:D90"/>
    <mergeCell ref="C91:D91"/>
    <mergeCell ref="C92:D92"/>
    <mergeCell ref="C93:D93"/>
    <mergeCell ref="C94:D94"/>
    <mergeCell ref="A95:D95"/>
    <mergeCell ref="C96:D96"/>
    <mergeCell ref="C97:D97"/>
    <mergeCell ref="C98:D98"/>
    <mergeCell ref="C99:D99"/>
    <mergeCell ref="C100:D100"/>
    <mergeCell ref="C101:D101"/>
    <mergeCell ref="C102:D102"/>
    <mergeCell ref="C103:D103"/>
    <mergeCell ref="C133:D133"/>
    <mergeCell ref="C134:D134"/>
    <mergeCell ref="C135:D135"/>
    <mergeCell ref="C136:D136"/>
    <mergeCell ref="C137:D137"/>
    <mergeCell ref="C104:D104"/>
    <mergeCell ref="A105:D105"/>
    <mergeCell ref="C106:D106"/>
    <mergeCell ref="C107:D107"/>
    <mergeCell ref="C108:D108"/>
    <mergeCell ref="C109:D109"/>
    <mergeCell ref="C110:D110"/>
    <mergeCell ref="C111:D111"/>
    <mergeCell ref="C112:D112"/>
    <mergeCell ref="C113:D113"/>
    <mergeCell ref="B117:D117"/>
    <mergeCell ref="B120:D120"/>
    <mergeCell ref="B121:D121"/>
    <mergeCell ref="A123:D123"/>
    <mergeCell ref="C124:D124"/>
    <mergeCell ref="A49:D49"/>
    <mergeCell ref="C50:D50"/>
    <mergeCell ref="C51:D51"/>
    <mergeCell ref="C52:D52"/>
    <mergeCell ref="C53:D53"/>
    <mergeCell ref="C54:D54"/>
    <mergeCell ref="C69:D69"/>
    <mergeCell ref="C70:D70"/>
    <mergeCell ref="C71:D71"/>
    <mergeCell ref="C33:D33"/>
    <mergeCell ref="C34:D34"/>
    <mergeCell ref="C35:D35"/>
    <mergeCell ref="C36:D36"/>
    <mergeCell ref="C37:D37"/>
    <mergeCell ref="C38:D38"/>
    <mergeCell ref="B43:D43"/>
    <mergeCell ref="B45:D45"/>
    <mergeCell ref="B47:D47"/>
    <mergeCell ref="C24:D24"/>
    <mergeCell ref="C25:D25"/>
    <mergeCell ref="C26:D26"/>
    <mergeCell ref="C27:D27"/>
    <mergeCell ref="C28:D28"/>
    <mergeCell ref="C29:D29"/>
    <mergeCell ref="A30:D30"/>
    <mergeCell ref="C31:D31"/>
    <mergeCell ref="C32:D32"/>
    <mergeCell ref="C15:D15"/>
    <mergeCell ref="C16:D16"/>
    <mergeCell ref="C17:D17"/>
    <mergeCell ref="C18:D18"/>
    <mergeCell ref="C19:D19"/>
    <mergeCell ref="A20:D20"/>
    <mergeCell ref="C21:D21"/>
    <mergeCell ref="C22:D22"/>
    <mergeCell ref="C23:D23"/>
    <mergeCell ref="A1:A3"/>
    <mergeCell ref="B1:C3"/>
    <mergeCell ref="B5:D5"/>
    <mergeCell ref="B7:D7"/>
    <mergeCell ref="B9:D9"/>
    <mergeCell ref="A11:D11"/>
    <mergeCell ref="C12:D12"/>
    <mergeCell ref="C13:D13"/>
    <mergeCell ref="C14:D14"/>
    <mergeCell ref="C299:D299"/>
    <mergeCell ref="A301:D301"/>
    <mergeCell ref="B302:D302"/>
    <mergeCell ref="C55:D55"/>
    <mergeCell ref="C56:D56"/>
    <mergeCell ref="C57:D57"/>
    <mergeCell ref="A58:D58"/>
    <mergeCell ref="C59:D59"/>
    <mergeCell ref="C60:D60"/>
    <mergeCell ref="C61:D61"/>
    <mergeCell ref="C62:D62"/>
    <mergeCell ref="C63:D63"/>
    <mergeCell ref="C64:D64"/>
    <mergeCell ref="C65:D65"/>
    <mergeCell ref="C66:D66"/>
    <mergeCell ref="C67:D67"/>
    <mergeCell ref="A68:D68"/>
    <mergeCell ref="C72:D72"/>
    <mergeCell ref="C73:D73"/>
    <mergeCell ref="C74:D74"/>
    <mergeCell ref="C75:D75"/>
    <mergeCell ref="C130:D130"/>
    <mergeCell ref="C131:D131"/>
    <mergeCell ref="A132:D132"/>
    <mergeCell ref="C296:D296"/>
    <mergeCell ref="C297:D297"/>
    <mergeCell ref="C298:D298"/>
    <mergeCell ref="C290:D290"/>
    <mergeCell ref="A291:D291"/>
    <mergeCell ref="C292:D292"/>
    <mergeCell ref="C293:D293"/>
    <mergeCell ref="C294:D294"/>
    <mergeCell ref="C289:D289"/>
    <mergeCell ref="C273:D273"/>
    <mergeCell ref="C274:D274"/>
    <mergeCell ref="C275:D275"/>
    <mergeCell ref="C276:D276"/>
    <mergeCell ref="C277:D277"/>
    <mergeCell ref="C278:D278"/>
    <mergeCell ref="C279:D279"/>
    <mergeCell ref="C280:D280"/>
    <mergeCell ref="C295:D295"/>
    <mergeCell ref="B232:D232"/>
    <mergeCell ref="B234:D234"/>
    <mergeCell ref="A236:D236"/>
    <mergeCell ref="C237:D237"/>
    <mergeCell ref="C238:D238"/>
    <mergeCell ref="C239:D239"/>
    <mergeCell ref="C240:D240"/>
    <mergeCell ref="C241:D241"/>
    <mergeCell ref="C242:D242"/>
    <mergeCell ref="C243:D243"/>
    <mergeCell ref="C244:D244"/>
    <mergeCell ref="A245:D245"/>
    <mergeCell ref="C246:D246"/>
    <mergeCell ref="C247:D247"/>
    <mergeCell ref="C248:D248"/>
    <mergeCell ref="C249:D249"/>
    <mergeCell ref="C250:D250"/>
    <mergeCell ref="C251:D251"/>
    <mergeCell ref="C252:D252"/>
    <mergeCell ref="A281:D281"/>
    <mergeCell ref="C282:D282"/>
    <mergeCell ref="C283:D283"/>
    <mergeCell ref="C284:D284"/>
    <mergeCell ref="C285:D285"/>
    <mergeCell ref="C286:D286"/>
    <mergeCell ref="C287:D287"/>
    <mergeCell ref="C288:D288"/>
    <mergeCell ref="C253:D253"/>
    <mergeCell ref="C254:D254"/>
    <mergeCell ref="A255:D255"/>
    <mergeCell ref="C256:D256"/>
    <mergeCell ref="C257:D257"/>
    <mergeCell ref="C258:D258"/>
    <mergeCell ref="C259:D259"/>
    <mergeCell ref="C260:D260"/>
    <mergeCell ref="C261:D261"/>
    <mergeCell ref="C262:D262"/>
    <mergeCell ref="C263:D263"/>
    <mergeCell ref="B266:D266"/>
    <mergeCell ref="B268:D268"/>
    <mergeCell ref="B270:D270"/>
    <mergeCell ref="A272:D272"/>
  </mergeCell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'DATOS OCULTOS'!$B$43:$B$49</xm:f>
          </x14:formula1>
          <xm:sqref>B9</xm:sqref>
        </x14:dataValidation>
        <x14:dataValidation type="list" allowBlank="1" showErrorMessage="1" xr:uid="{00000000-0002-0000-0000-000001000000}">
          <x14:formula1>
            <xm:f>'DATOS OCULTOS'!$B$3:$B$22</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22" zoomScale="60" zoomScaleNormal="60" workbookViewId="0"/>
  </sheetViews>
  <sheetFormatPr baseColWidth="10" defaultColWidth="14.42578125" defaultRowHeight="15" customHeight="1"/>
  <cols>
    <col min="1" max="1" width="2.140625" customWidth="1"/>
    <col min="2" max="2" width="18" customWidth="1"/>
    <col min="3" max="3" width="42.42578125" customWidth="1"/>
    <col min="4" max="4" width="19" customWidth="1"/>
    <col min="5" max="5" width="41.85546875" customWidth="1"/>
    <col min="6" max="6" width="22.85546875" customWidth="1"/>
    <col min="7" max="7" width="19.140625" customWidth="1"/>
    <col min="8" max="8" width="14.85546875" customWidth="1"/>
    <col min="9" max="9" width="23.42578125" customWidth="1"/>
    <col min="10" max="10" width="21.140625" customWidth="1"/>
    <col min="11" max="11" width="20.140625" customWidth="1"/>
    <col min="12" max="13" width="23" customWidth="1"/>
    <col min="14" max="14" width="28.85546875" customWidth="1"/>
    <col min="15" max="15" width="27.85546875" customWidth="1"/>
    <col min="16" max="26" width="10.85546875" customWidth="1"/>
  </cols>
  <sheetData>
    <row r="1" spans="1:26" ht="42.75" customHeight="1">
      <c r="A1" s="105"/>
      <c r="B1" s="945"/>
      <c r="C1" s="946" t="s">
        <v>681</v>
      </c>
      <c r="D1" s="947"/>
      <c r="E1" s="947"/>
      <c r="F1" s="947"/>
      <c r="G1" s="947"/>
      <c r="H1" s="947"/>
      <c r="I1" s="947"/>
      <c r="J1" s="947"/>
      <c r="K1" s="947"/>
      <c r="L1" s="947"/>
      <c r="M1" s="947"/>
      <c r="N1" s="902"/>
      <c r="O1" s="106" t="s">
        <v>1</v>
      </c>
      <c r="P1" s="105"/>
      <c r="Q1" s="105"/>
      <c r="R1" s="105"/>
      <c r="S1" s="105"/>
      <c r="T1" s="105"/>
      <c r="U1" s="105"/>
      <c r="V1" s="105"/>
      <c r="W1" s="105"/>
      <c r="X1" s="105"/>
      <c r="Y1" s="105"/>
      <c r="Z1" s="105"/>
    </row>
    <row r="2" spans="1:26" ht="42.75" customHeight="1">
      <c r="A2" s="105"/>
      <c r="B2" s="899"/>
      <c r="C2" s="903"/>
      <c r="D2" s="948"/>
      <c r="E2" s="948"/>
      <c r="F2" s="948"/>
      <c r="G2" s="948"/>
      <c r="H2" s="948"/>
      <c r="I2" s="948"/>
      <c r="J2" s="948"/>
      <c r="K2" s="948"/>
      <c r="L2" s="948"/>
      <c r="M2" s="948"/>
      <c r="N2" s="904"/>
      <c r="O2" s="3" t="s">
        <v>2</v>
      </c>
      <c r="P2" s="105"/>
      <c r="Q2" s="105"/>
      <c r="R2" s="105"/>
      <c r="S2" s="105"/>
      <c r="T2" s="105"/>
      <c r="U2" s="105"/>
      <c r="V2" s="105"/>
      <c r="W2" s="105"/>
      <c r="X2" s="105"/>
      <c r="Y2" s="105"/>
      <c r="Z2" s="105"/>
    </row>
    <row r="3" spans="1:26" ht="42.75" customHeight="1">
      <c r="A3" s="105"/>
      <c r="B3" s="900"/>
      <c r="C3" s="905"/>
      <c r="D3" s="892"/>
      <c r="E3" s="892"/>
      <c r="F3" s="892"/>
      <c r="G3" s="892"/>
      <c r="H3" s="892"/>
      <c r="I3" s="892"/>
      <c r="J3" s="892"/>
      <c r="K3" s="892"/>
      <c r="L3" s="892"/>
      <c r="M3" s="892"/>
      <c r="N3" s="906"/>
      <c r="O3" s="3" t="s">
        <v>3</v>
      </c>
      <c r="P3" s="105"/>
      <c r="Q3" s="105"/>
      <c r="R3" s="105"/>
      <c r="S3" s="105"/>
      <c r="T3" s="105"/>
      <c r="U3" s="105"/>
      <c r="V3" s="105"/>
      <c r="W3" s="105"/>
      <c r="X3" s="105"/>
      <c r="Y3" s="105"/>
      <c r="Z3" s="105"/>
    </row>
    <row r="4" spans="1:26" ht="12.75" customHeight="1">
      <c r="A4" s="105"/>
      <c r="B4" s="105"/>
      <c r="C4" s="107"/>
      <c r="D4" s="105"/>
      <c r="E4" s="105"/>
      <c r="F4" s="105"/>
      <c r="G4" s="105"/>
      <c r="H4" s="105"/>
      <c r="I4" s="105"/>
      <c r="J4" s="105"/>
      <c r="K4" s="105"/>
      <c r="L4" s="107"/>
      <c r="M4" s="107"/>
      <c r="N4" s="105"/>
      <c r="O4" s="105"/>
      <c r="P4" s="105"/>
      <c r="Q4" s="105"/>
      <c r="R4" s="105"/>
      <c r="S4" s="105"/>
      <c r="T4" s="105"/>
      <c r="U4" s="105"/>
      <c r="V4" s="105"/>
      <c r="W4" s="105"/>
      <c r="X4" s="105"/>
      <c r="Y4" s="105"/>
      <c r="Z4" s="105"/>
    </row>
    <row r="5" spans="1:26" ht="66.75" customHeight="1">
      <c r="A5" s="108"/>
      <c r="B5" s="109" t="s">
        <v>682</v>
      </c>
      <c r="C5" s="110" t="s">
        <v>683</v>
      </c>
      <c r="D5" s="109" t="s">
        <v>684</v>
      </c>
      <c r="E5" s="109" t="s">
        <v>685</v>
      </c>
      <c r="F5" s="109" t="s">
        <v>686</v>
      </c>
      <c r="G5" s="109" t="s">
        <v>687</v>
      </c>
      <c r="H5" s="111" t="s">
        <v>688</v>
      </c>
      <c r="I5" s="111" t="s">
        <v>689</v>
      </c>
      <c r="J5" s="109" t="s">
        <v>690</v>
      </c>
      <c r="K5" s="109" t="s">
        <v>691</v>
      </c>
      <c r="L5" s="110" t="s">
        <v>692</v>
      </c>
      <c r="M5" s="110" t="s">
        <v>693</v>
      </c>
      <c r="N5" s="110" t="s">
        <v>694</v>
      </c>
      <c r="O5" s="109" t="s">
        <v>695</v>
      </c>
      <c r="P5" s="108"/>
      <c r="Q5" s="108"/>
      <c r="R5" s="108"/>
      <c r="S5" s="108"/>
      <c r="T5" s="108"/>
      <c r="U5" s="108"/>
      <c r="V5" s="108"/>
      <c r="W5" s="108"/>
      <c r="X5" s="108"/>
      <c r="Y5" s="108"/>
      <c r="Z5" s="108"/>
    </row>
    <row r="6" spans="1:26" ht="99">
      <c r="A6" s="105"/>
      <c r="B6" s="55" t="s">
        <v>696</v>
      </c>
      <c r="C6" s="55" t="s">
        <v>697</v>
      </c>
      <c r="D6" s="112" t="s">
        <v>698</v>
      </c>
      <c r="E6" s="112" t="s">
        <v>699</v>
      </c>
      <c r="F6" s="112" t="s">
        <v>700</v>
      </c>
      <c r="G6" s="112" t="s">
        <v>701</v>
      </c>
      <c r="H6" s="113" t="s">
        <v>702</v>
      </c>
      <c r="I6" s="113" t="s">
        <v>703</v>
      </c>
      <c r="J6" s="112" t="s">
        <v>704</v>
      </c>
      <c r="K6" s="112" t="s">
        <v>354</v>
      </c>
      <c r="L6" s="113" t="s">
        <v>705</v>
      </c>
      <c r="M6" s="113" t="s">
        <v>705</v>
      </c>
      <c r="N6" s="112" t="s">
        <v>705</v>
      </c>
      <c r="O6" s="112" t="s">
        <v>705</v>
      </c>
      <c r="P6" s="105"/>
      <c r="Q6" s="105"/>
      <c r="R6" s="105"/>
      <c r="S6" s="105"/>
      <c r="T6" s="105"/>
      <c r="U6" s="105"/>
      <c r="V6" s="105"/>
      <c r="W6" s="105"/>
      <c r="X6" s="105"/>
      <c r="Y6" s="105"/>
      <c r="Z6" s="105"/>
    </row>
    <row r="7" spans="1:26" ht="99">
      <c r="A7" s="105"/>
      <c r="B7" s="55" t="s">
        <v>696</v>
      </c>
      <c r="C7" s="55" t="s">
        <v>697</v>
      </c>
      <c r="D7" s="112" t="s">
        <v>706</v>
      </c>
      <c r="E7" s="112" t="s">
        <v>707</v>
      </c>
      <c r="F7" s="112" t="s">
        <v>700</v>
      </c>
      <c r="G7" s="112" t="s">
        <v>701</v>
      </c>
      <c r="H7" s="113" t="s">
        <v>702</v>
      </c>
      <c r="I7" s="113" t="s">
        <v>703</v>
      </c>
      <c r="J7" s="112" t="s">
        <v>704</v>
      </c>
      <c r="K7" s="112" t="s">
        <v>354</v>
      </c>
      <c r="L7" s="113" t="s">
        <v>705</v>
      </c>
      <c r="M7" s="113" t="s">
        <v>705</v>
      </c>
      <c r="N7" s="112" t="s">
        <v>705</v>
      </c>
      <c r="O7" s="112" t="s">
        <v>705</v>
      </c>
      <c r="P7" s="105"/>
      <c r="Q7" s="105"/>
      <c r="R7" s="105"/>
      <c r="S7" s="105"/>
      <c r="T7" s="105"/>
      <c r="U7" s="105"/>
      <c r="V7" s="105"/>
      <c r="W7" s="105"/>
      <c r="X7" s="105"/>
      <c r="Y7" s="105"/>
      <c r="Z7" s="105"/>
    </row>
    <row r="8" spans="1:26" ht="99">
      <c r="A8" s="105"/>
      <c r="B8" s="55" t="s">
        <v>696</v>
      </c>
      <c r="C8" s="55" t="s">
        <v>697</v>
      </c>
      <c r="D8" s="112" t="s">
        <v>708</v>
      </c>
      <c r="E8" s="112" t="s">
        <v>709</v>
      </c>
      <c r="F8" s="112" t="s">
        <v>700</v>
      </c>
      <c r="G8" s="112" t="s">
        <v>701</v>
      </c>
      <c r="H8" s="113" t="s">
        <v>702</v>
      </c>
      <c r="I8" s="113" t="s">
        <v>703</v>
      </c>
      <c r="J8" s="112" t="s">
        <v>704</v>
      </c>
      <c r="K8" s="112" t="s">
        <v>354</v>
      </c>
      <c r="L8" s="113" t="s">
        <v>710</v>
      </c>
      <c r="M8" s="113" t="s">
        <v>710</v>
      </c>
      <c r="N8" s="112" t="s">
        <v>710</v>
      </c>
      <c r="O8" s="112" t="s">
        <v>710</v>
      </c>
      <c r="P8" s="105"/>
      <c r="Q8" s="105"/>
      <c r="R8" s="105"/>
      <c r="S8" s="105"/>
      <c r="T8" s="105"/>
      <c r="U8" s="105"/>
      <c r="V8" s="105"/>
      <c r="W8" s="105"/>
      <c r="X8" s="105"/>
      <c r="Y8" s="105"/>
      <c r="Z8" s="105"/>
    </row>
    <row r="9" spans="1:26" ht="99">
      <c r="A9" s="105"/>
      <c r="B9" s="55" t="s">
        <v>696</v>
      </c>
      <c r="C9" s="55" t="s">
        <v>697</v>
      </c>
      <c r="D9" s="112" t="s">
        <v>711</v>
      </c>
      <c r="E9" s="112" t="s">
        <v>712</v>
      </c>
      <c r="F9" s="112" t="s">
        <v>700</v>
      </c>
      <c r="G9" s="112" t="s">
        <v>701</v>
      </c>
      <c r="H9" s="113" t="s">
        <v>702</v>
      </c>
      <c r="I9" s="113" t="s">
        <v>703</v>
      </c>
      <c r="J9" s="112" t="s">
        <v>704</v>
      </c>
      <c r="K9" s="112" t="s">
        <v>354</v>
      </c>
      <c r="L9" s="113" t="s">
        <v>713</v>
      </c>
      <c r="M9" s="113" t="s">
        <v>713</v>
      </c>
      <c r="N9" s="112" t="s">
        <v>705</v>
      </c>
      <c r="O9" s="112" t="s">
        <v>713</v>
      </c>
      <c r="P9" s="105"/>
      <c r="Q9" s="105"/>
      <c r="R9" s="105"/>
      <c r="S9" s="105"/>
      <c r="T9" s="105"/>
      <c r="U9" s="105"/>
      <c r="V9" s="105"/>
      <c r="W9" s="105"/>
      <c r="X9" s="105"/>
      <c r="Y9" s="105"/>
      <c r="Z9" s="105"/>
    </row>
    <row r="10" spans="1:26" ht="99">
      <c r="A10" s="105"/>
      <c r="B10" s="55" t="s">
        <v>696</v>
      </c>
      <c r="C10" s="55" t="s">
        <v>697</v>
      </c>
      <c r="D10" s="112" t="s">
        <v>714</v>
      </c>
      <c r="E10" s="112" t="s">
        <v>715</v>
      </c>
      <c r="F10" s="112" t="s">
        <v>700</v>
      </c>
      <c r="G10" s="112" t="s">
        <v>701</v>
      </c>
      <c r="H10" s="113" t="s">
        <v>702</v>
      </c>
      <c r="I10" s="113" t="s">
        <v>703</v>
      </c>
      <c r="J10" s="112" t="s">
        <v>704</v>
      </c>
      <c r="K10" s="112" t="s">
        <v>354</v>
      </c>
      <c r="L10" s="113" t="s">
        <v>705</v>
      </c>
      <c r="M10" s="113" t="s">
        <v>705</v>
      </c>
      <c r="N10" s="112" t="s">
        <v>705</v>
      </c>
      <c r="O10" s="112" t="s">
        <v>705</v>
      </c>
      <c r="P10" s="105"/>
      <c r="Q10" s="105"/>
      <c r="R10" s="105"/>
      <c r="S10" s="105"/>
      <c r="T10" s="105"/>
      <c r="U10" s="105"/>
      <c r="V10" s="105"/>
      <c r="W10" s="105"/>
      <c r="X10" s="105"/>
      <c r="Y10" s="105"/>
      <c r="Z10" s="105"/>
    </row>
    <row r="11" spans="1:26" ht="99">
      <c r="A11" s="105"/>
      <c r="B11" s="55" t="s">
        <v>696</v>
      </c>
      <c r="C11" s="55" t="s">
        <v>697</v>
      </c>
      <c r="D11" s="112" t="s">
        <v>716</v>
      </c>
      <c r="E11" s="112" t="s">
        <v>717</v>
      </c>
      <c r="F11" s="112" t="s">
        <v>700</v>
      </c>
      <c r="G11" s="112" t="s">
        <v>701</v>
      </c>
      <c r="H11" s="113" t="s">
        <v>702</v>
      </c>
      <c r="I11" s="113" t="s">
        <v>703</v>
      </c>
      <c r="J11" s="112" t="s">
        <v>704</v>
      </c>
      <c r="K11" s="112" t="s">
        <v>354</v>
      </c>
      <c r="L11" s="113" t="s">
        <v>710</v>
      </c>
      <c r="M11" s="113" t="s">
        <v>710</v>
      </c>
      <c r="N11" s="112" t="s">
        <v>710</v>
      </c>
      <c r="O11" s="112" t="s">
        <v>710</v>
      </c>
      <c r="P11" s="105"/>
      <c r="Q11" s="105"/>
      <c r="R11" s="105"/>
      <c r="S11" s="105"/>
      <c r="T11" s="105"/>
      <c r="U11" s="105"/>
      <c r="V11" s="105"/>
      <c r="W11" s="105"/>
      <c r="X11" s="105"/>
      <c r="Y11" s="105"/>
      <c r="Z11" s="105"/>
    </row>
    <row r="12" spans="1:26" ht="99">
      <c r="A12" s="105"/>
      <c r="B12" s="55" t="s">
        <v>696</v>
      </c>
      <c r="C12" s="55" t="s">
        <v>697</v>
      </c>
      <c r="D12" s="112" t="s">
        <v>718</v>
      </c>
      <c r="E12" s="112" t="s">
        <v>719</v>
      </c>
      <c r="F12" s="112" t="s">
        <v>700</v>
      </c>
      <c r="G12" s="112" t="s">
        <v>701</v>
      </c>
      <c r="H12" s="113" t="s">
        <v>702</v>
      </c>
      <c r="I12" s="113" t="s">
        <v>703</v>
      </c>
      <c r="J12" s="112" t="s">
        <v>704</v>
      </c>
      <c r="K12" s="112" t="s">
        <v>354</v>
      </c>
      <c r="L12" s="113" t="s">
        <v>710</v>
      </c>
      <c r="M12" s="113" t="s">
        <v>710</v>
      </c>
      <c r="N12" s="112" t="s">
        <v>710</v>
      </c>
      <c r="O12" s="112" t="s">
        <v>710</v>
      </c>
      <c r="P12" s="105"/>
      <c r="Q12" s="105"/>
      <c r="R12" s="105"/>
      <c r="S12" s="105"/>
      <c r="T12" s="105"/>
      <c r="U12" s="105"/>
      <c r="V12" s="105"/>
      <c r="W12" s="105"/>
      <c r="X12" s="105"/>
      <c r="Y12" s="105"/>
      <c r="Z12" s="105"/>
    </row>
    <row r="13" spans="1:26" ht="99">
      <c r="A13" s="105"/>
      <c r="B13" s="55" t="s">
        <v>696</v>
      </c>
      <c r="C13" s="55" t="s">
        <v>697</v>
      </c>
      <c r="D13" s="112" t="s">
        <v>720</v>
      </c>
      <c r="E13" s="112" t="s">
        <v>721</v>
      </c>
      <c r="F13" s="112" t="s">
        <v>700</v>
      </c>
      <c r="G13" s="112" t="s">
        <v>701</v>
      </c>
      <c r="H13" s="113" t="s">
        <v>702</v>
      </c>
      <c r="I13" s="113" t="s">
        <v>703</v>
      </c>
      <c r="J13" s="112" t="s">
        <v>722</v>
      </c>
      <c r="K13" s="112" t="s">
        <v>354</v>
      </c>
      <c r="L13" s="113" t="s">
        <v>705</v>
      </c>
      <c r="M13" s="113" t="s">
        <v>705</v>
      </c>
      <c r="N13" s="112" t="s">
        <v>705</v>
      </c>
      <c r="O13" s="112" t="s">
        <v>705</v>
      </c>
      <c r="P13" s="105"/>
      <c r="Q13" s="105"/>
      <c r="R13" s="105"/>
      <c r="S13" s="105"/>
      <c r="T13" s="105"/>
      <c r="U13" s="105"/>
      <c r="V13" s="105"/>
      <c r="W13" s="105"/>
      <c r="X13" s="105"/>
      <c r="Y13" s="105"/>
      <c r="Z13" s="105"/>
    </row>
    <row r="14" spans="1:26" ht="99">
      <c r="A14" s="105"/>
      <c r="B14" s="55" t="s">
        <v>696</v>
      </c>
      <c r="C14" s="55" t="s">
        <v>697</v>
      </c>
      <c r="D14" s="112" t="s">
        <v>723</v>
      </c>
      <c r="E14" s="112" t="s">
        <v>724</v>
      </c>
      <c r="F14" s="112" t="s">
        <v>700</v>
      </c>
      <c r="G14" s="112" t="s">
        <v>725</v>
      </c>
      <c r="H14" s="112" t="s">
        <v>726</v>
      </c>
      <c r="I14" s="113" t="s">
        <v>727</v>
      </c>
      <c r="J14" s="112" t="s">
        <v>704</v>
      </c>
      <c r="K14" s="112" t="s">
        <v>354</v>
      </c>
      <c r="L14" s="113" t="s">
        <v>710</v>
      </c>
      <c r="M14" s="113" t="s">
        <v>710</v>
      </c>
      <c r="N14" s="112" t="s">
        <v>710</v>
      </c>
      <c r="O14" s="112" t="s">
        <v>710</v>
      </c>
      <c r="P14" s="105"/>
      <c r="Q14" s="105"/>
      <c r="R14" s="105"/>
      <c r="S14" s="105"/>
      <c r="T14" s="105"/>
      <c r="U14" s="105"/>
      <c r="V14" s="105"/>
      <c r="W14" s="105"/>
      <c r="X14" s="105"/>
      <c r="Y14" s="105"/>
      <c r="Z14" s="105"/>
    </row>
    <row r="15" spans="1:26" ht="99">
      <c r="A15" s="105"/>
      <c r="B15" s="55" t="s">
        <v>696</v>
      </c>
      <c r="C15" s="55" t="s">
        <v>697</v>
      </c>
      <c r="D15" s="112" t="s">
        <v>728</v>
      </c>
      <c r="E15" s="112" t="s">
        <v>729</v>
      </c>
      <c r="F15" s="112" t="s">
        <v>700</v>
      </c>
      <c r="G15" s="112" t="s">
        <v>725</v>
      </c>
      <c r="H15" s="112" t="s">
        <v>726</v>
      </c>
      <c r="I15" s="113" t="s">
        <v>727</v>
      </c>
      <c r="J15" s="112" t="s">
        <v>704</v>
      </c>
      <c r="K15" s="112" t="s">
        <v>354</v>
      </c>
      <c r="L15" s="113" t="s">
        <v>710</v>
      </c>
      <c r="M15" s="113" t="s">
        <v>710</v>
      </c>
      <c r="N15" s="112" t="s">
        <v>710</v>
      </c>
      <c r="O15" s="112" t="s">
        <v>710</v>
      </c>
      <c r="P15" s="105"/>
      <c r="Q15" s="105"/>
      <c r="R15" s="105"/>
      <c r="S15" s="105"/>
      <c r="T15" s="105"/>
      <c r="U15" s="105"/>
      <c r="V15" s="105"/>
      <c r="W15" s="105"/>
      <c r="X15" s="105"/>
      <c r="Y15" s="105"/>
      <c r="Z15" s="105"/>
    </row>
    <row r="16" spans="1:26" ht="99">
      <c r="A16" s="105"/>
      <c r="B16" s="55" t="s">
        <v>696</v>
      </c>
      <c r="C16" s="55" t="s">
        <v>697</v>
      </c>
      <c r="D16" s="112" t="s">
        <v>730</v>
      </c>
      <c r="E16" s="113" t="s">
        <v>731</v>
      </c>
      <c r="F16" s="112" t="s">
        <v>700</v>
      </c>
      <c r="G16" s="112" t="s">
        <v>725</v>
      </c>
      <c r="H16" s="112" t="s">
        <v>726</v>
      </c>
      <c r="I16" s="113" t="s">
        <v>732</v>
      </c>
      <c r="J16" s="112" t="s">
        <v>704</v>
      </c>
      <c r="K16" s="112" t="s">
        <v>354</v>
      </c>
      <c r="L16" s="113" t="s">
        <v>710</v>
      </c>
      <c r="M16" s="113" t="s">
        <v>710</v>
      </c>
      <c r="N16" s="112" t="s">
        <v>710</v>
      </c>
      <c r="O16" s="112" t="s">
        <v>710</v>
      </c>
      <c r="P16" s="105"/>
      <c r="Q16" s="105"/>
      <c r="R16" s="105"/>
      <c r="S16" s="105"/>
      <c r="T16" s="105"/>
      <c r="U16" s="105"/>
      <c r="V16" s="105"/>
      <c r="W16" s="105"/>
      <c r="X16" s="105"/>
      <c r="Y16" s="105"/>
      <c r="Z16" s="105"/>
    </row>
    <row r="17" spans="1:26" ht="99">
      <c r="A17" s="105"/>
      <c r="B17" s="55" t="s">
        <v>696</v>
      </c>
      <c r="C17" s="55" t="s">
        <v>697</v>
      </c>
      <c r="D17" s="112" t="s">
        <v>733</v>
      </c>
      <c r="E17" s="113" t="s">
        <v>734</v>
      </c>
      <c r="F17" s="112" t="s">
        <v>700</v>
      </c>
      <c r="G17" s="112" t="s">
        <v>725</v>
      </c>
      <c r="H17" s="112" t="s">
        <v>726</v>
      </c>
      <c r="I17" s="113" t="s">
        <v>732</v>
      </c>
      <c r="J17" s="112" t="s">
        <v>704</v>
      </c>
      <c r="K17" s="112" t="s">
        <v>354</v>
      </c>
      <c r="L17" s="113" t="s">
        <v>710</v>
      </c>
      <c r="M17" s="113" t="s">
        <v>710</v>
      </c>
      <c r="N17" s="112" t="s">
        <v>710</v>
      </c>
      <c r="O17" s="112" t="s">
        <v>710</v>
      </c>
      <c r="P17" s="105"/>
      <c r="Q17" s="105"/>
      <c r="R17" s="105"/>
      <c r="S17" s="105"/>
      <c r="T17" s="105"/>
      <c r="U17" s="105"/>
      <c r="V17" s="105"/>
      <c r="W17" s="105"/>
      <c r="X17" s="105"/>
      <c r="Y17" s="105"/>
      <c r="Z17" s="105"/>
    </row>
    <row r="18" spans="1:26" ht="99">
      <c r="A18" s="105"/>
      <c r="B18" s="55" t="s">
        <v>696</v>
      </c>
      <c r="C18" s="55" t="s">
        <v>697</v>
      </c>
      <c r="D18" s="112" t="s">
        <v>735</v>
      </c>
      <c r="E18" s="113" t="s">
        <v>736</v>
      </c>
      <c r="F18" s="112" t="s">
        <v>700</v>
      </c>
      <c r="G18" s="112" t="s">
        <v>725</v>
      </c>
      <c r="H18" s="112" t="s">
        <v>726</v>
      </c>
      <c r="I18" s="113" t="s">
        <v>732</v>
      </c>
      <c r="J18" s="112" t="s">
        <v>704</v>
      </c>
      <c r="K18" s="112" t="s">
        <v>354</v>
      </c>
      <c r="L18" s="113" t="s">
        <v>710</v>
      </c>
      <c r="M18" s="113" t="s">
        <v>710</v>
      </c>
      <c r="N18" s="112" t="s">
        <v>710</v>
      </c>
      <c r="O18" s="112" t="s">
        <v>710</v>
      </c>
      <c r="P18" s="105"/>
      <c r="Q18" s="105"/>
      <c r="R18" s="105"/>
      <c r="S18" s="105"/>
      <c r="T18" s="105"/>
      <c r="U18" s="105"/>
      <c r="V18" s="105"/>
      <c r="W18" s="105"/>
      <c r="X18" s="105"/>
      <c r="Y18" s="105"/>
      <c r="Z18" s="105"/>
    </row>
    <row r="19" spans="1:26" ht="99">
      <c r="A19" s="105"/>
      <c r="B19" s="55" t="s">
        <v>696</v>
      </c>
      <c r="C19" s="55" t="s">
        <v>697</v>
      </c>
      <c r="D19" s="112" t="s">
        <v>737</v>
      </c>
      <c r="E19" s="113" t="s">
        <v>738</v>
      </c>
      <c r="F19" s="112" t="s">
        <v>700</v>
      </c>
      <c r="G19" s="112" t="s">
        <v>725</v>
      </c>
      <c r="H19" s="112" t="s">
        <v>726</v>
      </c>
      <c r="I19" s="113" t="s">
        <v>739</v>
      </c>
      <c r="J19" s="112" t="s">
        <v>704</v>
      </c>
      <c r="K19" s="112" t="s">
        <v>354</v>
      </c>
      <c r="L19" s="113" t="s">
        <v>710</v>
      </c>
      <c r="M19" s="113" t="s">
        <v>710</v>
      </c>
      <c r="N19" s="112" t="s">
        <v>710</v>
      </c>
      <c r="O19" s="112" t="s">
        <v>710</v>
      </c>
      <c r="P19" s="105"/>
      <c r="Q19" s="105"/>
      <c r="R19" s="105"/>
      <c r="S19" s="105"/>
      <c r="T19" s="105"/>
      <c r="U19" s="105"/>
      <c r="V19" s="105"/>
      <c r="W19" s="105"/>
      <c r="X19" s="105"/>
      <c r="Y19" s="105"/>
      <c r="Z19" s="105"/>
    </row>
    <row r="20" spans="1:26" ht="99">
      <c r="A20" s="105"/>
      <c r="B20" s="55" t="s">
        <v>696</v>
      </c>
      <c r="C20" s="55" t="s">
        <v>697</v>
      </c>
      <c r="D20" s="112" t="s">
        <v>740</v>
      </c>
      <c r="E20" s="113" t="s">
        <v>741</v>
      </c>
      <c r="F20" s="112" t="s">
        <v>700</v>
      </c>
      <c r="G20" s="112" t="s">
        <v>725</v>
      </c>
      <c r="H20" s="112" t="s">
        <v>726</v>
      </c>
      <c r="I20" s="113" t="s">
        <v>727</v>
      </c>
      <c r="J20" s="112" t="s">
        <v>704</v>
      </c>
      <c r="K20" s="112" t="s">
        <v>354</v>
      </c>
      <c r="L20" s="113" t="s">
        <v>710</v>
      </c>
      <c r="M20" s="113" t="s">
        <v>710</v>
      </c>
      <c r="N20" s="112" t="s">
        <v>710</v>
      </c>
      <c r="O20" s="112" t="s">
        <v>710</v>
      </c>
      <c r="P20" s="105"/>
      <c r="Q20" s="105"/>
      <c r="R20" s="105"/>
      <c r="S20" s="105"/>
      <c r="T20" s="105"/>
      <c r="U20" s="105"/>
      <c r="V20" s="105"/>
      <c r="W20" s="105"/>
      <c r="X20" s="105"/>
      <c r="Y20" s="105"/>
      <c r="Z20" s="105"/>
    </row>
    <row r="21" spans="1:26" ht="15.75" customHeight="1">
      <c r="A21" s="105"/>
      <c r="B21" s="55" t="s">
        <v>696</v>
      </c>
      <c r="C21" s="55" t="s">
        <v>697</v>
      </c>
      <c r="D21" s="112" t="s">
        <v>742</v>
      </c>
      <c r="E21" s="113" t="s">
        <v>743</v>
      </c>
      <c r="F21" s="112" t="s">
        <v>700</v>
      </c>
      <c r="G21" s="112" t="s">
        <v>725</v>
      </c>
      <c r="H21" s="112" t="s">
        <v>726</v>
      </c>
      <c r="I21" s="113" t="s">
        <v>739</v>
      </c>
      <c r="J21" s="112" t="s">
        <v>744</v>
      </c>
      <c r="K21" s="112" t="s">
        <v>354</v>
      </c>
      <c r="L21" s="113" t="s">
        <v>710</v>
      </c>
      <c r="M21" s="113" t="s">
        <v>710</v>
      </c>
      <c r="N21" s="112" t="s">
        <v>710</v>
      </c>
      <c r="O21" s="112" t="s">
        <v>710</v>
      </c>
      <c r="P21" s="105"/>
      <c r="Q21" s="105"/>
      <c r="R21" s="105"/>
      <c r="S21" s="105"/>
      <c r="T21" s="105"/>
      <c r="U21" s="105"/>
      <c r="V21" s="105"/>
      <c r="W21" s="105"/>
      <c r="X21" s="105"/>
      <c r="Y21" s="105"/>
      <c r="Z21" s="105"/>
    </row>
    <row r="22" spans="1:26" ht="15.75" customHeight="1">
      <c r="A22" s="105"/>
      <c r="B22" s="55" t="s">
        <v>696</v>
      </c>
      <c r="C22" s="55" t="s">
        <v>745</v>
      </c>
      <c r="D22" s="112" t="s">
        <v>746</v>
      </c>
      <c r="E22" s="112" t="s">
        <v>747</v>
      </c>
      <c r="F22" s="112" t="s">
        <v>700</v>
      </c>
      <c r="G22" s="112" t="s">
        <v>701</v>
      </c>
      <c r="H22" s="113" t="s">
        <v>748</v>
      </c>
      <c r="I22" s="113" t="s">
        <v>749</v>
      </c>
      <c r="J22" s="112" t="s">
        <v>704</v>
      </c>
      <c r="K22" s="112" t="s">
        <v>354</v>
      </c>
      <c r="L22" s="113" t="s">
        <v>705</v>
      </c>
      <c r="M22" s="113" t="s">
        <v>705</v>
      </c>
      <c r="N22" s="112" t="s">
        <v>705</v>
      </c>
      <c r="O22" s="112" t="s">
        <v>705</v>
      </c>
      <c r="P22" s="105"/>
      <c r="Q22" s="105"/>
      <c r="R22" s="105"/>
      <c r="S22" s="105"/>
      <c r="T22" s="105"/>
      <c r="U22" s="105"/>
      <c r="V22" s="105"/>
      <c r="W22" s="105"/>
      <c r="X22" s="105"/>
      <c r="Y22" s="105"/>
      <c r="Z22" s="105"/>
    </row>
    <row r="23" spans="1:26" ht="15.75" customHeight="1">
      <c r="A23" s="105"/>
      <c r="B23" s="55" t="s">
        <v>696</v>
      </c>
      <c r="C23" s="55" t="s">
        <v>745</v>
      </c>
      <c r="D23" s="112" t="s">
        <v>750</v>
      </c>
      <c r="E23" s="112" t="s">
        <v>751</v>
      </c>
      <c r="F23" s="112" t="s">
        <v>700</v>
      </c>
      <c r="G23" s="112" t="s">
        <v>701</v>
      </c>
      <c r="H23" s="113" t="s">
        <v>748</v>
      </c>
      <c r="I23" s="113" t="s">
        <v>749</v>
      </c>
      <c r="J23" s="112" t="s">
        <v>704</v>
      </c>
      <c r="K23" s="112" t="s">
        <v>354</v>
      </c>
      <c r="L23" s="113" t="s">
        <v>705</v>
      </c>
      <c r="M23" s="113" t="s">
        <v>705</v>
      </c>
      <c r="N23" s="112" t="s">
        <v>705</v>
      </c>
      <c r="O23" s="112" t="s">
        <v>705</v>
      </c>
      <c r="P23" s="105"/>
      <c r="Q23" s="105"/>
      <c r="R23" s="105"/>
      <c r="S23" s="105"/>
      <c r="T23" s="105"/>
      <c r="U23" s="105"/>
      <c r="V23" s="105"/>
      <c r="W23" s="105"/>
      <c r="X23" s="105"/>
      <c r="Y23" s="105"/>
      <c r="Z23" s="105"/>
    </row>
    <row r="24" spans="1:26" ht="15.75" customHeight="1">
      <c r="A24" s="105"/>
      <c r="B24" s="55" t="s">
        <v>696</v>
      </c>
      <c r="C24" s="55" t="s">
        <v>745</v>
      </c>
      <c r="D24" s="112" t="s">
        <v>752</v>
      </c>
      <c r="E24" s="112" t="s">
        <v>753</v>
      </c>
      <c r="F24" s="112" t="s">
        <v>700</v>
      </c>
      <c r="G24" s="112" t="s">
        <v>701</v>
      </c>
      <c r="H24" s="113" t="s">
        <v>748</v>
      </c>
      <c r="I24" s="113" t="s">
        <v>749</v>
      </c>
      <c r="J24" s="112" t="s">
        <v>704</v>
      </c>
      <c r="K24" s="112" t="s">
        <v>354</v>
      </c>
      <c r="L24" s="113" t="s">
        <v>705</v>
      </c>
      <c r="M24" s="113" t="s">
        <v>705</v>
      </c>
      <c r="N24" s="112" t="s">
        <v>705</v>
      </c>
      <c r="O24" s="112" t="s">
        <v>705</v>
      </c>
      <c r="P24" s="105"/>
      <c r="Q24" s="105"/>
      <c r="R24" s="105"/>
      <c r="S24" s="105"/>
      <c r="T24" s="105"/>
      <c r="U24" s="105"/>
      <c r="V24" s="105"/>
      <c r="W24" s="105"/>
      <c r="X24" s="105"/>
      <c r="Y24" s="105"/>
      <c r="Z24" s="105"/>
    </row>
    <row r="25" spans="1:26" ht="15.75" customHeight="1">
      <c r="A25" s="105"/>
      <c r="B25" s="55" t="s">
        <v>696</v>
      </c>
      <c r="C25" s="55" t="s">
        <v>745</v>
      </c>
      <c r="D25" s="112" t="s">
        <v>754</v>
      </c>
      <c r="E25" s="112" t="s">
        <v>755</v>
      </c>
      <c r="F25" s="112" t="s">
        <v>700</v>
      </c>
      <c r="G25" s="112" t="s">
        <v>701</v>
      </c>
      <c r="H25" s="113" t="s">
        <v>748</v>
      </c>
      <c r="I25" s="113" t="s">
        <v>749</v>
      </c>
      <c r="J25" s="112" t="s">
        <v>704</v>
      </c>
      <c r="K25" s="112" t="s">
        <v>354</v>
      </c>
      <c r="L25" s="113" t="s">
        <v>705</v>
      </c>
      <c r="M25" s="113" t="s">
        <v>705</v>
      </c>
      <c r="N25" s="112" t="s">
        <v>705</v>
      </c>
      <c r="O25" s="112" t="s">
        <v>705</v>
      </c>
      <c r="P25" s="105"/>
      <c r="Q25" s="105"/>
      <c r="R25" s="105"/>
      <c r="S25" s="105"/>
      <c r="T25" s="105"/>
      <c r="U25" s="105"/>
      <c r="V25" s="105"/>
      <c r="W25" s="105"/>
      <c r="X25" s="105"/>
      <c r="Y25" s="105"/>
      <c r="Z25" s="105"/>
    </row>
    <row r="26" spans="1:26" ht="15.75" customHeight="1">
      <c r="A26" s="105"/>
      <c r="B26" s="55" t="s">
        <v>696</v>
      </c>
      <c r="C26" s="55" t="s">
        <v>745</v>
      </c>
      <c r="D26" s="112" t="s">
        <v>756</v>
      </c>
      <c r="E26" s="112" t="s">
        <v>757</v>
      </c>
      <c r="F26" s="112" t="s">
        <v>700</v>
      </c>
      <c r="G26" s="112" t="s">
        <v>701</v>
      </c>
      <c r="H26" s="113" t="s">
        <v>748</v>
      </c>
      <c r="I26" s="113" t="s">
        <v>749</v>
      </c>
      <c r="J26" s="112" t="s">
        <v>704</v>
      </c>
      <c r="K26" s="112" t="s">
        <v>354</v>
      </c>
      <c r="L26" s="113" t="s">
        <v>705</v>
      </c>
      <c r="M26" s="113" t="s">
        <v>705</v>
      </c>
      <c r="N26" s="112" t="s">
        <v>705</v>
      </c>
      <c r="O26" s="112" t="s">
        <v>705</v>
      </c>
      <c r="P26" s="105"/>
      <c r="Q26" s="105"/>
      <c r="R26" s="105"/>
      <c r="S26" s="105"/>
      <c r="T26" s="105"/>
      <c r="U26" s="105"/>
      <c r="V26" s="105"/>
      <c r="W26" s="105"/>
      <c r="X26" s="105"/>
      <c r="Y26" s="105"/>
      <c r="Z26" s="105"/>
    </row>
    <row r="27" spans="1:26" ht="15.75" customHeight="1">
      <c r="A27" s="105"/>
      <c r="B27" s="55" t="s">
        <v>696</v>
      </c>
      <c r="C27" s="55" t="s">
        <v>745</v>
      </c>
      <c r="D27" s="112" t="s">
        <v>758</v>
      </c>
      <c r="E27" s="112" t="s">
        <v>759</v>
      </c>
      <c r="F27" s="112" t="s">
        <v>700</v>
      </c>
      <c r="G27" s="112" t="s">
        <v>701</v>
      </c>
      <c r="H27" s="113" t="s">
        <v>748</v>
      </c>
      <c r="I27" s="113" t="s">
        <v>749</v>
      </c>
      <c r="J27" s="112" t="s">
        <v>704</v>
      </c>
      <c r="K27" s="112" t="s">
        <v>354</v>
      </c>
      <c r="L27" s="113" t="s">
        <v>705</v>
      </c>
      <c r="M27" s="113" t="s">
        <v>705</v>
      </c>
      <c r="N27" s="112" t="s">
        <v>705</v>
      </c>
      <c r="O27" s="112" t="s">
        <v>705</v>
      </c>
      <c r="P27" s="105"/>
      <c r="Q27" s="105"/>
      <c r="R27" s="105"/>
      <c r="S27" s="105"/>
      <c r="T27" s="105"/>
      <c r="U27" s="105"/>
      <c r="V27" s="105"/>
      <c r="W27" s="105"/>
      <c r="X27" s="105"/>
      <c r="Y27" s="105"/>
      <c r="Z27" s="105"/>
    </row>
    <row r="28" spans="1:26" ht="15.75" customHeight="1">
      <c r="A28" s="105"/>
      <c r="B28" s="55" t="s">
        <v>696</v>
      </c>
      <c r="C28" s="55" t="s">
        <v>745</v>
      </c>
      <c r="D28" s="112" t="s">
        <v>760</v>
      </c>
      <c r="E28" s="112" t="s">
        <v>761</v>
      </c>
      <c r="F28" s="112" t="s">
        <v>700</v>
      </c>
      <c r="G28" s="112" t="s">
        <v>701</v>
      </c>
      <c r="H28" s="113" t="s">
        <v>748</v>
      </c>
      <c r="I28" s="113" t="s">
        <v>749</v>
      </c>
      <c r="J28" s="112" t="s">
        <v>704</v>
      </c>
      <c r="K28" s="112" t="s">
        <v>354</v>
      </c>
      <c r="L28" s="113" t="s">
        <v>705</v>
      </c>
      <c r="M28" s="113" t="s">
        <v>705</v>
      </c>
      <c r="N28" s="112" t="s">
        <v>705</v>
      </c>
      <c r="O28" s="112" t="s">
        <v>705</v>
      </c>
      <c r="P28" s="105"/>
      <c r="Q28" s="105"/>
      <c r="R28" s="105"/>
      <c r="S28" s="105"/>
      <c r="T28" s="105"/>
      <c r="U28" s="105"/>
      <c r="V28" s="105"/>
      <c r="W28" s="105"/>
      <c r="X28" s="105"/>
      <c r="Y28" s="105"/>
      <c r="Z28" s="105"/>
    </row>
    <row r="29" spans="1:26" ht="15.75" customHeight="1">
      <c r="A29" s="105"/>
      <c r="B29" s="55" t="s">
        <v>696</v>
      </c>
      <c r="C29" s="55" t="s">
        <v>745</v>
      </c>
      <c r="D29" s="112" t="s">
        <v>762</v>
      </c>
      <c r="E29" s="112" t="s">
        <v>763</v>
      </c>
      <c r="F29" s="112" t="s">
        <v>700</v>
      </c>
      <c r="G29" s="112" t="s">
        <v>701</v>
      </c>
      <c r="H29" s="113" t="s">
        <v>748</v>
      </c>
      <c r="I29" s="113" t="s">
        <v>749</v>
      </c>
      <c r="J29" s="112" t="s">
        <v>704</v>
      </c>
      <c r="K29" s="112" t="s">
        <v>354</v>
      </c>
      <c r="L29" s="113" t="s">
        <v>705</v>
      </c>
      <c r="M29" s="113" t="s">
        <v>705</v>
      </c>
      <c r="N29" s="112" t="s">
        <v>705</v>
      </c>
      <c r="O29" s="112" t="s">
        <v>705</v>
      </c>
      <c r="P29" s="105"/>
      <c r="Q29" s="105"/>
      <c r="R29" s="105"/>
      <c r="S29" s="105"/>
      <c r="T29" s="105"/>
      <c r="U29" s="105"/>
      <c r="V29" s="105"/>
      <c r="W29" s="105"/>
      <c r="X29" s="105"/>
      <c r="Y29" s="105"/>
      <c r="Z29" s="105"/>
    </row>
    <row r="30" spans="1:26" ht="15.75" customHeight="1">
      <c r="A30" s="105"/>
      <c r="B30" s="55" t="s">
        <v>696</v>
      </c>
      <c r="C30" s="55" t="s">
        <v>745</v>
      </c>
      <c r="D30" s="112" t="s">
        <v>764</v>
      </c>
      <c r="E30" s="112" t="s">
        <v>764</v>
      </c>
      <c r="F30" s="112" t="s">
        <v>700</v>
      </c>
      <c r="G30" s="112" t="s">
        <v>701</v>
      </c>
      <c r="H30" s="113" t="s">
        <v>748</v>
      </c>
      <c r="I30" s="113" t="s">
        <v>749</v>
      </c>
      <c r="J30" s="112" t="s">
        <v>704</v>
      </c>
      <c r="K30" s="112" t="s">
        <v>354</v>
      </c>
      <c r="L30" s="113" t="s">
        <v>710</v>
      </c>
      <c r="M30" s="113" t="s">
        <v>710</v>
      </c>
      <c r="N30" s="112" t="s">
        <v>710</v>
      </c>
      <c r="O30" s="112" t="s">
        <v>710</v>
      </c>
      <c r="P30" s="105"/>
      <c r="Q30" s="105"/>
      <c r="R30" s="105"/>
      <c r="S30" s="105"/>
      <c r="T30" s="105"/>
      <c r="U30" s="105"/>
      <c r="V30" s="105"/>
      <c r="W30" s="105"/>
      <c r="X30" s="105"/>
      <c r="Y30" s="105"/>
      <c r="Z30" s="105"/>
    </row>
    <row r="31" spans="1:26" ht="15.75" customHeight="1">
      <c r="A31" s="105"/>
      <c r="B31" s="105"/>
      <c r="C31" s="107"/>
      <c r="D31" s="105"/>
      <c r="E31" s="105"/>
      <c r="F31" s="105"/>
      <c r="G31" s="105"/>
      <c r="H31" s="105"/>
      <c r="I31" s="105"/>
      <c r="J31" s="105"/>
      <c r="K31" s="105"/>
      <c r="L31" s="107"/>
      <c r="M31" s="107"/>
      <c r="N31" s="105"/>
      <c r="O31" s="105"/>
      <c r="P31" s="105"/>
      <c r="Q31" s="105"/>
      <c r="R31" s="105"/>
      <c r="S31" s="105"/>
      <c r="T31" s="105"/>
      <c r="U31" s="105"/>
      <c r="V31" s="105"/>
      <c r="W31" s="105"/>
      <c r="X31" s="105"/>
      <c r="Y31" s="105"/>
      <c r="Z31" s="105"/>
    </row>
    <row r="32" spans="1:26" ht="39.75" customHeight="1">
      <c r="A32" s="105"/>
      <c r="B32" s="105"/>
      <c r="C32" s="107"/>
      <c r="D32" s="105"/>
      <c r="E32" s="105"/>
      <c r="F32" s="105"/>
      <c r="G32" s="105"/>
      <c r="H32" s="105"/>
      <c r="I32" s="105"/>
      <c r="J32" s="105"/>
      <c r="K32" s="105"/>
      <c r="L32" s="107"/>
      <c r="M32" s="107"/>
      <c r="N32" s="105"/>
      <c r="O32" s="105"/>
      <c r="P32" s="105"/>
      <c r="Q32" s="105"/>
      <c r="R32" s="105"/>
      <c r="S32" s="105"/>
      <c r="T32" s="105"/>
      <c r="U32" s="105"/>
      <c r="V32" s="105"/>
      <c r="W32" s="105"/>
      <c r="X32" s="105"/>
      <c r="Y32" s="105"/>
      <c r="Z32" s="105"/>
    </row>
    <row r="33" spans="1:26" ht="39.75" customHeight="1">
      <c r="A33" s="105"/>
      <c r="B33" s="105"/>
      <c r="C33" s="107"/>
      <c r="D33" s="105"/>
      <c r="E33" s="105"/>
      <c r="F33" s="105"/>
      <c r="G33" s="105"/>
      <c r="H33" s="105"/>
      <c r="I33" s="105"/>
      <c r="J33" s="105"/>
      <c r="K33" s="105"/>
      <c r="L33" s="107"/>
      <c r="M33" s="107"/>
      <c r="N33" s="105"/>
      <c r="O33" s="105"/>
      <c r="P33" s="105"/>
      <c r="Q33" s="105"/>
      <c r="R33" s="105"/>
      <c r="S33" s="105"/>
      <c r="T33" s="105"/>
      <c r="U33" s="105"/>
      <c r="V33" s="105"/>
      <c r="W33" s="105"/>
      <c r="X33" s="105"/>
      <c r="Y33" s="105"/>
      <c r="Z33" s="105"/>
    </row>
    <row r="34" spans="1:26" ht="39.75" customHeight="1">
      <c r="A34" s="105"/>
      <c r="B34" s="105"/>
      <c r="C34" s="107"/>
      <c r="D34" s="105"/>
      <c r="E34" s="105"/>
      <c r="F34" s="105"/>
      <c r="G34" s="105"/>
      <c r="H34" s="105"/>
      <c r="I34" s="105"/>
      <c r="J34" s="105"/>
      <c r="K34" s="105"/>
      <c r="L34" s="107"/>
      <c r="M34" s="107"/>
      <c r="N34" s="105"/>
      <c r="O34" s="105"/>
      <c r="P34" s="105"/>
      <c r="Q34" s="105"/>
      <c r="R34" s="105"/>
      <c r="S34" s="105"/>
      <c r="T34" s="105"/>
      <c r="U34" s="105"/>
      <c r="V34" s="105"/>
      <c r="W34" s="105"/>
      <c r="X34" s="105"/>
      <c r="Y34" s="105"/>
      <c r="Z34" s="105"/>
    </row>
    <row r="35" spans="1:26" ht="39.75" customHeight="1">
      <c r="A35" s="105"/>
      <c r="B35" s="105"/>
      <c r="C35" s="107"/>
      <c r="D35" s="105"/>
      <c r="E35" s="105"/>
      <c r="F35" s="105"/>
      <c r="G35" s="105"/>
      <c r="H35" s="105"/>
      <c r="I35" s="105"/>
      <c r="J35" s="105"/>
      <c r="K35" s="105"/>
      <c r="L35" s="107"/>
      <c r="M35" s="107"/>
      <c r="N35" s="105"/>
      <c r="O35" s="105"/>
      <c r="P35" s="105"/>
      <c r="Q35" s="105"/>
      <c r="R35" s="105"/>
      <c r="S35" s="105"/>
      <c r="T35" s="105"/>
      <c r="U35" s="105"/>
      <c r="V35" s="105"/>
      <c r="W35" s="105"/>
      <c r="X35" s="105"/>
      <c r="Y35" s="105"/>
      <c r="Z35" s="105"/>
    </row>
    <row r="36" spans="1:26" ht="39.75" customHeight="1">
      <c r="A36" s="105"/>
      <c r="B36" s="105"/>
      <c r="C36" s="107"/>
      <c r="D36" s="105"/>
      <c r="E36" s="105"/>
      <c r="F36" s="105"/>
      <c r="G36" s="105"/>
      <c r="H36" s="105"/>
      <c r="I36" s="105"/>
      <c r="J36" s="105"/>
      <c r="K36" s="105"/>
      <c r="L36" s="107"/>
      <c r="M36" s="107"/>
      <c r="N36" s="105"/>
      <c r="O36" s="105"/>
      <c r="P36" s="105"/>
      <c r="Q36" s="105"/>
      <c r="R36" s="105"/>
      <c r="S36" s="105"/>
      <c r="T36" s="105"/>
      <c r="U36" s="105"/>
      <c r="V36" s="105"/>
      <c r="W36" s="105"/>
      <c r="X36" s="105"/>
      <c r="Y36" s="105"/>
      <c r="Z36" s="105"/>
    </row>
    <row r="37" spans="1:26" ht="39.75" customHeight="1">
      <c r="A37" s="105"/>
      <c r="B37" s="105"/>
      <c r="C37" s="107"/>
      <c r="D37" s="105"/>
      <c r="E37" s="105"/>
      <c r="F37" s="105"/>
      <c r="G37" s="105"/>
      <c r="H37" s="105"/>
      <c r="I37" s="105"/>
      <c r="J37" s="105"/>
      <c r="K37" s="105"/>
      <c r="L37" s="107"/>
      <c r="M37" s="107"/>
      <c r="N37" s="105"/>
      <c r="O37" s="105"/>
      <c r="P37" s="105"/>
      <c r="Q37" s="105"/>
      <c r="R37" s="105"/>
      <c r="S37" s="105"/>
      <c r="T37" s="105"/>
      <c r="U37" s="105"/>
      <c r="V37" s="105"/>
      <c r="W37" s="105"/>
      <c r="X37" s="105"/>
      <c r="Y37" s="105"/>
      <c r="Z37" s="105"/>
    </row>
    <row r="38" spans="1:26" ht="39.75" customHeight="1">
      <c r="A38" s="105"/>
      <c r="B38" s="105"/>
      <c r="C38" s="107"/>
      <c r="D38" s="105"/>
      <c r="E38" s="105"/>
      <c r="F38" s="105"/>
      <c r="G38" s="105"/>
      <c r="H38" s="105"/>
      <c r="I38" s="105"/>
      <c r="J38" s="105"/>
      <c r="K38" s="105"/>
      <c r="L38" s="107"/>
      <c r="M38" s="107"/>
      <c r="N38" s="105"/>
      <c r="O38" s="105"/>
      <c r="P38" s="105"/>
      <c r="Q38" s="105"/>
      <c r="R38" s="105"/>
      <c r="S38" s="105"/>
      <c r="T38" s="105"/>
      <c r="U38" s="105"/>
      <c r="V38" s="105"/>
      <c r="W38" s="105"/>
      <c r="X38" s="105"/>
      <c r="Y38" s="105"/>
      <c r="Z38" s="105"/>
    </row>
    <row r="39" spans="1:26" ht="39.75" customHeight="1">
      <c r="A39" s="105"/>
      <c r="B39" s="105"/>
      <c r="C39" s="107"/>
      <c r="D39" s="105"/>
      <c r="E39" s="105"/>
      <c r="F39" s="105"/>
      <c r="G39" s="105"/>
      <c r="H39" s="105"/>
      <c r="I39" s="105"/>
      <c r="J39" s="105"/>
      <c r="K39" s="105"/>
      <c r="L39" s="107"/>
      <c r="M39" s="107"/>
      <c r="N39" s="105"/>
      <c r="O39" s="105"/>
      <c r="P39" s="105"/>
      <c r="Q39" s="105"/>
      <c r="R39" s="105"/>
      <c r="S39" s="105"/>
      <c r="T39" s="105"/>
      <c r="U39" s="105"/>
      <c r="V39" s="105"/>
      <c r="W39" s="105"/>
      <c r="X39" s="105"/>
      <c r="Y39" s="105"/>
      <c r="Z39" s="105"/>
    </row>
    <row r="40" spans="1:26" ht="12.75" customHeight="1">
      <c r="A40" s="105"/>
      <c r="B40" s="105"/>
      <c r="C40" s="107"/>
      <c r="D40" s="105"/>
      <c r="E40" s="105"/>
      <c r="F40" s="105"/>
      <c r="G40" s="105"/>
      <c r="H40" s="105"/>
      <c r="I40" s="105"/>
      <c r="J40" s="105"/>
      <c r="K40" s="105"/>
      <c r="L40" s="107"/>
      <c r="M40" s="107"/>
      <c r="N40" s="105"/>
      <c r="O40" s="105"/>
      <c r="P40" s="105"/>
      <c r="Q40" s="105"/>
      <c r="R40" s="105"/>
      <c r="S40" s="105"/>
      <c r="T40" s="105"/>
      <c r="U40" s="105"/>
      <c r="V40" s="105"/>
      <c r="W40" s="105"/>
      <c r="X40" s="105"/>
      <c r="Y40" s="105"/>
      <c r="Z40" s="105"/>
    </row>
    <row r="41" spans="1:26" ht="12.75" customHeight="1">
      <c r="A41" s="105"/>
      <c r="B41" s="105"/>
      <c r="C41" s="107"/>
      <c r="D41" s="105"/>
      <c r="E41" s="105"/>
      <c r="F41" s="105"/>
      <c r="G41" s="105"/>
      <c r="H41" s="105"/>
      <c r="I41" s="105"/>
      <c r="J41" s="105"/>
      <c r="K41" s="105"/>
      <c r="L41" s="107"/>
      <c r="M41" s="107"/>
      <c r="N41" s="105"/>
      <c r="O41" s="105"/>
      <c r="P41" s="105"/>
      <c r="Q41" s="105"/>
      <c r="R41" s="105"/>
      <c r="S41" s="105"/>
      <c r="T41" s="105"/>
      <c r="U41" s="105"/>
      <c r="V41" s="105"/>
      <c r="W41" s="105"/>
      <c r="X41" s="105"/>
      <c r="Y41" s="105"/>
      <c r="Z41" s="105"/>
    </row>
    <row r="42" spans="1:26" ht="12.75" customHeight="1">
      <c r="A42" s="105"/>
      <c r="B42" s="105"/>
      <c r="C42" s="107"/>
      <c r="D42" s="105"/>
      <c r="E42" s="105"/>
      <c r="F42" s="105"/>
      <c r="G42" s="105"/>
      <c r="H42" s="105"/>
      <c r="I42" s="105"/>
      <c r="J42" s="105"/>
      <c r="K42" s="105"/>
      <c r="L42" s="107"/>
      <c r="M42" s="107"/>
      <c r="N42" s="105"/>
      <c r="O42" s="105"/>
      <c r="P42" s="105"/>
      <c r="Q42" s="105"/>
      <c r="R42" s="105"/>
      <c r="S42" s="105"/>
      <c r="T42" s="105"/>
      <c r="U42" s="105"/>
      <c r="V42" s="105"/>
      <c r="W42" s="105"/>
      <c r="X42" s="105"/>
      <c r="Y42" s="105"/>
      <c r="Z42" s="105"/>
    </row>
    <row r="43" spans="1:26" ht="12.75" customHeight="1">
      <c r="A43" s="105"/>
      <c r="B43" s="105"/>
      <c r="C43" s="107"/>
      <c r="D43" s="105"/>
      <c r="E43" s="105"/>
      <c r="F43" s="105"/>
      <c r="G43" s="105"/>
      <c r="H43" s="105"/>
      <c r="I43" s="105"/>
      <c r="J43" s="105"/>
      <c r="K43" s="105"/>
      <c r="L43" s="107"/>
      <c r="M43" s="107"/>
      <c r="N43" s="105"/>
      <c r="O43" s="105"/>
      <c r="P43" s="105"/>
      <c r="Q43" s="105"/>
      <c r="R43" s="105"/>
      <c r="S43" s="105"/>
      <c r="T43" s="105"/>
      <c r="U43" s="105"/>
      <c r="V43" s="105"/>
      <c r="W43" s="105"/>
      <c r="X43" s="105"/>
      <c r="Y43" s="105"/>
      <c r="Z43" s="105"/>
    </row>
    <row r="44" spans="1:26" ht="12.75" customHeight="1">
      <c r="A44" s="105"/>
      <c r="B44" s="105"/>
      <c r="C44" s="107"/>
      <c r="D44" s="105"/>
      <c r="E44" s="105"/>
      <c r="F44" s="105"/>
      <c r="G44" s="105"/>
      <c r="H44" s="105"/>
      <c r="I44" s="105"/>
      <c r="J44" s="105"/>
      <c r="K44" s="105"/>
      <c r="L44" s="107"/>
      <c r="M44" s="107"/>
      <c r="N44" s="105"/>
      <c r="O44" s="105"/>
      <c r="P44" s="105"/>
      <c r="Q44" s="105"/>
      <c r="R44" s="105"/>
      <c r="S44" s="105"/>
      <c r="T44" s="105"/>
      <c r="U44" s="105"/>
      <c r="V44" s="105"/>
      <c r="W44" s="105"/>
      <c r="X44" s="105"/>
      <c r="Y44" s="105"/>
      <c r="Z44" s="105"/>
    </row>
    <row r="45" spans="1:26" ht="12.75" customHeight="1">
      <c r="A45" s="105"/>
      <c r="B45" s="105"/>
      <c r="C45" s="107"/>
      <c r="D45" s="105"/>
      <c r="E45" s="105"/>
      <c r="F45" s="105"/>
      <c r="G45" s="105"/>
      <c r="H45" s="105"/>
      <c r="I45" s="105"/>
      <c r="J45" s="105"/>
      <c r="K45" s="105"/>
      <c r="L45" s="107"/>
      <c r="M45" s="107"/>
      <c r="N45" s="105"/>
      <c r="O45" s="105"/>
      <c r="P45" s="105"/>
      <c r="Q45" s="105"/>
      <c r="R45" s="105"/>
      <c r="S45" s="105"/>
      <c r="T45" s="105"/>
      <c r="U45" s="105"/>
      <c r="V45" s="105"/>
      <c r="W45" s="105"/>
      <c r="X45" s="105"/>
      <c r="Y45" s="105"/>
      <c r="Z45" s="105"/>
    </row>
    <row r="46" spans="1:26" ht="12.75" customHeight="1">
      <c r="A46" s="105"/>
      <c r="B46" s="105"/>
      <c r="C46" s="107"/>
      <c r="D46" s="105"/>
      <c r="E46" s="105"/>
      <c r="F46" s="105"/>
      <c r="G46" s="105"/>
      <c r="H46" s="105"/>
      <c r="I46" s="105"/>
      <c r="J46" s="105"/>
      <c r="K46" s="105"/>
      <c r="L46" s="107"/>
      <c r="M46" s="107"/>
      <c r="N46" s="105"/>
      <c r="O46" s="105"/>
      <c r="P46" s="105"/>
      <c r="Q46" s="105"/>
      <c r="R46" s="105"/>
      <c r="S46" s="105"/>
      <c r="T46" s="105"/>
      <c r="U46" s="105"/>
      <c r="V46" s="105"/>
      <c r="W46" s="105"/>
      <c r="X46" s="105"/>
      <c r="Y46" s="105"/>
      <c r="Z46" s="105"/>
    </row>
    <row r="47" spans="1:26" ht="12.75" customHeight="1">
      <c r="A47" s="105"/>
      <c r="B47" s="105"/>
      <c r="C47" s="107"/>
      <c r="D47" s="105"/>
      <c r="E47" s="105"/>
      <c r="F47" s="105"/>
      <c r="G47" s="105"/>
      <c r="H47" s="105"/>
      <c r="I47" s="105"/>
      <c r="J47" s="105"/>
      <c r="K47" s="105"/>
      <c r="L47" s="107"/>
      <c r="M47" s="107"/>
      <c r="N47" s="105"/>
      <c r="O47" s="105"/>
      <c r="P47" s="105"/>
      <c r="Q47" s="105"/>
      <c r="R47" s="105"/>
      <c r="S47" s="105"/>
      <c r="T47" s="105"/>
      <c r="U47" s="105"/>
      <c r="V47" s="105"/>
      <c r="W47" s="105"/>
      <c r="X47" s="105"/>
      <c r="Y47" s="105"/>
      <c r="Z47" s="105"/>
    </row>
    <row r="48" spans="1:26" ht="12.75" customHeight="1">
      <c r="A48" s="105"/>
      <c r="B48" s="105"/>
      <c r="C48" s="107"/>
      <c r="D48" s="105"/>
      <c r="E48" s="105"/>
      <c r="F48" s="105"/>
      <c r="G48" s="105"/>
      <c r="H48" s="105"/>
      <c r="I48" s="105"/>
      <c r="J48" s="105"/>
      <c r="K48" s="105"/>
      <c r="L48" s="107"/>
      <c r="M48" s="107"/>
      <c r="N48" s="105"/>
      <c r="O48" s="105"/>
      <c r="P48" s="105"/>
      <c r="Q48" s="105"/>
      <c r="R48" s="105"/>
      <c r="S48" s="105"/>
      <c r="T48" s="105"/>
      <c r="U48" s="105"/>
      <c r="V48" s="105"/>
      <c r="W48" s="105"/>
      <c r="X48" s="105"/>
      <c r="Y48" s="105"/>
      <c r="Z48" s="105"/>
    </row>
    <row r="49" spans="1:26" ht="12.75" customHeight="1">
      <c r="A49" s="105"/>
      <c r="B49" s="105"/>
      <c r="C49" s="107"/>
      <c r="D49" s="105"/>
      <c r="E49" s="105"/>
      <c r="F49" s="105"/>
      <c r="G49" s="105"/>
      <c r="H49" s="105"/>
      <c r="I49" s="105"/>
      <c r="J49" s="105"/>
      <c r="K49" s="105"/>
      <c r="L49" s="107"/>
      <c r="M49" s="107"/>
      <c r="N49" s="105"/>
      <c r="O49" s="105"/>
      <c r="P49" s="105"/>
      <c r="Q49" s="105"/>
      <c r="R49" s="105"/>
      <c r="S49" s="105"/>
      <c r="T49" s="105"/>
      <c r="U49" s="105"/>
      <c r="V49" s="105"/>
      <c r="W49" s="105"/>
      <c r="X49" s="105"/>
      <c r="Y49" s="105"/>
      <c r="Z49" s="105"/>
    </row>
    <row r="50" spans="1:26" ht="12.75" customHeight="1">
      <c r="A50" s="105"/>
      <c r="B50" s="105"/>
      <c r="C50" s="107"/>
      <c r="D50" s="105"/>
      <c r="E50" s="105"/>
      <c r="F50" s="105"/>
      <c r="G50" s="105"/>
      <c r="H50" s="105"/>
      <c r="I50" s="105"/>
      <c r="J50" s="105"/>
      <c r="K50" s="105"/>
      <c r="L50" s="107"/>
      <c r="M50" s="107"/>
      <c r="N50" s="105"/>
      <c r="O50" s="105"/>
      <c r="P50" s="105"/>
      <c r="Q50" s="105"/>
      <c r="R50" s="105"/>
      <c r="S50" s="105"/>
      <c r="T50" s="105"/>
      <c r="U50" s="105"/>
      <c r="V50" s="105"/>
      <c r="W50" s="105"/>
      <c r="X50" s="105"/>
      <c r="Y50" s="105"/>
      <c r="Z50" s="105"/>
    </row>
    <row r="51" spans="1:26" ht="12.75" customHeight="1">
      <c r="A51" s="105"/>
      <c r="B51" s="105"/>
      <c r="C51" s="107"/>
      <c r="D51" s="105"/>
      <c r="E51" s="105"/>
      <c r="F51" s="105"/>
      <c r="G51" s="105"/>
      <c r="H51" s="105"/>
      <c r="I51" s="105"/>
      <c r="J51" s="105"/>
      <c r="K51" s="105"/>
      <c r="L51" s="107"/>
      <c r="M51" s="107"/>
      <c r="N51" s="105"/>
      <c r="O51" s="105"/>
      <c r="P51" s="105"/>
      <c r="Q51" s="105"/>
      <c r="R51" s="105"/>
      <c r="S51" s="105"/>
      <c r="T51" s="105"/>
      <c r="U51" s="105"/>
      <c r="V51" s="105"/>
      <c r="W51" s="105"/>
      <c r="X51" s="105"/>
      <c r="Y51" s="105"/>
      <c r="Z51" s="105"/>
    </row>
    <row r="52" spans="1:26" ht="12.75" customHeight="1">
      <c r="A52" s="105"/>
      <c r="B52" s="105"/>
      <c r="C52" s="107"/>
      <c r="D52" s="105"/>
      <c r="E52" s="105"/>
      <c r="F52" s="105"/>
      <c r="G52" s="105"/>
      <c r="H52" s="105"/>
      <c r="I52" s="105"/>
      <c r="J52" s="105"/>
      <c r="K52" s="105"/>
      <c r="L52" s="107"/>
      <c r="M52" s="107"/>
      <c r="N52" s="105"/>
      <c r="O52" s="105"/>
      <c r="P52" s="105"/>
      <c r="Q52" s="105"/>
      <c r="R52" s="105"/>
      <c r="S52" s="105"/>
      <c r="T52" s="105"/>
      <c r="U52" s="105"/>
      <c r="V52" s="105"/>
      <c r="W52" s="105"/>
      <c r="X52" s="105"/>
      <c r="Y52" s="105"/>
      <c r="Z52" s="105"/>
    </row>
    <row r="53" spans="1:26" ht="12.75" customHeight="1">
      <c r="A53" s="105"/>
      <c r="B53" s="105"/>
      <c r="C53" s="107"/>
      <c r="D53" s="105"/>
      <c r="E53" s="105"/>
      <c r="F53" s="105"/>
      <c r="G53" s="105"/>
      <c r="H53" s="105"/>
      <c r="I53" s="105"/>
      <c r="J53" s="105"/>
      <c r="K53" s="105"/>
      <c r="L53" s="107"/>
      <c r="M53" s="107"/>
      <c r="N53" s="105"/>
      <c r="O53" s="105"/>
      <c r="P53" s="105"/>
      <c r="Q53" s="105"/>
      <c r="R53" s="105"/>
      <c r="S53" s="105"/>
      <c r="T53" s="105"/>
      <c r="U53" s="105"/>
      <c r="V53" s="105"/>
      <c r="W53" s="105"/>
      <c r="X53" s="105"/>
      <c r="Y53" s="105"/>
      <c r="Z53" s="105"/>
    </row>
    <row r="54" spans="1:26" ht="12.75" customHeight="1">
      <c r="A54" s="105"/>
      <c r="B54" s="105"/>
      <c r="C54" s="107"/>
      <c r="D54" s="105"/>
      <c r="E54" s="105"/>
      <c r="F54" s="105"/>
      <c r="G54" s="105"/>
      <c r="H54" s="105"/>
      <c r="I54" s="105"/>
      <c r="J54" s="105"/>
      <c r="K54" s="105"/>
      <c r="L54" s="107"/>
      <c r="M54" s="107"/>
      <c r="N54" s="105"/>
      <c r="O54" s="105"/>
      <c r="P54" s="105"/>
      <c r="Q54" s="105"/>
      <c r="R54" s="105"/>
      <c r="S54" s="105"/>
      <c r="T54" s="105"/>
      <c r="U54" s="105"/>
      <c r="V54" s="105"/>
      <c r="W54" s="105"/>
      <c r="X54" s="105"/>
      <c r="Y54" s="105"/>
      <c r="Z54" s="105"/>
    </row>
    <row r="55" spans="1:26" ht="12.75" customHeight="1">
      <c r="A55" s="105"/>
      <c r="B55" s="105"/>
      <c r="C55" s="107"/>
      <c r="D55" s="105"/>
      <c r="E55" s="105"/>
      <c r="F55" s="105"/>
      <c r="G55" s="105"/>
      <c r="H55" s="105"/>
      <c r="I55" s="105"/>
      <c r="J55" s="105"/>
      <c r="K55" s="105"/>
      <c r="L55" s="107"/>
      <c r="M55" s="107"/>
      <c r="N55" s="105"/>
      <c r="O55" s="105"/>
      <c r="P55" s="105"/>
      <c r="Q55" s="105"/>
      <c r="R55" s="105"/>
      <c r="S55" s="105"/>
      <c r="T55" s="105"/>
      <c r="U55" s="105"/>
      <c r="V55" s="105"/>
      <c r="W55" s="105"/>
      <c r="X55" s="105"/>
      <c r="Y55" s="105"/>
      <c r="Z55" s="105"/>
    </row>
    <row r="56" spans="1:26" ht="12.75" customHeight="1">
      <c r="A56" s="105"/>
      <c r="B56" s="105"/>
      <c r="C56" s="107"/>
      <c r="D56" s="105"/>
      <c r="E56" s="105"/>
      <c r="F56" s="105"/>
      <c r="G56" s="105"/>
      <c r="H56" s="105"/>
      <c r="I56" s="105"/>
      <c r="J56" s="105"/>
      <c r="K56" s="105"/>
      <c r="L56" s="107"/>
      <c r="M56" s="107"/>
      <c r="N56" s="105"/>
      <c r="O56" s="105"/>
      <c r="P56" s="105"/>
      <c r="Q56" s="105"/>
      <c r="R56" s="105"/>
      <c r="S56" s="105"/>
      <c r="T56" s="105"/>
      <c r="U56" s="105"/>
      <c r="V56" s="105"/>
      <c r="W56" s="105"/>
      <c r="X56" s="105"/>
      <c r="Y56" s="105"/>
      <c r="Z56" s="105"/>
    </row>
    <row r="57" spans="1:26" ht="12.75" customHeight="1">
      <c r="A57" s="105"/>
      <c r="B57" s="105"/>
      <c r="C57" s="107"/>
      <c r="D57" s="105"/>
      <c r="E57" s="105"/>
      <c r="F57" s="105"/>
      <c r="G57" s="105"/>
      <c r="H57" s="105"/>
      <c r="I57" s="105"/>
      <c r="J57" s="105"/>
      <c r="K57" s="105"/>
      <c r="L57" s="107"/>
      <c r="M57" s="107"/>
      <c r="N57" s="105"/>
      <c r="O57" s="105"/>
      <c r="P57" s="105"/>
      <c r="Q57" s="105"/>
      <c r="R57" s="105"/>
      <c r="S57" s="105"/>
      <c r="T57" s="105"/>
      <c r="U57" s="105"/>
      <c r="V57" s="105"/>
      <c r="W57" s="105"/>
      <c r="X57" s="105"/>
      <c r="Y57" s="105"/>
      <c r="Z57" s="105"/>
    </row>
    <row r="58" spans="1:26" ht="12.75" customHeight="1">
      <c r="A58" s="105"/>
      <c r="B58" s="105"/>
      <c r="C58" s="107"/>
      <c r="D58" s="105"/>
      <c r="E58" s="105"/>
      <c r="F58" s="105"/>
      <c r="G58" s="105"/>
      <c r="H58" s="105"/>
      <c r="I58" s="105"/>
      <c r="J58" s="105"/>
      <c r="K58" s="105"/>
      <c r="L58" s="107"/>
      <c r="M58" s="107"/>
      <c r="N58" s="105"/>
      <c r="O58" s="105"/>
      <c r="P58" s="105"/>
      <c r="Q58" s="105"/>
      <c r="R58" s="105"/>
      <c r="S58" s="105"/>
      <c r="T58" s="105"/>
      <c r="U58" s="105"/>
      <c r="V58" s="105"/>
      <c r="W58" s="105"/>
      <c r="X58" s="105"/>
      <c r="Y58" s="105"/>
      <c r="Z58" s="105"/>
    </row>
    <row r="59" spans="1:26" ht="12.75" customHeight="1">
      <c r="A59" s="105"/>
      <c r="B59" s="105"/>
      <c r="C59" s="107"/>
      <c r="D59" s="105"/>
      <c r="E59" s="105"/>
      <c r="F59" s="105"/>
      <c r="G59" s="105"/>
      <c r="H59" s="105"/>
      <c r="I59" s="105"/>
      <c r="J59" s="105"/>
      <c r="K59" s="105"/>
      <c r="L59" s="107"/>
      <c r="M59" s="107"/>
      <c r="N59" s="105"/>
      <c r="O59" s="105"/>
      <c r="P59" s="105"/>
      <c r="Q59" s="105"/>
      <c r="R59" s="105"/>
      <c r="S59" s="105"/>
      <c r="T59" s="105"/>
      <c r="U59" s="105"/>
      <c r="V59" s="105"/>
      <c r="W59" s="105"/>
      <c r="X59" s="105"/>
      <c r="Y59" s="105"/>
      <c r="Z59" s="105"/>
    </row>
    <row r="60" spans="1:26" ht="12.75" customHeight="1">
      <c r="A60" s="105"/>
      <c r="B60" s="105"/>
      <c r="C60" s="107"/>
      <c r="D60" s="105"/>
      <c r="E60" s="105"/>
      <c r="F60" s="105"/>
      <c r="G60" s="105"/>
      <c r="H60" s="105"/>
      <c r="I60" s="105"/>
      <c r="J60" s="105"/>
      <c r="K60" s="105"/>
      <c r="L60" s="107"/>
      <c r="M60" s="107"/>
      <c r="N60" s="105"/>
      <c r="O60" s="105"/>
      <c r="P60" s="105"/>
      <c r="Q60" s="105"/>
      <c r="R60" s="105"/>
      <c r="S60" s="105"/>
      <c r="T60" s="105"/>
      <c r="U60" s="105"/>
      <c r="V60" s="105"/>
      <c r="W60" s="105"/>
      <c r="X60" s="105"/>
      <c r="Y60" s="105"/>
      <c r="Z60" s="105"/>
    </row>
    <row r="61" spans="1:26" ht="12.75" customHeight="1">
      <c r="A61" s="105"/>
      <c r="B61" s="105"/>
      <c r="C61" s="107"/>
      <c r="D61" s="105"/>
      <c r="E61" s="105"/>
      <c r="F61" s="105"/>
      <c r="G61" s="105"/>
      <c r="H61" s="105"/>
      <c r="I61" s="105"/>
      <c r="J61" s="105"/>
      <c r="K61" s="105"/>
      <c r="L61" s="107"/>
      <c r="M61" s="107"/>
      <c r="N61" s="105"/>
      <c r="O61" s="105"/>
      <c r="P61" s="105"/>
      <c r="Q61" s="105"/>
      <c r="R61" s="105"/>
      <c r="S61" s="105"/>
      <c r="T61" s="105"/>
      <c r="U61" s="105"/>
      <c r="V61" s="105"/>
      <c r="W61" s="105"/>
      <c r="X61" s="105"/>
      <c r="Y61" s="105"/>
      <c r="Z61" s="105"/>
    </row>
    <row r="62" spans="1:26" ht="12.75" customHeight="1">
      <c r="A62" s="105"/>
      <c r="B62" s="105"/>
      <c r="C62" s="107"/>
      <c r="D62" s="105"/>
      <c r="E62" s="105"/>
      <c r="F62" s="105"/>
      <c r="G62" s="105"/>
      <c r="H62" s="105"/>
      <c r="I62" s="105"/>
      <c r="J62" s="105"/>
      <c r="K62" s="105"/>
      <c r="L62" s="107"/>
      <c r="M62" s="107"/>
      <c r="N62" s="105"/>
      <c r="O62" s="105"/>
      <c r="P62" s="105"/>
      <c r="Q62" s="105"/>
      <c r="R62" s="105"/>
      <c r="S62" s="105"/>
      <c r="T62" s="105"/>
      <c r="U62" s="105"/>
      <c r="V62" s="105"/>
      <c r="W62" s="105"/>
      <c r="X62" s="105"/>
      <c r="Y62" s="105"/>
      <c r="Z62" s="105"/>
    </row>
    <row r="63" spans="1:26" ht="12.75" customHeight="1">
      <c r="A63" s="105"/>
      <c r="B63" s="105"/>
      <c r="C63" s="107"/>
      <c r="D63" s="105"/>
      <c r="E63" s="105"/>
      <c r="F63" s="105"/>
      <c r="G63" s="105"/>
      <c r="H63" s="105"/>
      <c r="I63" s="105"/>
      <c r="J63" s="105"/>
      <c r="K63" s="105"/>
      <c r="L63" s="107"/>
      <c r="M63" s="107"/>
      <c r="N63" s="105"/>
      <c r="O63" s="105"/>
      <c r="P63" s="105"/>
      <c r="Q63" s="105"/>
      <c r="R63" s="105"/>
      <c r="S63" s="105"/>
      <c r="T63" s="105"/>
      <c r="U63" s="105"/>
      <c r="V63" s="105"/>
      <c r="W63" s="105"/>
      <c r="X63" s="105"/>
      <c r="Y63" s="105"/>
      <c r="Z63" s="105"/>
    </row>
    <row r="64" spans="1:26" ht="12.75" customHeight="1">
      <c r="A64" s="105"/>
      <c r="B64" s="105"/>
      <c r="C64" s="107"/>
      <c r="D64" s="105"/>
      <c r="E64" s="105"/>
      <c r="F64" s="105"/>
      <c r="G64" s="105"/>
      <c r="H64" s="105"/>
      <c r="I64" s="105"/>
      <c r="J64" s="105"/>
      <c r="K64" s="105"/>
      <c r="L64" s="107"/>
      <c r="M64" s="107"/>
      <c r="N64" s="105"/>
      <c r="O64" s="105"/>
      <c r="P64" s="105"/>
      <c r="Q64" s="105"/>
      <c r="R64" s="105"/>
      <c r="S64" s="105"/>
      <c r="T64" s="105"/>
      <c r="U64" s="105"/>
      <c r="V64" s="105"/>
      <c r="W64" s="105"/>
      <c r="X64" s="105"/>
      <c r="Y64" s="105"/>
      <c r="Z64" s="105"/>
    </row>
    <row r="65" spans="1:26" ht="12.75" customHeight="1">
      <c r="A65" s="105"/>
      <c r="B65" s="105"/>
      <c r="C65" s="107"/>
      <c r="D65" s="105"/>
      <c r="E65" s="105"/>
      <c r="F65" s="105"/>
      <c r="G65" s="105"/>
      <c r="H65" s="105"/>
      <c r="I65" s="105"/>
      <c r="J65" s="105"/>
      <c r="K65" s="105"/>
      <c r="L65" s="107"/>
      <c r="M65" s="107"/>
      <c r="N65" s="105"/>
      <c r="O65" s="105"/>
      <c r="P65" s="105"/>
      <c r="Q65" s="105"/>
      <c r="R65" s="105"/>
      <c r="S65" s="105"/>
      <c r="T65" s="105"/>
      <c r="U65" s="105"/>
      <c r="V65" s="105"/>
      <c r="W65" s="105"/>
      <c r="X65" s="105"/>
      <c r="Y65" s="105"/>
      <c r="Z65" s="105"/>
    </row>
    <row r="66" spans="1:26" ht="12.75" customHeight="1">
      <c r="A66" s="105"/>
      <c r="B66" s="105"/>
      <c r="C66" s="107"/>
      <c r="D66" s="105"/>
      <c r="E66" s="105"/>
      <c r="F66" s="105"/>
      <c r="G66" s="105"/>
      <c r="H66" s="105"/>
      <c r="I66" s="105"/>
      <c r="J66" s="105"/>
      <c r="K66" s="105"/>
      <c r="L66" s="107"/>
      <c r="M66" s="107"/>
      <c r="N66" s="105"/>
      <c r="O66" s="105"/>
      <c r="P66" s="105"/>
      <c r="Q66" s="105"/>
      <c r="R66" s="105"/>
      <c r="S66" s="105"/>
      <c r="T66" s="105"/>
      <c r="U66" s="105"/>
      <c r="V66" s="105"/>
      <c r="W66" s="105"/>
      <c r="X66" s="105"/>
      <c r="Y66" s="105"/>
      <c r="Z66" s="105"/>
    </row>
    <row r="67" spans="1:26" ht="12.75" customHeight="1">
      <c r="A67" s="105"/>
      <c r="B67" s="105"/>
      <c r="C67" s="107"/>
      <c r="D67" s="105"/>
      <c r="E67" s="105"/>
      <c r="F67" s="105"/>
      <c r="G67" s="105"/>
      <c r="H67" s="105"/>
      <c r="I67" s="105"/>
      <c r="J67" s="105"/>
      <c r="K67" s="105"/>
      <c r="L67" s="107"/>
      <c r="M67" s="107"/>
      <c r="N67" s="105"/>
      <c r="O67" s="105"/>
      <c r="P67" s="105"/>
      <c r="Q67" s="105"/>
      <c r="R67" s="105"/>
      <c r="S67" s="105"/>
      <c r="T67" s="105"/>
      <c r="U67" s="105"/>
      <c r="V67" s="105"/>
      <c r="W67" s="105"/>
      <c r="X67" s="105"/>
      <c r="Y67" s="105"/>
      <c r="Z67" s="105"/>
    </row>
    <row r="68" spans="1:26" ht="12.75" customHeight="1">
      <c r="A68" s="105"/>
      <c r="B68" s="105"/>
      <c r="C68" s="107"/>
      <c r="D68" s="105"/>
      <c r="E68" s="105"/>
      <c r="F68" s="105"/>
      <c r="G68" s="105"/>
      <c r="H68" s="105"/>
      <c r="I68" s="105"/>
      <c r="J68" s="105"/>
      <c r="K68" s="105"/>
      <c r="L68" s="107"/>
      <c r="M68" s="107"/>
      <c r="N68" s="105"/>
      <c r="O68" s="105"/>
      <c r="P68" s="105"/>
      <c r="Q68" s="105"/>
      <c r="R68" s="105"/>
      <c r="S68" s="105"/>
      <c r="T68" s="105"/>
      <c r="U68" s="105"/>
      <c r="V68" s="105"/>
      <c r="W68" s="105"/>
      <c r="X68" s="105"/>
      <c r="Y68" s="105"/>
      <c r="Z68" s="105"/>
    </row>
    <row r="69" spans="1:26" ht="12.75" customHeight="1">
      <c r="A69" s="105"/>
      <c r="B69" s="105"/>
      <c r="C69" s="107"/>
      <c r="D69" s="105"/>
      <c r="E69" s="105"/>
      <c r="F69" s="105"/>
      <c r="G69" s="105"/>
      <c r="H69" s="105"/>
      <c r="I69" s="105"/>
      <c r="J69" s="105"/>
      <c r="K69" s="105"/>
      <c r="L69" s="107"/>
      <c r="M69" s="107"/>
      <c r="N69" s="105"/>
      <c r="O69" s="105"/>
      <c r="P69" s="105"/>
      <c r="Q69" s="105"/>
      <c r="R69" s="105"/>
      <c r="S69" s="105"/>
      <c r="T69" s="105"/>
      <c r="U69" s="105"/>
      <c r="V69" s="105"/>
      <c r="W69" s="105"/>
      <c r="X69" s="105"/>
      <c r="Y69" s="105"/>
      <c r="Z69" s="105"/>
    </row>
    <row r="70" spans="1:26" ht="12.75" customHeight="1">
      <c r="A70" s="105"/>
      <c r="B70" s="105"/>
      <c r="C70" s="107"/>
      <c r="D70" s="105"/>
      <c r="E70" s="105"/>
      <c r="F70" s="105"/>
      <c r="G70" s="105"/>
      <c r="H70" s="105"/>
      <c r="I70" s="105"/>
      <c r="J70" s="105"/>
      <c r="K70" s="105"/>
      <c r="L70" s="107"/>
      <c r="M70" s="107"/>
      <c r="N70" s="105"/>
      <c r="O70" s="105"/>
      <c r="P70" s="105"/>
      <c r="Q70" s="105"/>
      <c r="R70" s="105"/>
      <c r="S70" s="105"/>
      <c r="T70" s="105"/>
      <c r="U70" s="105"/>
      <c r="V70" s="105"/>
      <c r="W70" s="105"/>
      <c r="X70" s="105"/>
      <c r="Y70" s="105"/>
      <c r="Z70" s="105"/>
    </row>
    <row r="71" spans="1:26" ht="12.75" customHeight="1">
      <c r="A71" s="105"/>
      <c r="B71" s="105"/>
      <c r="C71" s="107"/>
      <c r="D71" s="105"/>
      <c r="E71" s="105"/>
      <c r="F71" s="105"/>
      <c r="G71" s="105"/>
      <c r="H71" s="105"/>
      <c r="I71" s="105"/>
      <c r="J71" s="105"/>
      <c r="K71" s="105"/>
      <c r="L71" s="107"/>
      <c r="M71" s="107"/>
      <c r="N71" s="105"/>
      <c r="O71" s="105"/>
      <c r="P71" s="105"/>
      <c r="Q71" s="105"/>
      <c r="R71" s="105"/>
      <c r="S71" s="105"/>
      <c r="T71" s="105"/>
      <c r="U71" s="105"/>
      <c r="V71" s="105"/>
      <c r="W71" s="105"/>
      <c r="X71" s="105"/>
      <c r="Y71" s="105"/>
      <c r="Z71" s="105"/>
    </row>
    <row r="72" spans="1:26" ht="12.75" customHeight="1">
      <c r="A72" s="105"/>
      <c r="B72" s="105"/>
      <c r="C72" s="107"/>
      <c r="D72" s="105"/>
      <c r="E72" s="105"/>
      <c r="F72" s="105"/>
      <c r="G72" s="105"/>
      <c r="H72" s="105"/>
      <c r="I72" s="105"/>
      <c r="J72" s="105"/>
      <c r="K72" s="105"/>
      <c r="L72" s="107"/>
      <c r="M72" s="107"/>
      <c r="N72" s="105"/>
      <c r="O72" s="105"/>
      <c r="P72" s="105"/>
      <c r="Q72" s="105"/>
      <c r="R72" s="105"/>
      <c r="S72" s="105"/>
      <c r="T72" s="105"/>
      <c r="U72" s="105"/>
      <c r="V72" s="105"/>
      <c r="W72" s="105"/>
      <c r="X72" s="105"/>
      <c r="Y72" s="105"/>
      <c r="Z72" s="105"/>
    </row>
    <row r="73" spans="1:26" ht="12.75" customHeight="1">
      <c r="A73" s="105"/>
      <c r="B73" s="105"/>
      <c r="C73" s="107"/>
      <c r="D73" s="105"/>
      <c r="E73" s="105"/>
      <c r="F73" s="105"/>
      <c r="G73" s="105"/>
      <c r="H73" s="105"/>
      <c r="I73" s="105"/>
      <c r="J73" s="105"/>
      <c r="K73" s="105"/>
      <c r="L73" s="107"/>
      <c r="M73" s="107"/>
      <c r="N73" s="105"/>
      <c r="O73" s="105"/>
      <c r="P73" s="105"/>
      <c r="Q73" s="105"/>
      <c r="R73" s="105"/>
      <c r="S73" s="105"/>
      <c r="T73" s="105"/>
      <c r="U73" s="105"/>
      <c r="V73" s="105"/>
      <c r="W73" s="105"/>
      <c r="X73" s="105"/>
      <c r="Y73" s="105"/>
      <c r="Z73" s="105"/>
    </row>
    <row r="74" spans="1:26" ht="12.75" customHeight="1">
      <c r="A74" s="105"/>
      <c r="B74" s="105"/>
      <c r="C74" s="107"/>
      <c r="D74" s="105"/>
      <c r="E74" s="105"/>
      <c r="F74" s="105"/>
      <c r="G74" s="105"/>
      <c r="H74" s="105"/>
      <c r="I74" s="105"/>
      <c r="J74" s="105"/>
      <c r="K74" s="105"/>
      <c r="L74" s="107"/>
      <c r="M74" s="107"/>
      <c r="N74" s="105"/>
      <c r="O74" s="105"/>
      <c r="P74" s="105"/>
      <c r="Q74" s="105"/>
      <c r="R74" s="105"/>
      <c r="S74" s="105"/>
      <c r="T74" s="105"/>
      <c r="U74" s="105"/>
      <c r="V74" s="105"/>
      <c r="W74" s="105"/>
      <c r="X74" s="105"/>
      <c r="Y74" s="105"/>
      <c r="Z74" s="105"/>
    </row>
    <row r="75" spans="1:26" ht="12.75" customHeight="1">
      <c r="A75" s="105"/>
      <c r="B75" s="105"/>
      <c r="C75" s="107"/>
      <c r="D75" s="105"/>
      <c r="E75" s="105"/>
      <c r="F75" s="105"/>
      <c r="G75" s="105"/>
      <c r="H75" s="105"/>
      <c r="I75" s="105"/>
      <c r="J75" s="105"/>
      <c r="K75" s="105"/>
      <c r="L75" s="107"/>
      <c r="M75" s="107"/>
      <c r="N75" s="105"/>
      <c r="O75" s="105"/>
      <c r="P75" s="105"/>
      <c r="Q75" s="105"/>
      <c r="R75" s="105"/>
      <c r="S75" s="105"/>
      <c r="T75" s="105"/>
      <c r="U75" s="105"/>
      <c r="V75" s="105"/>
      <c r="W75" s="105"/>
      <c r="X75" s="105"/>
      <c r="Y75" s="105"/>
      <c r="Z75" s="105"/>
    </row>
    <row r="76" spans="1:26" ht="12.75" customHeight="1">
      <c r="A76" s="105"/>
      <c r="B76" s="105"/>
      <c r="C76" s="107"/>
      <c r="D76" s="105"/>
      <c r="E76" s="105"/>
      <c r="F76" s="105"/>
      <c r="G76" s="105"/>
      <c r="H76" s="105"/>
      <c r="I76" s="105"/>
      <c r="J76" s="105"/>
      <c r="K76" s="105"/>
      <c r="L76" s="107"/>
      <c r="M76" s="107"/>
      <c r="N76" s="105"/>
      <c r="O76" s="105"/>
      <c r="P76" s="105"/>
      <c r="Q76" s="105"/>
      <c r="R76" s="105"/>
      <c r="S76" s="105"/>
      <c r="T76" s="105"/>
      <c r="U76" s="105"/>
      <c r="V76" s="105"/>
      <c r="W76" s="105"/>
      <c r="X76" s="105"/>
      <c r="Y76" s="105"/>
      <c r="Z76" s="105"/>
    </row>
    <row r="77" spans="1:26" ht="12.75" customHeight="1">
      <c r="A77" s="105"/>
      <c r="B77" s="105"/>
      <c r="C77" s="107"/>
      <c r="D77" s="105"/>
      <c r="E77" s="105"/>
      <c r="F77" s="105"/>
      <c r="G77" s="105"/>
      <c r="H77" s="105"/>
      <c r="I77" s="105"/>
      <c r="J77" s="105"/>
      <c r="K77" s="105"/>
      <c r="L77" s="107"/>
      <c r="M77" s="107"/>
      <c r="N77" s="105"/>
      <c r="O77" s="105"/>
      <c r="P77" s="105"/>
      <c r="Q77" s="105"/>
      <c r="R77" s="105"/>
      <c r="S77" s="105"/>
      <c r="T77" s="105"/>
      <c r="U77" s="105"/>
      <c r="V77" s="105"/>
      <c r="W77" s="105"/>
      <c r="X77" s="105"/>
      <c r="Y77" s="105"/>
      <c r="Z77" s="105"/>
    </row>
    <row r="78" spans="1:26" ht="12.75" customHeight="1">
      <c r="A78" s="105"/>
      <c r="B78" s="105"/>
      <c r="C78" s="107"/>
      <c r="D78" s="105"/>
      <c r="E78" s="105"/>
      <c r="F78" s="105"/>
      <c r="G78" s="105"/>
      <c r="H78" s="105"/>
      <c r="I78" s="105"/>
      <c r="J78" s="105"/>
      <c r="K78" s="105"/>
      <c r="L78" s="107"/>
      <c r="M78" s="107"/>
      <c r="N78" s="105"/>
      <c r="O78" s="105"/>
      <c r="P78" s="105"/>
      <c r="Q78" s="105"/>
      <c r="R78" s="105"/>
      <c r="S78" s="105"/>
      <c r="T78" s="105"/>
      <c r="U78" s="105"/>
      <c r="V78" s="105"/>
      <c r="W78" s="105"/>
      <c r="X78" s="105"/>
      <c r="Y78" s="105"/>
      <c r="Z78" s="105"/>
    </row>
    <row r="79" spans="1:26" ht="12.75" customHeight="1">
      <c r="A79" s="105"/>
      <c r="B79" s="105"/>
      <c r="C79" s="107"/>
      <c r="D79" s="105"/>
      <c r="E79" s="105"/>
      <c r="F79" s="105"/>
      <c r="G79" s="105"/>
      <c r="H79" s="105"/>
      <c r="I79" s="105"/>
      <c r="J79" s="105"/>
      <c r="K79" s="105"/>
      <c r="L79" s="107"/>
      <c r="M79" s="107"/>
      <c r="N79" s="105"/>
      <c r="O79" s="105"/>
      <c r="P79" s="105"/>
      <c r="Q79" s="105"/>
      <c r="R79" s="105"/>
      <c r="S79" s="105"/>
      <c r="T79" s="105"/>
      <c r="U79" s="105"/>
      <c r="V79" s="105"/>
      <c r="W79" s="105"/>
      <c r="X79" s="105"/>
      <c r="Y79" s="105"/>
      <c r="Z79" s="105"/>
    </row>
    <row r="80" spans="1:26" ht="12.75" customHeight="1">
      <c r="A80" s="105"/>
      <c r="B80" s="105"/>
      <c r="C80" s="107"/>
      <c r="D80" s="105"/>
      <c r="E80" s="105"/>
      <c r="F80" s="105"/>
      <c r="G80" s="105"/>
      <c r="H80" s="105"/>
      <c r="I80" s="105"/>
      <c r="J80" s="105"/>
      <c r="K80" s="105"/>
      <c r="L80" s="107"/>
      <c r="M80" s="107"/>
      <c r="N80" s="105"/>
      <c r="O80" s="105"/>
      <c r="P80" s="105"/>
      <c r="Q80" s="105"/>
      <c r="R80" s="105"/>
      <c r="S80" s="105"/>
      <c r="T80" s="105"/>
      <c r="U80" s="105"/>
      <c r="V80" s="105"/>
      <c r="W80" s="105"/>
      <c r="X80" s="105"/>
      <c r="Y80" s="105"/>
      <c r="Z80" s="105"/>
    </row>
    <row r="81" spans="1:26" ht="12.75" customHeight="1">
      <c r="A81" s="105"/>
      <c r="B81" s="105"/>
      <c r="C81" s="107"/>
      <c r="D81" s="105"/>
      <c r="E81" s="105"/>
      <c r="F81" s="105"/>
      <c r="G81" s="105"/>
      <c r="H81" s="105"/>
      <c r="I81" s="105"/>
      <c r="J81" s="105"/>
      <c r="K81" s="105"/>
      <c r="L81" s="107"/>
      <c r="M81" s="107"/>
      <c r="N81" s="105"/>
      <c r="O81" s="105"/>
      <c r="P81" s="105"/>
      <c r="Q81" s="105"/>
      <c r="R81" s="105"/>
      <c r="S81" s="105"/>
      <c r="T81" s="105"/>
      <c r="U81" s="105"/>
      <c r="V81" s="105"/>
      <c r="W81" s="105"/>
      <c r="X81" s="105"/>
      <c r="Y81" s="105"/>
      <c r="Z81" s="105"/>
    </row>
    <row r="82" spans="1:26" ht="12.75" customHeight="1">
      <c r="A82" s="105"/>
      <c r="B82" s="105"/>
      <c r="C82" s="107"/>
      <c r="D82" s="105"/>
      <c r="E82" s="105"/>
      <c r="F82" s="105"/>
      <c r="G82" s="105"/>
      <c r="H82" s="105"/>
      <c r="I82" s="105"/>
      <c r="J82" s="105"/>
      <c r="K82" s="105"/>
      <c r="L82" s="107"/>
      <c r="M82" s="107"/>
      <c r="N82" s="105"/>
      <c r="O82" s="105"/>
      <c r="P82" s="105"/>
      <c r="Q82" s="105"/>
      <c r="R82" s="105"/>
      <c r="S82" s="105"/>
      <c r="T82" s="105"/>
      <c r="U82" s="105"/>
      <c r="V82" s="105"/>
      <c r="W82" s="105"/>
      <c r="X82" s="105"/>
      <c r="Y82" s="105"/>
      <c r="Z82" s="105"/>
    </row>
    <row r="83" spans="1:26" ht="12.75" customHeight="1">
      <c r="A83" s="105"/>
      <c r="B83" s="105"/>
      <c r="C83" s="107"/>
      <c r="D83" s="105"/>
      <c r="E83" s="105"/>
      <c r="F83" s="105"/>
      <c r="G83" s="105"/>
      <c r="H83" s="105"/>
      <c r="I83" s="105"/>
      <c r="J83" s="105"/>
      <c r="K83" s="105"/>
      <c r="L83" s="107"/>
      <c r="M83" s="107"/>
      <c r="N83" s="105"/>
      <c r="O83" s="105"/>
      <c r="P83" s="105"/>
      <c r="Q83" s="105"/>
      <c r="R83" s="105"/>
      <c r="S83" s="105"/>
      <c r="T83" s="105"/>
      <c r="U83" s="105"/>
      <c r="V83" s="105"/>
      <c r="W83" s="105"/>
      <c r="X83" s="105"/>
      <c r="Y83" s="105"/>
      <c r="Z83" s="105"/>
    </row>
    <row r="84" spans="1:26" ht="12.75" customHeight="1">
      <c r="A84" s="105"/>
      <c r="B84" s="105"/>
      <c r="C84" s="107"/>
      <c r="D84" s="105"/>
      <c r="E84" s="105"/>
      <c r="F84" s="105"/>
      <c r="G84" s="105"/>
      <c r="H84" s="105"/>
      <c r="I84" s="105"/>
      <c r="J84" s="105"/>
      <c r="K84" s="105"/>
      <c r="L84" s="107"/>
      <c r="M84" s="107"/>
      <c r="N84" s="105"/>
      <c r="O84" s="105"/>
      <c r="P84" s="105"/>
      <c r="Q84" s="105"/>
      <c r="R84" s="105"/>
      <c r="S84" s="105"/>
      <c r="T84" s="105"/>
      <c r="U84" s="105"/>
      <c r="V84" s="105"/>
      <c r="W84" s="105"/>
      <c r="X84" s="105"/>
      <c r="Y84" s="105"/>
      <c r="Z84" s="105"/>
    </row>
    <row r="85" spans="1:26" ht="12.75" customHeight="1">
      <c r="A85" s="105"/>
      <c r="B85" s="105"/>
      <c r="C85" s="107"/>
      <c r="D85" s="105"/>
      <c r="E85" s="105"/>
      <c r="F85" s="105"/>
      <c r="G85" s="105"/>
      <c r="H85" s="105"/>
      <c r="I85" s="105"/>
      <c r="J85" s="105"/>
      <c r="K85" s="105"/>
      <c r="L85" s="107"/>
      <c r="M85" s="107"/>
      <c r="N85" s="105"/>
      <c r="O85" s="105"/>
      <c r="P85" s="105"/>
      <c r="Q85" s="105"/>
      <c r="R85" s="105"/>
      <c r="S85" s="105"/>
      <c r="T85" s="105"/>
      <c r="U85" s="105"/>
      <c r="V85" s="105"/>
      <c r="W85" s="105"/>
      <c r="X85" s="105"/>
      <c r="Y85" s="105"/>
      <c r="Z85" s="105"/>
    </row>
    <row r="86" spans="1:26" ht="12.75" customHeight="1">
      <c r="A86" s="105"/>
      <c r="B86" s="105"/>
      <c r="C86" s="107"/>
      <c r="D86" s="105"/>
      <c r="E86" s="105"/>
      <c r="F86" s="105"/>
      <c r="G86" s="105"/>
      <c r="H86" s="105"/>
      <c r="I86" s="105"/>
      <c r="J86" s="105"/>
      <c r="K86" s="105"/>
      <c r="L86" s="107"/>
      <c r="M86" s="107"/>
      <c r="N86" s="105"/>
      <c r="O86" s="105"/>
      <c r="P86" s="105"/>
      <c r="Q86" s="105"/>
      <c r="R86" s="105"/>
      <c r="S86" s="105"/>
      <c r="T86" s="105"/>
      <c r="U86" s="105"/>
      <c r="V86" s="105"/>
      <c r="W86" s="105"/>
      <c r="X86" s="105"/>
      <c r="Y86" s="105"/>
      <c r="Z86" s="105"/>
    </row>
    <row r="87" spans="1:26" ht="12.75" customHeight="1">
      <c r="A87" s="105"/>
      <c r="B87" s="105"/>
      <c r="C87" s="107"/>
      <c r="D87" s="105"/>
      <c r="E87" s="105"/>
      <c r="F87" s="105"/>
      <c r="G87" s="105"/>
      <c r="H87" s="105"/>
      <c r="I87" s="105"/>
      <c r="J87" s="105"/>
      <c r="K87" s="105"/>
      <c r="L87" s="107"/>
      <c r="M87" s="107"/>
      <c r="N87" s="105"/>
      <c r="O87" s="105"/>
      <c r="P87" s="105"/>
      <c r="Q87" s="105"/>
      <c r="R87" s="105"/>
      <c r="S87" s="105"/>
      <c r="T87" s="105"/>
      <c r="U87" s="105"/>
      <c r="V87" s="105"/>
      <c r="W87" s="105"/>
      <c r="X87" s="105"/>
      <c r="Y87" s="105"/>
      <c r="Z87" s="105"/>
    </row>
    <row r="88" spans="1:26" ht="12.75" customHeight="1">
      <c r="A88" s="105"/>
      <c r="B88" s="105"/>
      <c r="C88" s="107"/>
      <c r="D88" s="105"/>
      <c r="E88" s="105"/>
      <c r="F88" s="105"/>
      <c r="G88" s="105"/>
      <c r="H88" s="105"/>
      <c r="I88" s="105"/>
      <c r="J88" s="105"/>
      <c r="K88" s="105"/>
      <c r="L88" s="107"/>
      <c r="M88" s="107"/>
      <c r="N88" s="105"/>
      <c r="O88" s="105"/>
      <c r="P88" s="105"/>
      <c r="Q88" s="105"/>
      <c r="R88" s="105"/>
      <c r="S88" s="105"/>
      <c r="T88" s="105"/>
      <c r="U88" s="105"/>
      <c r="V88" s="105"/>
      <c r="W88" s="105"/>
      <c r="X88" s="105"/>
      <c r="Y88" s="105"/>
      <c r="Z88" s="105"/>
    </row>
    <row r="89" spans="1:26" ht="12.75" customHeight="1">
      <c r="A89" s="105"/>
      <c r="B89" s="105"/>
      <c r="C89" s="107"/>
      <c r="D89" s="105"/>
      <c r="E89" s="105"/>
      <c r="F89" s="105"/>
      <c r="G89" s="105"/>
      <c r="H89" s="105"/>
      <c r="I89" s="105"/>
      <c r="J89" s="105"/>
      <c r="K89" s="105"/>
      <c r="L89" s="107"/>
      <c r="M89" s="107"/>
      <c r="N89" s="105"/>
      <c r="O89" s="105"/>
      <c r="P89" s="105"/>
      <c r="Q89" s="105"/>
      <c r="R89" s="105"/>
      <c r="S89" s="105"/>
      <c r="T89" s="105"/>
      <c r="U89" s="105"/>
      <c r="V89" s="105"/>
      <c r="W89" s="105"/>
      <c r="X89" s="105"/>
      <c r="Y89" s="105"/>
      <c r="Z89" s="105"/>
    </row>
    <row r="90" spans="1:26" ht="12.75" customHeight="1">
      <c r="A90" s="105"/>
      <c r="B90" s="105"/>
      <c r="C90" s="107"/>
      <c r="D90" s="105"/>
      <c r="E90" s="105"/>
      <c r="F90" s="105"/>
      <c r="G90" s="105"/>
      <c r="H90" s="105"/>
      <c r="I90" s="105"/>
      <c r="J90" s="105"/>
      <c r="K90" s="105"/>
      <c r="L90" s="107"/>
      <c r="M90" s="107"/>
      <c r="N90" s="105"/>
      <c r="O90" s="105"/>
      <c r="P90" s="105"/>
      <c r="Q90" s="105"/>
      <c r="R90" s="105"/>
      <c r="S90" s="105"/>
      <c r="T90" s="105"/>
      <c r="U90" s="105"/>
      <c r="V90" s="105"/>
      <c r="W90" s="105"/>
      <c r="X90" s="105"/>
      <c r="Y90" s="105"/>
      <c r="Z90" s="105"/>
    </row>
    <row r="91" spans="1:26" ht="12.75" customHeight="1">
      <c r="A91" s="105"/>
      <c r="B91" s="105"/>
      <c r="C91" s="107"/>
      <c r="D91" s="105"/>
      <c r="E91" s="105"/>
      <c r="F91" s="105"/>
      <c r="G91" s="105"/>
      <c r="H91" s="105"/>
      <c r="I91" s="105"/>
      <c r="J91" s="105"/>
      <c r="K91" s="105"/>
      <c r="L91" s="107"/>
      <c r="M91" s="107"/>
      <c r="N91" s="105"/>
      <c r="O91" s="105"/>
      <c r="P91" s="105"/>
      <c r="Q91" s="105"/>
      <c r="R91" s="105"/>
      <c r="S91" s="105"/>
      <c r="T91" s="105"/>
      <c r="U91" s="105"/>
      <c r="V91" s="105"/>
      <c r="W91" s="105"/>
      <c r="X91" s="105"/>
      <c r="Y91" s="105"/>
      <c r="Z91" s="105"/>
    </row>
    <row r="92" spans="1:26" ht="12.75" customHeight="1">
      <c r="A92" s="105"/>
      <c r="B92" s="105"/>
      <c r="C92" s="107"/>
      <c r="D92" s="105"/>
      <c r="E92" s="105"/>
      <c r="F92" s="105"/>
      <c r="G92" s="105"/>
      <c r="H92" s="105"/>
      <c r="I92" s="105"/>
      <c r="J92" s="105"/>
      <c r="K92" s="105"/>
      <c r="L92" s="107"/>
      <c r="M92" s="107"/>
      <c r="N92" s="105"/>
      <c r="O92" s="105"/>
      <c r="P92" s="105"/>
      <c r="Q92" s="105"/>
      <c r="R92" s="105"/>
      <c r="S92" s="105"/>
      <c r="T92" s="105"/>
      <c r="U92" s="105"/>
      <c r="V92" s="105"/>
      <c r="W92" s="105"/>
      <c r="X92" s="105"/>
      <c r="Y92" s="105"/>
      <c r="Z92" s="105"/>
    </row>
    <row r="93" spans="1:26" ht="12.75" customHeight="1">
      <c r="A93" s="105"/>
      <c r="B93" s="105"/>
      <c r="C93" s="107"/>
      <c r="D93" s="105"/>
      <c r="E93" s="105"/>
      <c r="F93" s="105"/>
      <c r="G93" s="105"/>
      <c r="H93" s="105"/>
      <c r="I93" s="105"/>
      <c r="J93" s="105"/>
      <c r="K93" s="105"/>
      <c r="L93" s="107"/>
      <c r="M93" s="107"/>
      <c r="N93" s="105"/>
      <c r="O93" s="105"/>
      <c r="P93" s="105"/>
      <c r="Q93" s="105"/>
      <c r="R93" s="105"/>
      <c r="S93" s="105"/>
      <c r="T93" s="105"/>
      <c r="U93" s="105"/>
      <c r="V93" s="105"/>
      <c r="W93" s="105"/>
      <c r="X93" s="105"/>
      <c r="Y93" s="105"/>
      <c r="Z93" s="105"/>
    </row>
    <row r="94" spans="1:26" ht="12.75" customHeight="1">
      <c r="A94" s="105"/>
      <c r="B94" s="105"/>
      <c r="C94" s="107"/>
      <c r="D94" s="105"/>
      <c r="E94" s="105"/>
      <c r="F94" s="105"/>
      <c r="G94" s="105"/>
      <c r="H94" s="105"/>
      <c r="I94" s="105"/>
      <c r="J94" s="105"/>
      <c r="K94" s="105"/>
      <c r="L94" s="107"/>
      <c r="M94" s="107"/>
      <c r="N94" s="105"/>
      <c r="O94" s="105"/>
      <c r="P94" s="105"/>
      <c r="Q94" s="105"/>
      <c r="R94" s="105"/>
      <c r="S94" s="105"/>
      <c r="T94" s="105"/>
      <c r="U94" s="105"/>
      <c r="V94" s="105"/>
      <c r="W94" s="105"/>
      <c r="X94" s="105"/>
      <c r="Y94" s="105"/>
      <c r="Z94" s="105"/>
    </row>
    <row r="95" spans="1:26" ht="12.75" customHeight="1">
      <c r="A95" s="105"/>
      <c r="B95" s="105"/>
      <c r="C95" s="107"/>
      <c r="D95" s="105"/>
      <c r="E95" s="105"/>
      <c r="F95" s="105"/>
      <c r="G95" s="105"/>
      <c r="H95" s="105"/>
      <c r="I95" s="105"/>
      <c r="J95" s="105"/>
      <c r="K95" s="105"/>
      <c r="L95" s="107"/>
      <c r="M95" s="107"/>
      <c r="N95" s="105"/>
      <c r="O95" s="105"/>
      <c r="P95" s="105"/>
      <c r="Q95" s="105"/>
      <c r="R95" s="105"/>
      <c r="S95" s="105"/>
      <c r="T95" s="105"/>
      <c r="U95" s="105"/>
      <c r="V95" s="105"/>
      <c r="W95" s="105"/>
      <c r="X95" s="105"/>
      <c r="Y95" s="105"/>
      <c r="Z95" s="105"/>
    </row>
    <row r="96" spans="1:26" ht="12.75" customHeight="1">
      <c r="A96" s="105"/>
      <c r="B96" s="105"/>
      <c r="C96" s="107"/>
      <c r="D96" s="105"/>
      <c r="E96" s="105"/>
      <c r="F96" s="105"/>
      <c r="G96" s="105"/>
      <c r="H96" s="105"/>
      <c r="I96" s="105"/>
      <c r="J96" s="105"/>
      <c r="K96" s="105"/>
      <c r="L96" s="107"/>
      <c r="M96" s="107"/>
      <c r="N96" s="105"/>
      <c r="O96" s="105"/>
      <c r="P96" s="105"/>
      <c r="Q96" s="105"/>
      <c r="R96" s="105"/>
      <c r="S96" s="105"/>
      <c r="T96" s="105"/>
      <c r="U96" s="105"/>
      <c r="V96" s="105"/>
      <c r="W96" s="105"/>
      <c r="X96" s="105"/>
      <c r="Y96" s="105"/>
      <c r="Z96" s="105"/>
    </row>
    <row r="97" spans="1:26" ht="12.75" customHeight="1">
      <c r="A97" s="105"/>
      <c r="B97" s="105"/>
      <c r="C97" s="107"/>
      <c r="D97" s="105"/>
      <c r="E97" s="105"/>
      <c r="F97" s="105"/>
      <c r="G97" s="105"/>
      <c r="H97" s="105"/>
      <c r="I97" s="105"/>
      <c r="J97" s="105"/>
      <c r="K97" s="105"/>
      <c r="L97" s="107"/>
      <c r="M97" s="107"/>
      <c r="N97" s="105"/>
      <c r="O97" s="105"/>
      <c r="P97" s="105"/>
      <c r="Q97" s="105"/>
      <c r="R97" s="105"/>
      <c r="S97" s="105"/>
      <c r="T97" s="105"/>
      <c r="U97" s="105"/>
      <c r="V97" s="105"/>
      <c r="W97" s="105"/>
      <c r="X97" s="105"/>
      <c r="Y97" s="105"/>
      <c r="Z97" s="105"/>
    </row>
    <row r="98" spans="1:26" ht="12.75" customHeight="1">
      <c r="A98" s="105"/>
      <c r="B98" s="105"/>
      <c r="C98" s="107"/>
      <c r="D98" s="105"/>
      <c r="E98" s="105"/>
      <c r="F98" s="105"/>
      <c r="G98" s="105"/>
      <c r="H98" s="105"/>
      <c r="I98" s="105"/>
      <c r="J98" s="105"/>
      <c r="K98" s="105"/>
      <c r="L98" s="107"/>
      <c r="M98" s="107"/>
      <c r="N98" s="105"/>
      <c r="O98" s="105"/>
      <c r="P98" s="105"/>
      <c r="Q98" s="105"/>
      <c r="R98" s="105"/>
      <c r="S98" s="105"/>
      <c r="T98" s="105"/>
      <c r="U98" s="105"/>
      <c r="V98" s="105"/>
      <c r="W98" s="105"/>
      <c r="X98" s="105"/>
      <c r="Y98" s="105"/>
      <c r="Z98" s="105"/>
    </row>
    <row r="99" spans="1:26" ht="12.75" customHeight="1">
      <c r="A99" s="105"/>
      <c r="B99" s="105"/>
      <c r="C99" s="107"/>
      <c r="D99" s="105"/>
      <c r="E99" s="105"/>
      <c r="F99" s="105"/>
      <c r="G99" s="105"/>
      <c r="H99" s="105"/>
      <c r="I99" s="105"/>
      <c r="J99" s="105"/>
      <c r="K99" s="105"/>
      <c r="L99" s="107"/>
      <c r="M99" s="107"/>
      <c r="N99" s="105"/>
      <c r="O99" s="105"/>
      <c r="P99" s="105"/>
      <c r="Q99" s="105"/>
      <c r="R99" s="105"/>
      <c r="S99" s="105"/>
      <c r="T99" s="105"/>
      <c r="U99" s="105"/>
      <c r="V99" s="105"/>
      <c r="W99" s="105"/>
      <c r="X99" s="105"/>
      <c r="Y99" s="105"/>
      <c r="Z99" s="105"/>
    </row>
    <row r="100" spans="1:26" ht="12.75" customHeight="1">
      <c r="A100" s="105"/>
      <c r="B100" s="105"/>
      <c r="C100" s="107"/>
      <c r="D100" s="105"/>
      <c r="E100" s="105"/>
      <c r="F100" s="105"/>
      <c r="G100" s="105"/>
      <c r="H100" s="105"/>
      <c r="I100" s="105"/>
      <c r="J100" s="105"/>
      <c r="K100" s="105"/>
      <c r="L100" s="107"/>
      <c r="M100" s="107"/>
      <c r="N100" s="105"/>
      <c r="O100" s="105"/>
      <c r="P100" s="105"/>
      <c r="Q100" s="105"/>
      <c r="R100" s="105"/>
      <c r="S100" s="105"/>
      <c r="T100" s="105"/>
      <c r="U100" s="105"/>
      <c r="V100" s="105"/>
      <c r="W100" s="105"/>
      <c r="X100" s="105"/>
      <c r="Y100" s="105"/>
      <c r="Z100" s="105"/>
    </row>
    <row r="101" spans="1:26" ht="12.75" customHeight="1">
      <c r="A101" s="105"/>
      <c r="B101" s="105"/>
      <c r="C101" s="107"/>
      <c r="D101" s="105"/>
      <c r="E101" s="105"/>
      <c r="F101" s="105"/>
      <c r="G101" s="105"/>
      <c r="H101" s="105"/>
      <c r="I101" s="105"/>
      <c r="J101" s="105"/>
      <c r="K101" s="105"/>
      <c r="L101" s="107"/>
      <c r="M101" s="107"/>
      <c r="N101" s="105"/>
      <c r="O101" s="105"/>
      <c r="P101" s="105"/>
      <c r="Q101" s="105"/>
      <c r="R101" s="105"/>
      <c r="S101" s="105"/>
      <c r="T101" s="105"/>
      <c r="U101" s="105"/>
      <c r="V101" s="105"/>
      <c r="W101" s="105"/>
      <c r="X101" s="105"/>
      <c r="Y101" s="105"/>
      <c r="Z101" s="105"/>
    </row>
    <row r="102" spans="1:26" ht="12.75" customHeight="1">
      <c r="A102" s="105"/>
      <c r="B102" s="105"/>
      <c r="C102" s="107"/>
      <c r="D102" s="105"/>
      <c r="E102" s="105"/>
      <c r="F102" s="105"/>
      <c r="G102" s="105"/>
      <c r="H102" s="105"/>
      <c r="I102" s="105"/>
      <c r="J102" s="105"/>
      <c r="K102" s="105"/>
      <c r="L102" s="107"/>
      <c r="M102" s="107"/>
      <c r="N102" s="105"/>
      <c r="O102" s="105"/>
      <c r="P102" s="105"/>
      <c r="Q102" s="105"/>
      <c r="R102" s="105"/>
      <c r="S102" s="105"/>
      <c r="T102" s="105"/>
      <c r="U102" s="105"/>
      <c r="V102" s="105"/>
      <c r="W102" s="105"/>
      <c r="X102" s="105"/>
      <c r="Y102" s="105"/>
      <c r="Z102" s="105"/>
    </row>
    <row r="103" spans="1:26" ht="12.75" customHeight="1">
      <c r="A103" s="105"/>
      <c r="B103" s="105"/>
      <c r="C103" s="107"/>
      <c r="D103" s="105"/>
      <c r="E103" s="105"/>
      <c r="F103" s="105"/>
      <c r="G103" s="105"/>
      <c r="H103" s="105"/>
      <c r="I103" s="105"/>
      <c r="J103" s="105"/>
      <c r="K103" s="105"/>
      <c r="L103" s="107"/>
      <c r="M103" s="107"/>
      <c r="N103" s="105"/>
      <c r="O103" s="105"/>
      <c r="P103" s="105"/>
      <c r="Q103" s="105"/>
      <c r="R103" s="105"/>
      <c r="S103" s="105"/>
      <c r="T103" s="105"/>
      <c r="U103" s="105"/>
      <c r="V103" s="105"/>
      <c r="W103" s="105"/>
      <c r="X103" s="105"/>
      <c r="Y103" s="105"/>
      <c r="Z103" s="105"/>
    </row>
    <row r="104" spans="1:26" ht="12.75" customHeight="1">
      <c r="A104" s="105"/>
      <c r="B104" s="105"/>
      <c r="C104" s="107"/>
      <c r="D104" s="105"/>
      <c r="E104" s="105"/>
      <c r="F104" s="105"/>
      <c r="G104" s="105"/>
      <c r="H104" s="105"/>
      <c r="I104" s="105"/>
      <c r="J104" s="105"/>
      <c r="K104" s="105"/>
      <c r="L104" s="107"/>
      <c r="M104" s="107"/>
      <c r="N104" s="105"/>
      <c r="O104" s="105"/>
      <c r="P104" s="105"/>
      <c r="Q104" s="105"/>
      <c r="R104" s="105"/>
      <c r="S104" s="105"/>
      <c r="T104" s="105"/>
      <c r="U104" s="105"/>
      <c r="V104" s="105"/>
      <c r="W104" s="105"/>
      <c r="X104" s="105"/>
      <c r="Y104" s="105"/>
      <c r="Z104" s="105"/>
    </row>
    <row r="105" spans="1:26" ht="12.75" customHeight="1">
      <c r="A105" s="105"/>
      <c r="B105" s="105"/>
      <c r="C105" s="107"/>
      <c r="D105" s="105"/>
      <c r="E105" s="105"/>
      <c r="F105" s="105"/>
      <c r="G105" s="105"/>
      <c r="H105" s="105"/>
      <c r="I105" s="105"/>
      <c r="J105" s="105"/>
      <c r="K105" s="105"/>
      <c r="L105" s="107"/>
      <c r="M105" s="107"/>
      <c r="N105" s="105"/>
      <c r="O105" s="105"/>
      <c r="P105" s="105"/>
      <c r="Q105" s="105"/>
      <c r="R105" s="105"/>
      <c r="S105" s="105"/>
      <c r="T105" s="105"/>
      <c r="U105" s="105"/>
      <c r="V105" s="105"/>
      <c r="W105" s="105"/>
      <c r="X105" s="105"/>
      <c r="Y105" s="105"/>
      <c r="Z105" s="105"/>
    </row>
    <row r="106" spans="1:26" ht="12.75" customHeight="1">
      <c r="A106" s="105"/>
      <c r="B106" s="105"/>
      <c r="C106" s="107"/>
      <c r="D106" s="105"/>
      <c r="E106" s="105"/>
      <c r="F106" s="105"/>
      <c r="G106" s="105"/>
      <c r="H106" s="105"/>
      <c r="I106" s="105"/>
      <c r="J106" s="105"/>
      <c r="K106" s="105"/>
      <c r="L106" s="107"/>
      <c r="M106" s="107"/>
      <c r="N106" s="105"/>
      <c r="O106" s="105"/>
      <c r="P106" s="105"/>
      <c r="Q106" s="105"/>
      <c r="R106" s="105"/>
      <c r="S106" s="105"/>
      <c r="T106" s="105"/>
      <c r="U106" s="105"/>
      <c r="V106" s="105"/>
      <c r="W106" s="105"/>
      <c r="X106" s="105"/>
      <c r="Y106" s="105"/>
      <c r="Z106" s="105"/>
    </row>
    <row r="107" spans="1:26" ht="12.75" customHeight="1">
      <c r="A107" s="105"/>
      <c r="B107" s="105"/>
      <c r="C107" s="107"/>
      <c r="D107" s="105"/>
      <c r="E107" s="105"/>
      <c r="F107" s="105"/>
      <c r="G107" s="105"/>
      <c r="H107" s="105"/>
      <c r="I107" s="105"/>
      <c r="J107" s="105"/>
      <c r="K107" s="105"/>
      <c r="L107" s="107"/>
      <c r="M107" s="107"/>
      <c r="N107" s="105"/>
      <c r="O107" s="105"/>
      <c r="P107" s="105"/>
      <c r="Q107" s="105"/>
      <c r="R107" s="105"/>
      <c r="S107" s="105"/>
      <c r="T107" s="105"/>
      <c r="U107" s="105"/>
      <c r="V107" s="105"/>
      <c r="W107" s="105"/>
      <c r="X107" s="105"/>
      <c r="Y107" s="105"/>
      <c r="Z107" s="105"/>
    </row>
    <row r="108" spans="1:26" ht="12.75" customHeight="1">
      <c r="A108" s="105"/>
      <c r="B108" s="105"/>
      <c r="C108" s="107"/>
      <c r="D108" s="105"/>
      <c r="E108" s="105"/>
      <c r="F108" s="105"/>
      <c r="G108" s="105"/>
      <c r="H108" s="105"/>
      <c r="I108" s="105"/>
      <c r="J108" s="105"/>
      <c r="K108" s="105"/>
      <c r="L108" s="107"/>
      <c r="M108" s="107"/>
      <c r="N108" s="105"/>
      <c r="O108" s="105"/>
      <c r="P108" s="105"/>
      <c r="Q108" s="105"/>
      <c r="R108" s="105"/>
      <c r="S108" s="105"/>
      <c r="T108" s="105"/>
      <c r="U108" s="105"/>
      <c r="V108" s="105"/>
      <c r="W108" s="105"/>
      <c r="X108" s="105"/>
      <c r="Y108" s="105"/>
      <c r="Z108" s="105"/>
    </row>
    <row r="109" spans="1:26" ht="12.75" customHeight="1">
      <c r="A109" s="105"/>
      <c r="B109" s="105"/>
      <c r="C109" s="107"/>
      <c r="D109" s="105"/>
      <c r="E109" s="105"/>
      <c r="F109" s="105"/>
      <c r="G109" s="105"/>
      <c r="H109" s="105"/>
      <c r="I109" s="105"/>
      <c r="J109" s="105"/>
      <c r="K109" s="105"/>
      <c r="L109" s="107"/>
      <c r="M109" s="107"/>
      <c r="N109" s="105"/>
      <c r="O109" s="105"/>
      <c r="P109" s="105"/>
      <c r="Q109" s="105"/>
      <c r="R109" s="105"/>
      <c r="S109" s="105"/>
      <c r="T109" s="105"/>
      <c r="U109" s="105"/>
      <c r="V109" s="105"/>
      <c r="W109" s="105"/>
      <c r="X109" s="105"/>
      <c r="Y109" s="105"/>
      <c r="Z109" s="105"/>
    </row>
    <row r="110" spans="1:26" ht="12.75" customHeight="1">
      <c r="A110" s="105"/>
      <c r="B110" s="105"/>
      <c r="C110" s="107"/>
      <c r="D110" s="105"/>
      <c r="E110" s="105"/>
      <c r="F110" s="105"/>
      <c r="G110" s="105"/>
      <c r="H110" s="105"/>
      <c r="I110" s="105"/>
      <c r="J110" s="105"/>
      <c r="K110" s="105"/>
      <c r="L110" s="107"/>
      <c r="M110" s="107"/>
      <c r="N110" s="105"/>
      <c r="O110" s="105"/>
      <c r="P110" s="105"/>
      <c r="Q110" s="105"/>
      <c r="R110" s="105"/>
      <c r="S110" s="105"/>
      <c r="T110" s="105"/>
      <c r="U110" s="105"/>
      <c r="V110" s="105"/>
      <c r="W110" s="105"/>
      <c r="X110" s="105"/>
      <c r="Y110" s="105"/>
      <c r="Z110" s="105"/>
    </row>
    <row r="111" spans="1:26" ht="12.75" customHeight="1">
      <c r="A111" s="105"/>
      <c r="B111" s="105"/>
      <c r="C111" s="107"/>
      <c r="D111" s="105"/>
      <c r="E111" s="105"/>
      <c r="F111" s="105"/>
      <c r="G111" s="105"/>
      <c r="H111" s="105"/>
      <c r="I111" s="105"/>
      <c r="J111" s="105"/>
      <c r="K111" s="105"/>
      <c r="L111" s="107"/>
      <c r="M111" s="107"/>
      <c r="N111" s="105"/>
      <c r="O111" s="105"/>
      <c r="P111" s="105"/>
      <c r="Q111" s="105"/>
      <c r="R111" s="105"/>
      <c r="S111" s="105"/>
      <c r="T111" s="105"/>
      <c r="U111" s="105"/>
      <c r="V111" s="105"/>
      <c r="W111" s="105"/>
      <c r="X111" s="105"/>
      <c r="Y111" s="105"/>
      <c r="Z111" s="105"/>
    </row>
    <row r="112" spans="1:26" ht="12.75" customHeight="1">
      <c r="A112" s="105"/>
      <c r="B112" s="105"/>
      <c r="C112" s="107"/>
      <c r="D112" s="105"/>
      <c r="E112" s="105"/>
      <c r="F112" s="105"/>
      <c r="G112" s="105"/>
      <c r="H112" s="105"/>
      <c r="I112" s="105"/>
      <c r="J112" s="105"/>
      <c r="K112" s="105"/>
      <c r="L112" s="107"/>
      <c r="M112" s="107"/>
      <c r="N112" s="105"/>
      <c r="O112" s="105"/>
      <c r="P112" s="105"/>
      <c r="Q112" s="105"/>
      <c r="R112" s="105"/>
      <c r="S112" s="105"/>
      <c r="T112" s="105"/>
      <c r="U112" s="105"/>
      <c r="V112" s="105"/>
      <c r="W112" s="105"/>
      <c r="X112" s="105"/>
      <c r="Y112" s="105"/>
      <c r="Z112" s="105"/>
    </row>
    <row r="113" spans="1:26" ht="12.75" customHeight="1">
      <c r="A113" s="105"/>
      <c r="B113" s="105"/>
      <c r="C113" s="107"/>
      <c r="D113" s="105"/>
      <c r="E113" s="105"/>
      <c r="F113" s="105"/>
      <c r="G113" s="105"/>
      <c r="H113" s="105"/>
      <c r="I113" s="105"/>
      <c r="J113" s="105"/>
      <c r="K113" s="105"/>
      <c r="L113" s="107"/>
      <c r="M113" s="107"/>
      <c r="N113" s="105"/>
      <c r="O113" s="105"/>
      <c r="P113" s="105"/>
      <c r="Q113" s="105"/>
      <c r="R113" s="105"/>
      <c r="S113" s="105"/>
      <c r="T113" s="105"/>
      <c r="U113" s="105"/>
      <c r="V113" s="105"/>
      <c r="W113" s="105"/>
      <c r="X113" s="105"/>
      <c r="Y113" s="105"/>
      <c r="Z113" s="105"/>
    </row>
    <row r="114" spans="1:26" ht="12.75" customHeight="1">
      <c r="A114" s="105"/>
      <c r="B114" s="105"/>
      <c r="C114" s="107"/>
      <c r="D114" s="105"/>
      <c r="E114" s="105"/>
      <c r="F114" s="105"/>
      <c r="G114" s="105"/>
      <c r="H114" s="105"/>
      <c r="I114" s="105"/>
      <c r="J114" s="105"/>
      <c r="K114" s="105"/>
      <c r="L114" s="107"/>
      <c r="M114" s="107"/>
      <c r="N114" s="105"/>
      <c r="O114" s="105"/>
      <c r="P114" s="105"/>
      <c r="Q114" s="105"/>
      <c r="R114" s="105"/>
      <c r="S114" s="105"/>
      <c r="T114" s="105"/>
      <c r="U114" s="105"/>
      <c r="V114" s="105"/>
      <c r="W114" s="105"/>
      <c r="X114" s="105"/>
      <c r="Y114" s="105"/>
      <c r="Z114" s="105"/>
    </row>
    <row r="115" spans="1:26" ht="12.75" customHeight="1">
      <c r="A115" s="105"/>
      <c r="B115" s="105"/>
      <c r="C115" s="107"/>
      <c r="D115" s="105"/>
      <c r="E115" s="105"/>
      <c r="F115" s="105"/>
      <c r="G115" s="105"/>
      <c r="H115" s="105"/>
      <c r="I115" s="105"/>
      <c r="J115" s="105"/>
      <c r="K115" s="105"/>
      <c r="L115" s="107"/>
      <c r="M115" s="107"/>
      <c r="N115" s="105"/>
      <c r="O115" s="105"/>
      <c r="P115" s="105"/>
      <c r="Q115" s="105"/>
      <c r="R115" s="105"/>
      <c r="S115" s="105"/>
      <c r="T115" s="105"/>
      <c r="U115" s="105"/>
      <c r="V115" s="105"/>
      <c r="W115" s="105"/>
      <c r="X115" s="105"/>
      <c r="Y115" s="105"/>
      <c r="Z115" s="105"/>
    </row>
    <row r="116" spans="1:26" ht="12.75" customHeight="1">
      <c r="A116" s="105"/>
      <c r="B116" s="105"/>
      <c r="C116" s="107"/>
      <c r="D116" s="105"/>
      <c r="E116" s="105"/>
      <c r="F116" s="105"/>
      <c r="G116" s="105"/>
      <c r="H116" s="105"/>
      <c r="I116" s="105"/>
      <c r="J116" s="105"/>
      <c r="K116" s="105"/>
      <c r="L116" s="107"/>
      <c r="M116" s="107"/>
      <c r="N116" s="105"/>
      <c r="O116" s="105"/>
      <c r="P116" s="105"/>
      <c r="Q116" s="105"/>
      <c r="R116" s="105"/>
      <c r="S116" s="105"/>
      <c r="T116" s="105"/>
      <c r="U116" s="105"/>
      <c r="V116" s="105"/>
      <c r="W116" s="105"/>
      <c r="X116" s="105"/>
      <c r="Y116" s="105"/>
      <c r="Z116" s="105"/>
    </row>
    <row r="117" spans="1:26" ht="12.75" customHeight="1">
      <c r="A117" s="105"/>
      <c r="B117" s="105"/>
      <c r="C117" s="107"/>
      <c r="D117" s="105"/>
      <c r="E117" s="105"/>
      <c r="F117" s="105"/>
      <c r="G117" s="105"/>
      <c r="H117" s="105"/>
      <c r="I117" s="105"/>
      <c r="J117" s="105"/>
      <c r="K117" s="105"/>
      <c r="L117" s="107"/>
      <c r="M117" s="107"/>
      <c r="N117" s="105"/>
      <c r="O117" s="105"/>
      <c r="P117" s="105"/>
      <c r="Q117" s="105"/>
      <c r="R117" s="105"/>
      <c r="S117" s="105"/>
      <c r="T117" s="105"/>
      <c r="U117" s="105"/>
      <c r="V117" s="105"/>
      <c r="W117" s="105"/>
      <c r="X117" s="105"/>
      <c r="Y117" s="105"/>
      <c r="Z117" s="105"/>
    </row>
    <row r="118" spans="1:26" ht="12.75" customHeight="1">
      <c r="A118" s="105"/>
      <c r="B118" s="105"/>
      <c r="C118" s="107"/>
      <c r="D118" s="105"/>
      <c r="E118" s="105"/>
      <c r="F118" s="105"/>
      <c r="G118" s="105"/>
      <c r="H118" s="105"/>
      <c r="I118" s="105"/>
      <c r="J118" s="105"/>
      <c r="K118" s="105"/>
      <c r="L118" s="107"/>
      <c r="M118" s="107"/>
      <c r="N118" s="105"/>
      <c r="O118" s="105"/>
      <c r="P118" s="105"/>
      <c r="Q118" s="105"/>
      <c r="R118" s="105"/>
      <c r="S118" s="105"/>
      <c r="T118" s="105"/>
      <c r="U118" s="105"/>
      <c r="V118" s="105"/>
      <c r="W118" s="105"/>
      <c r="X118" s="105"/>
      <c r="Y118" s="105"/>
      <c r="Z118" s="105"/>
    </row>
    <row r="119" spans="1:26" ht="12.75" customHeight="1">
      <c r="A119" s="105"/>
      <c r="B119" s="105"/>
      <c r="C119" s="107"/>
      <c r="D119" s="105"/>
      <c r="E119" s="105"/>
      <c r="F119" s="105"/>
      <c r="G119" s="105"/>
      <c r="H119" s="105"/>
      <c r="I119" s="105"/>
      <c r="J119" s="105"/>
      <c r="K119" s="105"/>
      <c r="L119" s="107"/>
      <c r="M119" s="107"/>
      <c r="N119" s="105"/>
      <c r="O119" s="105"/>
      <c r="P119" s="105"/>
      <c r="Q119" s="105"/>
      <c r="R119" s="105"/>
      <c r="S119" s="105"/>
      <c r="T119" s="105"/>
      <c r="U119" s="105"/>
      <c r="V119" s="105"/>
      <c r="W119" s="105"/>
      <c r="X119" s="105"/>
      <c r="Y119" s="105"/>
      <c r="Z119" s="105"/>
    </row>
    <row r="120" spans="1:26" ht="12.75" customHeight="1">
      <c r="A120" s="105"/>
      <c r="B120" s="105"/>
      <c r="C120" s="107"/>
      <c r="D120" s="105"/>
      <c r="E120" s="105"/>
      <c r="F120" s="105"/>
      <c r="G120" s="105"/>
      <c r="H120" s="105"/>
      <c r="I120" s="105"/>
      <c r="J120" s="105"/>
      <c r="K120" s="105"/>
      <c r="L120" s="107"/>
      <c r="M120" s="107"/>
      <c r="N120" s="105"/>
      <c r="O120" s="105"/>
      <c r="P120" s="105"/>
      <c r="Q120" s="105"/>
      <c r="R120" s="105"/>
      <c r="S120" s="105"/>
      <c r="T120" s="105"/>
      <c r="U120" s="105"/>
      <c r="V120" s="105"/>
      <c r="W120" s="105"/>
      <c r="X120" s="105"/>
      <c r="Y120" s="105"/>
      <c r="Z120" s="105"/>
    </row>
    <row r="121" spans="1:26" ht="12.75" customHeight="1">
      <c r="A121" s="105"/>
      <c r="B121" s="105"/>
      <c r="C121" s="107"/>
      <c r="D121" s="105"/>
      <c r="E121" s="105"/>
      <c r="F121" s="105"/>
      <c r="G121" s="105"/>
      <c r="H121" s="105"/>
      <c r="I121" s="105"/>
      <c r="J121" s="105"/>
      <c r="K121" s="105"/>
      <c r="L121" s="107"/>
      <c r="M121" s="107"/>
      <c r="N121" s="105"/>
      <c r="O121" s="105"/>
      <c r="P121" s="105"/>
      <c r="Q121" s="105"/>
      <c r="R121" s="105"/>
      <c r="S121" s="105"/>
      <c r="T121" s="105"/>
      <c r="U121" s="105"/>
      <c r="V121" s="105"/>
      <c r="W121" s="105"/>
      <c r="X121" s="105"/>
      <c r="Y121" s="105"/>
      <c r="Z121" s="105"/>
    </row>
    <row r="122" spans="1:26" ht="12.75" customHeight="1">
      <c r="A122" s="105"/>
      <c r="B122" s="105"/>
      <c r="C122" s="107"/>
      <c r="D122" s="105"/>
      <c r="E122" s="105"/>
      <c r="F122" s="105"/>
      <c r="G122" s="105"/>
      <c r="H122" s="105"/>
      <c r="I122" s="105"/>
      <c r="J122" s="105"/>
      <c r="K122" s="105"/>
      <c r="L122" s="107"/>
      <c r="M122" s="107"/>
      <c r="N122" s="105"/>
      <c r="O122" s="105"/>
      <c r="P122" s="105"/>
      <c r="Q122" s="105"/>
      <c r="R122" s="105"/>
      <c r="S122" s="105"/>
      <c r="T122" s="105"/>
      <c r="U122" s="105"/>
      <c r="V122" s="105"/>
      <c r="W122" s="105"/>
      <c r="X122" s="105"/>
      <c r="Y122" s="105"/>
      <c r="Z122" s="105"/>
    </row>
    <row r="123" spans="1:26" ht="12.75" customHeight="1">
      <c r="A123" s="105"/>
      <c r="B123" s="105"/>
      <c r="C123" s="107"/>
      <c r="D123" s="105"/>
      <c r="E123" s="105"/>
      <c r="F123" s="105"/>
      <c r="G123" s="105"/>
      <c r="H123" s="105"/>
      <c r="I123" s="105"/>
      <c r="J123" s="105"/>
      <c r="K123" s="105"/>
      <c r="L123" s="107"/>
      <c r="M123" s="107"/>
      <c r="N123" s="105"/>
      <c r="O123" s="105"/>
      <c r="P123" s="105"/>
      <c r="Q123" s="105"/>
      <c r="R123" s="105"/>
      <c r="S123" s="105"/>
      <c r="T123" s="105"/>
      <c r="U123" s="105"/>
      <c r="V123" s="105"/>
      <c r="W123" s="105"/>
      <c r="X123" s="105"/>
      <c r="Y123" s="105"/>
      <c r="Z123" s="105"/>
    </row>
    <row r="124" spans="1:26" ht="12.75" customHeight="1">
      <c r="A124" s="105"/>
      <c r="B124" s="105"/>
      <c r="C124" s="107"/>
      <c r="D124" s="105"/>
      <c r="E124" s="105"/>
      <c r="F124" s="105"/>
      <c r="G124" s="105"/>
      <c r="H124" s="105"/>
      <c r="I124" s="105"/>
      <c r="J124" s="105"/>
      <c r="K124" s="105"/>
      <c r="L124" s="107"/>
      <c r="M124" s="107"/>
      <c r="N124" s="105"/>
      <c r="O124" s="105"/>
      <c r="P124" s="105"/>
      <c r="Q124" s="105"/>
      <c r="R124" s="105"/>
      <c r="S124" s="105"/>
      <c r="T124" s="105"/>
      <c r="U124" s="105"/>
      <c r="V124" s="105"/>
      <c r="W124" s="105"/>
      <c r="X124" s="105"/>
      <c r="Y124" s="105"/>
      <c r="Z124" s="105"/>
    </row>
    <row r="125" spans="1:26" ht="12.75" customHeight="1">
      <c r="A125" s="105"/>
      <c r="B125" s="105"/>
      <c r="C125" s="107"/>
      <c r="D125" s="105"/>
      <c r="E125" s="105"/>
      <c r="F125" s="105"/>
      <c r="G125" s="105"/>
      <c r="H125" s="105"/>
      <c r="I125" s="105"/>
      <c r="J125" s="105"/>
      <c r="K125" s="105"/>
      <c r="L125" s="107"/>
      <c r="M125" s="107"/>
      <c r="N125" s="105"/>
      <c r="O125" s="105"/>
      <c r="P125" s="105"/>
      <c r="Q125" s="105"/>
      <c r="R125" s="105"/>
      <c r="S125" s="105"/>
      <c r="T125" s="105"/>
      <c r="U125" s="105"/>
      <c r="V125" s="105"/>
      <c r="W125" s="105"/>
      <c r="X125" s="105"/>
      <c r="Y125" s="105"/>
      <c r="Z125" s="105"/>
    </row>
    <row r="126" spans="1:26" ht="12.75" customHeight="1">
      <c r="A126" s="105"/>
      <c r="B126" s="105"/>
      <c r="C126" s="107"/>
      <c r="D126" s="105"/>
      <c r="E126" s="105"/>
      <c r="F126" s="105"/>
      <c r="G126" s="105"/>
      <c r="H126" s="105"/>
      <c r="I126" s="105"/>
      <c r="J126" s="105"/>
      <c r="K126" s="105"/>
      <c r="L126" s="107"/>
      <c r="M126" s="107"/>
      <c r="N126" s="105"/>
      <c r="O126" s="105"/>
      <c r="P126" s="105"/>
      <c r="Q126" s="105"/>
      <c r="R126" s="105"/>
      <c r="S126" s="105"/>
      <c r="T126" s="105"/>
      <c r="U126" s="105"/>
      <c r="V126" s="105"/>
      <c r="W126" s="105"/>
      <c r="X126" s="105"/>
      <c r="Y126" s="105"/>
      <c r="Z126" s="105"/>
    </row>
    <row r="127" spans="1:26" ht="12.75" customHeight="1">
      <c r="A127" s="105"/>
      <c r="B127" s="105"/>
      <c r="C127" s="107"/>
      <c r="D127" s="105"/>
      <c r="E127" s="105"/>
      <c r="F127" s="105"/>
      <c r="G127" s="105"/>
      <c r="H127" s="105"/>
      <c r="I127" s="105"/>
      <c r="J127" s="105"/>
      <c r="K127" s="105"/>
      <c r="L127" s="107"/>
      <c r="M127" s="107"/>
      <c r="N127" s="105"/>
      <c r="O127" s="105"/>
      <c r="P127" s="105"/>
      <c r="Q127" s="105"/>
      <c r="R127" s="105"/>
      <c r="S127" s="105"/>
      <c r="T127" s="105"/>
      <c r="U127" s="105"/>
      <c r="V127" s="105"/>
      <c r="W127" s="105"/>
      <c r="X127" s="105"/>
      <c r="Y127" s="105"/>
      <c r="Z127" s="105"/>
    </row>
    <row r="128" spans="1:26" ht="12.75" customHeight="1">
      <c r="A128" s="105"/>
      <c r="B128" s="105"/>
      <c r="C128" s="107"/>
      <c r="D128" s="105"/>
      <c r="E128" s="105"/>
      <c r="F128" s="105"/>
      <c r="G128" s="105"/>
      <c r="H128" s="105"/>
      <c r="I128" s="105"/>
      <c r="J128" s="105"/>
      <c r="K128" s="105"/>
      <c r="L128" s="107"/>
      <c r="M128" s="107"/>
      <c r="N128" s="105"/>
      <c r="O128" s="105"/>
      <c r="P128" s="105"/>
      <c r="Q128" s="105"/>
      <c r="R128" s="105"/>
      <c r="S128" s="105"/>
      <c r="T128" s="105"/>
      <c r="U128" s="105"/>
      <c r="V128" s="105"/>
      <c r="W128" s="105"/>
      <c r="X128" s="105"/>
      <c r="Y128" s="105"/>
      <c r="Z128" s="105"/>
    </row>
    <row r="129" spans="1:26" ht="12.75" customHeight="1">
      <c r="A129" s="105"/>
      <c r="B129" s="105"/>
      <c r="C129" s="107"/>
      <c r="D129" s="105"/>
      <c r="E129" s="105"/>
      <c r="F129" s="105"/>
      <c r="G129" s="105"/>
      <c r="H129" s="105"/>
      <c r="I129" s="105"/>
      <c r="J129" s="105"/>
      <c r="K129" s="105"/>
      <c r="L129" s="107"/>
      <c r="M129" s="107"/>
      <c r="N129" s="105"/>
      <c r="O129" s="105"/>
      <c r="P129" s="105"/>
      <c r="Q129" s="105"/>
      <c r="R129" s="105"/>
      <c r="S129" s="105"/>
      <c r="T129" s="105"/>
      <c r="U129" s="105"/>
      <c r="V129" s="105"/>
      <c r="W129" s="105"/>
      <c r="X129" s="105"/>
      <c r="Y129" s="105"/>
      <c r="Z129" s="105"/>
    </row>
    <row r="130" spans="1:26" ht="12.75" customHeight="1">
      <c r="A130" s="105"/>
      <c r="B130" s="105"/>
      <c r="C130" s="107"/>
      <c r="D130" s="105"/>
      <c r="E130" s="105"/>
      <c r="F130" s="105"/>
      <c r="G130" s="105"/>
      <c r="H130" s="105"/>
      <c r="I130" s="105"/>
      <c r="J130" s="105"/>
      <c r="K130" s="105"/>
      <c r="L130" s="107"/>
      <c r="M130" s="107"/>
      <c r="N130" s="105"/>
      <c r="O130" s="105"/>
      <c r="P130" s="105"/>
      <c r="Q130" s="105"/>
      <c r="R130" s="105"/>
      <c r="S130" s="105"/>
      <c r="T130" s="105"/>
      <c r="U130" s="105"/>
      <c r="V130" s="105"/>
      <c r="W130" s="105"/>
      <c r="X130" s="105"/>
      <c r="Y130" s="105"/>
      <c r="Z130" s="105"/>
    </row>
    <row r="131" spans="1:26" ht="12.75" customHeight="1">
      <c r="A131" s="105"/>
      <c r="B131" s="105"/>
      <c r="C131" s="107"/>
      <c r="D131" s="105"/>
      <c r="E131" s="105"/>
      <c r="F131" s="105"/>
      <c r="G131" s="105"/>
      <c r="H131" s="105"/>
      <c r="I131" s="105"/>
      <c r="J131" s="105"/>
      <c r="K131" s="105"/>
      <c r="L131" s="107"/>
      <c r="M131" s="107"/>
      <c r="N131" s="105"/>
      <c r="O131" s="105"/>
      <c r="P131" s="105"/>
      <c r="Q131" s="105"/>
      <c r="R131" s="105"/>
      <c r="S131" s="105"/>
      <c r="T131" s="105"/>
      <c r="U131" s="105"/>
      <c r="V131" s="105"/>
      <c r="W131" s="105"/>
      <c r="X131" s="105"/>
      <c r="Y131" s="105"/>
      <c r="Z131" s="105"/>
    </row>
    <row r="132" spans="1:26" ht="12.75" customHeight="1">
      <c r="A132" s="105"/>
      <c r="B132" s="105"/>
      <c r="C132" s="107"/>
      <c r="D132" s="105"/>
      <c r="E132" s="105"/>
      <c r="F132" s="105"/>
      <c r="G132" s="105"/>
      <c r="H132" s="105"/>
      <c r="I132" s="105"/>
      <c r="J132" s="105"/>
      <c r="K132" s="105"/>
      <c r="L132" s="107"/>
      <c r="M132" s="107"/>
      <c r="N132" s="105"/>
      <c r="O132" s="105"/>
      <c r="P132" s="105"/>
      <c r="Q132" s="105"/>
      <c r="R132" s="105"/>
      <c r="S132" s="105"/>
      <c r="T132" s="105"/>
      <c r="U132" s="105"/>
      <c r="V132" s="105"/>
      <c r="W132" s="105"/>
      <c r="X132" s="105"/>
      <c r="Y132" s="105"/>
      <c r="Z132" s="105"/>
    </row>
    <row r="133" spans="1:26" ht="12.75" customHeight="1">
      <c r="A133" s="105"/>
      <c r="B133" s="105"/>
      <c r="C133" s="107"/>
      <c r="D133" s="105"/>
      <c r="E133" s="105"/>
      <c r="F133" s="105"/>
      <c r="G133" s="105"/>
      <c r="H133" s="105"/>
      <c r="I133" s="105"/>
      <c r="J133" s="105"/>
      <c r="K133" s="105"/>
      <c r="L133" s="107"/>
      <c r="M133" s="107"/>
      <c r="N133" s="105"/>
      <c r="O133" s="105"/>
      <c r="P133" s="105"/>
      <c r="Q133" s="105"/>
      <c r="R133" s="105"/>
      <c r="S133" s="105"/>
      <c r="T133" s="105"/>
      <c r="U133" s="105"/>
      <c r="V133" s="105"/>
      <c r="W133" s="105"/>
      <c r="X133" s="105"/>
      <c r="Y133" s="105"/>
      <c r="Z133" s="105"/>
    </row>
    <row r="134" spans="1:26" ht="12.75" customHeight="1">
      <c r="A134" s="105"/>
      <c r="B134" s="105"/>
      <c r="C134" s="107"/>
      <c r="D134" s="105"/>
      <c r="E134" s="105"/>
      <c r="F134" s="105"/>
      <c r="G134" s="105"/>
      <c r="H134" s="105"/>
      <c r="I134" s="105"/>
      <c r="J134" s="105"/>
      <c r="K134" s="105"/>
      <c r="L134" s="107"/>
      <c r="M134" s="107"/>
      <c r="N134" s="105"/>
      <c r="O134" s="105"/>
      <c r="P134" s="105"/>
      <c r="Q134" s="105"/>
      <c r="R134" s="105"/>
      <c r="S134" s="105"/>
      <c r="T134" s="105"/>
      <c r="U134" s="105"/>
      <c r="V134" s="105"/>
      <c r="W134" s="105"/>
      <c r="X134" s="105"/>
      <c r="Y134" s="105"/>
      <c r="Z134" s="105"/>
    </row>
    <row r="135" spans="1:26" ht="12.75" customHeight="1">
      <c r="A135" s="105"/>
      <c r="B135" s="105"/>
      <c r="C135" s="107"/>
      <c r="D135" s="105"/>
      <c r="E135" s="105"/>
      <c r="F135" s="105"/>
      <c r="G135" s="105"/>
      <c r="H135" s="105"/>
      <c r="I135" s="105"/>
      <c r="J135" s="105"/>
      <c r="K135" s="105"/>
      <c r="L135" s="107"/>
      <c r="M135" s="107"/>
      <c r="N135" s="105"/>
      <c r="O135" s="105"/>
      <c r="P135" s="105"/>
      <c r="Q135" s="105"/>
      <c r="R135" s="105"/>
      <c r="S135" s="105"/>
      <c r="T135" s="105"/>
      <c r="U135" s="105"/>
      <c r="V135" s="105"/>
      <c r="W135" s="105"/>
      <c r="X135" s="105"/>
      <c r="Y135" s="105"/>
      <c r="Z135" s="105"/>
    </row>
    <row r="136" spans="1:26" ht="12.75" customHeight="1">
      <c r="A136" s="105"/>
      <c r="B136" s="105"/>
      <c r="C136" s="107"/>
      <c r="D136" s="105"/>
      <c r="E136" s="105"/>
      <c r="F136" s="105"/>
      <c r="G136" s="105"/>
      <c r="H136" s="105"/>
      <c r="I136" s="105"/>
      <c r="J136" s="105"/>
      <c r="K136" s="105"/>
      <c r="L136" s="107"/>
      <c r="M136" s="107"/>
      <c r="N136" s="105"/>
      <c r="O136" s="105"/>
      <c r="P136" s="105"/>
      <c r="Q136" s="105"/>
      <c r="R136" s="105"/>
      <c r="S136" s="105"/>
      <c r="T136" s="105"/>
      <c r="U136" s="105"/>
      <c r="V136" s="105"/>
      <c r="W136" s="105"/>
      <c r="X136" s="105"/>
      <c r="Y136" s="105"/>
      <c r="Z136" s="105"/>
    </row>
    <row r="137" spans="1:26" ht="12.75" customHeight="1">
      <c r="A137" s="105"/>
      <c r="B137" s="105"/>
      <c r="C137" s="107"/>
      <c r="D137" s="105"/>
      <c r="E137" s="105"/>
      <c r="F137" s="105"/>
      <c r="G137" s="105"/>
      <c r="H137" s="105"/>
      <c r="I137" s="105"/>
      <c r="J137" s="105"/>
      <c r="K137" s="105"/>
      <c r="L137" s="107"/>
      <c r="M137" s="107"/>
      <c r="N137" s="105"/>
      <c r="O137" s="105"/>
      <c r="P137" s="105"/>
      <c r="Q137" s="105"/>
      <c r="R137" s="105"/>
      <c r="S137" s="105"/>
      <c r="T137" s="105"/>
      <c r="U137" s="105"/>
      <c r="V137" s="105"/>
      <c r="W137" s="105"/>
      <c r="X137" s="105"/>
      <c r="Y137" s="105"/>
      <c r="Z137" s="105"/>
    </row>
    <row r="138" spans="1:26" ht="12.75" customHeight="1">
      <c r="A138" s="105"/>
      <c r="B138" s="105"/>
      <c r="C138" s="107"/>
      <c r="D138" s="105"/>
      <c r="E138" s="105"/>
      <c r="F138" s="105"/>
      <c r="G138" s="105"/>
      <c r="H138" s="105"/>
      <c r="I138" s="105"/>
      <c r="J138" s="105"/>
      <c r="K138" s="105"/>
      <c r="L138" s="107"/>
      <c r="M138" s="107"/>
      <c r="N138" s="105"/>
      <c r="O138" s="105"/>
      <c r="P138" s="105"/>
      <c r="Q138" s="105"/>
      <c r="R138" s="105"/>
      <c r="S138" s="105"/>
      <c r="T138" s="105"/>
      <c r="U138" s="105"/>
      <c r="V138" s="105"/>
      <c r="W138" s="105"/>
      <c r="X138" s="105"/>
      <c r="Y138" s="105"/>
      <c r="Z138" s="105"/>
    </row>
    <row r="139" spans="1:26" ht="12.75" customHeight="1">
      <c r="A139" s="105"/>
      <c r="B139" s="105"/>
      <c r="C139" s="107"/>
      <c r="D139" s="105"/>
      <c r="E139" s="105"/>
      <c r="F139" s="105"/>
      <c r="G139" s="105"/>
      <c r="H139" s="105"/>
      <c r="I139" s="105"/>
      <c r="J139" s="105"/>
      <c r="K139" s="105"/>
      <c r="L139" s="107"/>
      <c r="M139" s="107"/>
      <c r="N139" s="105"/>
      <c r="O139" s="105"/>
      <c r="P139" s="105"/>
      <c r="Q139" s="105"/>
      <c r="R139" s="105"/>
      <c r="S139" s="105"/>
      <c r="T139" s="105"/>
      <c r="U139" s="105"/>
      <c r="V139" s="105"/>
      <c r="W139" s="105"/>
      <c r="X139" s="105"/>
      <c r="Y139" s="105"/>
      <c r="Z139" s="105"/>
    </row>
    <row r="140" spans="1:26" ht="12.75" customHeight="1">
      <c r="A140" s="105"/>
      <c r="B140" s="105"/>
      <c r="C140" s="107"/>
      <c r="D140" s="105"/>
      <c r="E140" s="105"/>
      <c r="F140" s="105"/>
      <c r="G140" s="105"/>
      <c r="H140" s="105"/>
      <c r="I140" s="105"/>
      <c r="J140" s="105"/>
      <c r="K140" s="105"/>
      <c r="L140" s="107"/>
      <c r="M140" s="107"/>
      <c r="N140" s="105"/>
      <c r="O140" s="105"/>
      <c r="P140" s="105"/>
      <c r="Q140" s="105"/>
      <c r="R140" s="105"/>
      <c r="S140" s="105"/>
      <c r="T140" s="105"/>
      <c r="U140" s="105"/>
      <c r="V140" s="105"/>
      <c r="W140" s="105"/>
      <c r="X140" s="105"/>
      <c r="Y140" s="105"/>
      <c r="Z140" s="105"/>
    </row>
    <row r="141" spans="1:26" ht="12.75" customHeight="1">
      <c r="A141" s="105"/>
      <c r="B141" s="105"/>
      <c r="C141" s="107"/>
      <c r="D141" s="105"/>
      <c r="E141" s="105"/>
      <c r="F141" s="105"/>
      <c r="G141" s="105"/>
      <c r="H141" s="105"/>
      <c r="I141" s="105"/>
      <c r="J141" s="105"/>
      <c r="K141" s="105"/>
      <c r="L141" s="107"/>
      <c r="M141" s="107"/>
      <c r="N141" s="105"/>
      <c r="O141" s="105"/>
      <c r="P141" s="105"/>
      <c r="Q141" s="105"/>
      <c r="R141" s="105"/>
      <c r="S141" s="105"/>
      <c r="T141" s="105"/>
      <c r="U141" s="105"/>
      <c r="V141" s="105"/>
      <c r="W141" s="105"/>
      <c r="X141" s="105"/>
      <c r="Y141" s="105"/>
      <c r="Z141" s="105"/>
    </row>
    <row r="142" spans="1:26" ht="12.75" customHeight="1">
      <c r="A142" s="105"/>
      <c r="B142" s="105"/>
      <c r="C142" s="107"/>
      <c r="D142" s="105"/>
      <c r="E142" s="105"/>
      <c r="F142" s="105"/>
      <c r="G142" s="105"/>
      <c r="H142" s="105"/>
      <c r="I142" s="105"/>
      <c r="J142" s="105"/>
      <c r="K142" s="105"/>
      <c r="L142" s="107"/>
      <c r="M142" s="107"/>
      <c r="N142" s="105"/>
      <c r="O142" s="105"/>
      <c r="P142" s="105"/>
      <c r="Q142" s="105"/>
      <c r="R142" s="105"/>
      <c r="S142" s="105"/>
      <c r="T142" s="105"/>
      <c r="U142" s="105"/>
      <c r="V142" s="105"/>
      <c r="W142" s="105"/>
      <c r="X142" s="105"/>
      <c r="Y142" s="105"/>
      <c r="Z142" s="105"/>
    </row>
    <row r="143" spans="1:26" ht="12.75" customHeight="1">
      <c r="A143" s="105"/>
      <c r="B143" s="105"/>
      <c r="C143" s="107"/>
      <c r="D143" s="105"/>
      <c r="E143" s="105"/>
      <c r="F143" s="105"/>
      <c r="G143" s="105"/>
      <c r="H143" s="105"/>
      <c r="I143" s="105"/>
      <c r="J143" s="105"/>
      <c r="K143" s="105"/>
      <c r="L143" s="107"/>
      <c r="M143" s="107"/>
      <c r="N143" s="105"/>
      <c r="O143" s="105"/>
      <c r="P143" s="105"/>
      <c r="Q143" s="105"/>
      <c r="R143" s="105"/>
      <c r="S143" s="105"/>
      <c r="T143" s="105"/>
      <c r="U143" s="105"/>
      <c r="V143" s="105"/>
      <c r="W143" s="105"/>
      <c r="X143" s="105"/>
      <c r="Y143" s="105"/>
      <c r="Z143" s="105"/>
    </row>
    <row r="144" spans="1:26" ht="12.75" customHeight="1">
      <c r="A144" s="105"/>
      <c r="B144" s="105"/>
      <c r="C144" s="107"/>
      <c r="D144" s="105"/>
      <c r="E144" s="105"/>
      <c r="F144" s="105"/>
      <c r="G144" s="105"/>
      <c r="H144" s="105"/>
      <c r="I144" s="105"/>
      <c r="J144" s="105"/>
      <c r="K144" s="105"/>
      <c r="L144" s="107"/>
      <c r="M144" s="107"/>
      <c r="N144" s="105"/>
      <c r="O144" s="105"/>
      <c r="P144" s="105"/>
      <c r="Q144" s="105"/>
      <c r="R144" s="105"/>
      <c r="S144" s="105"/>
      <c r="T144" s="105"/>
      <c r="U144" s="105"/>
      <c r="V144" s="105"/>
      <c r="W144" s="105"/>
      <c r="X144" s="105"/>
      <c r="Y144" s="105"/>
      <c r="Z144" s="105"/>
    </row>
    <row r="145" spans="1:26" ht="12.75" customHeight="1">
      <c r="A145" s="105"/>
      <c r="B145" s="105"/>
      <c r="C145" s="107"/>
      <c r="D145" s="105"/>
      <c r="E145" s="105"/>
      <c r="F145" s="105"/>
      <c r="G145" s="105"/>
      <c r="H145" s="105"/>
      <c r="I145" s="105"/>
      <c r="J145" s="105"/>
      <c r="K145" s="105"/>
      <c r="L145" s="107"/>
      <c r="M145" s="107"/>
      <c r="N145" s="105"/>
      <c r="O145" s="105"/>
      <c r="P145" s="105"/>
      <c r="Q145" s="105"/>
      <c r="R145" s="105"/>
      <c r="S145" s="105"/>
      <c r="T145" s="105"/>
      <c r="U145" s="105"/>
      <c r="V145" s="105"/>
      <c r="W145" s="105"/>
      <c r="X145" s="105"/>
      <c r="Y145" s="105"/>
      <c r="Z145" s="105"/>
    </row>
    <row r="146" spans="1:26" ht="12.75" customHeight="1">
      <c r="A146" s="105"/>
      <c r="B146" s="105"/>
      <c r="C146" s="107"/>
      <c r="D146" s="105"/>
      <c r="E146" s="105"/>
      <c r="F146" s="105"/>
      <c r="G146" s="105"/>
      <c r="H146" s="105"/>
      <c r="I146" s="105"/>
      <c r="J146" s="105"/>
      <c r="K146" s="105"/>
      <c r="L146" s="107"/>
      <c r="M146" s="107"/>
      <c r="N146" s="105"/>
      <c r="O146" s="105"/>
      <c r="P146" s="105"/>
      <c r="Q146" s="105"/>
      <c r="R146" s="105"/>
      <c r="S146" s="105"/>
      <c r="T146" s="105"/>
      <c r="U146" s="105"/>
      <c r="V146" s="105"/>
      <c r="W146" s="105"/>
      <c r="X146" s="105"/>
      <c r="Y146" s="105"/>
      <c r="Z146" s="105"/>
    </row>
    <row r="147" spans="1:26" ht="12.75" customHeight="1">
      <c r="A147" s="105"/>
      <c r="B147" s="105"/>
      <c r="C147" s="107"/>
      <c r="D147" s="105"/>
      <c r="E147" s="105"/>
      <c r="F147" s="105"/>
      <c r="G147" s="105"/>
      <c r="H147" s="105"/>
      <c r="I147" s="105"/>
      <c r="J147" s="105"/>
      <c r="K147" s="105"/>
      <c r="L147" s="107"/>
      <c r="M147" s="107"/>
      <c r="N147" s="105"/>
      <c r="O147" s="105"/>
      <c r="P147" s="105"/>
      <c r="Q147" s="105"/>
      <c r="R147" s="105"/>
      <c r="S147" s="105"/>
      <c r="T147" s="105"/>
      <c r="U147" s="105"/>
      <c r="V147" s="105"/>
      <c r="W147" s="105"/>
      <c r="X147" s="105"/>
      <c r="Y147" s="105"/>
      <c r="Z147" s="105"/>
    </row>
    <row r="148" spans="1:26" ht="12.75" customHeight="1">
      <c r="A148" s="105"/>
      <c r="B148" s="105"/>
      <c r="C148" s="107"/>
      <c r="D148" s="105"/>
      <c r="E148" s="105"/>
      <c r="F148" s="105"/>
      <c r="G148" s="105"/>
      <c r="H148" s="105"/>
      <c r="I148" s="105"/>
      <c r="J148" s="105"/>
      <c r="K148" s="105"/>
      <c r="L148" s="107"/>
      <c r="M148" s="107"/>
      <c r="N148" s="105"/>
      <c r="O148" s="105"/>
      <c r="P148" s="105"/>
      <c r="Q148" s="105"/>
      <c r="R148" s="105"/>
      <c r="S148" s="105"/>
      <c r="T148" s="105"/>
      <c r="U148" s="105"/>
      <c r="V148" s="105"/>
      <c r="W148" s="105"/>
      <c r="X148" s="105"/>
      <c r="Y148" s="105"/>
      <c r="Z148" s="105"/>
    </row>
    <row r="149" spans="1:26" ht="12.75" customHeight="1">
      <c r="A149" s="105"/>
      <c r="B149" s="105"/>
      <c r="C149" s="107"/>
      <c r="D149" s="105"/>
      <c r="E149" s="105"/>
      <c r="F149" s="105"/>
      <c r="G149" s="105"/>
      <c r="H149" s="105"/>
      <c r="I149" s="105"/>
      <c r="J149" s="105"/>
      <c r="K149" s="105"/>
      <c r="L149" s="107"/>
      <c r="M149" s="107"/>
      <c r="N149" s="105"/>
      <c r="O149" s="105"/>
      <c r="P149" s="105"/>
      <c r="Q149" s="105"/>
      <c r="R149" s="105"/>
      <c r="S149" s="105"/>
      <c r="T149" s="105"/>
      <c r="U149" s="105"/>
      <c r="V149" s="105"/>
      <c r="W149" s="105"/>
      <c r="X149" s="105"/>
      <c r="Y149" s="105"/>
      <c r="Z149" s="105"/>
    </row>
    <row r="150" spans="1:26" ht="12.75" customHeight="1">
      <c r="A150" s="105"/>
      <c r="B150" s="105"/>
      <c r="C150" s="107"/>
      <c r="D150" s="105"/>
      <c r="E150" s="105"/>
      <c r="F150" s="105"/>
      <c r="G150" s="105"/>
      <c r="H150" s="105"/>
      <c r="I150" s="105"/>
      <c r="J150" s="105"/>
      <c r="K150" s="105"/>
      <c r="L150" s="107"/>
      <c r="M150" s="107"/>
      <c r="N150" s="105"/>
      <c r="O150" s="105"/>
      <c r="P150" s="105"/>
      <c r="Q150" s="105"/>
      <c r="R150" s="105"/>
      <c r="S150" s="105"/>
      <c r="T150" s="105"/>
      <c r="U150" s="105"/>
      <c r="V150" s="105"/>
      <c r="W150" s="105"/>
      <c r="X150" s="105"/>
      <c r="Y150" s="105"/>
      <c r="Z150" s="105"/>
    </row>
    <row r="151" spans="1:26" ht="12.75" customHeight="1">
      <c r="A151" s="105"/>
      <c r="B151" s="105"/>
      <c r="C151" s="107"/>
      <c r="D151" s="105"/>
      <c r="E151" s="105"/>
      <c r="F151" s="105"/>
      <c r="G151" s="105"/>
      <c r="H151" s="105"/>
      <c r="I151" s="105"/>
      <c r="J151" s="105"/>
      <c r="K151" s="105"/>
      <c r="L151" s="107"/>
      <c r="M151" s="107"/>
      <c r="N151" s="105"/>
      <c r="O151" s="105"/>
      <c r="P151" s="105"/>
      <c r="Q151" s="105"/>
      <c r="R151" s="105"/>
      <c r="S151" s="105"/>
      <c r="T151" s="105"/>
      <c r="U151" s="105"/>
      <c r="V151" s="105"/>
      <c r="W151" s="105"/>
      <c r="X151" s="105"/>
      <c r="Y151" s="105"/>
      <c r="Z151" s="105"/>
    </row>
    <row r="152" spans="1:26" ht="12.75" customHeight="1">
      <c r="A152" s="105"/>
      <c r="B152" s="105"/>
      <c r="C152" s="107"/>
      <c r="D152" s="105"/>
      <c r="E152" s="105"/>
      <c r="F152" s="105"/>
      <c r="G152" s="105"/>
      <c r="H152" s="105"/>
      <c r="I152" s="105"/>
      <c r="J152" s="105"/>
      <c r="K152" s="105"/>
      <c r="L152" s="107"/>
      <c r="M152" s="107"/>
      <c r="N152" s="105"/>
      <c r="O152" s="105"/>
      <c r="P152" s="105"/>
      <c r="Q152" s="105"/>
      <c r="R152" s="105"/>
      <c r="S152" s="105"/>
      <c r="T152" s="105"/>
      <c r="U152" s="105"/>
      <c r="V152" s="105"/>
      <c r="W152" s="105"/>
      <c r="X152" s="105"/>
      <c r="Y152" s="105"/>
      <c r="Z152" s="105"/>
    </row>
    <row r="153" spans="1:26" ht="12.75" customHeight="1">
      <c r="A153" s="105"/>
      <c r="B153" s="105"/>
      <c r="C153" s="107"/>
      <c r="D153" s="105"/>
      <c r="E153" s="105"/>
      <c r="F153" s="105"/>
      <c r="G153" s="105"/>
      <c r="H153" s="105"/>
      <c r="I153" s="105"/>
      <c r="J153" s="105"/>
      <c r="K153" s="105"/>
      <c r="L153" s="107"/>
      <c r="M153" s="107"/>
      <c r="N153" s="105"/>
      <c r="O153" s="105"/>
      <c r="P153" s="105"/>
      <c r="Q153" s="105"/>
      <c r="R153" s="105"/>
      <c r="S153" s="105"/>
      <c r="T153" s="105"/>
      <c r="U153" s="105"/>
      <c r="V153" s="105"/>
      <c r="W153" s="105"/>
      <c r="X153" s="105"/>
      <c r="Y153" s="105"/>
      <c r="Z153" s="105"/>
    </row>
    <row r="154" spans="1:26" ht="12.75" customHeight="1">
      <c r="A154" s="105"/>
      <c r="B154" s="105"/>
      <c r="C154" s="107"/>
      <c r="D154" s="105"/>
      <c r="E154" s="105"/>
      <c r="F154" s="105"/>
      <c r="G154" s="105"/>
      <c r="H154" s="105"/>
      <c r="I154" s="105"/>
      <c r="J154" s="105"/>
      <c r="K154" s="105"/>
      <c r="L154" s="107"/>
      <c r="M154" s="107"/>
      <c r="N154" s="105"/>
      <c r="O154" s="105"/>
      <c r="P154" s="105"/>
      <c r="Q154" s="105"/>
      <c r="R154" s="105"/>
      <c r="S154" s="105"/>
      <c r="T154" s="105"/>
      <c r="U154" s="105"/>
      <c r="V154" s="105"/>
      <c r="W154" s="105"/>
      <c r="X154" s="105"/>
      <c r="Y154" s="105"/>
      <c r="Z154" s="105"/>
    </row>
    <row r="155" spans="1:26" ht="12.75" customHeight="1">
      <c r="A155" s="105"/>
      <c r="B155" s="105"/>
      <c r="C155" s="107"/>
      <c r="D155" s="105"/>
      <c r="E155" s="105"/>
      <c r="F155" s="105"/>
      <c r="G155" s="105"/>
      <c r="H155" s="105"/>
      <c r="I155" s="105"/>
      <c r="J155" s="105"/>
      <c r="K155" s="105"/>
      <c r="L155" s="107"/>
      <c r="M155" s="107"/>
      <c r="N155" s="105"/>
      <c r="O155" s="105"/>
      <c r="P155" s="105"/>
      <c r="Q155" s="105"/>
      <c r="R155" s="105"/>
      <c r="S155" s="105"/>
      <c r="T155" s="105"/>
      <c r="U155" s="105"/>
      <c r="V155" s="105"/>
      <c r="W155" s="105"/>
      <c r="X155" s="105"/>
      <c r="Y155" s="105"/>
      <c r="Z155" s="105"/>
    </row>
    <row r="156" spans="1:26" ht="12.75" customHeight="1">
      <c r="A156" s="105"/>
      <c r="B156" s="105"/>
      <c r="C156" s="107"/>
      <c r="D156" s="105"/>
      <c r="E156" s="105"/>
      <c r="F156" s="105"/>
      <c r="G156" s="105"/>
      <c r="H156" s="105"/>
      <c r="I156" s="105"/>
      <c r="J156" s="105"/>
      <c r="K156" s="105"/>
      <c r="L156" s="107"/>
      <c r="M156" s="107"/>
      <c r="N156" s="105"/>
      <c r="O156" s="105"/>
      <c r="P156" s="105"/>
      <c r="Q156" s="105"/>
      <c r="R156" s="105"/>
      <c r="S156" s="105"/>
      <c r="T156" s="105"/>
      <c r="U156" s="105"/>
      <c r="V156" s="105"/>
      <c r="W156" s="105"/>
      <c r="X156" s="105"/>
      <c r="Y156" s="105"/>
      <c r="Z156" s="105"/>
    </row>
    <row r="157" spans="1:26" ht="12.75" customHeight="1">
      <c r="A157" s="105"/>
      <c r="B157" s="105"/>
      <c r="C157" s="107"/>
      <c r="D157" s="105"/>
      <c r="E157" s="105"/>
      <c r="F157" s="105"/>
      <c r="G157" s="105"/>
      <c r="H157" s="105"/>
      <c r="I157" s="105"/>
      <c r="J157" s="105"/>
      <c r="K157" s="105"/>
      <c r="L157" s="107"/>
      <c r="M157" s="107"/>
      <c r="N157" s="105"/>
      <c r="O157" s="105"/>
      <c r="P157" s="105"/>
      <c r="Q157" s="105"/>
      <c r="R157" s="105"/>
      <c r="S157" s="105"/>
      <c r="T157" s="105"/>
      <c r="U157" s="105"/>
      <c r="V157" s="105"/>
      <c r="W157" s="105"/>
      <c r="X157" s="105"/>
      <c r="Y157" s="105"/>
      <c r="Z157" s="105"/>
    </row>
    <row r="158" spans="1:26" ht="12.75" customHeight="1">
      <c r="A158" s="105"/>
      <c r="B158" s="105"/>
      <c r="C158" s="107"/>
      <c r="D158" s="105"/>
      <c r="E158" s="105"/>
      <c r="F158" s="105"/>
      <c r="G158" s="105"/>
      <c r="H158" s="105"/>
      <c r="I158" s="105"/>
      <c r="J158" s="105"/>
      <c r="K158" s="105"/>
      <c r="L158" s="107"/>
      <c r="M158" s="107"/>
      <c r="N158" s="105"/>
      <c r="O158" s="105"/>
      <c r="P158" s="105"/>
      <c r="Q158" s="105"/>
      <c r="R158" s="105"/>
      <c r="S158" s="105"/>
      <c r="T158" s="105"/>
      <c r="U158" s="105"/>
      <c r="V158" s="105"/>
      <c r="W158" s="105"/>
      <c r="X158" s="105"/>
      <c r="Y158" s="105"/>
      <c r="Z158" s="105"/>
    </row>
    <row r="159" spans="1:26" ht="12.75" customHeight="1">
      <c r="A159" s="105"/>
      <c r="B159" s="105"/>
      <c r="C159" s="107"/>
      <c r="D159" s="105"/>
      <c r="E159" s="105"/>
      <c r="F159" s="105"/>
      <c r="G159" s="105"/>
      <c r="H159" s="105"/>
      <c r="I159" s="105"/>
      <c r="J159" s="105"/>
      <c r="K159" s="105"/>
      <c r="L159" s="107"/>
      <c r="M159" s="107"/>
      <c r="N159" s="105"/>
      <c r="O159" s="105"/>
      <c r="P159" s="105"/>
      <c r="Q159" s="105"/>
      <c r="R159" s="105"/>
      <c r="S159" s="105"/>
      <c r="T159" s="105"/>
      <c r="U159" s="105"/>
      <c r="V159" s="105"/>
      <c r="W159" s="105"/>
      <c r="X159" s="105"/>
      <c r="Y159" s="105"/>
      <c r="Z159" s="105"/>
    </row>
    <row r="160" spans="1:26" ht="12.75" customHeight="1">
      <c r="A160" s="105"/>
      <c r="B160" s="105"/>
      <c r="C160" s="107"/>
      <c r="D160" s="105"/>
      <c r="E160" s="105"/>
      <c r="F160" s="105"/>
      <c r="G160" s="105"/>
      <c r="H160" s="105"/>
      <c r="I160" s="105"/>
      <c r="J160" s="105"/>
      <c r="K160" s="105"/>
      <c r="L160" s="107"/>
      <c r="M160" s="107"/>
      <c r="N160" s="105"/>
      <c r="O160" s="105"/>
      <c r="P160" s="105"/>
      <c r="Q160" s="105"/>
      <c r="R160" s="105"/>
      <c r="S160" s="105"/>
      <c r="T160" s="105"/>
      <c r="U160" s="105"/>
      <c r="V160" s="105"/>
      <c r="W160" s="105"/>
      <c r="X160" s="105"/>
      <c r="Y160" s="105"/>
      <c r="Z160" s="105"/>
    </row>
    <row r="161" spans="1:26" ht="12.75" customHeight="1">
      <c r="A161" s="105"/>
      <c r="B161" s="105"/>
      <c r="C161" s="107"/>
      <c r="D161" s="105"/>
      <c r="E161" s="105"/>
      <c r="F161" s="105"/>
      <c r="G161" s="105"/>
      <c r="H161" s="105"/>
      <c r="I161" s="105"/>
      <c r="J161" s="105"/>
      <c r="K161" s="105"/>
      <c r="L161" s="107"/>
      <c r="M161" s="107"/>
      <c r="N161" s="105"/>
      <c r="O161" s="105"/>
      <c r="P161" s="105"/>
      <c r="Q161" s="105"/>
      <c r="R161" s="105"/>
      <c r="S161" s="105"/>
      <c r="T161" s="105"/>
      <c r="U161" s="105"/>
      <c r="V161" s="105"/>
      <c r="W161" s="105"/>
      <c r="X161" s="105"/>
      <c r="Y161" s="105"/>
      <c r="Z161" s="105"/>
    </row>
    <row r="162" spans="1:26" ht="12.75" customHeight="1">
      <c r="A162" s="105"/>
      <c r="B162" s="105"/>
      <c r="C162" s="107"/>
      <c r="D162" s="105"/>
      <c r="E162" s="105"/>
      <c r="F162" s="105"/>
      <c r="G162" s="105"/>
      <c r="H162" s="105"/>
      <c r="I162" s="105"/>
      <c r="J162" s="105"/>
      <c r="K162" s="105"/>
      <c r="L162" s="107"/>
      <c r="M162" s="107"/>
      <c r="N162" s="105"/>
      <c r="O162" s="105"/>
      <c r="P162" s="105"/>
      <c r="Q162" s="105"/>
      <c r="R162" s="105"/>
      <c r="S162" s="105"/>
      <c r="T162" s="105"/>
      <c r="U162" s="105"/>
      <c r="V162" s="105"/>
      <c r="W162" s="105"/>
      <c r="X162" s="105"/>
      <c r="Y162" s="105"/>
      <c r="Z162" s="105"/>
    </row>
    <row r="163" spans="1:26" ht="12.75" customHeight="1">
      <c r="A163" s="105"/>
      <c r="B163" s="105"/>
      <c r="C163" s="107"/>
      <c r="D163" s="105"/>
      <c r="E163" s="105"/>
      <c r="F163" s="105"/>
      <c r="G163" s="105"/>
      <c r="H163" s="105"/>
      <c r="I163" s="105"/>
      <c r="J163" s="105"/>
      <c r="K163" s="105"/>
      <c r="L163" s="107"/>
      <c r="M163" s="107"/>
      <c r="N163" s="105"/>
      <c r="O163" s="105"/>
      <c r="P163" s="105"/>
      <c r="Q163" s="105"/>
      <c r="R163" s="105"/>
      <c r="S163" s="105"/>
      <c r="T163" s="105"/>
      <c r="U163" s="105"/>
      <c r="V163" s="105"/>
      <c r="W163" s="105"/>
      <c r="X163" s="105"/>
      <c r="Y163" s="105"/>
      <c r="Z163" s="105"/>
    </row>
    <row r="164" spans="1:26" ht="12.75" customHeight="1">
      <c r="A164" s="105"/>
      <c r="B164" s="105"/>
      <c r="C164" s="107"/>
      <c r="D164" s="105"/>
      <c r="E164" s="105"/>
      <c r="F164" s="105"/>
      <c r="G164" s="105"/>
      <c r="H164" s="105"/>
      <c r="I164" s="105"/>
      <c r="J164" s="105"/>
      <c r="K164" s="105"/>
      <c r="L164" s="107"/>
      <c r="M164" s="107"/>
      <c r="N164" s="105"/>
      <c r="O164" s="105"/>
      <c r="P164" s="105"/>
      <c r="Q164" s="105"/>
      <c r="R164" s="105"/>
      <c r="S164" s="105"/>
      <c r="T164" s="105"/>
      <c r="U164" s="105"/>
      <c r="V164" s="105"/>
      <c r="W164" s="105"/>
      <c r="X164" s="105"/>
      <c r="Y164" s="105"/>
      <c r="Z164" s="105"/>
    </row>
    <row r="165" spans="1:26" ht="12.75" customHeight="1">
      <c r="A165" s="105"/>
      <c r="B165" s="105"/>
      <c r="C165" s="107"/>
      <c r="D165" s="105"/>
      <c r="E165" s="105"/>
      <c r="F165" s="105"/>
      <c r="G165" s="105"/>
      <c r="H165" s="105"/>
      <c r="I165" s="105"/>
      <c r="J165" s="105"/>
      <c r="K165" s="105"/>
      <c r="L165" s="107"/>
      <c r="M165" s="107"/>
      <c r="N165" s="105"/>
      <c r="O165" s="105"/>
      <c r="P165" s="105"/>
      <c r="Q165" s="105"/>
      <c r="R165" s="105"/>
      <c r="S165" s="105"/>
      <c r="T165" s="105"/>
      <c r="U165" s="105"/>
      <c r="V165" s="105"/>
      <c r="W165" s="105"/>
      <c r="X165" s="105"/>
      <c r="Y165" s="105"/>
      <c r="Z165" s="105"/>
    </row>
    <row r="166" spans="1:26" ht="12.75" customHeight="1">
      <c r="A166" s="105"/>
      <c r="B166" s="105"/>
      <c r="C166" s="107"/>
      <c r="D166" s="105"/>
      <c r="E166" s="105"/>
      <c r="F166" s="105"/>
      <c r="G166" s="105"/>
      <c r="H166" s="105"/>
      <c r="I166" s="105"/>
      <c r="J166" s="105"/>
      <c r="K166" s="105"/>
      <c r="L166" s="107"/>
      <c r="M166" s="107"/>
      <c r="N166" s="105"/>
      <c r="O166" s="105"/>
      <c r="P166" s="105"/>
      <c r="Q166" s="105"/>
      <c r="R166" s="105"/>
      <c r="S166" s="105"/>
      <c r="T166" s="105"/>
      <c r="U166" s="105"/>
      <c r="V166" s="105"/>
      <c r="W166" s="105"/>
      <c r="X166" s="105"/>
      <c r="Y166" s="105"/>
      <c r="Z166" s="105"/>
    </row>
    <row r="167" spans="1:26" ht="12.75" customHeight="1">
      <c r="A167" s="105"/>
      <c r="B167" s="105"/>
      <c r="C167" s="107"/>
      <c r="D167" s="105"/>
      <c r="E167" s="105"/>
      <c r="F167" s="105"/>
      <c r="G167" s="105"/>
      <c r="H167" s="105"/>
      <c r="I167" s="105"/>
      <c r="J167" s="105"/>
      <c r="K167" s="105"/>
      <c r="L167" s="107"/>
      <c r="M167" s="107"/>
      <c r="N167" s="105"/>
      <c r="O167" s="105"/>
      <c r="P167" s="105"/>
      <c r="Q167" s="105"/>
      <c r="R167" s="105"/>
      <c r="S167" s="105"/>
      <c r="T167" s="105"/>
      <c r="U167" s="105"/>
      <c r="V167" s="105"/>
      <c r="W167" s="105"/>
      <c r="X167" s="105"/>
      <c r="Y167" s="105"/>
      <c r="Z167" s="105"/>
    </row>
    <row r="168" spans="1:26" ht="12.75" customHeight="1">
      <c r="A168" s="105"/>
      <c r="B168" s="105"/>
      <c r="C168" s="107"/>
      <c r="D168" s="105"/>
      <c r="E168" s="105"/>
      <c r="F168" s="105"/>
      <c r="G168" s="105"/>
      <c r="H168" s="105"/>
      <c r="I168" s="105"/>
      <c r="J168" s="105"/>
      <c r="K168" s="105"/>
      <c r="L168" s="107"/>
      <c r="M168" s="107"/>
      <c r="N168" s="105"/>
      <c r="O168" s="105"/>
      <c r="P168" s="105"/>
      <c r="Q168" s="105"/>
      <c r="R168" s="105"/>
      <c r="S168" s="105"/>
      <c r="T168" s="105"/>
      <c r="U168" s="105"/>
      <c r="V168" s="105"/>
      <c r="W168" s="105"/>
      <c r="X168" s="105"/>
      <c r="Y168" s="105"/>
      <c r="Z168" s="105"/>
    </row>
    <row r="169" spans="1:26" ht="12.75" customHeight="1">
      <c r="A169" s="105"/>
      <c r="B169" s="105"/>
      <c r="C169" s="107"/>
      <c r="D169" s="105"/>
      <c r="E169" s="105"/>
      <c r="F169" s="105"/>
      <c r="G169" s="105"/>
      <c r="H169" s="105"/>
      <c r="I169" s="105"/>
      <c r="J169" s="105"/>
      <c r="K169" s="105"/>
      <c r="L169" s="107"/>
      <c r="M169" s="107"/>
      <c r="N169" s="105"/>
      <c r="O169" s="105"/>
      <c r="P169" s="105"/>
      <c r="Q169" s="105"/>
      <c r="R169" s="105"/>
      <c r="S169" s="105"/>
      <c r="T169" s="105"/>
      <c r="U169" s="105"/>
      <c r="V169" s="105"/>
      <c r="W169" s="105"/>
      <c r="X169" s="105"/>
      <c r="Y169" s="105"/>
      <c r="Z169" s="105"/>
    </row>
    <row r="170" spans="1:26" ht="12.75" customHeight="1">
      <c r="A170" s="105"/>
      <c r="B170" s="105"/>
      <c r="C170" s="107"/>
      <c r="D170" s="105"/>
      <c r="E170" s="105"/>
      <c r="F170" s="105"/>
      <c r="G170" s="105"/>
      <c r="H170" s="105"/>
      <c r="I170" s="105"/>
      <c r="J170" s="105"/>
      <c r="K170" s="105"/>
      <c r="L170" s="107"/>
      <c r="M170" s="107"/>
      <c r="N170" s="105"/>
      <c r="O170" s="105"/>
      <c r="P170" s="105"/>
      <c r="Q170" s="105"/>
      <c r="R170" s="105"/>
      <c r="S170" s="105"/>
      <c r="T170" s="105"/>
      <c r="U170" s="105"/>
      <c r="V170" s="105"/>
      <c r="W170" s="105"/>
      <c r="X170" s="105"/>
      <c r="Y170" s="105"/>
      <c r="Z170" s="105"/>
    </row>
    <row r="171" spans="1:26" ht="12.75" customHeight="1">
      <c r="A171" s="105"/>
      <c r="B171" s="105"/>
      <c r="C171" s="107"/>
      <c r="D171" s="105"/>
      <c r="E171" s="105"/>
      <c r="F171" s="105"/>
      <c r="G171" s="105"/>
      <c r="H171" s="105"/>
      <c r="I171" s="105"/>
      <c r="J171" s="105"/>
      <c r="K171" s="105"/>
      <c r="L171" s="107"/>
      <c r="M171" s="107"/>
      <c r="N171" s="105"/>
      <c r="O171" s="105"/>
      <c r="P171" s="105"/>
      <c r="Q171" s="105"/>
      <c r="R171" s="105"/>
      <c r="S171" s="105"/>
      <c r="T171" s="105"/>
      <c r="U171" s="105"/>
      <c r="V171" s="105"/>
      <c r="W171" s="105"/>
      <c r="X171" s="105"/>
      <c r="Y171" s="105"/>
      <c r="Z171" s="105"/>
    </row>
    <row r="172" spans="1:26" ht="12.75" customHeight="1">
      <c r="A172" s="105"/>
      <c r="B172" s="105"/>
      <c r="C172" s="107"/>
      <c r="D172" s="105"/>
      <c r="E172" s="105"/>
      <c r="F172" s="105"/>
      <c r="G172" s="105"/>
      <c r="H172" s="105"/>
      <c r="I172" s="105"/>
      <c r="J172" s="105"/>
      <c r="K172" s="105"/>
      <c r="L172" s="107"/>
      <c r="M172" s="107"/>
      <c r="N172" s="105"/>
      <c r="O172" s="105"/>
      <c r="P172" s="105"/>
      <c r="Q172" s="105"/>
      <c r="R172" s="105"/>
      <c r="S172" s="105"/>
      <c r="T172" s="105"/>
      <c r="U172" s="105"/>
      <c r="V172" s="105"/>
      <c r="W172" s="105"/>
      <c r="X172" s="105"/>
      <c r="Y172" s="105"/>
      <c r="Z172" s="105"/>
    </row>
    <row r="173" spans="1:26" ht="12.75" customHeight="1">
      <c r="A173" s="105"/>
      <c r="B173" s="105"/>
      <c r="C173" s="107"/>
      <c r="D173" s="105"/>
      <c r="E173" s="105"/>
      <c r="F173" s="105"/>
      <c r="G173" s="105"/>
      <c r="H173" s="105"/>
      <c r="I173" s="105"/>
      <c r="J173" s="105"/>
      <c r="K173" s="105"/>
      <c r="L173" s="107"/>
      <c r="M173" s="107"/>
      <c r="N173" s="105"/>
      <c r="O173" s="105"/>
      <c r="P173" s="105"/>
      <c r="Q173" s="105"/>
      <c r="R173" s="105"/>
      <c r="S173" s="105"/>
      <c r="T173" s="105"/>
      <c r="U173" s="105"/>
      <c r="V173" s="105"/>
      <c r="W173" s="105"/>
      <c r="X173" s="105"/>
      <c r="Y173" s="105"/>
      <c r="Z173" s="105"/>
    </row>
    <row r="174" spans="1:26" ht="12.75" customHeight="1">
      <c r="A174" s="105"/>
      <c r="B174" s="105"/>
      <c r="C174" s="107"/>
      <c r="D174" s="105"/>
      <c r="E174" s="105"/>
      <c r="F174" s="105"/>
      <c r="G174" s="105"/>
      <c r="H174" s="105"/>
      <c r="I174" s="105"/>
      <c r="J174" s="105"/>
      <c r="K174" s="105"/>
      <c r="L174" s="107"/>
      <c r="M174" s="107"/>
      <c r="N174" s="105"/>
      <c r="O174" s="105"/>
      <c r="P174" s="105"/>
      <c r="Q174" s="105"/>
      <c r="R174" s="105"/>
      <c r="S174" s="105"/>
      <c r="T174" s="105"/>
      <c r="U174" s="105"/>
      <c r="V174" s="105"/>
      <c r="W174" s="105"/>
      <c r="X174" s="105"/>
      <c r="Y174" s="105"/>
      <c r="Z174" s="105"/>
    </row>
    <row r="175" spans="1:26" ht="12.75" customHeight="1">
      <c r="A175" s="105"/>
      <c r="B175" s="105"/>
      <c r="C175" s="107"/>
      <c r="D175" s="105"/>
      <c r="E175" s="105"/>
      <c r="F175" s="105"/>
      <c r="G175" s="105"/>
      <c r="H175" s="105"/>
      <c r="I175" s="105"/>
      <c r="J175" s="105"/>
      <c r="K175" s="105"/>
      <c r="L175" s="107"/>
      <c r="M175" s="107"/>
      <c r="N175" s="105"/>
      <c r="O175" s="105"/>
      <c r="P175" s="105"/>
      <c r="Q175" s="105"/>
      <c r="R175" s="105"/>
      <c r="S175" s="105"/>
      <c r="T175" s="105"/>
      <c r="U175" s="105"/>
      <c r="V175" s="105"/>
      <c r="W175" s="105"/>
      <c r="X175" s="105"/>
      <c r="Y175" s="105"/>
      <c r="Z175" s="105"/>
    </row>
    <row r="176" spans="1:26" ht="12.75" customHeight="1">
      <c r="A176" s="105"/>
      <c r="B176" s="105"/>
      <c r="C176" s="107"/>
      <c r="D176" s="105"/>
      <c r="E176" s="105"/>
      <c r="F176" s="105"/>
      <c r="G176" s="105"/>
      <c r="H176" s="105"/>
      <c r="I176" s="105"/>
      <c r="J176" s="105"/>
      <c r="K176" s="105"/>
      <c r="L176" s="107"/>
      <c r="M176" s="107"/>
      <c r="N176" s="105"/>
      <c r="O176" s="105"/>
      <c r="P176" s="105"/>
      <c r="Q176" s="105"/>
      <c r="R176" s="105"/>
      <c r="S176" s="105"/>
      <c r="T176" s="105"/>
      <c r="U176" s="105"/>
      <c r="V176" s="105"/>
      <c r="W176" s="105"/>
      <c r="X176" s="105"/>
      <c r="Y176" s="105"/>
      <c r="Z176" s="105"/>
    </row>
    <row r="177" spans="1:26" ht="12.75" customHeight="1">
      <c r="A177" s="105"/>
      <c r="B177" s="105"/>
      <c r="C177" s="107"/>
      <c r="D177" s="105"/>
      <c r="E177" s="105"/>
      <c r="F177" s="105"/>
      <c r="G177" s="105"/>
      <c r="H177" s="105"/>
      <c r="I177" s="105"/>
      <c r="J177" s="105"/>
      <c r="K177" s="105"/>
      <c r="L177" s="107"/>
      <c r="M177" s="107"/>
      <c r="N177" s="105"/>
      <c r="O177" s="105"/>
      <c r="P177" s="105"/>
      <c r="Q177" s="105"/>
      <c r="R177" s="105"/>
      <c r="S177" s="105"/>
      <c r="T177" s="105"/>
      <c r="U177" s="105"/>
      <c r="V177" s="105"/>
      <c r="W177" s="105"/>
      <c r="X177" s="105"/>
      <c r="Y177" s="105"/>
      <c r="Z177" s="105"/>
    </row>
    <row r="178" spans="1:26" ht="12.75" customHeight="1">
      <c r="A178" s="105"/>
      <c r="B178" s="105"/>
      <c r="C178" s="107"/>
      <c r="D178" s="105"/>
      <c r="E178" s="105"/>
      <c r="F178" s="105"/>
      <c r="G178" s="105"/>
      <c r="H178" s="105"/>
      <c r="I178" s="105"/>
      <c r="J178" s="105"/>
      <c r="K178" s="105"/>
      <c r="L178" s="107"/>
      <c r="M178" s="107"/>
      <c r="N178" s="105"/>
      <c r="O178" s="105"/>
      <c r="P178" s="105"/>
      <c r="Q178" s="105"/>
      <c r="R178" s="105"/>
      <c r="S178" s="105"/>
      <c r="T178" s="105"/>
      <c r="U178" s="105"/>
      <c r="V178" s="105"/>
      <c r="W178" s="105"/>
      <c r="X178" s="105"/>
      <c r="Y178" s="105"/>
      <c r="Z178" s="105"/>
    </row>
    <row r="179" spans="1:26" ht="12.75" customHeight="1">
      <c r="A179" s="105"/>
      <c r="B179" s="105"/>
      <c r="C179" s="107"/>
      <c r="D179" s="105"/>
      <c r="E179" s="105"/>
      <c r="F179" s="105"/>
      <c r="G179" s="105"/>
      <c r="H179" s="105"/>
      <c r="I179" s="105"/>
      <c r="J179" s="105"/>
      <c r="K179" s="105"/>
      <c r="L179" s="107"/>
      <c r="M179" s="107"/>
      <c r="N179" s="105"/>
      <c r="O179" s="105"/>
      <c r="P179" s="105"/>
      <c r="Q179" s="105"/>
      <c r="R179" s="105"/>
      <c r="S179" s="105"/>
      <c r="T179" s="105"/>
      <c r="U179" s="105"/>
      <c r="V179" s="105"/>
      <c r="W179" s="105"/>
      <c r="X179" s="105"/>
      <c r="Y179" s="105"/>
      <c r="Z179" s="105"/>
    </row>
    <row r="180" spans="1:26" ht="12.75" customHeight="1">
      <c r="A180" s="105"/>
      <c r="B180" s="105"/>
      <c r="C180" s="107"/>
      <c r="D180" s="105"/>
      <c r="E180" s="105"/>
      <c r="F180" s="105"/>
      <c r="G180" s="105"/>
      <c r="H180" s="105"/>
      <c r="I180" s="105"/>
      <c r="J180" s="105"/>
      <c r="K180" s="105"/>
      <c r="L180" s="107"/>
      <c r="M180" s="107"/>
      <c r="N180" s="105"/>
      <c r="O180" s="105"/>
      <c r="P180" s="105"/>
      <c r="Q180" s="105"/>
      <c r="R180" s="105"/>
      <c r="S180" s="105"/>
      <c r="T180" s="105"/>
      <c r="U180" s="105"/>
      <c r="V180" s="105"/>
      <c r="W180" s="105"/>
      <c r="X180" s="105"/>
      <c r="Y180" s="105"/>
      <c r="Z180" s="105"/>
    </row>
    <row r="181" spans="1:26" ht="12.75" customHeight="1">
      <c r="A181" s="105"/>
      <c r="B181" s="105"/>
      <c r="C181" s="107"/>
      <c r="D181" s="105"/>
      <c r="E181" s="105"/>
      <c r="F181" s="105"/>
      <c r="G181" s="105"/>
      <c r="H181" s="105"/>
      <c r="I181" s="105"/>
      <c r="J181" s="105"/>
      <c r="K181" s="105"/>
      <c r="L181" s="107"/>
      <c r="M181" s="107"/>
      <c r="N181" s="105"/>
      <c r="O181" s="105"/>
      <c r="P181" s="105"/>
      <c r="Q181" s="105"/>
      <c r="R181" s="105"/>
      <c r="S181" s="105"/>
      <c r="T181" s="105"/>
      <c r="U181" s="105"/>
      <c r="V181" s="105"/>
      <c r="W181" s="105"/>
      <c r="X181" s="105"/>
      <c r="Y181" s="105"/>
      <c r="Z181" s="105"/>
    </row>
    <row r="182" spans="1:26" ht="12.75" customHeight="1">
      <c r="A182" s="105"/>
      <c r="B182" s="105"/>
      <c r="C182" s="107"/>
      <c r="D182" s="105"/>
      <c r="E182" s="105"/>
      <c r="F182" s="105"/>
      <c r="G182" s="105"/>
      <c r="H182" s="105"/>
      <c r="I182" s="105"/>
      <c r="J182" s="105"/>
      <c r="K182" s="105"/>
      <c r="L182" s="107"/>
      <c r="M182" s="107"/>
      <c r="N182" s="105"/>
      <c r="O182" s="105"/>
      <c r="P182" s="105"/>
      <c r="Q182" s="105"/>
      <c r="R182" s="105"/>
      <c r="S182" s="105"/>
      <c r="T182" s="105"/>
      <c r="U182" s="105"/>
      <c r="V182" s="105"/>
      <c r="W182" s="105"/>
      <c r="X182" s="105"/>
      <c r="Y182" s="105"/>
      <c r="Z182" s="105"/>
    </row>
    <row r="183" spans="1:26" ht="12.75" customHeight="1">
      <c r="A183" s="105"/>
      <c r="B183" s="105"/>
      <c r="C183" s="107"/>
      <c r="D183" s="105"/>
      <c r="E183" s="105"/>
      <c r="F183" s="105"/>
      <c r="G183" s="105"/>
      <c r="H183" s="105"/>
      <c r="I183" s="105"/>
      <c r="J183" s="105"/>
      <c r="K183" s="105"/>
      <c r="L183" s="107"/>
      <c r="M183" s="107"/>
      <c r="N183" s="105"/>
      <c r="O183" s="105"/>
      <c r="P183" s="105"/>
      <c r="Q183" s="105"/>
      <c r="R183" s="105"/>
      <c r="S183" s="105"/>
      <c r="T183" s="105"/>
      <c r="U183" s="105"/>
      <c r="V183" s="105"/>
      <c r="W183" s="105"/>
      <c r="X183" s="105"/>
      <c r="Y183" s="105"/>
      <c r="Z183" s="105"/>
    </row>
    <row r="184" spans="1:26" ht="12.75" customHeight="1">
      <c r="A184" s="105"/>
      <c r="B184" s="105"/>
      <c r="C184" s="107"/>
      <c r="D184" s="105"/>
      <c r="E184" s="105"/>
      <c r="F184" s="105"/>
      <c r="G184" s="105"/>
      <c r="H184" s="105"/>
      <c r="I184" s="105"/>
      <c r="J184" s="105"/>
      <c r="K184" s="105"/>
      <c r="L184" s="107"/>
      <c r="M184" s="107"/>
      <c r="N184" s="105"/>
      <c r="O184" s="105"/>
      <c r="P184" s="105"/>
      <c r="Q184" s="105"/>
      <c r="R184" s="105"/>
      <c r="S184" s="105"/>
      <c r="T184" s="105"/>
      <c r="U184" s="105"/>
      <c r="V184" s="105"/>
      <c r="W184" s="105"/>
      <c r="X184" s="105"/>
      <c r="Y184" s="105"/>
      <c r="Z184" s="105"/>
    </row>
    <row r="185" spans="1:26" ht="12.75" customHeight="1">
      <c r="A185" s="105"/>
      <c r="B185" s="105"/>
      <c r="C185" s="107"/>
      <c r="D185" s="105"/>
      <c r="E185" s="105"/>
      <c r="F185" s="105"/>
      <c r="G185" s="105"/>
      <c r="H185" s="105"/>
      <c r="I185" s="105"/>
      <c r="J185" s="105"/>
      <c r="K185" s="105"/>
      <c r="L185" s="107"/>
      <c r="M185" s="107"/>
      <c r="N185" s="105"/>
      <c r="O185" s="105"/>
      <c r="P185" s="105"/>
      <c r="Q185" s="105"/>
      <c r="R185" s="105"/>
      <c r="S185" s="105"/>
      <c r="T185" s="105"/>
      <c r="U185" s="105"/>
      <c r="V185" s="105"/>
      <c r="W185" s="105"/>
      <c r="X185" s="105"/>
      <c r="Y185" s="105"/>
      <c r="Z185" s="105"/>
    </row>
    <row r="186" spans="1:26" ht="12.75" customHeight="1">
      <c r="A186" s="105"/>
      <c r="B186" s="105"/>
      <c r="C186" s="107"/>
      <c r="D186" s="105"/>
      <c r="E186" s="105"/>
      <c r="F186" s="105"/>
      <c r="G186" s="105"/>
      <c r="H186" s="105"/>
      <c r="I186" s="105"/>
      <c r="J186" s="105"/>
      <c r="K186" s="105"/>
      <c r="L186" s="107"/>
      <c r="M186" s="107"/>
      <c r="N186" s="105"/>
      <c r="O186" s="105"/>
      <c r="P186" s="105"/>
      <c r="Q186" s="105"/>
      <c r="R186" s="105"/>
      <c r="S186" s="105"/>
      <c r="T186" s="105"/>
      <c r="U186" s="105"/>
      <c r="V186" s="105"/>
      <c r="W186" s="105"/>
      <c r="X186" s="105"/>
      <c r="Y186" s="105"/>
      <c r="Z186" s="105"/>
    </row>
    <row r="187" spans="1:26" ht="12.75" customHeight="1">
      <c r="A187" s="105"/>
      <c r="B187" s="105"/>
      <c r="C187" s="107"/>
      <c r="D187" s="105"/>
      <c r="E187" s="105"/>
      <c r="F187" s="105"/>
      <c r="G187" s="105"/>
      <c r="H187" s="105"/>
      <c r="I187" s="105"/>
      <c r="J187" s="105"/>
      <c r="K187" s="105"/>
      <c r="L187" s="107"/>
      <c r="M187" s="107"/>
      <c r="N187" s="105"/>
      <c r="O187" s="105"/>
      <c r="P187" s="105"/>
      <c r="Q187" s="105"/>
      <c r="R187" s="105"/>
      <c r="S187" s="105"/>
      <c r="T187" s="105"/>
      <c r="U187" s="105"/>
      <c r="V187" s="105"/>
      <c r="W187" s="105"/>
      <c r="X187" s="105"/>
      <c r="Y187" s="105"/>
      <c r="Z187" s="105"/>
    </row>
    <row r="188" spans="1:26" ht="12.75" customHeight="1">
      <c r="A188" s="105"/>
      <c r="B188" s="105"/>
      <c r="C188" s="107"/>
      <c r="D188" s="105"/>
      <c r="E188" s="105"/>
      <c r="F188" s="105"/>
      <c r="G188" s="105"/>
      <c r="H188" s="105"/>
      <c r="I188" s="105"/>
      <c r="J188" s="105"/>
      <c r="K188" s="105"/>
      <c r="L188" s="107"/>
      <c r="M188" s="107"/>
      <c r="N188" s="105"/>
      <c r="O188" s="105"/>
      <c r="P188" s="105"/>
      <c r="Q188" s="105"/>
      <c r="R188" s="105"/>
      <c r="S188" s="105"/>
      <c r="T188" s="105"/>
      <c r="U188" s="105"/>
      <c r="V188" s="105"/>
      <c r="W188" s="105"/>
      <c r="X188" s="105"/>
      <c r="Y188" s="105"/>
      <c r="Z188" s="105"/>
    </row>
    <row r="189" spans="1:26" ht="12.75" customHeight="1">
      <c r="A189" s="105"/>
      <c r="B189" s="105"/>
      <c r="C189" s="107"/>
      <c r="D189" s="105"/>
      <c r="E189" s="105"/>
      <c r="F189" s="105"/>
      <c r="G189" s="105"/>
      <c r="H189" s="105"/>
      <c r="I189" s="105"/>
      <c r="J189" s="105"/>
      <c r="K189" s="105"/>
      <c r="L189" s="107"/>
      <c r="M189" s="107"/>
      <c r="N189" s="105"/>
      <c r="O189" s="105"/>
      <c r="P189" s="105"/>
      <c r="Q189" s="105"/>
      <c r="R189" s="105"/>
      <c r="S189" s="105"/>
      <c r="T189" s="105"/>
      <c r="U189" s="105"/>
      <c r="V189" s="105"/>
      <c r="W189" s="105"/>
      <c r="X189" s="105"/>
      <c r="Y189" s="105"/>
      <c r="Z189" s="105"/>
    </row>
    <row r="190" spans="1:26" ht="12.75" customHeight="1">
      <c r="A190" s="105"/>
      <c r="B190" s="105"/>
      <c r="C190" s="107"/>
      <c r="D190" s="105"/>
      <c r="E190" s="105"/>
      <c r="F190" s="105"/>
      <c r="G190" s="105"/>
      <c r="H190" s="105"/>
      <c r="I190" s="105"/>
      <c r="J190" s="105"/>
      <c r="K190" s="105"/>
      <c r="L190" s="107"/>
      <c r="M190" s="107"/>
      <c r="N190" s="105"/>
      <c r="O190" s="105"/>
      <c r="P190" s="105"/>
      <c r="Q190" s="105"/>
      <c r="R190" s="105"/>
      <c r="S190" s="105"/>
      <c r="T190" s="105"/>
      <c r="U190" s="105"/>
      <c r="V190" s="105"/>
      <c r="W190" s="105"/>
      <c r="X190" s="105"/>
      <c r="Y190" s="105"/>
      <c r="Z190" s="105"/>
    </row>
    <row r="191" spans="1:26" ht="12.75" customHeight="1">
      <c r="A191" s="105"/>
      <c r="B191" s="105"/>
      <c r="C191" s="107"/>
      <c r="D191" s="105"/>
      <c r="E191" s="105"/>
      <c r="F191" s="105"/>
      <c r="G191" s="105"/>
      <c r="H191" s="105"/>
      <c r="I191" s="105"/>
      <c r="J191" s="105"/>
      <c r="K191" s="105"/>
      <c r="L191" s="107"/>
      <c r="M191" s="107"/>
      <c r="N191" s="105"/>
      <c r="O191" s="105"/>
      <c r="P191" s="105"/>
      <c r="Q191" s="105"/>
      <c r="R191" s="105"/>
      <c r="S191" s="105"/>
      <c r="T191" s="105"/>
      <c r="U191" s="105"/>
      <c r="V191" s="105"/>
      <c r="W191" s="105"/>
      <c r="X191" s="105"/>
      <c r="Y191" s="105"/>
      <c r="Z191" s="105"/>
    </row>
    <row r="192" spans="1:26" ht="12.75" customHeight="1">
      <c r="A192" s="105"/>
      <c r="B192" s="105"/>
      <c r="C192" s="107"/>
      <c r="D192" s="105"/>
      <c r="E192" s="105"/>
      <c r="F192" s="105"/>
      <c r="G192" s="105"/>
      <c r="H192" s="105"/>
      <c r="I192" s="105"/>
      <c r="J192" s="105"/>
      <c r="K192" s="105"/>
      <c r="L192" s="107"/>
      <c r="M192" s="107"/>
      <c r="N192" s="105"/>
      <c r="O192" s="105"/>
      <c r="P192" s="105"/>
      <c r="Q192" s="105"/>
      <c r="R192" s="105"/>
      <c r="S192" s="105"/>
      <c r="T192" s="105"/>
      <c r="U192" s="105"/>
      <c r="V192" s="105"/>
      <c r="W192" s="105"/>
      <c r="X192" s="105"/>
      <c r="Y192" s="105"/>
      <c r="Z192" s="105"/>
    </row>
    <row r="193" spans="1:26" ht="12.75" customHeight="1">
      <c r="A193" s="105"/>
      <c r="B193" s="105"/>
      <c r="C193" s="107"/>
      <c r="D193" s="105"/>
      <c r="E193" s="105"/>
      <c r="F193" s="105"/>
      <c r="G193" s="105"/>
      <c r="H193" s="105"/>
      <c r="I193" s="105"/>
      <c r="J193" s="105"/>
      <c r="K193" s="105"/>
      <c r="L193" s="107"/>
      <c r="M193" s="107"/>
      <c r="N193" s="105"/>
      <c r="O193" s="105"/>
      <c r="P193" s="105"/>
      <c r="Q193" s="105"/>
      <c r="R193" s="105"/>
      <c r="S193" s="105"/>
      <c r="T193" s="105"/>
      <c r="U193" s="105"/>
      <c r="V193" s="105"/>
      <c r="W193" s="105"/>
      <c r="X193" s="105"/>
      <c r="Y193" s="105"/>
      <c r="Z193" s="105"/>
    </row>
    <row r="194" spans="1:26" ht="12.75" customHeight="1">
      <c r="A194" s="105"/>
      <c r="B194" s="105"/>
      <c r="C194" s="107"/>
      <c r="D194" s="105"/>
      <c r="E194" s="105"/>
      <c r="F194" s="105"/>
      <c r="G194" s="105"/>
      <c r="H194" s="105"/>
      <c r="I194" s="105"/>
      <c r="J194" s="105"/>
      <c r="K194" s="105"/>
      <c r="L194" s="107"/>
      <c r="M194" s="107"/>
      <c r="N194" s="105"/>
      <c r="O194" s="105"/>
      <c r="P194" s="105"/>
      <c r="Q194" s="105"/>
      <c r="R194" s="105"/>
      <c r="S194" s="105"/>
      <c r="T194" s="105"/>
      <c r="U194" s="105"/>
      <c r="V194" s="105"/>
      <c r="W194" s="105"/>
      <c r="X194" s="105"/>
      <c r="Y194" s="105"/>
      <c r="Z194" s="105"/>
    </row>
    <row r="195" spans="1:26" ht="12.75" customHeight="1">
      <c r="A195" s="105"/>
      <c r="B195" s="105"/>
      <c r="C195" s="107"/>
      <c r="D195" s="105"/>
      <c r="E195" s="105"/>
      <c r="F195" s="105"/>
      <c r="G195" s="105"/>
      <c r="H195" s="105"/>
      <c r="I195" s="105"/>
      <c r="J195" s="105"/>
      <c r="K195" s="105"/>
      <c r="L195" s="107"/>
      <c r="M195" s="107"/>
      <c r="N195" s="105"/>
      <c r="O195" s="105"/>
      <c r="P195" s="105"/>
      <c r="Q195" s="105"/>
      <c r="R195" s="105"/>
      <c r="S195" s="105"/>
      <c r="T195" s="105"/>
      <c r="U195" s="105"/>
      <c r="V195" s="105"/>
      <c r="W195" s="105"/>
      <c r="X195" s="105"/>
      <c r="Y195" s="105"/>
      <c r="Z195" s="105"/>
    </row>
    <row r="196" spans="1:26" ht="12.75" customHeight="1">
      <c r="A196" s="105"/>
      <c r="B196" s="105"/>
      <c r="C196" s="107"/>
      <c r="D196" s="105"/>
      <c r="E196" s="105"/>
      <c r="F196" s="105"/>
      <c r="G196" s="105"/>
      <c r="H196" s="105"/>
      <c r="I196" s="105"/>
      <c r="J196" s="105"/>
      <c r="K196" s="105"/>
      <c r="L196" s="107"/>
      <c r="M196" s="107"/>
      <c r="N196" s="105"/>
      <c r="O196" s="105"/>
      <c r="P196" s="105"/>
      <c r="Q196" s="105"/>
      <c r="R196" s="105"/>
      <c r="S196" s="105"/>
      <c r="T196" s="105"/>
      <c r="U196" s="105"/>
      <c r="V196" s="105"/>
      <c r="W196" s="105"/>
      <c r="X196" s="105"/>
      <c r="Y196" s="105"/>
      <c r="Z196" s="105"/>
    </row>
    <row r="197" spans="1:26" ht="12.75" customHeight="1">
      <c r="A197" s="105"/>
      <c r="B197" s="105"/>
      <c r="C197" s="107"/>
      <c r="D197" s="105"/>
      <c r="E197" s="105"/>
      <c r="F197" s="105"/>
      <c r="G197" s="105"/>
      <c r="H197" s="105"/>
      <c r="I197" s="105"/>
      <c r="J197" s="105"/>
      <c r="K197" s="105"/>
      <c r="L197" s="107"/>
      <c r="M197" s="107"/>
      <c r="N197" s="105"/>
      <c r="O197" s="105"/>
      <c r="P197" s="105"/>
      <c r="Q197" s="105"/>
      <c r="R197" s="105"/>
      <c r="S197" s="105"/>
      <c r="T197" s="105"/>
      <c r="U197" s="105"/>
      <c r="V197" s="105"/>
      <c r="W197" s="105"/>
      <c r="X197" s="105"/>
      <c r="Y197" s="105"/>
      <c r="Z197" s="105"/>
    </row>
    <row r="198" spans="1:26" ht="12.75" customHeight="1">
      <c r="A198" s="105"/>
      <c r="B198" s="105"/>
      <c r="C198" s="107"/>
      <c r="D198" s="105"/>
      <c r="E198" s="105"/>
      <c r="F198" s="105"/>
      <c r="G198" s="105"/>
      <c r="H198" s="105"/>
      <c r="I198" s="105"/>
      <c r="J198" s="105"/>
      <c r="K198" s="105"/>
      <c r="L198" s="107"/>
      <c r="M198" s="107"/>
      <c r="N198" s="105"/>
      <c r="O198" s="105"/>
      <c r="P198" s="105"/>
      <c r="Q198" s="105"/>
      <c r="R198" s="105"/>
      <c r="S198" s="105"/>
      <c r="T198" s="105"/>
      <c r="U198" s="105"/>
      <c r="V198" s="105"/>
      <c r="W198" s="105"/>
      <c r="X198" s="105"/>
      <c r="Y198" s="105"/>
      <c r="Z198" s="105"/>
    </row>
    <row r="199" spans="1:26" ht="12.75" customHeight="1">
      <c r="A199" s="105"/>
      <c r="B199" s="105"/>
      <c r="C199" s="107"/>
      <c r="D199" s="105"/>
      <c r="E199" s="105"/>
      <c r="F199" s="105"/>
      <c r="G199" s="105"/>
      <c r="H199" s="105"/>
      <c r="I199" s="105"/>
      <c r="J199" s="105"/>
      <c r="K199" s="105"/>
      <c r="L199" s="107"/>
      <c r="M199" s="107"/>
      <c r="N199" s="105"/>
      <c r="O199" s="105"/>
      <c r="P199" s="105"/>
      <c r="Q199" s="105"/>
      <c r="R199" s="105"/>
      <c r="S199" s="105"/>
      <c r="T199" s="105"/>
      <c r="U199" s="105"/>
      <c r="V199" s="105"/>
      <c r="W199" s="105"/>
      <c r="X199" s="105"/>
      <c r="Y199" s="105"/>
      <c r="Z199" s="105"/>
    </row>
    <row r="200" spans="1:26" ht="12.75" customHeight="1">
      <c r="A200" s="105"/>
      <c r="B200" s="105"/>
      <c r="C200" s="107"/>
      <c r="D200" s="105"/>
      <c r="E200" s="105"/>
      <c r="F200" s="105"/>
      <c r="G200" s="105"/>
      <c r="H200" s="105"/>
      <c r="I200" s="105"/>
      <c r="J200" s="105"/>
      <c r="K200" s="105"/>
      <c r="L200" s="107"/>
      <c r="M200" s="107"/>
      <c r="N200" s="105"/>
      <c r="O200" s="105"/>
      <c r="P200" s="105"/>
      <c r="Q200" s="105"/>
      <c r="R200" s="105"/>
      <c r="S200" s="105"/>
      <c r="T200" s="105"/>
      <c r="U200" s="105"/>
      <c r="V200" s="105"/>
      <c r="W200" s="105"/>
      <c r="X200" s="105"/>
      <c r="Y200" s="105"/>
      <c r="Z200" s="105"/>
    </row>
    <row r="201" spans="1:26" ht="12.75" customHeight="1">
      <c r="A201" s="105"/>
      <c r="B201" s="105"/>
      <c r="C201" s="107"/>
      <c r="D201" s="105"/>
      <c r="E201" s="105"/>
      <c r="F201" s="105"/>
      <c r="G201" s="105"/>
      <c r="H201" s="105"/>
      <c r="I201" s="105"/>
      <c r="J201" s="105"/>
      <c r="K201" s="105"/>
      <c r="L201" s="107"/>
      <c r="M201" s="107"/>
      <c r="N201" s="105"/>
      <c r="O201" s="105"/>
      <c r="P201" s="105"/>
      <c r="Q201" s="105"/>
      <c r="R201" s="105"/>
      <c r="S201" s="105"/>
      <c r="T201" s="105"/>
      <c r="U201" s="105"/>
      <c r="V201" s="105"/>
      <c r="W201" s="105"/>
      <c r="X201" s="105"/>
      <c r="Y201" s="105"/>
      <c r="Z201" s="105"/>
    </row>
    <row r="202" spans="1:26" ht="12.75" customHeight="1">
      <c r="A202" s="105"/>
      <c r="B202" s="105"/>
      <c r="C202" s="107"/>
      <c r="D202" s="105"/>
      <c r="E202" s="105"/>
      <c r="F202" s="105"/>
      <c r="G202" s="105"/>
      <c r="H202" s="105"/>
      <c r="I202" s="105"/>
      <c r="J202" s="105"/>
      <c r="K202" s="105"/>
      <c r="L202" s="107"/>
      <c r="M202" s="107"/>
      <c r="N202" s="105"/>
      <c r="O202" s="105"/>
      <c r="P202" s="105"/>
      <c r="Q202" s="105"/>
      <c r="R202" s="105"/>
      <c r="S202" s="105"/>
      <c r="T202" s="105"/>
      <c r="U202" s="105"/>
      <c r="V202" s="105"/>
      <c r="W202" s="105"/>
      <c r="X202" s="105"/>
      <c r="Y202" s="105"/>
      <c r="Z202" s="105"/>
    </row>
    <row r="203" spans="1:26" ht="12.75" customHeight="1">
      <c r="A203" s="105"/>
      <c r="B203" s="105"/>
      <c r="C203" s="107"/>
      <c r="D203" s="105"/>
      <c r="E203" s="105"/>
      <c r="F203" s="105"/>
      <c r="G203" s="105"/>
      <c r="H203" s="105"/>
      <c r="I203" s="105"/>
      <c r="J203" s="105"/>
      <c r="K203" s="105"/>
      <c r="L203" s="107"/>
      <c r="M203" s="107"/>
      <c r="N203" s="105"/>
      <c r="O203" s="105"/>
      <c r="P203" s="105"/>
      <c r="Q203" s="105"/>
      <c r="R203" s="105"/>
      <c r="S203" s="105"/>
      <c r="T203" s="105"/>
      <c r="U203" s="105"/>
      <c r="V203" s="105"/>
      <c r="W203" s="105"/>
      <c r="X203" s="105"/>
      <c r="Y203" s="105"/>
      <c r="Z203" s="105"/>
    </row>
    <row r="204" spans="1:26" ht="12.75" customHeight="1">
      <c r="A204" s="105"/>
      <c r="B204" s="105"/>
      <c r="C204" s="107"/>
      <c r="D204" s="105"/>
      <c r="E204" s="105"/>
      <c r="F204" s="105"/>
      <c r="G204" s="105"/>
      <c r="H204" s="105"/>
      <c r="I204" s="105"/>
      <c r="J204" s="105"/>
      <c r="K204" s="105"/>
      <c r="L204" s="107"/>
      <c r="M204" s="107"/>
      <c r="N204" s="105"/>
      <c r="O204" s="105"/>
      <c r="P204" s="105"/>
      <c r="Q204" s="105"/>
      <c r="R204" s="105"/>
      <c r="S204" s="105"/>
      <c r="T204" s="105"/>
      <c r="U204" s="105"/>
      <c r="V204" s="105"/>
      <c r="W204" s="105"/>
      <c r="X204" s="105"/>
      <c r="Y204" s="105"/>
      <c r="Z204" s="105"/>
    </row>
    <row r="205" spans="1:26" ht="12.75" customHeight="1">
      <c r="A205" s="105"/>
      <c r="B205" s="105"/>
      <c r="C205" s="107"/>
      <c r="D205" s="105"/>
      <c r="E205" s="105"/>
      <c r="F205" s="105"/>
      <c r="G205" s="105"/>
      <c r="H205" s="105"/>
      <c r="I205" s="105"/>
      <c r="J205" s="105"/>
      <c r="K205" s="105"/>
      <c r="L205" s="107"/>
      <c r="M205" s="107"/>
      <c r="N205" s="105"/>
      <c r="O205" s="105"/>
      <c r="P205" s="105"/>
      <c r="Q205" s="105"/>
      <c r="R205" s="105"/>
      <c r="S205" s="105"/>
      <c r="T205" s="105"/>
      <c r="U205" s="105"/>
      <c r="V205" s="105"/>
      <c r="W205" s="105"/>
      <c r="X205" s="105"/>
      <c r="Y205" s="105"/>
      <c r="Z205" s="105"/>
    </row>
    <row r="206" spans="1:26" ht="12.75" customHeight="1">
      <c r="A206" s="105"/>
      <c r="B206" s="105"/>
      <c r="C206" s="107"/>
      <c r="D206" s="105"/>
      <c r="E206" s="105"/>
      <c r="F206" s="105"/>
      <c r="G206" s="105"/>
      <c r="H206" s="105"/>
      <c r="I206" s="105"/>
      <c r="J206" s="105"/>
      <c r="K206" s="105"/>
      <c r="L206" s="107"/>
      <c r="M206" s="107"/>
      <c r="N206" s="105"/>
      <c r="O206" s="105"/>
      <c r="P206" s="105"/>
      <c r="Q206" s="105"/>
      <c r="R206" s="105"/>
      <c r="S206" s="105"/>
      <c r="T206" s="105"/>
      <c r="U206" s="105"/>
      <c r="V206" s="105"/>
      <c r="W206" s="105"/>
      <c r="X206" s="105"/>
      <c r="Y206" s="105"/>
      <c r="Z206" s="105"/>
    </row>
    <row r="207" spans="1:26" ht="12.75" customHeight="1">
      <c r="A207" s="105"/>
      <c r="B207" s="105"/>
      <c r="C207" s="107"/>
      <c r="D207" s="105"/>
      <c r="E207" s="105"/>
      <c r="F207" s="105"/>
      <c r="G207" s="105"/>
      <c r="H207" s="105"/>
      <c r="I207" s="105"/>
      <c r="J207" s="105"/>
      <c r="K207" s="105"/>
      <c r="L207" s="107"/>
      <c r="M207" s="107"/>
      <c r="N207" s="105"/>
      <c r="O207" s="105"/>
      <c r="P207" s="105"/>
      <c r="Q207" s="105"/>
      <c r="R207" s="105"/>
      <c r="S207" s="105"/>
      <c r="T207" s="105"/>
      <c r="U207" s="105"/>
      <c r="V207" s="105"/>
      <c r="W207" s="105"/>
      <c r="X207" s="105"/>
      <c r="Y207" s="105"/>
      <c r="Z207" s="105"/>
    </row>
    <row r="208" spans="1:26" ht="12.75" customHeight="1">
      <c r="A208" s="105"/>
      <c r="B208" s="105"/>
      <c r="C208" s="107"/>
      <c r="D208" s="105"/>
      <c r="E208" s="105"/>
      <c r="F208" s="105"/>
      <c r="G208" s="105"/>
      <c r="H208" s="105"/>
      <c r="I208" s="105"/>
      <c r="J208" s="105"/>
      <c r="K208" s="105"/>
      <c r="L208" s="107"/>
      <c r="M208" s="107"/>
      <c r="N208" s="105"/>
      <c r="O208" s="105"/>
      <c r="P208" s="105"/>
      <c r="Q208" s="105"/>
      <c r="R208" s="105"/>
      <c r="S208" s="105"/>
      <c r="T208" s="105"/>
      <c r="U208" s="105"/>
      <c r="V208" s="105"/>
      <c r="W208" s="105"/>
      <c r="X208" s="105"/>
      <c r="Y208" s="105"/>
      <c r="Z208" s="105"/>
    </row>
    <row r="209" spans="1:26" ht="12.75" customHeight="1">
      <c r="A209" s="105"/>
      <c r="B209" s="105"/>
      <c r="C209" s="107"/>
      <c r="D209" s="105"/>
      <c r="E209" s="105"/>
      <c r="F209" s="105"/>
      <c r="G209" s="105"/>
      <c r="H209" s="105"/>
      <c r="I209" s="105"/>
      <c r="J209" s="105"/>
      <c r="K209" s="105"/>
      <c r="L209" s="107"/>
      <c r="M209" s="107"/>
      <c r="N209" s="105"/>
      <c r="O209" s="105"/>
      <c r="P209" s="105"/>
      <c r="Q209" s="105"/>
      <c r="R209" s="105"/>
      <c r="S209" s="105"/>
      <c r="T209" s="105"/>
      <c r="U209" s="105"/>
      <c r="V209" s="105"/>
      <c r="W209" s="105"/>
      <c r="X209" s="105"/>
      <c r="Y209" s="105"/>
      <c r="Z209" s="105"/>
    </row>
    <row r="210" spans="1:26" ht="12.75" customHeight="1">
      <c r="A210" s="105"/>
      <c r="B210" s="105"/>
      <c r="C210" s="107"/>
      <c r="D210" s="105"/>
      <c r="E210" s="105"/>
      <c r="F210" s="105"/>
      <c r="G210" s="105"/>
      <c r="H210" s="105"/>
      <c r="I210" s="105"/>
      <c r="J210" s="105"/>
      <c r="K210" s="105"/>
      <c r="L210" s="107"/>
      <c r="M210" s="107"/>
      <c r="N210" s="105"/>
      <c r="O210" s="105"/>
      <c r="P210" s="105"/>
      <c r="Q210" s="105"/>
      <c r="R210" s="105"/>
      <c r="S210" s="105"/>
      <c r="T210" s="105"/>
      <c r="U210" s="105"/>
      <c r="V210" s="105"/>
      <c r="W210" s="105"/>
      <c r="X210" s="105"/>
      <c r="Y210" s="105"/>
      <c r="Z210" s="105"/>
    </row>
    <row r="211" spans="1:26" ht="12.75" customHeight="1">
      <c r="A211" s="105"/>
      <c r="B211" s="105"/>
      <c r="C211" s="107"/>
      <c r="D211" s="105"/>
      <c r="E211" s="105"/>
      <c r="F211" s="105"/>
      <c r="G211" s="105"/>
      <c r="H211" s="105"/>
      <c r="I211" s="105"/>
      <c r="J211" s="105"/>
      <c r="K211" s="105"/>
      <c r="L211" s="107"/>
      <c r="M211" s="107"/>
      <c r="N211" s="105"/>
      <c r="O211" s="105"/>
      <c r="P211" s="105"/>
      <c r="Q211" s="105"/>
      <c r="R211" s="105"/>
      <c r="S211" s="105"/>
      <c r="T211" s="105"/>
      <c r="U211" s="105"/>
      <c r="V211" s="105"/>
      <c r="W211" s="105"/>
      <c r="X211" s="105"/>
      <c r="Y211" s="105"/>
      <c r="Z211" s="105"/>
    </row>
    <row r="212" spans="1:26" ht="12.75" customHeight="1">
      <c r="A212" s="105"/>
      <c r="B212" s="105"/>
      <c r="C212" s="107"/>
      <c r="D212" s="105"/>
      <c r="E212" s="105"/>
      <c r="F212" s="105"/>
      <c r="G212" s="105"/>
      <c r="H212" s="105"/>
      <c r="I212" s="105"/>
      <c r="J212" s="105"/>
      <c r="K212" s="105"/>
      <c r="L212" s="107"/>
      <c r="M212" s="107"/>
      <c r="N212" s="105"/>
      <c r="O212" s="105"/>
      <c r="P212" s="105"/>
      <c r="Q212" s="105"/>
      <c r="R212" s="105"/>
      <c r="S212" s="105"/>
      <c r="T212" s="105"/>
      <c r="U212" s="105"/>
      <c r="V212" s="105"/>
      <c r="W212" s="105"/>
      <c r="X212" s="105"/>
      <c r="Y212" s="105"/>
      <c r="Z212" s="105"/>
    </row>
    <row r="213" spans="1:26" ht="12.75" customHeight="1">
      <c r="A213" s="105"/>
      <c r="B213" s="105"/>
      <c r="C213" s="107"/>
      <c r="D213" s="105"/>
      <c r="E213" s="105"/>
      <c r="F213" s="105"/>
      <c r="G213" s="105"/>
      <c r="H213" s="105"/>
      <c r="I213" s="105"/>
      <c r="J213" s="105"/>
      <c r="K213" s="105"/>
      <c r="L213" s="107"/>
      <c r="M213" s="107"/>
      <c r="N213" s="105"/>
      <c r="O213" s="105"/>
      <c r="P213" s="105"/>
      <c r="Q213" s="105"/>
      <c r="R213" s="105"/>
      <c r="S213" s="105"/>
      <c r="T213" s="105"/>
      <c r="U213" s="105"/>
      <c r="V213" s="105"/>
      <c r="W213" s="105"/>
      <c r="X213" s="105"/>
      <c r="Y213" s="105"/>
      <c r="Z213" s="105"/>
    </row>
    <row r="214" spans="1:26" ht="12.75" customHeight="1">
      <c r="A214" s="105"/>
      <c r="B214" s="105"/>
      <c r="C214" s="107"/>
      <c r="D214" s="105"/>
      <c r="E214" s="105"/>
      <c r="F214" s="105"/>
      <c r="G214" s="105"/>
      <c r="H214" s="105"/>
      <c r="I214" s="105"/>
      <c r="J214" s="105"/>
      <c r="K214" s="105"/>
      <c r="L214" s="107"/>
      <c r="M214" s="107"/>
      <c r="N214" s="105"/>
      <c r="O214" s="105"/>
      <c r="P214" s="105"/>
      <c r="Q214" s="105"/>
      <c r="R214" s="105"/>
      <c r="S214" s="105"/>
      <c r="T214" s="105"/>
      <c r="U214" s="105"/>
      <c r="V214" s="105"/>
      <c r="W214" s="105"/>
      <c r="X214" s="105"/>
      <c r="Y214" s="105"/>
      <c r="Z214" s="105"/>
    </row>
    <row r="215" spans="1:26" ht="12.75" customHeight="1">
      <c r="A215" s="105"/>
      <c r="B215" s="105"/>
      <c r="C215" s="107"/>
      <c r="D215" s="105"/>
      <c r="E215" s="105"/>
      <c r="F215" s="105"/>
      <c r="G215" s="105"/>
      <c r="H215" s="105"/>
      <c r="I215" s="105"/>
      <c r="J215" s="105"/>
      <c r="K215" s="105"/>
      <c r="L215" s="107"/>
      <c r="M215" s="107"/>
      <c r="N215" s="105"/>
      <c r="O215" s="105"/>
      <c r="P215" s="105"/>
      <c r="Q215" s="105"/>
      <c r="R215" s="105"/>
      <c r="S215" s="105"/>
      <c r="T215" s="105"/>
      <c r="U215" s="105"/>
      <c r="V215" s="105"/>
      <c r="W215" s="105"/>
      <c r="X215" s="105"/>
      <c r="Y215" s="105"/>
      <c r="Z215" s="105"/>
    </row>
    <row r="216" spans="1:26" ht="12.75" customHeight="1">
      <c r="A216" s="105"/>
      <c r="B216" s="105"/>
      <c r="C216" s="107"/>
      <c r="D216" s="105"/>
      <c r="E216" s="105"/>
      <c r="F216" s="105"/>
      <c r="G216" s="105"/>
      <c r="H216" s="105"/>
      <c r="I216" s="105"/>
      <c r="J216" s="105"/>
      <c r="K216" s="105"/>
      <c r="L216" s="107"/>
      <c r="M216" s="107"/>
      <c r="N216" s="105"/>
      <c r="O216" s="105"/>
      <c r="P216" s="105"/>
      <c r="Q216" s="105"/>
      <c r="R216" s="105"/>
      <c r="S216" s="105"/>
      <c r="T216" s="105"/>
      <c r="U216" s="105"/>
      <c r="V216" s="105"/>
      <c r="W216" s="105"/>
      <c r="X216" s="105"/>
      <c r="Y216" s="105"/>
      <c r="Z216" s="105"/>
    </row>
    <row r="217" spans="1:26" ht="12.75" customHeight="1">
      <c r="A217" s="105"/>
      <c r="B217" s="105"/>
      <c r="C217" s="107"/>
      <c r="D217" s="105"/>
      <c r="E217" s="105"/>
      <c r="F217" s="105"/>
      <c r="G217" s="105"/>
      <c r="H217" s="105"/>
      <c r="I217" s="105"/>
      <c r="J217" s="105"/>
      <c r="K217" s="105"/>
      <c r="L217" s="107"/>
      <c r="M217" s="107"/>
      <c r="N217" s="105"/>
      <c r="O217" s="105"/>
      <c r="P217" s="105"/>
      <c r="Q217" s="105"/>
      <c r="R217" s="105"/>
      <c r="S217" s="105"/>
      <c r="T217" s="105"/>
      <c r="U217" s="105"/>
      <c r="V217" s="105"/>
      <c r="W217" s="105"/>
      <c r="X217" s="105"/>
      <c r="Y217" s="105"/>
      <c r="Z217" s="105"/>
    </row>
    <row r="218" spans="1:26" ht="12.75" customHeight="1">
      <c r="A218" s="105"/>
      <c r="B218" s="105"/>
      <c r="C218" s="107"/>
      <c r="D218" s="105"/>
      <c r="E218" s="105"/>
      <c r="F218" s="105"/>
      <c r="G218" s="105"/>
      <c r="H218" s="105"/>
      <c r="I218" s="105"/>
      <c r="J218" s="105"/>
      <c r="K218" s="105"/>
      <c r="L218" s="107"/>
      <c r="M218" s="107"/>
      <c r="N218" s="105"/>
      <c r="O218" s="105"/>
      <c r="P218" s="105"/>
      <c r="Q218" s="105"/>
      <c r="R218" s="105"/>
      <c r="S218" s="105"/>
      <c r="T218" s="105"/>
      <c r="U218" s="105"/>
      <c r="V218" s="105"/>
      <c r="W218" s="105"/>
      <c r="X218" s="105"/>
      <c r="Y218" s="105"/>
      <c r="Z218" s="105"/>
    </row>
    <row r="219" spans="1:26" ht="12.75" customHeight="1">
      <c r="A219" s="105"/>
      <c r="B219" s="105"/>
      <c r="C219" s="107"/>
      <c r="D219" s="105"/>
      <c r="E219" s="105"/>
      <c r="F219" s="105"/>
      <c r="G219" s="105"/>
      <c r="H219" s="105"/>
      <c r="I219" s="105"/>
      <c r="J219" s="105"/>
      <c r="K219" s="105"/>
      <c r="L219" s="107"/>
      <c r="M219" s="107"/>
      <c r="N219" s="105"/>
      <c r="O219" s="105"/>
      <c r="P219" s="105"/>
      <c r="Q219" s="105"/>
      <c r="R219" s="105"/>
      <c r="S219" s="105"/>
      <c r="T219" s="105"/>
      <c r="U219" s="105"/>
      <c r="V219" s="105"/>
      <c r="W219" s="105"/>
      <c r="X219" s="105"/>
      <c r="Y219" s="105"/>
      <c r="Z219" s="105"/>
    </row>
    <row r="220" spans="1:26" ht="12.75" customHeight="1">
      <c r="A220" s="105"/>
      <c r="B220" s="105"/>
      <c r="C220" s="107"/>
      <c r="D220" s="105"/>
      <c r="E220" s="105"/>
      <c r="F220" s="105"/>
      <c r="G220" s="105"/>
      <c r="H220" s="105"/>
      <c r="I220" s="105"/>
      <c r="J220" s="105"/>
      <c r="K220" s="105"/>
      <c r="L220" s="107"/>
      <c r="M220" s="107"/>
      <c r="N220" s="105"/>
      <c r="O220" s="105"/>
      <c r="P220" s="105"/>
      <c r="Q220" s="105"/>
      <c r="R220" s="105"/>
      <c r="S220" s="105"/>
      <c r="T220" s="105"/>
      <c r="U220" s="105"/>
      <c r="V220" s="105"/>
      <c r="W220" s="105"/>
      <c r="X220" s="105"/>
      <c r="Y220" s="105"/>
      <c r="Z220" s="105"/>
    </row>
    <row r="221" spans="1:26" ht="12.75" customHeight="1">
      <c r="A221" s="105"/>
      <c r="B221" s="105"/>
      <c r="C221" s="107"/>
      <c r="D221" s="105"/>
      <c r="E221" s="105"/>
      <c r="F221" s="105"/>
      <c r="G221" s="105"/>
      <c r="H221" s="105"/>
      <c r="I221" s="105"/>
      <c r="J221" s="105"/>
      <c r="K221" s="105"/>
      <c r="L221" s="107"/>
      <c r="M221" s="107"/>
      <c r="N221" s="105"/>
      <c r="O221" s="105"/>
      <c r="P221" s="105"/>
      <c r="Q221" s="105"/>
      <c r="R221" s="105"/>
      <c r="S221" s="105"/>
      <c r="T221" s="105"/>
      <c r="U221" s="105"/>
      <c r="V221" s="105"/>
      <c r="W221" s="105"/>
      <c r="X221" s="105"/>
      <c r="Y221" s="105"/>
      <c r="Z221" s="105"/>
    </row>
    <row r="222" spans="1:26" ht="12.75" customHeight="1">
      <c r="A222" s="105"/>
      <c r="B222" s="105"/>
      <c r="C222" s="107"/>
      <c r="D222" s="105"/>
      <c r="E222" s="105"/>
      <c r="F222" s="105"/>
      <c r="G222" s="105"/>
      <c r="H222" s="105"/>
      <c r="I222" s="105"/>
      <c r="J222" s="105"/>
      <c r="K222" s="105"/>
      <c r="L222" s="107"/>
      <c r="M222" s="107"/>
      <c r="N222" s="105"/>
      <c r="O222" s="105"/>
      <c r="P222" s="105"/>
      <c r="Q222" s="105"/>
      <c r="R222" s="105"/>
      <c r="S222" s="105"/>
      <c r="T222" s="105"/>
      <c r="U222" s="105"/>
      <c r="V222" s="105"/>
      <c r="W222" s="105"/>
      <c r="X222" s="105"/>
      <c r="Y222" s="105"/>
      <c r="Z222" s="105"/>
    </row>
    <row r="223" spans="1:26" ht="12.75" customHeight="1">
      <c r="A223" s="105"/>
      <c r="B223" s="105"/>
      <c r="C223" s="107"/>
      <c r="D223" s="105"/>
      <c r="E223" s="105"/>
      <c r="F223" s="105"/>
      <c r="G223" s="105"/>
      <c r="H223" s="105"/>
      <c r="I223" s="105"/>
      <c r="J223" s="105"/>
      <c r="K223" s="105"/>
      <c r="L223" s="107"/>
      <c r="M223" s="107"/>
      <c r="N223" s="105"/>
      <c r="O223" s="105"/>
      <c r="P223" s="105"/>
      <c r="Q223" s="105"/>
      <c r="R223" s="105"/>
      <c r="S223" s="105"/>
      <c r="T223" s="105"/>
      <c r="U223" s="105"/>
      <c r="V223" s="105"/>
      <c r="W223" s="105"/>
      <c r="X223" s="105"/>
      <c r="Y223" s="105"/>
      <c r="Z223" s="105"/>
    </row>
    <row r="224" spans="1:26" ht="12.75" customHeight="1">
      <c r="A224" s="105"/>
      <c r="B224" s="105"/>
      <c r="C224" s="107"/>
      <c r="D224" s="105"/>
      <c r="E224" s="105"/>
      <c r="F224" s="105"/>
      <c r="G224" s="105"/>
      <c r="H224" s="105"/>
      <c r="I224" s="105"/>
      <c r="J224" s="105"/>
      <c r="K224" s="105"/>
      <c r="L224" s="107"/>
      <c r="M224" s="107"/>
      <c r="N224" s="105"/>
      <c r="O224" s="105"/>
      <c r="P224" s="105"/>
      <c r="Q224" s="105"/>
      <c r="R224" s="105"/>
      <c r="S224" s="105"/>
      <c r="T224" s="105"/>
      <c r="U224" s="105"/>
      <c r="V224" s="105"/>
      <c r="W224" s="105"/>
      <c r="X224" s="105"/>
      <c r="Y224" s="105"/>
      <c r="Z224" s="105"/>
    </row>
    <row r="225" spans="1:26" ht="12.75" customHeight="1">
      <c r="A225" s="105"/>
      <c r="B225" s="105"/>
      <c r="C225" s="107"/>
      <c r="D225" s="105"/>
      <c r="E225" s="105"/>
      <c r="F225" s="105"/>
      <c r="G225" s="105"/>
      <c r="H225" s="105"/>
      <c r="I225" s="105"/>
      <c r="J225" s="105"/>
      <c r="K225" s="105"/>
      <c r="L225" s="107"/>
      <c r="M225" s="107"/>
      <c r="N225" s="105"/>
      <c r="O225" s="105"/>
      <c r="P225" s="105"/>
      <c r="Q225" s="105"/>
      <c r="R225" s="105"/>
      <c r="S225" s="105"/>
      <c r="T225" s="105"/>
      <c r="U225" s="105"/>
      <c r="V225" s="105"/>
      <c r="W225" s="105"/>
      <c r="X225" s="105"/>
      <c r="Y225" s="105"/>
      <c r="Z225" s="105"/>
    </row>
    <row r="226" spans="1:26" ht="12.75" customHeight="1">
      <c r="A226" s="105"/>
      <c r="B226" s="105"/>
      <c r="C226" s="107"/>
      <c r="D226" s="105"/>
      <c r="E226" s="105"/>
      <c r="F226" s="105"/>
      <c r="G226" s="105"/>
      <c r="H226" s="105"/>
      <c r="I226" s="105"/>
      <c r="J226" s="105"/>
      <c r="K226" s="105"/>
      <c r="L226" s="107"/>
      <c r="M226" s="107"/>
      <c r="N226" s="105"/>
      <c r="O226" s="105"/>
      <c r="P226" s="105"/>
      <c r="Q226" s="105"/>
      <c r="R226" s="105"/>
      <c r="S226" s="105"/>
      <c r="T226" s="105"/>
      <c r="U226" s="105"/>
      <c r="V226" s="105"/>
      <c r="W226" s="105"/>
      <c r="X226" s="105"/>
      <c r="Y226" s="105"/>
      <c r="Z226" s="105"/>
    </row>
    <row r="227" spans="1:26" ht="12.75" customHeight="1">
      <c r="A227" s="105"/>
      <c r="B227" s="105"/>
      <c r="C227" s="107"/>
      <c r="D227" s="105"/>
      <c r="E227" s="105"/>
      <c r="F227" s="105"/>
      <c r="G227" s="105"/>
      <c r="H227" s="105"/>
      <c r="I227" s="105"/>
      <c r="J227" s="105"/>
      <c r="K227" s="105"/>
      <c r="L227" s="107"/>
      <c r="M227" s="107"/>
      <c r="N227" s="105"/>
      <c r="O227" s="105"/>
      <c r="P227" s="105"/>
      <c r="Q227" s="105"/>
      <c r="R227" s="105"/>
      <c r="S227" s="105"/>
      <c r="T227" s="105"/>
      <c r="U227" s="105"/>
      <c r="V227" s="105"/>
      <c r="W227" s="105"/>
      <c r="X227" s="105"/>
      <c r="Y227" s="105"/>
      <c r="Z227" s="105"/>
    </row>
    <row r="228" spans="1:26" ht="12.75" customHeight="1">
      <c r="A228" s="105"/>
      <c r="B228" s="105"/>
      <c r="C228" s="107"/>
      <c r="D228" s="105"/>
      <c r="E228" s="105"/>
      <c r="F228" s="105"/>
      <c r="G228" s="105"/>
      <c r="H228" s="105"/>
      <c r="I228" s="105"/>
      <c r="J228" s="105"/>
      <c r="K228" s="105"/>
      <c r="L228" s="107"/>
      <c r="M228" s="107"/>
      <c r="N228" s="105"/>
      <c r="O228" s="105"/>
      <c r="P228" s="105"/>
      <c r="Q228" s="105"/>
      <c r="R228" s="105"/>
      <c r="S228" s="105"/>
      <c r="T228" s="105"/>
      <c r="U228" s="105"/>
      <c r="V228" s="105"/>
      <c r="W228" s="105"/>
      <c r="X228" s="105"/>
      <c r="Y228" s="105"/>
      <c r="Z228" s="105"/>
    </row>
    <row r="229" spans="1:26" ht="12.75" customHeight="1">
      <c r="A229" s="105"/>
      <c r="B229" s="105"/>
      <c r="C229" s="107"/>
      <c r="D229" s="105"/>
      <c r="E229" s="105"/>
      <c r="F229" s="105"/>
      <c r="G229" s="105"/>
      <c r="H229" s="105"/>
      <c r="I229" s="105"/>
      <c r="J229" s="105"/>
      <c r="K229" s="105"/>
      <c r="L229" s="107"/>
      <c r="M229" s="107"/>
      <c r="N229" s="105"/>
      <c r="O229" s="105"/>
      <c r="P229" s="105"/>
      <c r="Q229" s="105"/>
      <c r="R229" s="105"/>
      <c r="S229" s="105"/>
      <c r="T229" s="105"/>
      <c r="U229" s="105"/>
      <c r="V229" s="105"/>
      <c r="W229" s="105"/>
      <c r="X229" s="105"/>
      <c r="Y229" s="105"/>
      <c r="Z229" s="105"/>
    </row>
    <row r="230" spans="1:26" ht="12.75" customHeight="1">
      <c r="A230" s="105"/>
      <c r="B230" s="105"/>
      <c r="C230" s="107"/>
      <c r="D230" s="105"/>
      <c r="E230" s="105"/>
      <c r="F230" s="105"/>
      <c r="G230" s="105"/>
      <c r="H230" s="105"/>
      <c r="I230" s="105"/>
      <c r="J230" s="105"/>
      <c r="K230" s="105"/>
      <c r="L230" s="107"/>
      <c r="M230" s="107"/>
      <c r="N230" s="105"/>
      <c r="O230" s="105"/>
      <c r="P230" s="105"/>
      <c r="Q230" s="105"/>
      <c r="R230" s="105"/>
      <c r="S230" s="105"/>
      <c r="T230" s="105"/>
      <c r="U230" s="105"/>
      <c r="V230" s="105"/>
      <c r="W230" s="105"/>
      <c r="X230" s="105"/>
      <c r="Y230" s="105"/>
      <c r="Z230" s="105"/>
    </row>
    <row r="231" spans="1:26" ht="15.75" customHeight="1">
      <c r="C231" s="114"/>
    </row>
    <row r="232" spans="1:26" ht="15.75" customHeight="1">
      <c r="C232" s="114"/>
    </row>
    <row r="233" spans="1:26" ht="15.75" customHeight="1">
      <c r="C233" s="114"/>
    </row>
    <row r="234" spans="1:26" ht="15.75" customHeight="1">
      <c r="C234" s="114"/>
    </row>
    <row r="235" spans="1:26" ht="15.75" customHeight="1">
      <c r="C235" s="114"/>
    </row>
    <row r="236" spans="1:26" ht="15.75" customHeight="1">
      <c r="C236" s="114"/>
    </row>
    <row r="237" spans="1:26" ht="15.75" customHeight="1">
      <c r="C237" s="114"/>
    </row>
    <row r="238" spans="1:26" ht="15.75" customHeight="1">
      <c r="C238" s="114"/>
    </row>
    <row r="239" spans="1:26" ht="15.75" customHeight="1">
      <c r="C239" s="114"/>
    </row>
    <row r="240" spans="1:26" ht="15.75" customHeight="1">
      <c r="C240" s="114"/>
    </row>
    <row r="241" spans="3:3" ht="15.75" customHeight="1">
      <c r="C241" s="114"/>
    </row>
    <row r="242" spans="3:3" ht="15.75" customHeight="1">
      <c r="C242" s="114"/>
    </row>
    <row r="243" spans="3:3" ht="15.75" customHeight="1">
      <c r="C243" s="114"/>
    </row>
    <row r="244" spans="3:3" ht="15.75" customHeight="1">
      <c r="C244" s="114"/>
    </row>
    <row r="245" spans="3:3" ht="15.75" customHeight="1">
      <c r="C245" s="114"/>
    </row>
    <row r="246" spans="3:3" ht="15.75" customHeight="1">
      <c r="C246" s="114"/>
    </row>
    <row r="247" spans="3:3" ht="15.75" customHeight="1">
      <c r="C247" s="114"/>
    </row>
    <row r="248" spans="3:3" ht="15.75" customHeight="1">
      <c r="C248" s="114"/>
    </row>
    <row r="249" spans="3:3" ht="15.75" customHeight="1">
      <c r="C249" s="114"/>
    </row>
    <row r="250" spans="3:3" ht="15.75" customHeight="1">
      <c r="C250" s="114"/>
    </row>
    <row r="251" spans="3:3" ht="15.75" customHeight="1">
      <c r="C251" s="114"/>
    </row>
    <row r="252" spans="3:3" ht="15.75" customHeight="1">
      <c r="C252" s="114"/>
    </row>
    <row r="253" spans="3:3" ht="15.75" customHeight="1">
      <c r="C253" s="114"/>
    </row>
    <row r="254" spans="3:3" ht="15.75" customHeight="1">
      <c r="C254" s="114"/>
    </row>
    <row r="255" spans="3:3" ht="15.75" customHeight="1">
      <c r="C255" s="114"/>
    </row>
    <row r="256" spans="3:3" ht="15.75" customHeight="1">
      <c r="C256" s="114"/>
    </row>
    <row r="257" spans="3:3" ht="15.75" customHeight="1">
      <c r="C257" s="114"/>
    </row>
    <row r="258" spans="3:3" ht="15.75" customHeight="1">
      <c r="C258" s="114"/>
    </row>
    <row r="259" spans="3:3" ht="15.75" customHeight="1">
      <c r="C259" s="114"/>
    </row>
    <row r="260" spans="3:3" ht="15.75" customHeight="1">
      <c r="C260" s="114"/>
    </row>
    <row r="261" spans="3:3" ht="15.75" customHeight="1">
      <c r="C261" s="114"/>
    </row>
    <row r="262" spans="3:3" ht="15.75" customHeight="1">
      <c r="C262" s="114"/>
    </row>
    <row r="263" spans="3:3" ht="15.75" customHeight="1">
      <c r="C263" s="114"/>
    </row>
    <row r="264" spans="3:3" ht="15.75" customHeight="1">
      <c r="C264" s="114"/>
    </row>
    <row r="265" spans="3:3" ht="15.75" customHeight="1">
      <c r="C265" s="114"/>
    </row>
    <row r="266" spans="3:3" ht="15.75" customHeight="1">
      <c r="C266" s="114"/>
    </row>
    <row r="267" spans="3:3" ht="15.75" customHeight="1">
      <c r="C267" s="114"/>
    </row>
    <row r="268" spans="3:3" ht="15.75" customHeight="1">
      <c r="C268" s="114"/>
    </row>
    <row r="269" spans="3:3" ht="15.75" customHeight="1">
      <c r="C269" s="114"/>
    </row>
    <row r="270" spans="3:3" ht="15.75" customHeight="1">
      <c r="C270" s="114"/>
    </row>
    <row r="271" spans="3:3" ht="15.75" customHeight="1">
      <c r="C271" s="114"/>
    </row>
    <row r="272" spans="3:3" ht="15.75" customHeight="1">
      <c r="C272" s="114"/>
    </row>
    <row r="273" spans="3:3" ht="15.75" customHeight="1">
      <c r="C273" s="114"/>
    </row>
    <row r="274" spans="3:3" ht="15.75" customHeight="1">
      <c r="C274" s="114"/>
    </row>
    <row r="275" spans="3:3" ht="15.75" customHeight="1">
      <c r="C275" s="114"/>
    </row>
    <row r="276" spans="3:3" ht="15.75" customHeight="1">
      <c r="C276" s="114"/>
    </row>
    <row r="277" spans="3:3" ht="15.75" customHeight="1">
      <c r="C277" s="114"/>
    </row>
    <row r="278" spans="3:3" ht="15.75" customHeight="1">
      <c r="C278" s="114"/>
    </row>
    <row r="279" spans="3:3" ht="15.75" customHeight="1">
      <c r="C279" s="114"/>
    </row>
    <row r="280" spans="3:3" ht="15.75" customHeight="1">
      <c r="C280" s="114"/>
    </row>
    <row r="281" spans="3:3" ht="15.75" customHeight="1">
      <c r="C281" s="114"/>
    </row>
    <row r="282" spans="3:3" ht="15.75" customHeight="1">
      <c r="C282" s="114"/>
    </row>
    <row r="283" spans="3:3" ht="15.75" customHeight="1">
      <c r="C283" s="114"/>
    </row>
    <row r="284" spans="3:3" ht="15.75" customHeight="1">
      <c r="C284" s="114"/>
    </row>
    <row r="285" spans="3:3" ht="15.75" customHeight="1">
      <c r="C285" s="114"/>
    </row>
    <row r="286" spans="3:3" ht="15.75" customHeight="1">
      <c r="C286" s="114"/>
    </row>
    <row r="287" spans="3:3" ht="15.75" customHeight="1">
      <c r="C287" s="114"/>
    </row>
    <row r="288" spans="3:3" ht="15.75" customHeight="1">
      <c r="C288" s="114"/>
    </row>
    <row r="289" spans="3:3" ht="15.75" customHeight="1">
      <c r="C289" s="114"/>
    </row>
    <row r="290" spans="3:3" ht="15.75" customHeight="1">
      <c r="C290" s="114"/>
    </row>
    <row r="291" spans="3:3" ht="15.75" customHeight="1">
      <c r="C291" s="114"/>
    </row>
    <row r="292" spans="3:3" ht="15.75" customHeight="1">
      <c r="C292" s="114"/>
    </row>
    <row r="293" spans="3:3" ht="15.75" customHeight="1">
      <c r="C293" s="114"/>
    </row>
    <row r="294" spans="3:3" ht="15.75" customHeight="1">
      <c r="C294" s="114"/>
    </row>
    <row r="295" spans="3:3" ht="15.75" customHeight="1">
      <c r="C295" s="114"/>
    </row>
    <row r="296" spans="3:3" ht="15.75" customHeight="1">
      <c r="C296" s="114"/>
    </row>
    <row r="297" spans="3:3" ht="15.75" customHeight="1">
      <c r="C297" s="114"/>
    </row>
    <row r="298" spans="3:3" ht="15.75" customHeight="1">
      <c r="C298" s="114"/>
    </row>
    <row r="299" spans="3:3" ht="15.75" customHeight="1">
      <c r="C299" s="114"/>
    </row>
    <row r="300" spans="3:3" ht="15.75" customHeight="1">
      <c r="C300" s="114"/>
    </row>
    <row r="301" spans="3:3" ht="15.75" customHeight="1">
      <c r="C301" s="114"/>
    </row>
    <row r="302" spans="3:3" ht="15.75" customHeight="1">
      <c r="C302" s="114"/>
    </row>
    <row r="303" spans="3:3" ht="15.75" customHeight="1">
      <c r="C303" s="114"/>
    </row>
    <row r="304" spans="3:3" ht="15.75" customHeight="1">
      <c r="C304" s="114"/>
    </row>
    <row r="305" spans="3:3" ht="15.75" customHeight="1">
      <c r="C305" s="114"/>
    </row>
    <row r="306" spans="3:3" ht="15.75" customHeight="1">
      <c r="C306" s="114"/>
    </row>
    <row r="307" spans="3:3" ht="15.75" customHeight="1">
      <c r="C307" s="114"/>
    </row>
    <row r="308" spans="3:3" ht="15.75" customHeight="1">
      <c r="C308" s="114"/>
    </row>
    <row r="309" spans="3:3" ht="15.75" customHeight="1">
      <c r="C309" s="114"/>
    </row>
    <row r="310" spans="3:3" ht="15.75" customHeight="1">
      <c r="C310" s="114"/>
    </row>
    <row r="311" spans="3:3" ht="15.75" customHeight="1">
      <c r="C311" s="114"/>
    </row>
    <row r="312" spans="3:3" ht="15.75" customHeight="1">
      <c r="C312" s="114"/>
    </row>
    <row r="313" spans="3:3" ht="15.75" customHeight="1">
      <c r="C313" s="114"/>
    </row>
    <row r="314" spans="3:3" ht="15.75" customHeight="1">
      <c r="C314" s="114"/>
    </row>
    <row r="315" spans="3:3" ht="15.75" customHeight="1">
      <c r="C315" s="114"/>
    </row>
    <row r="316" spans="3:3" ht="15.75" customHeight="1">
      <c r="C316" s="114"/>
    </row>
    <row r="317" spans="3:3" ht="15.75" customHeight="1">
      <c r="C317" s="114"/>
    </row>
    <row r="318" spans="3:3" ht="15.75" customHeight="1">
      <c r="C318" s="114"/>
    </row>
    <row r="319" spans="3:3" ht="15.75" customHeight="1">
      <c r="C319" s="114"/>
    </row>
    <row r="320" spans="3:3" ht="15.75" customHeight="1">
      <c r="C320" s="114"/>
    </row>
    <row r="321" spans="3:3" ht="15.75" customHeight="1">
      <c r="C321" s="114"/>
    </row>
    <row r="322" spans="3:3" ht="15.75" customHeight="1">
      <c r="C322" s="114"/>
    </row>
    <row r="323" spans="3:3" ht="15.75" customHeight="1">
      <c r="C323" s="114"/>
    </row>
    <row r="324" spans="3:3" ht="15.75" customHeight="1">
      <c r="C324" s="114"/>
    </row>
    <row r="325" spans="3:3" ht="15.75" customHeight="1">
      <c r="C325" s="114"/>
    </row>
    <row r="326" spans="3:3" ht="15.75" customHeight="1">
      <c r="C326" s="114"/>
    </row>
    <row r="327" spans="3:3" ht="15.75" customHeight="1">
      <c r="C327" s="114"/>
    </row>
    <row r="328" spans="3:3" ht="15.75" customHeight="1">
      <c r="C328" s="114"/>
    </row>
    <row r="329" spans="3:3" ht="15.75" customHeight="1">
      <c r="C329" s="114"/>
    </row>
    <row r="330" spans="3:3" ht="15.75" customHeight="1">
      <c r="C330" s="114"/>
    </row>
    <row r="331" spans="3:3" ht="15.75" customHeight="1">
      <c r="C331" s="114"/>
    </row>
    <row r="332" spans="3:3" ht="15.75" customHeight="1">
      <c r="C332" s="114"/>
    </row>
    <row r="333" spans="3:3" ht="15.75" customHeight="1">
      <c r="C333" s="114"/>
    </row>
    <row r="334" spans="3:3" ht="15.75" customHeight="1">
      <c r="C334" s="114"/>
    </row>
    <row r="335" spans="3:3" ht="15.75" customHeight="1">
      <c r="C335" s="114"/>
    </row>
    <row r="336" spans="3:3" ht="15.75" customHeight="1">
      <c r="C336" s="114"/>
    </row>
    <row r="337" spans="3:3" ht="15.75" customHeight="1">
      <c r="C337" s="114"/>
    </row>
    <row r="338" spans="3:3" ht="15.75" customHeight="1">
      <c r="C338" s="114"/>
    </row>
    <row r="339" spans="3:3" ht="15.75" customHeight="1">
      <c r="C339" s="114"/>
    </row>
    <row r="340" spans="3:3" ht="15.75" customHeight="1">
      <c r="C340" s="114"/>
    </row>
    <row r="341" spans="3:3" ht="15.75" customHeight="1">
      <c r="C341" s="114"/>
    </row>
    <row r="342" spans="3:3" ht="15.75" customHeight="1">
      <c r="C342" s="114"/>
    </row>
    <row r="343" spans="3:3" ht="15.75" customHeight="1">
      <c r="C343" s="114"/>
    </row>
    <row r="344" spans="3:3" ht="15.75" customHeight="1">
      <c r="C344" s="114"/>
    </row>
    <row r="345" spans="3:3" ht="15.75" customHeight="1">
      <c r="C345" s="114"/>
    </row>
    <row r="346" spans="3:3" ht="15.75" customHeight="1">
      <c r="C346" s="114"/>
    </row>
    <row r="347" spans="3:3" ht="15.75" customHeight="1">
      <c r="C347" s="114"/>
    </row>
    <row r="348" spans="3:3" ht="15.75" customHeight="1">
      <c r="C348" s="114"/>
    </row>
    <row r="349" spans="3:3" ht="15.75" customHeight="1">
      <c r="C349" s="114"/>
    </row>
    <row r="350" spans="3:3" ht="15.75" customHeight="1">
      <c r="C350" s="114"/>
    </row>
    <row r="351" spans="3:3" ht="15.75" customHeight="1">
      <c r="C351" s="114"/>
    </row>
    <row r="352" spans="3:3" ht="15.75" customHeight="1">
      <c r="C352" s="114"/>
    </row>
    <row r="353" spans="3:3" ht="15.75" customHeight="1">
      <c r="C353" s="114"/>
    </row>
    <row r="354" spans="3:3" ht="15.75" customHeight="1">
      <c r="C354" s="114"/>
    </row>
    <row r="355" spans="3:3" ht="15.75" customHeight="1">
      <c r="C355" s="114"/>
    </row>
    <row r="356" spans="3:3" ht="15.75" customHeight="1">
      <c r="C356" s="114"/>
    </row>
    <row r="357" spans="3:3" ht="15.75" customHeight="1">
      <c r="C357" s="114"/>
    </row>
    <row r="358" spans="3:3" ht="15.75" customHeight="1">
      <c r="C358" s="114"/>
    </row>
    <row r="359" spans="3:3" ht="15.75" customHeight="1">
      <c r="C359" s="114"/>
    </row>
    <row r="360" spans="3:3" ht="15.75" customHeight="1">
      <c r="C360" s="114"/>
    </row>
    <row r="361" spans="3:3" ht="15.75" customHeight="1">
      <c r="C361" s="114"/>
    </row>
    <row r="362" spans="3:3" ht="15.75" customHeight="1">
      <c r="C362" s="114"/>
    </row>
    <row r="363" spans="3:3" ht="15.75" customHeight="1">
      <c r="C363" s="114"/>
    </row>
    <row r="364" spans="3:3" ht="15.75" customHeight="1">
      <c r="C364" s="114"/>
    </row>
    <row r="365" spans="3:3" ht="15.75" customHeight="1">
      <c r="C365" s="114"/>
    </row>
    <row r="366" spans="3:3" ht="15.75" customHeight="1">
      <c r="C366" s="114"/>
    </row>
    <row r="367" spans="3:3" ht="15.75" customHeight="1">
      <c r="C367" s="114"/>
    </row>
    <row r="368" spans="3:3" ht="15.75" customHeight="1">
      <c r="C368" s="114"/>
    </row>
    <row r="369" spans="3:3" ht="15.75" customHeight="1">
      <c r="C369" s="114"/>
    </row>
    <row r="370" spans="3:3" ht="15.75" customHeight="1">
      <c r="C370" s="114"/>
    </row>
    <row r="371" spans="3:3" ht="15.75" customHeight="1">
      <c r="C371" s="114"/>
    </row>
    <row r="372" spans="3:3" ht="15.75" customHeight="1">
      <c r="C372" s="114"/>
    </row>
    <row r="373" spans="3:3" ht="15.75" customHeight="1">
      <c r="C373" s="114"/>
    </row>
    <row r="374" spans="3:3" ht="15.75" customHeight="1">
      <c r="C374" s="114"/>
    </row>
    <row r="375" spans="3:3" ht="15.75" customHeight="1">
      <c r="C375" s="114"/>
    </row>
    <row r="376" spans="3:3" ht="15.75" customHeight="1">
      <c r="C376" s="114"/>
    </row>
    <row r="377" spans="3:3" ht="15.75" customHeight="1">
      <c r="C377" s="114"/>
    </row>
    <row r="378" spans="3:3" ht="15.75" customHeight="1">
      <c r="C378" s="114"/>
    </row>
    <row r="379" spans="3:3" ht="15.75" customHeight="1">
      <c r="C379" s="114"/>
    </row>
    <row r="380" spans="3:3" ht="15.75" customHeight="1">
      <c r="C380" s="114"/>
    </row>
    <row r="381" spans="3:3" ht="15.75" customHeight="1">
      <c r="C381" s="114"/>
    </row>
    <row r="382" spans="3:3" ht="15.75" customHeight="1">
      <c r="C382" s="114"/>
    </row>
    <row r="383" spans="3:3" ht="15.75" customHeight="1">
      <c r="C383" s="114"/>
    </row>
    <row r="384" spans="3:3" ht="15.75" customHeight="1">
      <c r="C384" s="114"/>
    </row>
    <row r="385" spans="3:3" ht="15.75" customHeight="1">
      <c r="C385" s="114"/>
    </row>
    <row r="386" spans="3:3" ht="15.75" customHeight="1">
      <c r="C386" s="114"/>
    </row>
    <row r="387" spans="3:3" ht="15.75" customHeight="1">
      <c r="C387" s="114"/>
    </row>
    <row r="388" spans="3:3" ht="15.75" customHeight="1">
      <c r="C388" s="114"/>
    </row>
    <row r="389" spans="3:3" ht="15.75" customHeight="1">
      <c r="C389" s="114"/>
    </row>
    <row r="390" spans="3:3" ht="15.75" customHeight="1">
      <c r="C390" s="114"/>
    </row>
    <row r="391" spans="3:3" ht="15.75" customHeight="1">
      <c r="C391" s="114"/>
    </row>
    <row r="392" spans="3:3" ht="15.75" customHeight="1">
      <c r="C392" s="114"/>
    </row>
    <row r="393" spans="3:3" ht="15.75" customHeight="1">
      <c r="C393" s="114"/>
    </row>
    <row r="394" spans="3:3" ht="15.75" customHeight="1">
      <c r="C394" s="114"/>
    </row>
    <row r="395" spans="3:3" ht="15.75" customHeight="1">
      <c r="C395" s="114"/>
    </row>
    <row r="396" spans="3:3" ht="15.75" customHeight="1">
      <c r="C396" s="114"/>
    </row>
    <row r="397" spans="3:3" ht="15.75" customHeight="1">
      <c r="C397" s="114"/>
    </row>
    <row r="398" spans="3:3" ht="15.75" customHeight="1">
      <c r="C398" s="114"/>
    </row>
    <row r="399" spans="3:3" ht="15.75" customHeight="1">
      <c r="C399" s="114"/>
    </row>
    <row r="400" spans="3:3" ht="15.75" customHeight="1">
      <c r="C400" s="114"/>
    </row>
    <row r="401" spans="3:3" ht="15.75" customHeight="1">
      <c r="C401" s="114"/>
    </row>
    <row r="402" spans="3:3" ht="15.75" customHeight="1">
      <c r="C402" s="114"/>
    </row>
    <row r="403" spans="3:3" ht="15.75" customHeight="1">
      <c r="C403" s="114"/>
    </row>
    <row r="404" spans="3:3" ht="15.75" customHeight="1">
      <c r="C404" s="114"/>
    </row>
    <row r="405" spans="3:3" ht="15.75" customHeight="1">
      <c r="C405" s="114"/>
    </row>
    <row r="406" spans="3:3" ht="15.75" customHeight="1">
      <c r="C406" s="114"/>
    </row>
    <row r="407" spans="3:3" ht="15.75" customHeight="1">
      <c r="C407" s="114"/>
    </row>
    <row r="408" spans="3:3" ht="15.75" customHeight="1">
      <c r="C408" s="114"/>
    </row>
    <row r="409" spans="3:3" ht="15.75" customHeight="1">
      <c r="C409" s="114"/>
    </row>
    <row r="410" spans="3:3" ht="15.75" customHeight="1">
      <c r="C410" s="114"/>
    </row>
    <row r="411" spans="3:3" ht="15.75" customHeight="1">
      <c r="C411" s="114"/>
    </row>
    <row r="412" spans="3:3" ht="15.75" customHeight="1">
      <c r="C412" s="114"/>
    </row>
    <row r="413" spans="3:3" ht="15.75" customHeight="1">
      <c r="C413" s="114"/>
    </row>
    <row r="414" spans="3:3" ht="15.75" customHeight="1">
      <c r="C414" s="114"/>
    </row>
    <row r="415" spans="3:3" ht="15.75" customHeight="1">
      <c r="C415" s="114"/>
    </row>
    <row r="416" spans="3:3" ht="15.75" customHeight="1">
      <c r="C416" s="114"/>
    </row>
    <row r="417" spans="3:3" ht="15.75" customHeight="1">
      <c r="C417" s="114"/>
    </row>
    <row r="418" spans="3:3" ht="15.75" customHeight="1">
      <c r="C418" s="114"/>
    </row>
    <row r="419" spans="3:3" ht="15.75" customHeight="1">
      <c r="C419" s="114"/>
    </row>
    <row r="420" spans="3:3" ht="15.75" customHeight="1">
      <c r="C420" s="114"/>
    </row>
    <row r="421" spans="3:3" ht="15.75" customHeight="1">
      <c r="C421" s="114"/>
    </row>
    <row r="422" spans="3:3" ht="15.75" customHeight="1">
      <c r="C422" s="114"/>
    </row>
    <row r="423" spans="3:3" ht="15.75" customHeight="1">
      <c r="C423" s="114"/>
    </row>
    <row r="424" spans="3:3" ht="15.75" customHeight="1">
      <c r="C424" s="114"/>
    </row>
    <row r="425" spans="3:3" ht="15.75" customHeight="1">
      <c r="C425" s="114"/>
    </row>
    <row r="426" spans="3:3" ht="15.75" customHeight="1">
      <c r="C426" s="114"/>
    </row>
    <row r="427" spans="3:3" ht="15.75" customHeight="1">
      <c r="C427" s="114"/>
    </row>
    <row r="428" spans="3:3" ht="15.75" customHeight="1">
      <c r="C428" s="114"/>
    </row>
    <row r="429" spans="3:3" ht="15.75" customHeight="1">
      <c r="C429" s="114"/>
    </row>
    <row r="430" spans="3:3" ht="15.75" customHeight="1">
      <c r="C430" s="114"/>
    </row>
    <row r="431" spans="3:3" ht="15.75" customHeight="1">
      <c r="C431" s="114"/>
    </row>
    <row r="432" spans="3:3" ht="15.75" customHeight="1">
      <c r="C432" s="114"/>
    </row>
    <row r="433" spans="3:3" ht="15.75" customHeight="1">
      <c r="C433" s="114"/>
    </row>
    <row r="434" spans="3:3" ht="15.75" customHeight="1">
      <c r="C434" s="114"/>
    </row>
    <row r="435" spans="3:3" ht="15.75" customHeight="1">
      <c r="C435" s="114"/>
    </row>
    <row r="436" spans="3:3" ht="15.75" customHeight="1">
      <c r="C436" s="114"/>
    </row>
    <row r="437" spans="3:3" ht="15.75" customHeight="1">
      <c r="C437" s="114"/>
    </row>
    <row r="438" spans="3:3" ht="15.75" customHeight="1">
      <c r="C438" s="114"/>
    </row>
    <row r="439" spans="3:3" ht="15.75" customHeight="1">
      <c r="C439" s="114"/>
    </row>
    <row r="440" spans="3:3" ht="15.75" customHeight="1">
      <c r="C440" s="114"/>
    </row>
    <row r="441" spans="3:3" ht="15.75" customHeight="1">
      <c r="C441" s="114"/>
    </row>
    <row r="442" spans="3:3" ht="15.75" customHeight="1">
      <c r="C442" s="114"/>
    </row>
    <row r="443" spans="3:3" ht="15.75" customHeight="1">
      <c r="C443" s="114"/>
    </row>
    <row r="444" spans="3:3" ht="15.75" customHeight="1">
      <c r="C444" s="114"/>
    </row>
    <row r="445" spans="3:3" ht="15.75" customHeight="1">
      <c r="C445" s="114"/>
    </row>
    <row r="446" spans="3:3" ht="15.75" customHeight="1">
      <c r="C446" s="114"/>
    </row>
    <row r="447" spans="3:3" ht="15.75" customHeight="1">
      <c r="C447" s="114"/>
    </row>
    <row r="448" spans="3:3" ht="15.75" customHeight="1">
      <c r="C448" s="114"/>
    </row>
    <row r="449" spans="3:3" ht="15.75" customHeight="1">
      <c r="C449" s="114"/>
    </row>
    <row r="450" spans="3:3" ht="15.75" customHeight="1">
      <c r="C450" s="114"/>
    </row>
    <row r="451" spans="3:3" ht="15.75" customHeight="1">
      <c r="C451" s="114"/>
    </row>
    <row r="452" spans="3:3" ht="15.75" customHeight="1">
      <c r="C452" s="114"/>
    </row>
    <row r="453" spans="3:3" ht="15.75" customHeight="1">
      <c r="C453" s="114"/>
    </row>
    <row r="454" spans="3:3" ht="15.75" customHeight="1">
      <c r="C454" s="114"/>
    </row>
    <row r="455" spans="3:3" ht="15.75" customHeight="1">
      <c r="C455" s="114"/>
    </row>
    <row r="456" spans="3:3" ht="15.75" customHeight="1">
      <c r="C456" s="114"/>
    </row>
    <row r="457" spans="3:3" ht="15.75" customHeight="1">
      <c r="C457" s="114"/>
    </row>
    <row r="458" spans="3:3" ht="15.75" customHeight="1">
      <c r="C458" s="114"/>
    </row>
    <row r="459" spans="3:3" ht="15.75" customHeight="1">
      <c r="C459" s="114"/>
    </row>
    <row r="460" spans="3:3" ht="15.75" customHeight="1">
      <c r="C460" s="114"/>
    </row>
    <row r="461" spans="3:3" ht="15.75" customHeight="1">
      <c r="C461" s="114"/>
    </row>
    <row r="462" spans="3:3" ht="15.75" customHeight="1">
      <c r="C462" s="114"/>
    </row>
    <row r="463" spans="3:3" ht="15.75" customHeight="1">
      <c r="C463" s="114"/>
    </row>
    <row r="464" spans="3:3" ht="15.75" customHeight="1">
      <c r="C464" s="114"/>
    </row>
    <row r="465" spans="3:3" ht="15.75" customHeight="1">
      <c r="C465" s="114"/>
    </row>
    <row r="466" spans="3:3" ht="15.75" customHeight="1">
      <c r="C466" s="114"/>
    </row>
    <row r="467" spans="3:3" ht="15.75" customHeight="1">
      <c r="C467" s="114"/>
    </row>
    <row r="468" spans="3:3" ht="15.75" customHeight="1">
      <c r="C468" s="114"/>
    </row>
    <row r="469" spans="3:3" ht="15.75" customHeight="1">
      <c r="C469" s="114"/>
    </row>
    <row r="470" spans="3:3" ht="15.75" customHeight="1">
      <c r="C470" s="114"/>
    </row>
    <row r="471" spans="3:3" ht="15.75" customHeight="1">
      <c r="C471" s="114"/>
    </row>
    <row r="472" spans="3:3" ht="15.75" customHeight="1">
      <c r="C472" s="114"/>
    </row>
    <row r="473" spans="3:3" ht="15.75" customHeight="1">
      <c r="C473" s="114"/>
    </row>
    <row r="474" spans="3:3" ht="15.75" customHeight="1">
      <c r="C474" s="114"/>
    </row>
    <row r="475" spans="3:3" ht="15.75" customHeight="1">
      <c r="C475" s="114"/>
    </row>
    <row r="476" spans="3:3" ht="15.75" customHeight="1">
      <c r="C476" s="114"/>
    </row>
    <row r="477" spans="3:3" ht="15.75" customHeight="1">
      <c r="C477" s="114"/>
    </row>
    <row r="478" spans="3:3" ht="15.75" customHeight="1">
      <c r="C478" s="114"/>
    </row>
    <row r="479" spans="3:3" ht="15.75" customHeight="1">
      <c r="C479" s="114"/>
    </row>
    <row r="480" spans="3:3" ht="15.75" customHeight="1">
      <c r="C480" s="114"/>
    </row>
    <row r="481" spans="3:3" ht="15.75" customHeight="1">
      <c r="C481" s="114"/>
    </row>
    <row r="482" spans="3:3" ht="15.75" customHeight="1">
      <c r="C482" s="114"/>
    </row>
    <row r="483" spans="3:3" ht="15.75" customHeight="1">
      <c r="C483" s="114"/>
    </row>
    <row r="484" spans="3:3" ht="15.75" customHeight="1">
      <c r="C484" s="114"/>
    </row>
    <row r="485" spans="3:3" ht="15.75" customHeight="1">
      <c r="C485" s="114"/>
    </row>
    <row r="486" spans="3:3" ht="15.75" customHeight="1">
      <c r="C486" s="114"/>
    </row>
    <row r="487" spans="3:3" ht="15.75" customHeight="1">
      <c r="C487" s="114"/>
    </row>
    <row r="488" spans="3:3" ht="15.75" customHeight="1">
      <c r="C488" s="114"/>
    </row>
    <row r="489" spans="3:3" ht="15.75" customHeight="1">
      <c r="C489" s="114"/>
    </row>
    <row r="490" spans="3:3" ht="15.75" customHeight="1">
      <c r="C490" s="114"/>
    </row>
    <row r="491" spans="3:3" ht="15.75" customHeight="1">
      <c r="C491" s="114"/>
    </row>
    <row r="492" spans="3:3" ht="15.75" customHeight="1">
      <c r="C492" s="114"/>
    </row>
    <row r="493" spans="3:3" ht="15.75" customHeight="1">
      <c r="C493" s="114"/>
    </row>
    <row r="494" spans="3:3" ht="15.75" customHeight="1">
      <c r="C494" s="114"/>
    </row>
    <row r="495" spans="3:3" ht="15.75" customHeight="1">
      <c r="C495" s="114"/>
    </row>
    <row r="496" spans="3:3" ht="15.75" customHeight="1">
      <c r="C496" s="114"/>
    </row>
    <row r="497" spans="3:3" ht="15.75" customHeight="1">
      <c r="C497" s="114"/>
    </row>
    <row r="498" spans="3:3" ht="15.75" customHeight="1">
      <c r="C498" s="114"/>
    </row>
    <row r="499" spans="3:3" ht="15.75" customHeight="1">
      <c r="C499" s="114"/>
    </row>
    <row r="500" spans="3:3" ht="15.75" customHeight="1">
      <c r="C500" s="114"/>
    </row>
    <row r="501" spans="3:3" ht="15.75" customHeight="1">
      <c r="C501" s="114"/>
    </row>
    <row r="502" spans="3:3" ht="15.75" customHeight="1">
      <c r="C502" s="114"/>
    </row>
    <row r="503" spans="3:3" ht="15.75" customHeight="1">
      <c r="C503" s="114"/>
    </row>
    <row r="504" spans="3:3" ht="15.75" customHeight="1">
      <c r="C504" s="114"/>
    </row>
    <row r="505" spans="3:3" ht="15.75" customHeight="1">
      <c r="C505" s="114"/>
    </row>
    <row r="506" spans="3:3" ht="15.75" customHeight="1">
      <c r="C506" s="114"/>
    </row>
    <row r="507" spans="3:3" ht="15.75" customHeight="1">
      <c r="C507" s="114"/>
    </row>
    <row r="508" spans="3:3" ht="15.75" customHeight="1">
      <c r="C508" s="114"/>
    </row>
    <row r="509" spans="3:3" ht="15.75" customHeight="1">
      <c r="C509" s="114"/>
    </row>
    <row r="510" spans="3:3" ht="15.75" customHeight="1">
      <c r="C510" s="114"/>
    </row>
    <row r="511" spans="3:3" ht="15.75" customHeight="1">
      <c r="C511" s="114"/>
    </row>
    <row r="512" spans="3:3" ht="15.75" customHeight="1">
      <c r="C512" s="114"/>
    </row>
    <row r="513" spans="3:3" ht="15.75" customHeight="1">
      <c r="C513" s="114"/>
    </row>
    <row r="514" spans="3:3" ht="15.75" customHeight="1">
      <c r="C514" s="114"/>
    </row>
    <row r="515" spans="3:3" ht="15.75" customHeight="1">
      <c r="C515" s="114"/>
    </row>
    <row r="516" spans="3:3" ht="15.75" customHeight="1">
      <c r="C516" s="114"/>
    </row>
    <row r="517" spans="3:3" ht="15.75" customHeight="1">
      <c r="C517" s="114"/>
    </row>
    <row r="518" spans="3:3" ht="15.75" customHeight="1">
      <c r="C518" s="114"/>
    </row>
    <row r="519" spans="3:3" ht="15.75" customHeight="1">
      <c r="C519" s="114"/>
    </row>
    <row r="520" spans="3:3" ht="15.75" customHeight="1">
      <c r="C520" s="114"/>
    </row>
    <row r="521" spans="3:3" ht="15.75" customHeight="1">
      <c r="C521" s="114"/>
    </row>
    <row r="522" spans="3:3" ht="15.75" customHeight="1">
      <c r="C522" s="114"/>
    </row>
    <row r="523" spans="3:3" ht="15.75" customHeight="1">
      <c r="C523" s="114"/>
    </row>
    <row r="524" spans="3:3" ht="15.75" customHeight="1">
      <c r="C524" s="114"/>
    </row>
    <row r="525" spans="3:3" ht="15.75" customHeight="1">
      <c r="C525" s="114"/>
    </row>
    <row r="526" spans="3:3" ht="15.75" customHeight="1">
      <c r="C526" s="114"/>
    </row>
    <row r="527" spans="3:3" ht="15.75" customHeight="1">
      <c r="C527" s="114"/>
    </row>
    <row r="528" spans="3:3" ht="15.75" customHeight="1">
      <c r="C528" s="114"/>
    </row>
    <row r="529" spans="3:3" ht="15.75" customHeight="1">
      <c r="C529" s="114"/>
    </row>
    <row r="530" spans="3:3" ht="15.75" customHeight="1">
      <c r="C530" s="114"/>
    </row>
    <row r="531" spans="3:3" ht="15.75" customHeight="1">
      <c r="C531" s="114"/>
    </row>
    <row r="532" spans="3:3" ht="15.75" customHeight="1">
      <c r="C532" s="114"/>
    </row>
    <row r="533" spans="3:3" ht="15.75" customHeight="1">
      <c r="C533" s="114"/>
    </row>
    <row r="534" spans="3:3" ht="15.75" customHeight="1">
      <c r="C534" s="114"/>
    </row>
    <row r="535" spans="3:3" ht="15.75" customHeight="1">
      <c r="C535" s="114"/>
    </row>
    <row r="536" spans="3:3" ht="15.75" customHeight="1">
      <c r="C536" s="114"/>
    </row>
    <row r="537" spans="3:3" ht="15.75" customHeight="1">
      <c r="C537" s="114"/>
    </row>
    <row r="538" spans="3:3" ht="15.75" customHeight="1">
      <c r="C538" s="114"/>
    </row>
    <row r="539" spans="3:3" ht="15.75" customHeight="1">
      <c r="C539" s="114"/>
    </row>
    <row r="540" spans="3:3" ht="15.75" customHeight="1">
      <c r="C540" s="114"/>
    </row>
    <row r="541" spans="3:3" ht="15.75" customHeight="1">
      <c r="C541" s="114"/>
    </row>
    <row r="542" spans="3:3" ht="15.75" customHeight="1">
      <c r="C542" s="114"/>
    </row>
    <row r="543" spans="3:3" ht="15.75" customHeight="1">
      <c r="C543" s="114"/>
    </row>
    <row r="544" spans="3:3" ht="15.75" customHeight="1">
      <c r="C544" s="114"/>
    </row>
    <row r="545" spans="3:3" ht="15.75" customHeight="1">
      <c r="C545" s="114"/>
    </row>
    <row r="546" spans="3:3" ht="15.75" customHeight="1">
      <c r="C546" s="114"/>
    </row>
    <row r="547" spans="3:3" ht="15.75" customHeight="1">
      <c r="C547" s="114"/>
    </row>
    <row r="548" spans="3:3" ht="15.75" customHeight="1">
      <c r="C548" s="114"/>
    </row>
    <row r="549" spans="3:3" ht="15.75" customHeight="1">
      <c r="C549" s="114"/>
    </row>
    <row r="550" spans="3:3" ht="15.75" customHeight="1">
      <c r="C550" s="114"/>
    </row>
    <row r="551" spans="3:3" ht="15.75" customHeight="1">
      <c r="C551" s="114"/>
    </row>
    <row r="552" spans="3:3" ht="15.75" customHeight="1">
      <c r="C552" s="114"/>
    </row>
    <row r="553" spans="3:3" ht="15.75" customHeight="1">
      <c r="C553" s="114"/>
    </row>
    <row r="554" spans="3:3" ht="15.75" customHeight="1">
      <c r="C554" s="114"/>
    </row>
    <row r="555" spans="3:3" ht="15.75" customHeight="1">
      <c r="C555" s="114"/>
    </row>
    <row r="556" spans="3:3" ht="15.75" customHeight="1">
      <c r="C556" s="114"/>
    </row>
    <row r="557" spans="3:3" ht="15.75" customHeight="1">
      <c r="C557" s="114"/>
    </row>
    <row r="558" spans="3:3" ht="15.75" customHeight="1">
      <c r="C558" s="114"/>
    </row>
    <row r="559" spans="3:3" ht="15.75" customHeight="1">
      <c r="C559" s="114"/>
    </row>
    <row r="560" spans="3:3" ht="15.75" customHeight="1">
      <c r="C560" s="114"/>
    </row>
    <row r="561" spans="3:3" ht="15.75" customHeight="1">
      <c r="C561" s="114"/>
    </row>
    <row r="562" spans="3:3" ht="15.75" customHeight="1">
      <c r="C562" s="114"/>
    </row>
    <row r="563" spans="3:3" ht="15.75" customHeight="1">
      <c r="C563" s="114"/>
    </row>
    <row r="564" spans="3:3" ht="15.75" customHeight="1">
      <c r="C564" s="114"/>
    </row>
    <row r="565" spans="3:3" ht="15.75" customHeight="1">
      <c r="C565" s="114"/>
    </row>
    <row r="566" spans="3:3" ht="15.75" customHeight="1">
      <c r="C566" s="114"/>
    </row>
    <row r="567" spans="3:3" ht="15.75" customHeight="1">
      <c r="C567" s="114"/>
    </row>
    <row r="568" spans="3:3" ht="15.75" customHeight="1">
      <c r="C568" s="114"/>
    </row>
    <row r="569" spans="3:3" ht="15.75" customHeight="1">
      <c r="C569" s="114"/>
    </row>
    <row r="570" spans="3:3" ht="15.75" customHeight="1">
      <c r="C570" s="114"/>
    </row>
    <row r="571" spans="3:3" ht="15.75" customHeight="1">
      <c r="C571" s="114"/>
    </row>
    <row r="572" spans="3:3" ht="15.75" customHeight="1">
      <c r="C572" s="114"/>
    </row>
    <row r="573" spans="3:3" ht="15.75" customHeight="1">
      <c r="C573" s="114"/>
    </row>
    <row r="574" spans="3:3" ht="15.75" customHeight="1">
      <c r="C574" s="114"/>
    </row>
    <row r="575" spans="3:3" ht="15.75" customHeight="1">
      <c r="C575" s="114"/>
    </row>
    <row r="576" spans="3:3" ht="15.75" customHeight="1">
      <c r="C576" s="114"/>
    </row>
    <row r="577" spans="3:3" ht="15.75" customHeight="1">
      <c r="C577" s="114"/>
    </row>
    <row r="578" spans="3:3" ht="15.75" customHeight="1">
      <c r="C578" s="114"/>
    </row>
    <row r="579" spans="3:3" ht="15.75" customHeight="1">
      <c r="C579" s="114"/>
    </row>
    <row r="580" spans="3:3" ht="15.75" customHeight="1">
      <c r="C580" s="114"/>
    </row>
    <row r="581" spans="3:3" ht="15.75" customHeight="1">
      <c r="C581" s="114"/>
    </row>
    <row r="582" spans="3:3" ht="15.75" customHeight="1">
      <c r="C582" s="114"/>
    </row>
    <row r="583" spans="3:3" ht="15.75" customHeight="1">
      <c r="C583" s="114"/>
    </row>
    <row r="584" spans="3:3" ht="15.75" customHeight="1">
      <c r="C584" s="114"/>
    </row>
    <row r="585" spans="3:3" ht="15.75" customHeight="1">
      <c r="C585" s="114"/>
    </row>
    <row r="586" spans="3:3" ht="15.75" customHeight="1">
      <c r="C586" s="114"/>
    </row>
    <row r="587" spans="3:3" ht="15.75" customHeight="1">
      <c r="C587" s="114"/>
    </row>
    <row r="588" spans="3:3" ht="15.75" customHeight="1">
      <c r="C588" s="114"/>
    </row>
    <row r="589" spans="3:3" ht="15.75" customHeight="1">
      <c r="C589" s="114"/>
    </row>
    <row r="590" spans="3:3" ht="15.75" customHeight="1">
      <c r="C590" s="114"/>
    </row>
    <row r="591" spans="3:3" ht="15.75" customHeight="1">
      <c r="C591" s="114"/>
    </row>
    <row r="592" spans="3:3" ht="15.75" customHeight="1">
      <c r="C592" s="114"/>
    </row>
    <row r="593" spans="3:3" ht="15.75" customHeight="1">
      <c r="C593" s="114"/>
    </row>
    <row r="594" spans="3:3" ht="15.75" customHeight="1">
      <c r="C594" s="114"/>
    </row>
    <row r="595" spans="3:3" ht="15.75" customHeight="1">
      <c r="C595" s="114"/>
    </row>
    <row r="596" spans="3:3" ht="15.75" customHeight="1">
      <c r="C596" s="114"/>
    </row>
    <row r="597" spans="3:3" ht="15.75" customHeight="1">
      <c r="C597" s="114"/>
    </row>
    <row r="598" spans="3:3" ht="15.75" customHeight="1">
      <c r="C598" s="114"/>
    </row>
    <row r="599" spans="3:3" ht="15.75" customHeight="1">
      <c r="C599" s="114"/>
    </row>
    <row r="600" spans="3:3" ht="15.75" customHeight="1">
      <c r="C600" s="114"/>
    </row>
    <row r="601" spans="3:3" ht="15.75" customHeight="1">
      <c r="C601" s="114"/>
    </row>
    <row r="602" spans="3:3" ht="15.75" customHeight="1">
      <c r="C602" s="114"/>
    </row>
    <row r="603" spans="3:3" ht="15.75" customHeight="1">
      <c r="C603" s="114"/>
    </row>
    <row r="604" spans="3:3" ht="15.75" customHeight="1">
      <c r="C604" s="114"/>
    </row>
    <row r="605" spans="3:3" ht="15.75" customHeight="1">
      <c r="C605" s="114"/>
    </row>
    <row r="606" spans="3:3" ht="15.75" customHeight="1">
      <c r="C606" s="114"/>
    </row>
    <row r="607" spans="3:3" ht="15.75" customHeight="1">
      <c r="C607" s="114"/>
    </row>
    <row r="608" spans="3:3" ht="15.75" customHeight="1">
      <c r="C608" s="114"/>
    </row>
    <row r="609" spans="3:3" ht="15.75" customHeight="1">
      <c r="C609" s="114"/>
    </row>
    <row r="610" spans="3:3" ht="15.75" customHeight="1">
      <c r="C610" s="114"/>
    </row>
    <row r="611" spans="3:3" ht="15.75" customHeight="1">
      <c r="C611" s="114"/>
    </row>
    <row r="612" spans="3:3" ht="15.75" customHeight="1">
      <c r="C612" s="114"/>
    </row>
    <row r="613" spans="3:3" ht="15.75" customHeight="1">
      <c r="C613" s="114"/>
    </row>
    <row r="614" spans="3:3" ht="15.75" customHeight="1">
      <c r="C614" s="114"/>
    </row>
    <row r="615" spans="3:3" ht="15.75" customHeight="1">
      <c r="C615" s="114"/>
    </row>
    <row r="616" spans="3:3" ht="15.75" customHeight="1">
      <c r="C616" s="114"/>
    </row>
    <row r="617" spans="3:3" ht="15.75" customHeight="1">
      <c r="C617" s="114"/>
    </row>
    <row r="618" spans="3:3" ht="15.75" customHeight="1">
      <c r="C618" s="114"/>
    </row>
    <row r="619" spans="3:3" ht="15.75" customHeight="1">
      <c r="C619" s="114"/>
    </row>
    <row r="620" spans="3:3" ht="15.75" customHeight="1">
      <c r="C620" s="114"/>
    </row>
    <row r="621" spans="3:3" ht="15.75" customHeight="1">
      <c r="C621" s="114"/>
    </row>
    <row r="622" spans="3:3" ht="15.75" customHeight="1">
      <c r="C622" s="114"/>
    </row>
    <row r="623" spans="3:3" ht="15.75" customHeight="1">
      <c r="C623" s="114"/>
    </row>
    <row r="624" spans="3:3" ht="15.75" customHeight="1">
      <c r="C624" s="114"/>
    </row>
    <row r="625" spans="3:3" ht="15.75" customHeight="1">
      <c r="C625" s="114"/>
    </row>
    <row r="626" spans="3:3" ht="15.75" customHeight="1">
      <c r="C626" s="114"/>
    </row>
    <row r="627" spans="3:3" ht="15.75" customHeight="1">
      <c r="C627" s="114"/>
    </row>
    <row r="628" spans="3:3" ht="15.75" customHeight="1">
      <c r="C628" s="114"/>
    </row>
    <row r="629" spans="3:3" ht="15.75" customHeight="1">
      <c r="C629" s="114"/>
    </row>
    <row r="630" spans="3:3" ht="15.75" customHeight="1">
      <c r="C630" s="114"/>
    </row>
    <row r="631" spans="3:3" ht="15.75" customHeight="1">
      <c r="C631" s="114"/>
    </row>
    <row r="632" spans="3:3" ht="15.75" customHeight="1">
      <c r="C632" s="114"/>
    </row>
    <row r="633" spans="3:3" ht="15.75" customHeight="1">
      <c r="C633" s="114"/>
    </row>
    <row r="634" spans="3:3" ht="15.75" customHeight="1">
      <c r="C634" s="114"/>
    </row>
    <row r="635" spans="3:3" ht="15.75" customHeight="1">
      <c r="C635" s="114"/>
    </row>
    <row r="636" spans="3:3" ht="15.75" customHeight="1">
      <c r="C636" s="114"/>
    </row>
    <row r="637" spans="3:3" ht="15.75" customHeight="1">
      <c r="C637" s="114"/>
    </row>
    <row r="638" spans="3:3" ht="15.75" customHeight="1">
      <c r="C638" s="114"/>
    </row>
    <row r="639" spans="3:3" ht="15.75" customHeight="1">
      <c r="C639" s="114"/>
    </row>
    <row r="640" spans="3:3" ht="15.75" customHeight="1">
      <c r="C640" s="114"/>
    </row>
    <row r="641" spans="3:3" ht="15.75" customHeight="1">
      <c r="C641" s="114"/>
    </row>
    <row r="642" spans="3:3" ht="15.75" customHeight="1">
      <c r="C642" s="114"/>
    </row>
    <row r="643" spans="3:3" ht="15.75" customHeight="1">
      <c r="C643" s="114"/>
    </row>
    <row r="644" spans="3:3" ht="15.75" customHeight="1">
      <c r="C644" s="114"/>
    </row>
    <row r="645" spans="3:3" ht="15.75" customHeight="1">
      <c r="C645" s="114"/>
    </row>
    <row r="646" spans="3:3" ht="15.75" customHeight="1">
      <c r="C646" s="114"/>
    </row>
    <row r="647" spans="3:3" ht="15.75" customHeight="1">
      <c r="C647" s="114"/>
    </row>
    <row r="648" spans="3:3" ht="15.75" customHeight="1">
      <c r="C648" s="114"/>
    </row>
    <row r="649" spans="3:3" ht="15.75" customHeight="1">
      <c r="C649" s="114"/>
    </row>
    <row r="650" spans="3:3" ht="15.75" customHeight="1">
      <c r="C650" s="114"/>
    </row>
    <row r="651" spans="3:3" ht="15.75" customHeight="1">
      <c r="C651" s="114"/>
    </row>
    <row r="652" spans="3:3" ht="15.75" customHeight="1">
      <c r="C652" s="114"/>
    </row>
    <row r="653" spans="3:3" ht="15.75" customHeight="1">
      <c r="C653" s="114"/>
    </row>
    <row r="654" spans="3:3" ht="15.75" customHeight="1">
      <c r="C654" s="114"/>
    </row>
    <row r="655" spans="3:3" ht="15.75" customHeight="1">
      <c r="C655" s="114"/>
    </row>
    <row r="656" spans="3:3" ht="15.75" customHeight="1">
      <c r="C656" s="114"/>
    </row>
    <row r="657" spans="3:3" ht="15.75" customHeight="1">
      <c r="C657" s="114"/>
    </row>
    <row r="658" spans="3:3" ht="15.75" customHeight="1">
      <c r="C658" s="114"/>
    </row>
    <row r="659" spans="3:3" ht="15.75" customHeight="1">
      <c r="C659" s="114"/>
    </row>
    <row r="660" spans="3:3" ht="15.75" customHeight="1">
      <c r="C660" s="114"/>
    </row>
    <row r="661" spans="3:3" ht="15.75" customHeight="1">
      <c r="C661" s="114"/>
    </row>
    <row r="662" spans="3:3" ht="15.75" customHeight="1">
      <c r="C662" s="114"/>
    </row>
    <row r="663" spans="3:3" ht="15.75" customHeight="1">
      <c r="C663" s="114"/>
    </row>
    <row r="664" spans="3:3" ht="15.75" customHeight="1">
      <c r="C664" s="114"/>
    </row>
    <row r="665" spans="3:3" ht="15.75" customHeight="1">
      <c r="C665" s="114"/>
    </row>
    <row r="666" spans="3:3" ht="15.75" customHeight="1">
      <c r="C666" s="114"/>
    </row>
    <row r="667" spans="3:3" ht="15.75" customHeight="1">
      <c r="C667" s="114"/>
    </row>
    <row r="668" spans="3:3" ht="15.75" customHeight="1">
      <c r="C668" s="114"/>
    </row>
    <row r="669" spans="3:3" ht="15.75" customHeight="1">
      <c r="C669" s="114"/>
    </row>
    <row r="670" spans="3:3" ht="15.75" customHeight="1">
      <c r="C670" s="114"/>
    </row>
    <row r="671" spans="3:3" ht="15.75" customHeight="1">
      <c r="C671" s="114"/>
    </row>
    <row r="672" spans="3:3" ht="15.75" customHeight="1">
      <c r="C672" s="114"/>
    </row>
    <row r="673" spans="3:3" ht="15.75" customHeight="1">
      <c r="C673" s="114"/>
    </row>
    <row r="674" spans="3:3" ht="15.75" customHeight="1">
      <c r="C674" s="114"/>
    </row>
    <row r="675" spans="3:3" ht="15.75" customHeight="1">
      <c r="C675" s="114"/>
    </row>
    <row r="676" spans="3:3" ht="15.75" customHeight="1">
      <c r="C676" s="114"/>
    </row>
    <row r="677" spans="3:3" ht="15.75" customHeight="1">
      <c r="C677" s="114"/>
    </row>
    <row r="678" spans="3:3" ht="15.75" customHeight="1">
      <c r="C678" s="114"/>
    </row>
    <row r="679" spans="3:3" ht="15.75" customHeight="1">
      <c r="C679" s="114"/>
    </row>
    <row r="680" spans="3:3" ht="15.75" customHeight="1">
      <c r="C680" s="114"/>
    </row>
    <row r="681" spans="3:3" ht="15.75" customHeight="1">
      <c r="C681" s="114"/>
    </row>
    <row r="682" spans="3:3" ht="15.75" customHeight="1">
      <c r="C682" s="114"/>
    </row>
    <row r="683" spans="3:3" ht="15.75" customHeight="1">
      <c r="C683" s="114"/>
    </row>
    <row r="684" spans="3:3" ht="15.75" customHeight="1">
      <c r="C684" s="114"/>
    </row>
    <row r="685" spans="3:3" ht="15.75" customHeight="1">
      <c r="C685" s="114"/>
    </row>
    <row r="686" spans="3:3" ht="15.75" customHeight="1">
      <c r="C686" s="114"/>
    </row>
    <row r="687" spans="3:3" ht="15.75" customHeight="1">
      <c r="C687" s="114"/>
    </row>
    <row r="688" spans="3:3" ht="15.75" customHeight="1">
      <c r="C688" s="114"/>
    </row>
    <row r="689" spans="3:3" ht="15.75" customHeight="1">
      <c r="C689" s="114"/>
    </row>
    <row r="690" spans="3:3" ht="15.75" customHeight="1">
      <c r="C690" s="114"/>
    </row>
    <row r="691" spans="3:3" ht="15.75" customHeight="1">
      <c r="C691" s="114"/>
    </row>
    <row r="692" spans="3:3" ht="15.75" customHeight="1">
      <c r="C692" s="114"/>
    </row>
    <row r="693" spans="3:3" ht="15.75" customHeight="1">
      <c r="C693" s="114"/>
    </row>
    <row r="694" spans="3:3" ht="15.75" customHeight="1">
      <c r="C694" s="114"/>
    </row>
    <row r="695" spans="3:3" ht="15.75" customHeight="1">
      <c r="C695" s="114"/>
    </row>
    <row r="696" spans="3:3" ht="15.75" customHeight="1">
      <c r="C696" s="114"/>
    </row>
    <row r="697" spans="3:3" ht="15.75" customHeight="1">
      <c r="C697" s="114"/>
    </row>
    <row r="698" spans="3:3" ht="15.75" customHeight="1">
      <c r="C698" s="114"/>
    </row>
    <row r="699" spans="3:3" ht="15.75" customHeight="1">
      <c r="C699" s="114"/>
    </row>
    <row r="700" spans="3:3" ht="15.75" customHeight="1">
      <c r="C700" s="114"/>
    </row>
    <row r="701" spans="3:3" ht="15.75" customHeight="1">
      <c r="C701" s="114"/>
    </row>
    <row r="702" spans="3:3" ht="15.75" customHeight="1">
      <c r="C702" s="114"/>
    </row>
    <row r="703" spans="3:3" ht="15.75" customHeight="1">
      <c r="C703" s="114"/>
    </row>
    <row r="704" spans="3:3" ht="15.75" customHeight="1">
      <c r="C704" s="114"/>
    </row>
    <row r="705" spans="3:3" ht="15.75" customHeight="1">
      <c r="C705" s="114"/>
    </row>
    <row r="706" spans="3:3" ht="15.75" customHeight="1">
      <c r="C706" s="114"/>
    </row>
    <row r="707" spans="3:3" ht="15.75" customHeight="1">
      <c r="C707" s="114"/>
    </row>
    <row r="708" spans="3:3" ht="15.75" customHeight="1">
      <c r="C708" s="114"/>
    </row>
    <row r="709" spans="3:3" ht="15.75" customHeight="1">
      <c r="C709" s="114"/>
    </row>
    <row r="710" spans="3:3" ht="15.75" customHeight="1">
      <c r="C710" s="114"/>
    </row>
    <row r="711" spans="3:3" ht="15.75" customHeight="1">
      <c r="C711" s="114"/>
    </row>
    <row r="712" spans="3:3" ht="15.75" customHeight="1">
      <c r="C712" s="114"/>
    </row>
    <row r="713" spans="3:3" ht="15.75" customHeight="1">
      <c r="C713" s="114"/>
    </row>
    <row r="714" spans="3:3" ht="15.75" customHeight="1">
      <c r="C714" s="114"/>
    </row>
    <row r="715" spans="3:3" ht="15.75" customHeight="1">
      <c r="C715" s="114"/>
    </row>
    <row r="716" spans="3:3" ht="15.75" customHeight="1">
      <c r="C716" s="114"/>
    </row>
    <row r="717" spans="3:3" ht="15.75" customHeight="1">
      <c r="C717" s="114"/>
    </row>
    <row r="718" spans="3:3" ht="15.75" customHeight="1">
      <c r="C718" s="114"/>
    </row>
    <row r="719" spans="3:3" ht="15.75" customHeight="1">
      <c r="C719" s="114"/>
    </row>
    <row r="720" spans="3:3" ht="15.75" customHeight="1">
      <c r="C720" s="114"/>
    </row>
    <row r="721" spans="3:3" ht="15.75" customHeight="1">
      <c r="C721" s="114"/>
    </row>
    <row r="722" spans="3:3" ht="15.75" customHeight="1">
      <c r="C722" s="114"/>
    </row>
    <row r="723" spans="3:3" ht="15.75" customHeight="1">
      <c r="C723" s="114"/>
    </row>
    <row r="724" spans="3:3" ht="15.75" customHeight="1">
      <c r="C724" s="114"/>
    </row>
    <row r="725" spans="3:3" ht="15.75" customHeight="1">
      <c r="C725" s="114"/>
    </row>
    <row r="726" spans="3:3" ht="15.75" customHeight="1">
      <c r="C726" s="114"/>
    </row>
    <row r="727" spans="3:3" ht="15.75" customHeight="1">
      <c r="C727" s="114"/>
    </row>
    <row r="728" spans="3:3" ht="15.75" customHeight="1">
      <c r="C728" s="114"/>
    </row>
    <row r="729" spans="3:3" ht="15.75" customHeight="1">
      <c r="C729" s="114"/>
    </row>
    <row r="730" spans="3:3" ht="15.75" customHeight="1">
      <c r="C730" s="114"/>
    </row>
    <row r="731" spans="3:3" ht="15.75" customHeight="1">
      <c r="C731" s="114"/>
    </row>
    <row r="732" spans="3:3" ht="15.75" customHeight="1">
      <c r="C732" s="114"/>
    </row>
    <row r="733" spans="3:3" ht="15.75" customHeight="1">
      <c r="C733" s="114"/>
    </row>
    <row r="734" spans="3:3" ht="15.75" customHeight="1">
      <c r="C734" s="114"/>
    </row>
    <row r="735" spans="3:3" ht="15.75" customHeight="1">
      <c r="C735" s="114"/>
    </row>
    <row r="736" spans="3:3" ht="15.75" customHeight="1">
      <c r="C736" s="114"/>
    </row>
    <row r="737" spans="3:3" ht="15.75" customHeight="1">
      <c r="C737" s="114"/>
    </row>
    <row r="738" spans="3:3" ht="15.75" customHeight="1">
      <c r="C738" s="114"/>
    </row>
    <row r="739" spans="3:3" ht="15.75" customHeight="1">
      <c r="C739" s="114"/>
    </row>
    <row r="740" spans="3:3" ht="15.75" customHeight="1">
      <c r="C740" s="114"/>
    </row>
    <row r="741" spans="3:3" ht="15.75" customHeight="1">
      <c r="C741" s="114"/>
    </row>
    <row r="742" spans="3:3" ht="15.75" customHeight="1">
      <c r="C742" s="114"/>
    </row>
    <row r="743" spans="3:3" ht="15.75" customHeight="1">
      <c r="C743" s="114"/>
    </row>
    <row r="744" spans="3:3" ht="15.75" customHeight="1">
      <c r="C744" s="114"/>
    </row>
    <row r="745" spans="3:3" ht="15.75" customHeight="1">
      <c r="C745" s="114"/>
    </row>
    <row r="746" spans="3:3" ht="15.75" customHeight="1">
      <c r="C746" s="114"/>
    </row>
    <row r="747" spans="3:3" ht="15.75" customHeight="1">
      <c r="C747" s="114"/>
    </row>
    <row r="748" spans="3:3" ht="15.75" customHeight="1">
      <c r="C748" s="114"/>
    </row>
    <row r="749" spans="3:3" ht="15.75" customHeight="1">
      <c r="C749" s="114"/>
    </row>
    <row r="750" spans="3:3" ht="15.75" customHeight="1">
      <c r="C750" s="114"/>
    </row>
    <row r="751" spans="3:3" ht="15.75" customHeight="1">
      <c r="C751" s="114"/>
    </row>
    <row r="752" spans="3:3" ht="15.75" customHeight="1">
      <c r="C752" s="114"/>
    </row>
    <row r="753" spans="3:3" ht="15.75" customHeight="1">
      <c r="C753" s="114"/>
    </row>
    <row r="754" spans="3:3" ht="15.75" customHeight="1">
      <c r="C754" s="114"/>
    </row>
    <row r="755" spans="3:3" ht="15.75" customHeight="1">
      <c r="C755" s="114"/>
    </row>
    <row r="756" spans="3:3" ht="15.75" customHeight="1">
      <c r="C756" s="114"/>
    </row>
    <row r="757" spans="3:3" ht="15.75" customHeight="1">
      <c r="C757" s="114"/>
    </row>
    <row r="758" spans="3:3" ht="15.75" customHeight="1">
      <c r="C758" s="114"/>
    </row>
    <row r="759" spans="3:3" ht="15.75" customHeight="1">
      <c r="C759" s="114"/>
    </row>
    <row r="760" spans="3:3" ht="15.75" customHeight="1">
      <c r="C760" s="114"/>
    </row>
    <row r="761" spans="3:3" ht="15.75" customHeight="1">
      <c r="C761" s="114"/>
    </row>
    <row r="762" spans="3:3" ht="15.75" customHeight="1">
      <c r="C762" s="114"/>
    </row>
    <row r="763" spans="3:3" ht="15.75" customHeight="1">
      <c r="C763" s="114"/>
    </row>
    <row r="764" spans="3:3" ht="15.75" customHeight="1">
      <c r="C764" s="114"/>
    </row>
    <row r="765" spans="3:3" ht="15.75" customHeight="1">
      <c r="C765" s="114"/>
    </row>
    <row r="766" spans="3:3" ht="15.75" customHeight="1">
      <c r="C766" s="114"/>
    </row>
    <row r="767" spans="3:3" ht="15.75" customHeight="1">
      <c r="C767" s="114"/>
    </row>
    <row r="768" spans="3:3" ht="15.75" customHeight="1">
      <c r="C768" s="114"/>
    </row>
    <row r="769" spans="3:3" ht="15.75" customHeight="1">
      <c r="C769" s="114"/>
    </row>
    <row r="770" spans="3:3" ht="15.75" customHeight="1">
      <c r="C770" s="114"/>
    </row>
    <row r="771" spans="3:3" ht="15.75" customHeight="1">
      <c r="C771" s="114"/>
    </row>
    <row r="772" spans="3:3" ht="15.75" customHeight="1">
      <c r="C772" s="114"/>
    </row>
    <row r="773" spans="3:3" ht="15.75" customHeight="1">
      <c r="C773" s="114"/>
    </row>
    <row r="774" spans="3:3" ht="15.75" customHeight="1">
      <c r="C774" s="114"/>
    </row>
    <row r="775" spans="3:3" ht="15.75" customHeight="1">
      <c r="C775" s="114"/>
    </row>
    <row r="776" spans="3:3" ht="15.75" customHeight="1">
      <c r="C776" s="114"/>
    </row>
    <row r="777" spans="3:3" ht="15.75" customHeight="1">
      <c r="C777" s="114"/>
    </row>
    <row r="778" spans="3:3" ht="15.75" customHeight="1">
      <c r="C778" s="114"/>
    </row>
    <row r="779" spans="3:3" ht="15.75" customHeight="1">
      <c r="C779" s="114"/>
    </row>
    <row r="780" spans="3:3" ht="15.75" customHeight="1">
      <c r="C780" s="114"/>
    </row>
    <row r="781" spans="3:3" ht="15.75" customHeight="1">
      <c r="C781" s="114"/>
    </row>
    <row r="782" spans="3:3" ht="15.75" customHeight="1">
      <c r="C782" s="114"/>
    </row>
    <row r="783" spans="3:3" ht="15.75" customHeight="1">
      <c r="C783" s="114"/>
    </row>
    <row r="784" spans="3:3" ht="15.75" customHeight="1">
      <c r="C784" s="114"/>
    </row>
    <row r="785" spans="3:3" ht="15.75" customHeight="1">
      <c r="C785" s="114"/>
    </row>
    <row r="786" spans="3:3" ht="15.75" customHeight="1">
      <c r="C786" s="114"/>
    </row>
    <row r="787" spans="3:3" ht="15.75" customHeight="1">
      <c r="C787" s="114"/>
    </row>
    <row r="788" spans="3:3" ht="15.75" customHeight="1">
      <c r="C788" s="114"/>
    </row>
    <row r="789" spans="3:3" ht="15.75" customHeight="1">
      <c r="C789" s="114"/>
    </row>
    <row r="790" spans="3:3" ht="15.75" customHeight="1">
      <c r="C790" s="114"/>
    </row>
    <row r="791" spans="3:3" ht="15.75" customHeight="1">
      <c r="C791" s="114"/>
    </row>
    <row r="792" spans="3:3" ht="15.75" customHeight="1">
      <c r="C792" s="114"/>
    </row>
    <row r="793" spans="3:3" ht="15.75" customHeight="1">
      <c r="C793" s="114"/>
    </row>
    <row r="794" spans="3:3" ht="15.75" customHeight="1">
      <c r="C794" s="114"/>
    </row>
    <row r="795" spans="3:3" ht="15.75" customHeight="1">
      <c r="C795" s="114"/>
    </row>
    <row r="796" spans="3:3" ht="15.75" customHeight="1">
      <c r="C796" s="114"/>
    </row>
    <row r="797" spans="3:3" ht="15.75" customHeight="1">
      <c r="C797" s="114"/>
    </row>
    <row r="798" spans="3:3" ht="15.75" customHeight="1">
      <c r="C798" s="114"/>
    </row>
    <row r="799" spans="3:3" ht="15.75" customHeight="1">
      <c r="C799" s="114"/>
    </row>
    <row r="800" spans="3:3" ht="15.75" customHeight="1">
      <c r="C800" s="114"/>
    </row>
    <row r="801" spans="3:3" ht="15.75" customHeight="1">
      <c r="C801" s="114"/>
    </row>
    <row r="802" spans="3:3" ht="15.75" customHeight="1">
      <c r="C802" s="114"/>
    </row>
    <row r="803" spans="3:3" ht="15.75" customHeight="1">
      <c r="C803" s="114"/>
    </row>
    <row r="804" spans="3:3" ht="15.75" customHeight="1">
      <c r="C804" s="114"/>
    </row>
    <row r="805" spans="3:3" ht="15.75" customHeight="1">
      <c r="C805" s="114"/>
    </row>
    <row r="806" spans="3:3" ht="15.75" customHeight="1">
      <c r="C806" s="114"/>
    </row>
    <row r="807" spans="3:3" ht="15.75" customHeight="1">
      <c r="C807" s="114"/>
    </row>
    <row r="808" spans="3:3" ht="15.75" customHeight="1">
      <c r="C808" s="114"/>
    </row>
    <row r="809" spans="3:3" ht="15.75" customHeight="1">
      <c r="C809" s="114"/>
    </row>
    <row r="810" spans="3:3" ht="15.75" customHeight="1">
      <c r="C810" s="114"/>
    </row>
    <row r="811" spans="3:3" ht="15.75" customHeight="1">
      <c r="C811" s="114"/>
    </row>
    <row r="812" spans="3:3" ht="15.75" customHeight="1">
      <c r="C812" s="114"/>
    </row>
    <row r="813" spans="3:3" ht="15.75" customHeight="1">
      <c r="C813" s="114"/>
    </row>
    <row r="814" spans="3:3" ht="15.75" customHeight="1">
      <c r="C814" s="114"/>
    </row>
    <row r="815" spans="3:3" ht="15.75" customHeight="1">
      <c r="C815" s="114"/>
    </row>
    <row r="816" spans="3:3" ht="15.75" customHeight="1">
      <c r="C816" s="114"/>
    </row>
    <row r="817" spans="3:3" ht="15.75" customHeight="1">
      <c r="C817" s="114"/>
    </row>
    <row r="818" spans="3:3" ht="15.75" customHeight="1">
      <c r="C818" s="114"/>
    </row>
    <row r="819" spans="3:3" ht="15.75" customHeight="1">
      <c r="C819" s="114"/>
    </row>
    <row r="820" spans="3:3" ht="15.75" customHeight="1">
      <c r="C820" s="114"/>
    </row>
    <row r="821" spans="3:3" ht="15.75" customHeight="1">
      <c r="C821" s="114"/>
    </row>
    <row r="822" spans="3:3" ht="15.75" customHeight="1">
      <c r="C822" s="114"/>
    </row>
    <row r="823" spans="3:3" ht="15.75" customHeight="1">
      <c r="C823" s="114"/>
    </row>
    <row r="824" spans="3:3" ht="15.75" customHeight="1">
      <c r="C824" s="114"/>
    </row>
    <row r="825" spans="3:3" ht="15.75" customHeight="1">
      <c r="C825" s="114"/>
    </row>
    <row r="826" spans="3:3" ht="15.75" customHeight="1">
      <c r="C826" s="114"/>
    </row>
    <row r="827" spans="3:3" ht="15.75" customHeight="1">
      <c r="C827" s="114"/>
    </row>
    <row r="828" spans="3:3" ht="15.75" customHeight="1">
      <c r="C828" s="114"/>
    </row>
    <row r="829" spans="3:3" ht="15.75" customHeight="1">
      <c r="C829" s="114"/>
    </row>
    <row r="830" spans="3:3" ht="15.75" customHeight="1">
      <c r="C830" s="114"/>
    </row>
    <row r="831" spans="3:3" ht="15.75" customHeight="1">
      <c r="C831" s="114"/>
    </row>
    <row r="832" spans="3:3" ht="15.75" customHeight="1">
      <c r="C832" s="114"/>
    </row>
    <row r="833" spans="3:3" ht="15.75" customHeight="1">
      <c r="C833" s="114"/>
    </row>
    <row r="834" spans="3:3" ht="15.75" customHeight="1">
      <c r="C834" s="114"/>
    </row>
    <row r="835" spans="3:3" ht="15.75" customHeight="1">
      <c r="C835" s="114"/>
    </row>
    <row r="836" spans="3:3" ht="15.75" customHeight="1">
      <c r="C836" s="114"/>
    </row>
    <row r="837" spans="3:3" ht="15.75" customHeight="1">
      <c r="C837" s="114"/>
    </row>
    <row r="838" spans="3:3" ht="15.75" customHeight="1">
      <c r="C838" s="114"/>
    </row>
    <row r="839" spans="3:3" ht="15.75" customHeight="1">
      <c r="C839" s="114"/>
    </row>
    <row r="840" spans="3:3" ht="15.75" customHeight="1">
      <c r="C840" s="114"/>
    </row>
    <row r="841" spans="3:3" ht="15.75" customHeight="1">
      <c r="C841" s="114"/>
    </row>
    <row r="842" spans="3:3" ht="15.75" customHeight="1">
      <c r="C842" s="114"/>
    </row>
    <row r="843" spans="3:3" ht="15.75" customHeight="1">
      <c r="C843" s="114"/>
    </row>
    <row r="844" spans="3:3" ht="15.75" customHeight="1">
      <c r="C844" s="114"/>
    </row>
    <row r="845" spans="3:3" ht="15.75" customHeight="1">
      <c r="C845" s="114"/>
    </row>
    <row r="846" spans="3:3" ht="15.75" customHeight="1">
      <c r="C846" s="114"/>
    </row>
    <row r="847" spans="3:3" ht="15.75" customHeight="1">
      <c r="C847" s="114"/>
    </row>
    <row r="848" spans="3:3" ht="15.75" customHeight="1">
      <c r="C848" s="114"/>
    </row>
    <row r="849" spans="3:3" ht="15.75" customHeight="1">
      <c r="C849" s="114"/>
    </row>
    <row r="850" spans="3:3" ht="15.75" customHeight="1">
      <c r="C850" s="114"/>
    </row>
    <row r="851" spans="3:3" ht="15.75" customHeight="1">
      <c r="C851" s="114"/>
    </row>
    <row r="852" spans="3:3" ht="15.75" customHeight="1">
      <c r="C852" s="114"/>
    </row>
    <row r="853" spans="3:3" ht="15.75" customHeight="1">
      <c r="C853" s="114"/>
    </row>
    <row r="854" spans="3:3" ht="15.75" customHeight="1">
      <c r="C854" s="114"/>
    </row>
    <row r="855" spans="3:3" ht="15.75" customHeight="1">
      <c r="C855" s="114"/>
    </row>
    <row r="856" spans="3:3" ht="15.75" customHeight="1">
      <c r="C856" s="114"/>
    </row>
    <row r="857" spans="3:3" ht="15.75" customHeight="1">
      <c r="C857" s="114"/>
    </row>
    <row r="858" spans="3:3" ht="15.75" customHeight="1">
      <c r="C858" s="114"/>
    </row>
    <row r="859" spans="3:3" ht="15.75" customHeight="1">
      <c r="C859" s="114"/>
    </row>
    <row r="860" spans="3:3" ht="15.75" customHeight="1">
      <c r="C860" s="114"/>
    </row>
    <row r="861" spans="3:3" ht="15.75" customHeight="1">
      <c r="C861" s="114"/>
    </row>
    <row r="862" spans="3:3" ht="15.75" customHeight="1">
      <c r="C862" s="114"/>
    </row>
    <row r="863" spans="3:3" ht="15.75" customHeight="1">
      <c r="C863" s="114"/>
    </row>
    <row r="864" spans="3:3" ht="15.75" customHeight="1">
      <c r="C864" s="114"/>
    </row>
    <row r="865" spans="3:3" ht="15.75" customHeight="1">
      <c r="C865" s="114"/>
    </row>
    <row r="866" spans="3:3" ht="15.75" customHeight="1">
      <c r="C866" s="114"/>
    </row>
    <row r="867" spans="3:3" ht="15.75" customHeight="1">
      <c r="C867" s="114"/>
    </row>
    <row r="868" spans="3:3" ht="15.75" customHeight="1">
      <c r="C868" s="114"/>
    </row>
    <row r="869" spans="3:3" ht="15.75" customHeight="1">
      <c r="C869" s="114"/>
    </row>
    <row r="870" spans="3:3" ht="15.75" customHeight="1">
      <c r="C870" s="114"/>
    </row>
    <row r="871" spans="3:3" ht="15.75" customHeight="1">
      <c r="C871" s="114"/>
    </row>
    <row r="872" spans="3:3" ht="15.75" customHeight="1">
      <c r="C872" s="114"/>
    </row>
    <row r="873" spans="3:3" ht="15.75" customHeight="1">
      <c r="C873" s="114"/>
    </row>
    <row r="874" spans="3:3" ht="15.75" customHeight="1">
      <c r="C874" s="114"/>
    </row>
    <row r="875" spans="3:3" ht="15.75" customHeight="1">
      <c r="C875" s="114"/>
    </row>
    <row r="876" spans="3:3" ht="15.75" customHeight="1">
      <c r="C876" s="114"/>
    </row>
    <row r="877" spans="3:3" ht="15.75" customHeight="1">
      <c r="C877" s="114"/>
    </row>
    <row r="878" spans="3:3" ht="15.75" customHeight="1">
      <c r="C878" s="114"/>
    </row>
    <row r="879" spans="3:3" ht="15.75" customHeight="1">
      <c r="C879" s="114"/>
    </row>
    <row r="880" spans="3:3" ht="15.75" customHeight="1">
      <c r="C880" s="114"/>
    </row>
    <row r="881" spans="3:3" ht="15.75" customHeight="1">
      <c r="C881" s="114"/>
    </row>
    <row r="882" spans="3:3" ht="15.75" customHeight="1">
      <c r="C882" s="114"/>
    </row>
    <row r="883" spans="3:3" ht="15.75" customHeight="1">
      <c r="C883" s="114"/>
    </row>
    <row r="884" spans="3:3" ht="15.75" customHeight="1">
      <c r="C884" s="114"/>
    </row>
    <row r="885" spans="3:3" ht="15.75" customHeight="1">
      <c r="C885" s="114"/>
    </row>
    <row r="886" spans="3:3" ht="15.75" customHeight="1">
      <c r="C886" s="114"/>
    </row>
    <row r="887" spans="3:3" ht="15.75" customHeight="1">
      <c r="C887" s="114"/>
    </row>
    <row r="888" spans="3:3" ht="15.75" customHeight="1">
      <c r="C888" s="114"/>
    </row>
    <row r="889" spans="3:3" ht="15.75" customHeight="1">
      <c r="C889" s="114"/>
    </row>
    <row r="890" spans="3:3" ht="15.75" customHeight="1">
      <c r="C890" s="114"/>
    </row>
    <row r="891" spans="3:3" ht="15.75" customHeight="1">
      <c r="C891" s="114"/>
    </row>
    <row r="892" spans="3:3" ht="15.75" customHeight="1">
      <c r="C892" s="114"/>
    </row>
    <row r="893" spans="3:3" ht="15.75" customHeight="1">
      <c r="C893" s="114"/>
    </row>
    <row r="894" spans="3:3" ht="15.75" customHeight="1">
      <c r="C894" s="114"/>
    </row>
    <row r="895" spans="3:3" ht="15.75" customHeight="1">
      <c r="C895" s="114"/>
    </row>
    <row r="896" spans="3:3" ht="15.75" customHeight="1">
      <c r="C896" s="114"/>
    </row>
    <row r="897" spans="3:3" ht="15.75" customHeight="1">
      <c r="C897" s="114"/>
    </row>
    <row r="898" spans="3:3" ht="15.75" customHeight="1">
      <c r="C898" s="114"/>
    </row>
    <row r="899" spans="3:3" ht="15.75" customHeight="1">
      <c r="C899" s="114"/>
    </row>
    <row r="900" spans="3:3" ht="15.75" customHeight="1">
      <c r="C900" s="114"/>
    </row>
    <row r="901" spans="3:3" ht="15.75" customHeight="1">
      <c r="C901" s="114"/>
    </row>
    <row r="902" spans="3:3" ht="15.75" customHeight="1">
      <c r="C902" s="114"/>
    </row>
    <row r="903" spans="3:3" ht="15.75" customHeight="1">
      <c r="C903" s="114"/>
    </row>
    <row r="904" spans="3:3" ht="15.75" customHeight="1">
      <c r="C904" s="114"/>
    </row>
    <row r="905" spans="3:3" ht="15.75" customHeight="1">
      <c r="C905" s="114"/>
    </row>
    <row r="906" spans="3:3" ht="15.75" customHeight="1">
      <c r="C906" s="114"/>
    </row>
    <row r="907" spans="3:3" ht="15.75" customHeight="1">
      <c r="C907" s="114"/>
    </row>
    <row r="908" spans="3:3" ht="15.75" customHeight="1">
      <c r="C908" s="114"/>
    </row>
    <row r="909" spans="3:3" ht="15.75" customHeight="1">
      <c r="C909" s="114"/>
    </row>
    <row r="910" spans="3:3" ht="15.75" customHeight="1">
      <c r="C910" s="114"/>
    </row>
    <row r="911" spans="3:3" ht="15.75" customHeight="1">
      <c r="C911" s="114"/>
    </row>
    <row r="912" spans="3:3" ht="15.75" customHeight="1">
      <c r="C912" s="114"/>
    </row>
    <row r="913" spans="3:3" ht="15.75" customHeight="1">
      <c r="C913" s="114"/>
    </row>
    <row r="914" spans="3:3" ht="15.75" customHeight="1">
      <c r="C914" s="114"/>
    </row>
    <row r="915" spans="3:3" ht="15.75" customHeight="1">
      <c r="C915" s="114"/>
    </row>
    <row r="916" spans="3:3" ht="15.75" customHeight="1">
      <c r="C916" s="114"/>
    </row>
    <row r="917" spans="3:3" ht="15.75" customHeight="1">
      <c r="C917" s="114"/>
    </row>
    <row r="918" spans="3:3" ht="15.75" customHeight="1">
      <c r="C918" s="114"/>
    </row>
    <row r="919" spans="3:3" ht="15.75" customHeight="1">
      <c r="C919" s="114"/>
    </row>
    <row r="920" spans="3:3" ht="15.75" customHeight="1">
      <c r="C920" s="114"/>
    </row>
    <row r="921" spans="3:3" ht="15.75" customHeight="1">
      <c r="C921" s="114"/>
    </row>
    <row r="922" spans="3:3" ht="15.75" customHeight="1">
      <c r="C922" s="114"/>
    </row>
    <row r="923" spans="3:3" ht="15.75" customHeight="1">
      <c r="C923" s="114"/>
    </row>
    <row r="924" spans="3:3" ht="15.75" customHeight="1">
      <c r="C924" s="114"/>
    </row>
    <row r="925" spans="3:3" ht="15.75" customHeight="1">
      <c r="C925" s="114"/>
    </row>
    <row r="926" spans="3:3" ht="15.75" customHeight="1">
      <c r="C926" s="114"/>
    </row>
    <row r="927" spans="3:3" ht="15.75" customHeight="1">
      <c r="C927" s="114"/>
    </row>
    <row r="928" spans="3:3" ht="15.75" customHeight="1">
      <c r="C928" s="114"/>
    </row>
    <row r="929" spans="3:3" ht="15.75" customHeight="1">
      <c r="C929" s="114"/>
    </row>
    <row r="930" spans="3:3" ht="15.75" customHeight="1">
      <c r="C930" s="114"/>
    </row>
    <row r="931" spans="3:3" ht="15.75" customHeight="1">
      <c r="C931" s="114"/>
    </row>
    <row r="932" spans="3:3" ht="15.75" customHeight="1">
      <c r="C932" s="114"/>
    </row>
    <row r="933" spans="3:3" ht="15.75" customHeight="1">
      <c r="C933" s="114"/>
    </row>
    <row r="934" spans="3:3" ht="15.75" customHeight="1">
      <c r="C934" s="114"/>
    </row>
    <row r="935" spans="3:3" ht="15.75" customHeight="1">
      <c r="C935" s="114"/>
    </row>
    <row r="936" spans="3:3" ht="15.75" customHeight="1">
      <c r="C936" s="114"/>
    </row>
    <row r="937" spans="3:3" ht="15.75" customHeight="1">
      <c r="C937" s="114"/>
    </row>
    <row r="938" spans="3:3" ht="15.75" customHeight="1">
      <c r="C938" s="114"/>
    </row>
    <row r="939" spans="3:3" ht="15.75" customHeight="1">
      <c r="C939" s="114"/>
    </row>
    <row r="940" spans="3:3" ht="15.75" customHeight="1">
      <c r="C940" s="114"/>
    </row>
    <row r="941" spans="3:3" ht="15.75" customHeight="1">
      <c r="C941" s="114"/>
    </row>
    <row r="942" spans="3:3" ht="15.75" customHeight="1">
      <c r="C942" s="114"/>
    </row>
    <row r="943" spans="3:3" ht="15.75" customHeight="1">
      <c r="C943" s="114"/>
    </row>
    <row r="944" spans="3:3" ht="15.75" customHeight="1">
      <c r="C944" s="114"/>
    </row>
    <row r="945" spans="3:3" ht="15.75" customHeight="1">
      <c r="C945" s="114"/>
    </row>
    <row r="946" spans="3:3" ht="15.75" customHeight="1">
      <c r="C946" s="114"/>
    </row>
    <row r="947" spans="3:3" ht="15.75" customHeight="1">
      <c r="C947" s="114"/>
    </row>
    <row r="948" spans="3:3" ht="15.75" customHeight="1">
      <c r="C948" s="114"/>
    </row>
    <row r="949" spans="3:3" ht="15.75" customHeight="1">
      <c r="C949" s="114"/>
    </row>
    <row r="950" spans="3:3" ht="15.75" customHeight="1">
      <c r="C950" s="114"/>
    </row>
    <row r="951" spans="3:3" ht="15.75" customHeight="1">
      <c r="C951" s="114"/>
    </row>
    <row r="952" spans="3:3" ht="15.75" customHeight="1">
      <c r="C952" s="114"/>
    </row>
    <row r="953" spans="3:3" ht="15.75" customHeight="1">
      <c r="C953" s="114"/>
    </row>
    <row r="954" spans="3:3" ht="15.75" customHeight="1">
      <c r="C954" s="114"/>
    </row>
    <row r="955" spans="3:3" ht="15.75" customHeight="1">
      <c r="C955" s="114"/>
    </row>
    <row r="956" spans="3:3" ht="15.75" customHeight="1">
      <c r="C956" s="114"/>
    </row>
    <row r="957" spans="3:3" ht="15.75" customHeight="1">
      <c r="C957" s="114"/>
    </row>
    <row r="958" spans="3:3" ht="15.75" customHeight="1">
      <c r="C958" s="114"/>
    </row>
    <row r="959" spans="3:3" ht="15.75" customHeight="1">
      <c r="C959" s="114"/>
    </row>
    <row r="960" spans="3:3" ht="15.75" customHeight="1">
      <c r="C960" s="114"/>
    </row>
    <row r="961" spans="3:3" ht="15.75" customHeight="1">
      <c r="C961" s="114"/>
    </row>
    <row r="962" spans="3:3" ht="15.75" customHeight="1">
      <c r="C962" s="114"/>
    </row>
    <row r="963" spans="3:3" ht="15.75" customHeight="1">
      <c r="C963" s="114"/>
    </row>
    <row r="964" spans="3:3" ht="15.75" customHeight="1">
      <c r="C964" s="114"/>
    </row>
    <row r="965" spans="3:3" ht="15.75" customHeight="1">
      <c r="C965" s="114"/>
    </row>
    <row r="966" spans="3:3" ht="15.75" customHeight="1">
      <c r="C966" s="114"/>
    </row>
    <row r="967" spans="3:3" ht="15.75" customHeight="1">
      <c r="C967" s="114"/>
    </row>
    <row r="968" spans="3:3" ht="15.75" customHeight="1">
      <c r="C968" s="114"/>
    </row>
    <row r="969" spans="3:3" ht="15.75" customHeight="1">
      <c r="C969" s="114"/>
    </row>
    <row r="970" spans="3:3" ht="15.75" customHeight="1">
      <c r="C970" s="114"/>
    </row>
    <row r="971" spans="3:3" ht="15.75" customHeight="1">
      <c r="C971" s="114"/>
    </row>
    <row r="972" spans="3:3" ht="15.75" customHeight="1">
      <c r="C972" s="114"/>
    </row>
    <row r="973" spans="3:3" ht="15.75" customHeight="1">
      <c r="C973" s="114"/>
    </row>
    <row r="974" spans="3:3" ht="15.75" customHeight="1">
      <c r="C974" s="114"/>
    </row>
    <row r="975" spans="3:3" ht="15.75" customHeight="1">
      <c r="C975" s="114"/>
    </row>
    <row r="976" spans="3:3" ht="15.75" customHeight="1">
      <c r="C976" s="114"/>
    </row>
    <row r="977" spans="3:3" ht="15.75" customHeight="1">
      <c r="C977" s="114"/>
    </row>
    <row r="978" spans="3:3" ht="15.75" customHeight="1">
      <c r="C978" s="114"/>
    </row>
    <row r="979" spans="3:3" ht="15.75" customHeight="1">
      <c r="C979" s="114"/>
    </row>
    <row r="980" spans="3:3" ht="15.75" customHeight="1">
      <c r="C980" s="114"/>
    </row>
    <row r="981" spans="3:3" ht="15.75" customHeight="1">
      <c r="C981" s="114"/>
    </row>
    <row r="982" spans="3:3" ht="15.75" customHeight="1">
      <c r="C982" s="114"/>
    </row>
    <row r="983" spans="3:3" ht="15.75" customHeight="1">
      <c r="C983" s="114"/>
    </row>
    <row r="984" spans="3:3" ht="15.75" customHeight="1">
      <c r="C984" s="114"/>
    </row>
    <row r="985" spans="3:3" ht="15.75" customHeight="1">
      <c r="C985" s="114"/>
    </row>
    <row r="986" spans="3:3" ht="15.75" customHeight="1">
      <c r="C986" s="114"/>
    </row>
    <row r="987" spans="3:3" ht="15.75" customHeight="1">
      <c r="C987" s="114"/>
    </row>
    <row r="988" spans="3:3" ht="15.75" customHeight="1">
      <c r="C988" s="114"/>
    </row>
    <row r="989" spans="3:3" ht="15.75" customHeight="1">
      <c r="C989" s="114"/>
    </row>
    <row r="990" spans="3:3" ht="15.75" customHeight="1">
      <c r="C990" s="114"/>
    </row>
    <row r="991" spans="3:3" ht="15.75" customHeight="1">
      <c r="C991" s="114"/>
    </row>
    <row r="992" spans="3:3" ht="15.75" customHeight="1">
      <c r="C992" s="114"/>
    </row>
    <row r="993" spans="3:3" ht="15.75" customHeight="1">
      <c r="C993" s="114"/>
    </row>
    <row r="994" spans="3:3" ht="15.75" customHeight="1">
      <c r="C994" s="114"/>
    </row>
    <row r="995" spans="3:3" ht="15.75" customHeight="1">
      <c r="C995" s="114"/>
    </row>
    <row r="996" spans="3:3" ht="15.75" customHeight="1">
      <c r="C996" s="114"/>
    </row>
    <row r="997" spans="3:3" ht="15.75" customHeight="1">
      <c r="C997" s="114"/>
    </row>
    <row r="998" spans="3:3" ht="15.75" customHeight="1">
      <c r="C998" s="114"/>
    </row>
    <row r="999" spans="3:3" ht="15.75" customHeight="1">
      <c r="C999" s="114"/>
    </row>
    <row r="1000" spans="3:3" ht="15.75" customHeight="1">
      <c r="C1000" s="114"/>
    </row>
  </sheetData>
  <mergeCells count="2">
    <mergeCell ref="B1:B3"/>
    <mergeCell ref="C1:N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sheetPr>
  <dimension ref="A1:BF595"/>
  <sheetViews>
    <sheetView showGridLines="0" topLeftCell="A87" zoomScale="50" zoomScaleNormal="50" workbookViewId="0">
      <selection activeCell="B87" sqref="B87:B92"/>
    </sheetView>
  </sheetViews>
  <sheetFormatPr baseColWidth="10" defaultColWidth="14.42578125" defaultRowHeight="15" customHeight="1"/>
  <cols>
    <col min="1" max="1" width="14.7109375" customWidth="1"/>
    <col min="2" max="2" width="18.42578125" customWidth="1"/>
    <col min="3" max="3" width="19.85546875" customWidth="1"/>
    <col min="4" max="4" width="26.42578125" customWidth="1"/>
    <col min="5" max="5" width="26.140625" customWidth="1"/>
    <col min="6" max="6" width="32.42578125" customWidth="1"/>
    <col min="7" max="7" width="19" customWidth="1"/>
    <col min="8" max="8" width="17.85546875" customWidth="1"/>
    <col min="9" max="9" width="16.42578125" customWidth="1"/>
    <col min="10" max="10" width="9.140625" customWidth="1"/>
    <col min="11" max="11" width="26.85546875" customWidth="1"/>
    <col min="12" max="12" width="9.85546875" hidden="1" customWidth="1"/>
    <col min="13" max="13" width="17.42578125" customWidth="1"/>
    <col min="14" max="14" width="6.140625" customWidth="1"/>
    <col min="15" max="15" width="16" customWidth="1"/>
    <col min="16" max="16" width="5.85546875" customWidth="1"/>
    <col min="17" max="17" width="38.85546875" customWidth="1"/>
    <col min="18" max="18" width="15.140625" customWidth="1"/>
    <col min="19" max="19" width="6.85546875" customWidth="1"/>
    <col min="20" max="20" width="5" customWidth="1"/>
    <col min="21" max="21" width="5.42578125" customWidth="1"/>
    <col min="22" max="22" width="7.140625" customWidth="1"/>
    <col min="23" max="23" width="6.85546875" customWidth="1"/>
    <col min="24" max="24" width="7.42578125" customWidth="1"/>
    <col min="25" max="25" width="38.140625" customWidth="1"/>
    <col min="26" max="26" width="8.85546875" customWidth="1"/>
    <col min="27" max="27" width="10.42578125" customWidth="1"/>
    <col min="28" max="29" width="9.140625" customWidth="1"/>
    <col min="30" max="30" width="8.42578125" customWidth="1"/>
    <col min="31" max="31" width="7.140625" customWidth="1"/>
    <col min="32" max="32" width="39.140625" customWidth="1"/>
    <col min="33" max="33" width="11.5703125" customWidth="1"/>
    <col min="34" max="34" width="45.42578125" customWidth="1"/>
    <col min="35" max="35" width="25.5703125" customWidth="1"/>
    <col min="36" max="38" width="22.140625" customWidth="1"/>
    <col min="39" max="39" width="29.42578125" customWidth="1"/>
    <col min="40" max="40" width="84.140625" customWidth="1"/>
    <col min="41" max="41" width="22.42578125" customWidth="1"/>
    <col min="42" max="42" width="17.85546875" customWidth="1"/>
    <col min="43" max="43" width="27.140625" customWidth="1"/>
    <col min="44" max="48" width="17.85546875" customWidth="1"/>
    <col min="49" max="58" width="11.42578125" customWidth="1"/>
  </cols>
  <sheetData>
    <row r="1" spans="1:58" ht="34.5" customHeight="1">
      <c r="A1" s="995"/>
      <c r="B1" s="902"/>
      <c r="C1" s="996" t="s">
        <v>765</v>
      </c>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7"/>
      <c r="AT1" s="947"/>
      <c r="AU1" s="947"/>
      <c r="AV1" s="947"/>
      <c r="AW1" s="947"/>
      <c r="AX1" s="902"/>
      <c r="AY1" s="997" t="s">
        <v>1</v>
      </c>
      <c r="AZ1" s="893"/>
      <c r="BA1" s="878"/>
      <c r="BB1" s="115"/>
      <c r="BC1" s="115"/>
      <c r="BD1" s="115"/>
      <c r="BE1" s="115"/>
      <c r="BF1" s="115"/>
    </row>
    <row r="2" spans="1:58" ht="39" customHeight="1">
      <c r="A2" s="903"/>
      <c r="B2" s="904"/>
      <c r="C2" s="903"/>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c r="AK2" s="948"/>
      <c r="AL2" s="948"/>
      <c r="AM2" s="948"/>
      <c r="AN2" s="948"/>
      <c r="AO2" s="948"/>
      <c r="AP2" s="948"/>
      <c r="AQ2" s="948"/>
      <c r="AR2" s="948"/>
      <c r="AS2" s="948"/>
      <c r="AT2" s="948"/>
      <c r="AU2" s="948"/>
      <c r="AV2" s="948"/>
      <c r="AW2" s="948"/>
      <c r="AX2" s="904"/>
      <c r="AY2" s="997" t="s">
        <v>2</v>
      </c>
      <c r="AZ2" s="893"/>
      <c r="BA2" s="878"/>
      <c r="BB2" s="115"/>
      <c r="BC2" s="115"/>
      <c r="BD2" s="115"/>
      <c r="BE2" s="115"/>
      <c r="BF2" s="115"/>
    </row>
    <row r="3" spans="1:58" ht="26.25" customHeight="1">
      <c r="A3" s="905"/>
      <c r="B3" s="906"/>
      <c r="C3" s="905"/>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906"/>
      <c r="AY3" s="997" t="s">
        <v>3</v>
      </c>
      <c r="AZ3" s="893"/>
      <c r="BA3" s="878"/>
      <c r="BB3" s="115"/>
      <c r="BC3" s="115"/>
      <c r="BD3" s="115"/>
      <c r="BE3" s="115"/>
      <c r="BF3" s="115"/>
    </row>
    <row r="4" spans="1:58" ht="26.2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7"/>
      <c r="AH4" s="116"/>
      <c r="AI4" s="116"/>
      <c r="AJ4" s="116"/>
      <c r="AK4" s="116"/>
      <c r="AL4" s="116"/>
      <c r="AM4" s="118"/>
      <c r="AN4" s="119"/>
      <c r="AO4" s="120"/>
      <c r="AP4" s="118"/>
      <c r="AQ4" s="119"/>
      <c r="AR4" s="118"/>
      <c r="AS4" s="119"/>
      <c r="AT4" s="120"/>
      <c r="AU4" s="118"/>
      <c r="AV4" s="119"/>
      <c r="AW4" s="118"/>
      <c r="AX4" s="119"/>
      <c r="AY4" s="120"/>
      <c r="AZ4" s="118"/>
      <c r="BA4" s="119"/>
      <c r="BB4" s="115"/>
      <c r="BC4" s="115"/>
      <c r="BD4" s="115"/>
      <c r="BE4" s="115"/>
      <c r="BF4" s="115"/>
    </row>
    <row r="5" spans="1:58" ht="33.75" customHeight="1">
      <c r="A5" s="998" t="s">
        <v>766</v>
      </c>
      <c r="B5" s="893"/>
      <c r="C5" s="893"/>
      <c r="D5" s="893"/>
      <c r="E5" s="893"/>
      <c r="F5" s="893"/>
      <c r="G5" s="878"/>
      <c r="H5" s="986" t="s">
        <v>767</v>
      </c>
      <c r="I5" s="893"/>
      <c r="J5" s="893"/>
      <c r="K5" s="893"/>
      <c r="L5" s="893"/>
      <c r="M5" s="893"/>
      <c r="N5" s="893"/>
      <c r="O5" s="878"/>
      <c r="P5" s="986" t="s">
        <v>768</v>
      </c>
      <c r="Q5" s="893"/>
      <c r="R5" s="893"/>
      <c r="S5" s="893"/>
      <c r="T5" s="893"/>
      <c r="U5" s="893"/>
      <c r="V5" s="893"/>
      <c r="W5" s="893"/>
      <c r="X5" s="878"/>
      <c r="Y5" s="1009" t="s">
        <v>769</v>
      </c>
      <c r="Z5" s="880"/>
      <c r="AA5" s="880"/>
      <c r="AB5" s="880"/>
      <c r="AC5" s="880"/>
      <c r="AD5" s="880"/>
      <c r="AE5" s="881"/>
      <c r="AF5" s="986" t="s">
        <v>770</v>
      </c>
      <c r="AG5" s="893"/>
      <c r="AH5" s="893"/>
      <c r="AI5" s="893"/>
      <c r="AJ5" s="893"/>
      <c r="AK5" s="893"/>
      <c r="AL5" s="878"/>
      <c r="AM5" s="987" t="s">
        <v>771</v>
      </c>
      <c r="AN5" s="893"/>
      <c r="AO5" s="988"/>
      <c r="AP5" s="1015" t="s">
        <v>772</v>
      </c>
      <c r="AQ5" s="1016"/>
      <c r="AR5" s="999" t="s">
        <v>771</v>
      </c>
      <c r="AS5" s="893"/>
      <c r="AT5" s="988"/>
      <c r="AU5" s="1015" t="s">
        <v>772</v>
      </c>
      <c r="AV5" s="1016"/>
      <c r="AW5" s="999" t="s">
        <v>771</v>
      </c>
      <c r="AX5" s="893"/>
      <c r="AY5" s="988"/>
      <c r="AZ5" s="999" t="s">
        <v>772</v>
      </c>
      <c r="BA5" s="878"/>
      <c r="BB5" s="121"/>
      <c r="BC5" s="121"/>
      <c r="BD5" s="121"/>
      <c r="BE5" s="121"/>
      <c r="BF5" s="121"/>
    </row>
    <row r="6" spans="1:58" ht="51" customHeight="1">
      <c r="A6" s="1010" t="s">
        <v>773</v>
      </c>
      <c r="B6" s="1011" t="s">
        <v>774</v>
      </c>
      <c r="C6" s="1011" t="s">
        <v>775</v>
      </c>
      <c r="D6" s="1012" t="s">
        <v>776</v>
      </c>
      <c r="E6" s="947"/>
      <c r="F6" s="902"/>
      <c r="G6" s="1011" t="s">
        <v>777</v>
      </c>
      <c r="H6" s="994" t="s">
        <v>778</v>
      </c>
      <c r="I6" s="994" t="s">
        <v>779</v>
      </c>
      <c r="J6" s="994" t="s">
        <v>780</v>
      </c>
      <c r="K6" s="994" t="s">
        <v>781</v>
      </c>
      <c r="L6" s="994" t="s">
        <v>782</v>
      </c>
      <c r="M6" s="994" t="s">
        <v>783</v>
      </c>
      <c r="N6" s="994" t="s">
        <v>780</v>
      </c>
      <c r="O6" s="994" t="s">
        <v>784</v>
      </c>
      <c r="P6" s="1003" t="s">
        <v>785</v>
      </c>
      <c r="Q6" s="1004" t="s">
        <v>786</v>
      </c>
      <c r="R6" s="1004" t="s">
        <v>787</v>
      </c>
      <c r="S6" s="1008" t="s">
        <v>788</v>
      </c>
      <c r="T6" s="893"/>
      <c r="U6" s="893"/>
      <c r="V6" s="893"/>
      <c r="W6" s="893"/>
      <c r="X6" s="878"/>
      <c r="Y6" s="1003" t="s">
        <v>789</v>
      </c>
      <c r="Z6" s="1003" t="s">
        <v>790</v>
      </c>
      <c r="AA6" s="1003" t="s">
        <v>780</v>
      </c>
      <c r="AB6" s="1003" t="s">
        <v>791</v>
      </c>
      <c r="AC6" s="1003" t="s">
        <v>780</v>
      </c>
      <c r="AD6" s="1005" t="s">
        <v>792</v>
      </c>
      <c r="AE6" s="1013" t="s">
        <v>793</v>
      </c>
      <c r="AF6" s="989" t="s">
        <v>794</v>
      </c>
      <c r="AG6" s="991" t="s">
        <v>795</v>
      </c>
      <c r="AH6" s="993" t="s">
        <v>796</v>
      </c>
      <c r="AI6" s="993" t="s">
        <v>797</v>
      </c>
      <c r="AJ6" s="993" t="s">
        <v>798</v>
      </c>
      <c r="AK6" s="993" t="s">
        <v>799</v>
      </c>
      <c r="AL6" s="993" t="s">
        <v>800</v>
      </c>
      <c r="AM6" s="999" t="s">
        <v>801</v>
      </c>
      <c r="AN6" s="893"/>
      <c r="AO6" s="878"/>
      <c r="AP6" s="999" t="s">
        <v>801</v>
      </c>
      <c r="AQ6" s="878"/>
      <c r="AR6" s="999" t="s">
        <v>802</v>
      </c>
      <c r="AS6" s="893"/>
      <c r="AT6" s="878"/>
      <c r="AU6" s="999" t="s">
        <v>803</v>
      </c>
      <c r="AV6" s="878"/>
      <c r="AW6" s="999" t="s">
        <v>804</v>
      </c>
      <c r="AX6" s="893"/>
      <c r="AY6" s="878"/>
      <c r="AZ6" s="999" t="s">
        <v>805</v>
      </c>
      <c r="BA6" s="878"/>
      <c r="BB6" s="121"/>
      <c r="BC6" s="121"/>
      <c r="BD6" s="121"/>
      <c r="BE6" s="121"/>
      <c r="BF6" s="121"/>
    </row>
    <row r="7" spans="1:58" ht="39" customHeight="1">
      <c r="A7" s="899"/>
      <c r="B7" s="899"/>
      <c r="C7" s="899"/>
      <c r="D7" s="905"/>
      <c r="E7" s="892"/>
      <c r="F7" s="906"/>
      <c r="G7" s="899"/>
      <c r="H7" s="899"/>
      <c r="I7" s="899"/>
      <c r="J7" s="899"/>
      <c r="K7" s="899"/>
      <c r="L7" s="899"/>
      <c r="M7" s="899"/>
      <c r="N7" s="899"/>
      <c r="O7" s="899"/>
      <c r="P7" s="899"/>
      <c r="Q7" s="899"/>
      <c r="R7" s="899"/>
      <c r="S7" s="1000" t="s">
        <v>806</v>
      </c>
      <c r="T7" s="1000" t="s">
        <v>807</v>
      </c>
      <c r="U7" s="1000" t="s">
        <v>808</v>
      </c>
      <c r="V7" s="1000" t="s">
        <v>809</v>
      </c>
      <c r="W7" s="1000" t="s">
        <v>810</v>
      </c>
      <c r="X7" s="1000" t="s">
        <v>811</v>
      </c>
      <c r="Y7" s="899"/>
      <c r="Z7" s="899"/>
      <c r="AA7" s="899"/>
      <c r="AB7" s="899"/>
      <c r="AC7" s="899"/>
      <c r="AD7" s="1006"/>
      <c r="AE7" s="976"/>
      <c r="AF7" s="973"/>
      <c r="AG7" s="899"/>
      <c r="AH7" s="899"/>
      <c r="AI7" s="899"/>
      <c r="AJ7" s="899"/>
      <c r="AK7" s="899"/>
      <c r="AL7" s="899"/>
      <c r="AM7" s="1001" t="s">
        <v>812</v>
      </c>
      <c r="AN7" s="1002" t="s">
        <v>813</v>
      </c>
      <c r="AO7" s="985" t="s">
        <v>814</v>
      </c>
      <c r="AP7" s="1001" t="s">
        <v>812</v>
      </c>
      <c r="AQ7" s="1002" t="s">
        <v>813</v>
      </c>
      <c r="AR7" s="1001" t="s">
        <v>812</v>
      </c>
      <c r="AS7" s="1002" t="s">
        <v>813</v>
      </c>
      <c r="AT7" s="985" t="s">
        <v>815</v>
      </c>
      <c r="AU7" s="1001" t="s">
        <v>812</v>
      </c>
      <c r="AV7" s="1002" t="s">
        <v>813</v>
      </c>
      <c r="AW7" s="1001" t="s">
        <v>812</v>
      </c>
      <c r="AX7" s="1002" t="s">
        <v>813</v>
      </c>
      <c r="AY7" s="985" t="s">
        <v>816</v>
      </c>
      <c r="AZ7" s="1001" t="s">
        <v>812</v>
      </c>
      <c r="BA7" s="1002" t="s">
        <v>813</v>
      </c>
      <c r="BB7" s="121"/>
      <c r="BC7" s="121"/>
      <c r="BD7" s="121"/>
      <c r="BE7" s="121"/>
      <c r="BF7" s="121"/>
    </row>
    <row r="8" spans="1:58" ht="48.75" customHeight="1" thickBot="1">
      <c r="A8" s="992"/>
      <c r="B8" s="992"/>
      <c r="C8" s="992"/>
      <c r="D8" s="122" t="s">
        <v>817</v>
      </c>
      <c r="E8" s="122" t="s">
        <v>818</v>
      </c>
      <c r="F8" s="123" t="s">
        <v>819</v>
      </c>
      <c r="G8" s="992"/>
      <c r="H8" s="992"/>
      <c r="I8" s="992"/>
      <c r="J8" s="992"/>
      <c r="K8" s="992"/>
      <c r="L8" s="992"/>
      <c r="M8" s="992"/>
      <c r="N8" s="992"/>
      <c r="O8" s="992"/>
      <c r="P8" s="992"/>
      <c r="Q8" s="992"/>
      <c r="R8" s="992"/>
      <c r="S8" s="992"/>
      <c r="T8" s="992"/>
      <c r="U8" s="992"/>
      <c r="V8" s="992"/>
      <c r="W8" s="992"/>
      <c r="X8" s="992"/>
      <c r="Y8" s="992"/>
      <c r="Z8" s="992"/>
      <c r="AA8" s="992"/>
      <c r="AB8" s="992"/>
      <c r="AC8" s="992"/>
      <c r="AD8" s="1007"/>
      <c r="AE8" s="1014"/>
      <c r="AF8" s="990"/>
      <c r="AG8" s="992"/>
      <c r="AH8" s="992"/>
      <c r="AI8" s="992"/>
      <c r="AJ8" s="992"/>
      <c r="AK8" s="992"/>
      <c r="AL8" s="992"/>
      <c r="AM8" s="900"/>
      <c r="AN8" s="900"/>
      <c r="AO8" s="900"/>
      <c r="AP8" s="900"/>
      <c r="AQ8" s="900"/>
      <c r="AR8" s="900"/>
      <c r="AS8" s="900"/>
      <c r="AT8" s="900"/>
      <c r="AU8" s="900"/>
      <c r="AV8" s="900"/>
      <c r="AW8" s="900"/>
      <c r="AX8" s="900"/>
      <c r="AY8" s="900"/>
      <c r="AZ8" s="900"/>
      <c r="BA8" s="900"/>
      <c r="BB8" s="124"/>
      <c r="BC8" s="124"/>
      <c r="BD8" s="124"/>
      <c r="BE8" s="124"/>
      <c r="BF8" s="124"/>
    </row>
    <row r="9" spans="1:58" ht="159.75" customHeight="1">
      <c r="A9" s="956">
        <v>1</v>
      </c>
      <c r="B9" s="970" t="s">
        <v>5</v>
      </c>
      <c r="C9" s="952" t="s">
        <v>820</v>
      </c>
      <c r="D9" s="952" t="s">
        <v>821</v>
      </c>
      <c r="E9" s="952" t="s">
        <v>822</v>
      </c>
      <c r="F9" s="952" t="s">
        <v>823</v>
      </c>
      <c r="G9" s="952" t="s">
        <v>824</v>
      </c>
      <c r="H9" s="952">
        <v>30</v>
      </c>
      <c r="I9" s="954" t="str">
        <f>IF(H9&lt;=0,"",IF(H9&lt;=2,"Muy Baja",IF(H9&lt;=24,"Baja",IF(H9&lt;=500,"Media",IF(H9&lt;=5000,"Alta","Muy Alta")))))</f>
        <v>Media</v>
      </c>
      <c r="J9" s="955">
        <f>IF(I9="","",IF(I9="Muy Baja",0.2,IF(I9="Baja",0.4,IF(I9="Media",0.6,IF(I9="Alta",0.8,IF(I9="Muy Alta",1,))))))</f>
        <v>0.6</v>
      </c>
      <c r="K9" s="955" t="s">
        <v>825</v>
      </c>
      <c r="L9" s="955" t="str">
        <f>IF(NOT(ISERROR(MATCH(K9,'[1]Tabla Impacto'!$B$221:$B$223,0))),'[1]Tabla Impacto'!$F$223&amp;"Por favor no seleccionar los criterios de impacto(Afectación Económica o presupuestal y Pérdida Reputacional)",K9)</f>
        <v xml:space="preserve">     El riesgo afecta la imagen de la entidad con algunos usuarios de relevancia frente al logro de los objetivos</v>
      </c>
      <c r="M9" s="954" t="str">
        <f>IF(OR(K9='Tabla Impacto'!$C$11,K9='Tabla Impacto'!$D$11),"Leve",IF(OR(K9='Tabla Impacto'!$C$12,K9='Tabla Impacto'!$D$12),"Menor",IF(OR(K9='Tabla Impacto'!$C$13,K9='Tabla Impacto'!$D$13),"Moderado",IF(OR(K9='Tabla Impacto'!$C$14,K9='Tabla Impacto'!$D$14),"Mayor",IF(OR(K9='Tabla Impacto'!$C$15,K9='Tabla Impacto'!$D$15),"Catastrófico","")))))</f>
        <v>Moderado</v>
      </c>
      <c r="N9" s="955">
        <f>IF(M9="","",IF(M9="Leve",0.2,IF(M9="Menor",0.4,IF(M9="Moderado",0.6,IF(M9="Mayor",0.8,IF(M9="Catastrófico",1,))))))</f>
        <v>0.6</v>
      </c>
      <c r="O9" s="964"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Moderado</v>
      </c>
      <c r="P9" s="125">
        <v>1</v>
      </c>
      <c r="Q9" s="126" t="s">
        <v>826</v>
      </c>
      <c r="R9" s="127" t="str">
        <f t="shared" ref="R9:R263" si="0">IF(OR(S9="Preventivo",S9="Detectivo"),"Probabilidad",IF(S9="Correctivo","Impacto",""))</f>
        <v>Probabilidad</v>
      </c>
      <c r="S9" s="128" t="s">
        <v>827</v>
      </c>
      <c r="T9" s="128" t="s">
        <v>828</v>
      </c>
      <c r="U9" s="129" t="str">
        <f t="shared" ref="U9:U263" si="1">IF(AND(S9="Preventivo",T9="Automático"),"50%",IF(AND(S9="Preventivo",T9="Manual"),"40%",IF(AND(S9="Detectivo",T9="Automático"),"40%",IF(AND(S9="Detectivo",T9="Manual"),"30%",IF(AND(S9="Correctivo",T9="Automático"),"35%",IF(AND(S9="Correctivo",T9="Manual"),"25%",""))))))</f>
        <v>30%</v>
      </c>
      <c r="V9" s="128" t="s">
        <v>829</v>
      </c>
      <c r="W9" s="128" t="s">
        <v>830</v>
      </c>
      <c r="X9" s="128" t="s">
        <v>831</v>
      </c>
      <c r="Y9" s="130">
        <f>IFERROR(IF(R9="Probabilidad",(J9-(+J9*U9)),IF(R9="Impacto",J9,"")),"")</f>
        <v>0.42</v>
      </c>
      <c r="Z9" s="131" t="str">
        <f t="shared" ref="Z9:Z263" si="2">IFERROR(IF(Y9="","",IF(Y9&lt;=0.2,"Muy Baja",IF(Y9&lt;=0.4,"Baja",IF(Y9&lt;=0.6,"Media",IF(Y9&lt;=0.8,"Alta","Muy Alta"))))),"")</f>
        <v>Media</v>
      </c>
      <c r="AA9" s="129">
        <f t="shared" ref="AA9:AA263" si="3">+Y9</f>
        <v>0.42</v>
      </c>
      <c r="AB9" s="131" t="str">
        <f t="shared" ref="AB9:AB263" si="4">IFERROR(IF(AC9="","",IF(AC9&lt;=0.2,"Leve",IF(AC9&lt;=0.4,"Menor",IF(AC9&lt;=0.6,"Moderado",IF(AC9&lt;=0.8,"Mayor","Catastrófico"))))),"")</f>
        <v>Moderado</v>
      </c>
      <c r="AC9" s="129">
        <f>IFERROR(IF(R9="Impacto",(N9-(+N9*U9)),IF(R9="Probabilidad",N9,"")),"")</f>
        <v>0.6</v>
      </c>
      <c r="AD9" s="131" t="str">
        <f t="shared" ref="AD9:AD263" si="5">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Moderado</v>
      </c>
      <c r="AE9" s="960" t="s">
        <v>832</v>
      </c>
      <c r="AF9" s="813" t="s">
        <v>833</v>
      </c>
      <c r="AG9" s="132">
        <v>0.2</v>
      </c>
      <c r="AH9" s="133" t="s">
        <v>834</v>
      </c>
      <c r="AI9" s="134" t="s">
        <v>835</v>
      </c>
      <c r="AJ9" s="135">
        <v>44562</v>
      </c>
      <c r="AK9" s="135">
        <v>44895</v>
      </c>
      <c r="AL9" s="136">
        <v>1</v>
      </c>
      <c r="AM9" s="713" t="s">
        <v>3009</v>
      </c>
      <c r="AN9" s="584" t="s">
        <v>3010</v>
      </c>
      <c r="AO9" s="600" t="s">
        <v>3011</v>
      </c>
      <c r="AP9" s="139">
        <v>44683</v>
      </c>
      <c r="AQ9" s="860" t="s">
        <v>3167</v>
      </c>
      <c r="AR9" s="139"/>
      <c r="AS9" s="137"/>
      <c r="AT9" s="138"/>
      <c r="AU9" s="139"/>
      <c r="AV9" s="137"/>
      <c r="AW9" s="139"/>
      <c r="AX9" s="137"/>
      <c r="AY9" s="138"/>
      <c r="AZ9" s="139"/>
      <c r="BA9" s="137"/>
      <c r="BB9" s="140"/>
      <c r="BC9" s="140"/>
      <c r="BD9" s="141"/>
      <c r="BE9" s="141"/>
      <c r="BF9" s="141"/>
    </row>
    <row r="10" spans="1:58" ht="159.75" customHeight="1">
      <c r="A10" s="957"/>
      <c r="B10" s="973"/>
      <c r="C10" s="899"/>
      <c r="D10" s="899"/>
      <c r="E10" s="899"/>
      <c r="F10" s="899"/>
      <c r="G10" s="899"/>
      <c r="H10" s="899"/>
      <c r="I10" s="899"/>
      <c r="J10" s="899"/>
      <c r="K10" s="899"/>
      <c r="L10" s="899"/>
      <c r="M10" s="899"/>
      <c r="N10" s="899"/>
      <c r="O10" s="903"/>
      <c r="P10" s="142">
        <v>2</v>
      </c>
      <c r="Q10" s="143" t="s">
        <v>836</v>
      </c>
      <c r="R10" s="144" t="str">
        <f t="shared" si="0"/>
        <v>Probabilidad</v>
      </c>
      <c r="S10" s="145" t="s">
        <v>837</v>
      </c>
      <c r="T10" s="145" t="s">
        <v>828</v>
      </c>
      <c r="U10" s="146" t="str">
        <f t="shared" si="1"/>
        <v>40%</v>
      </c>
      <c r="V10" s="145" t="s">
        <v>829</v>
      </c>
      <c r="W10" s="145" t="s">
        <v>830</v>
      </c>
      <c r="X10" s="145" t="s">
        <v>831</v>
      </c>
      <c r="Y10" s="147">
        <f>IFERROR(IF(AND(R9="Probabilidad",R10="Probabilidad"),(AA9-(+AA9*U10)),IF(R10="Probabilidad",(J9-(+J9*U10)),IF(R10="Impacto",AA9,""))),"")</f>
        <v>0.252</v>
      </c>
      <c r="Z10" s="148" t="str">
        <f t="shared" si="2"/>
        <v>Baja</v>
      </c>
      <c r="AA10" s="146">
        <f t="shared" si="3"/>
        <v>0.252</v>
      </c>
      <c r="AB10" s="148" t="str">
        <f t="shared" si="4"/>
        <v>Moderado</v>
      </c>
      <c r="AC10" s="146">
        <f>IFERROR(IF(AND(R9="Impacto",R10="Impacto"),(AC9-(+AC9*U10)),IF(R10="Impacto",($N$9-(+$N$9*U10)),IF(R10="Probabilidad",AC9,""))),"")</f>
        <v>0.6</v>
      </c>
      <c r="AD10" s="148" t="str">
        <f t="shared" si="5"/>
        <v>Moderado</v>
      </c>
      <c r="AE10" s="961"/>
      <c r="AF10" s="814" t="s">
        <v>838</v>
      </c>
      <c r="AG10" s="150">
        <v>0.8</v>
      </c>
      <c r="AH10" s="151" t="s">
        <v>839</v>
      </c>
      <c r="AI10" s="152" t="s">
        <v>835</v>
      </c>
      <c r="AJ10" s="153">
        <v>44562</v>
      </c>
      <c r="AK10" s="153">
        <v>44895</v>
      </c>
      <c r="AL10" s="154">
        <v>10</v>
      </c>
      <c r="AM10" s="713" t="s">
        <v>3009</v>
      </c>
      <c r="AN10" s="584" t="s">
        <v>3012</v>
      </c>
      <c r="AO10" s="600" t="s">
        <v>3013</v>
      </c>
      <c r="AP10" s="139">
        <v>44683</v>
      </c>
      <c r="AQ10" s="860" t="s">
        <v>3167</v>
      </c>
      <c r="AR10" s="139"/>
      <c r="AS10" s="137"/>
      <c r="AT10" s="138"/>
      <c r="AU10" s="139"/>
      <c r="AV10" s="137"/>
      <c r="AW10" s="139"/>
      <c r="AX10" s="137"/>
      <c r="AY10" s="138"/>
      <c r="AZ10" s="139"/>
      <c r="BA10" s="137"/>
      <c r="BB10" s="155"/>
      <c r="BC10" s="155"/>
      <c r="BD10" s="156"/>
      <c r="BE10" s="156"/>
      <c r="BF10" s="156"/>
    </row>
    <row r="11" spans="1:58" ht="159.75" customHeight="1" thickBot="1">
      <c r="A11" s="957"/>
      <c r="B11" s="973"/>
      <c r="C11" s="899"/>
      <c r="D11" s="899"/>
      <c r="E11" s="899"/>
      <c r="F11" s="899"/>
      <c r="G11" s="899"/>
      <c r="H11" s="899"/>
      <c r="I11" s="899"/>
      <c r="J11" s="899"/>
      <c r="K11" s="899"/>
      <c r="L11" s="899"/>
      <c r="M11" s="899"/>
      <c r="N11" s="899"/>
      <c r="O11" s="903"/>
      <c r="P11" s="142">
        <v>3</v>
      </c>
      <c r="Q11" s="143" t="s">
        <v>840</v>
      </c>
      <c r="R11" s="144" t="str">
        <f t="shared" si="0"/>
        <v>Impacto</v>
      </c>
      <c r="S11" s="145" t="s">
        <v>841</v>
      </c>
      <c r="T11" s="145" t="s">
        <v>828</v>
      </c>
      <c r="U11" s="146" t="str">
        <f t="shared" si="1"/>
        <v>25%</v>
      </c>
      <c r="V11" s="145" t="s">
        <v>842</v>
      </c>
      <c r="W11" s="145" t="s">
        <v>830</v>
      </c>
      <c r="X11" s="145" t="s">
        <v>831</v>
      </c>
      <c r="Y11" s="147">
        <f>IFERROR(IF(AND(R10="Probabilidad",R11="Probabilidad"),(AA10-(+AA10*U11)),IF(AND(R10="Impacto",R11="Probabilidad"),(AA9-(+AA9*U11)),IF(R11="Impacto",AA10,""))),"")</f>
        <v>0.252</v>
      </c>
      <c r="Z11" s="148" t="str">
        <f t="shared" si="2"/>
        <v>Baja</v>
      </c>
      <c r="AA11" s="146">
        <f t="shared" si="3"/>
        <v>0.252</v>
      </c>
      <c r="AB11" s="148" t="str">
        <f t="shared" si="4"/>
        <v>Moderado</v>
      </c>
      <c r="AC11" s="146">
        <f t="shared" ref="AC11:AC14" si="6">IFERROR(IF(AND(R10="Impacto",R11="Impacto"),(AC10-(+AC10*U11)),IF(AND(R10="Probabilidad",R11="Impacto"),(AC9-(+AC9*U11)),IF(R11="Probabilidad",AC10,""))),"")</f>
        <v>0.44999999999999996</v>
      </c>
      <c r="AD11" s="148" t="str">
        <f t="shared" si="5"/>
        <v>Moderado</v>
      </c>
      <c r="AE11" s="961"/>
      <c r="AF11" s="157"/>
      <c r="AG11" s="158"/>
      <c r="AH11" s="159"/>
      <c r="AI11" s="160"/>
      <c r="AJ11" s="161"/>
      <c r="AK11" s="161"/>
      <c r="AL11" s="162"/>
      <c r="AM11" s="714"/>
      <c r="AN11" s="584"/>
      <c r="AO11" s="600"/>
      <c r="AP11" s="139"/>
      <c r="AQ11" s="137"/>
      <c r="AR11" s="139"/>
      <c r="AS11" s="137"/>
      <c r="AT11" s="138"/>
      <c r="AU11" s="139"/>
      <c r="AV11" s="137"/>
      <c r="AW11" s="139"/>
      <c r="AX11" s="137"/>
      <c r="AY11" s="138"/>
      <c r="AZ11" s="139"/>
      <c r="BA11" s="137"/>
      <c r="BB11" s="155"/>
      <c r="BC11" s="155"/>
      <c r="BD11" s="156"/>
      <c r="BE11" s="156"/>
      <c r="BF11" s="156"/>
    </row>
    <row r="12" spans="1:58" ht="34.5" customHeight="1">
      <c r="A12" s="957"/>
      <c r="B12" s="973"/>
      <c r="C12" s="899"/>
      <c r="D12" s="899"/>
      <c r="E12" s="899"/>
      <c r="F12" s="899"/>
      <c r="G12" s="899"/>
      <c r="H12" s="899"/>
      <c r="I12" s="899"/>
      <c r="J12" s="899"/>
      <c r="K12" s="899"/>
      <c r="L12" s="899"/>
      <c r="M12" s="899"/>
      <c r="N12" s="899"/>
      <c r="O12" s="903"/>
      <c r="P12" s="142"/>
      <c r="Q12" s="143"/>
      <c r="R12" s="144" t="str">
        <f t="shared" si="0"/>
        <v/>
      </c>
      <c r="S12" s="145"/>
      <c r="T12" s="145"/>
      <c r="U12" s="146" t="str">
        <f t="shared" si="1"/>
        <v/>
      </c>
      <c r="V12" s="145"/>
      <c r="W12" s="145"/>
      <c r="X12" s="145"/>
      <c r="Y12" s="147" t="str">
        <f>IFERROR(IF(AND(R11="Probabilidad",R12="Probabilidad"),(AA11-(+AA11*U12)),IF(R12="Probabilidad",(J9-(+J9*U12)),IF(R12="Impacto",AA11,""))),"")</f>
        <v/>
      </c>
      <c r="Z12" s="148" t="str">
        <f t="shared" si="2"/>
        <v/>
      </c>
      <c r="AA12" s="146" t="str">
        <f t="shared" si="3"/>
        <v/>
      </c>
      <c r="AB12" s="148" t="str">
        <f t="shared" si="4"/>
        <v/>
      </c>
      <c r="AC12" s="146" t="str">
        <f t="shared" si="6"/>
        <v/>
      </c>
      <c r="AD12" s="148" t="str">
        <f t="shared" si="5"/>
        <v/>
      </c>
      <c r="AE12" s="961"/>
      <c r="AF12" s="103"/>
      <c r="AG12" s="163"/>
      <c r="AH12" s="164"/>
      <c r="AI12" s="165"/>
      <c r="AJ12" s="153"/>
      <c r="AK12" s="153"/>
      <c r="AL12" s="166"/>
      <c r="AM12" s="619"/>
      <c r="AN12" s="584"/>
      <c r="AO12" s="600"/>
      <c r="AP12" s="139"/>
      <c r="AQ12" s="137"/>
      <c r="AR12" s="139"/>
      <c r="AS12" s="137"/>
      <c r="AT12" s="138"/>
      <c r="AU12" s="139"/>
      <c r="AV12" s="137"/>
      <c r="AW12" s="139"/>
      <c r="AX12" s="137"/>
      <c r="AY12" s="138"/>
      <c r="AZ12" s="139"/>
      <c r="BA12" s="137"/>
      <c r="BB12" s="155"/>
      <c r="BC12" s="155"/>
      <c r="BD12" s="156"/>
      <c r="BE12" s="156"/>
      <c r="BF12" s="156"/>
    </row>
    <row r="13" spans="1:58" ht="34.5" customHeight="1">
      <c r="A13" s="957"/>
      <c r="B13" s="973"/>
      <c r="C13" s="899"/>
      <c r="D13" s="899"/>
      <c r="E13" s="899"/>
      <c r="F13" s="899"/>
      <c r="G13" s="899"/>
      <c r="H13" s="899"/>
      <c r="I13" s="899"/>
      <c r="J13" s="899"/>
      <c r="K13" s="899"/>
      <c r="L13" s="899"/>
      <c r="M13" s="899"/>
      <c r="N13" s="899"/>
      <c r="O13" s="903"/>
      <c r="P13" s="142"/>
      <c r="Q13" s="143"/>
      <c r="R13" s="144" t="str">
        <f t="shared" si="0"/>
        <v/>
      </c>
      <c r="S13" s="145"/>
      <c r="T13" s="145"/>
      <c r="U13" s="146" t="str">
        <f t="shared" si="1"/>
        <v/>
      </c>
      <c r="V13" s="145"/>
      <c r="W13" s="145"/>
      <c r="X13" s="145"/>
      <c r="Y13" s="147" t="str">
        <f>IFERROR(IF(AND(R12="Probabilidad",R13="Probabilidad"),(AA12-(+AA12*U13)),IF(R13="Probabilidad",(J9-(+J9*U13)),IF(R13="Impacto",AA12,""))),"")</f>
        <v/>
      </c>
      <c r="Z13" s="148" t="str">
        <f t="shared" si="2"/>
        <v/>
      </c>
      <c r="AA13" s="146" t="str">
        <f t="shared" si="3"/>
        <v/>
      </c>
      <c r="AB13" s="148" t="str">
        <f t="shared" si="4"/>
        <v/>
      </c>
      <c r="AC13" s="146" t="str">
        <f t="shared" si="6"/>
        <v/>
      </c>
      <c r="AD13" s="148" t="str">
        <f t="shared" si="5"/>
        <v/>
      </c>
      <c r="AE13" s="961"/>
      <c r="AF13" s="149"/>
      <c r="AG13" s="150"/>
      <c r="AH13" s="151"/>
      <c r="AI13" s="152"/>
      <c r="AJ13" s="153"/>
      <c r="AK13" s="153"/>
      <c r="AL13" s="167"/>
      <c r="AM13" s="619"/>
      <c r="AN13" s="584"/>
      <c r="AO13" s="600"/>
      <c r="AP13" s="139"/>
      <c r="AQ13" s="137"/>
      <c r="AR13" s="139"/>
      <c r="AS13" s="137"/>
      <c r="AT13" s="138"/>
      <c r="AU13" s="139"/>
      <c r="AV13" s="137"/>
      <c r="AW13" s="139"/>
      <c r="AX13" s="137"/>
      <c r="AY13" s="138"/>
      <c r="AZ13" s="139"/>
      <c r="BA13" s="137"/>
      <c r="BB13" s="155"/>
      <c r="BC13" s="155"/>
      <c r="BD13" s="156"/>
      <c r="BE13" s="156"/>
      <c r="BF13" s="156"/>
    </row>
    <row r="14" spans="1:58" ht="34.5" customHeight="1" thickBot="1">
      <c r="A14" s="958"/>
      <c r="B14" s="974"/>
      <c r="C14" s="953"/>
      <c r="D14" s="953"/>
      <c r="E14" s="953"/>
      <c r="F14" s="953"/>
      <c r="G14" s="953"/>
      <c r="H14" s="953"/>
      <c r="I14" s="953"/>
      <c r="J14" s="953"/>
      <c r="K14" s="953"/>
      <c r="L14" s="953"/>
      <c r="M14" s="953"/>
      <c r="N14" s="953"/>
      <c r="O14" s="965"/>
      <c r="P14" s="168"/>
      <c r="Q14" s="169"/>
      <c r="R14" s="170" t="str">
        <f t="shared" si="0"/>
        <v/>
      </c>
      <c r="S14" s="171"/>
      <c r="T14" s="171"/>
      <c r="U14" s="172" t="str">
        <f t="shared" si="1"/>
        <v/>
      </c>
      <c r="V14" s="171"/>
      <c r="W14" s="171"/>
      <c r="X14" s="171"/>
      <c r="Y14" s="173" t="str">
        <f>IFERROR(IF(AND(R13="Probabilidad",R14="Probabilidad"),(AA13-(+AA13*U14)),IF(R14="Probabilidad",(J9-(+J9*U14)),IF(R14="Impacto",AA13,""))),"")</f>
        <v/>
      </c>
      <c r="Z14" s="174" t="str">
        <f t="shared" si="2"/>
        <v/>
      </c>
      <c r="AA14" s="172" t="str">
        <f t="shared" si="3"/>
        <v/>
      </c>
      <c r="AB14" s="174" t="str">
        <f t="shared" si="4"/>
        <v/>
      </c>
      <c r="AC14" s="172" t="str">
        <f t="shared" si="6"/>
        <v/>
      </c>
      <c r="AD14" s="174" t="str">
        <f t="shared" si="5"/>
        <v/>
      </c>
      <c r="AE14" s="962"/>
      <c r="AF14" s="175"/>
      <c r="AG14" s="176"/>
      <c r="AH14" s="177"/>
      <c r="AI14" s="178"/>
      <c r="AJ14" s="179"/>
      <c r="AK14" s="179"/>
      <c r="AL14" s="180"/>
      <c r="AM14" s="619"/>
      <c r="AN14" s="584"/>
      <c r="AO14" s="600"/>
      <c r="AP14" s="139"/>
      <c r="AQ14" s="137"/>
      <c r="AR14" s="139"/>
      <c r="AS14" s="137"/>
      <c r="AT14" s="138"/>
      <c r="AU14" s="139"/>
      <c r="AV14" s="137"/>
      <c r="AW14" s="139"/>
      <c r="AX14" s="137"/>
      <c r="AY14" s="138"/>
      <c r="AZ14" s="139"/>
      <c r="BA14" s="137"/>
      <c r="BB14" s="155"/>
      <c r="BC14" s="155"/>
      <c r="BD14" s="156"/>
      <c r="BE14" s="156"/>
      <c r="BF14" s="156"/>
    </row>
    <row r="15" spans="1:58" ht="159.75" customHeight="1">
      <c r="A15" s="956">
        <v>2</v>
      </c>
      <c r="B15" s="949" t="s">
        <v>63</v>
      </c>
      <c r="C15" s="952" t="s">
        <v>820</v>
      </c>
      <c r="D15" s="952" t="s">
        <v>843</v>
      </c>
      <c r="E15" s="952" t="s">
        <v>844</v>
      </c>
      <c r="F15" s="952" t="s">
        <v>845</v>
      </c>
      <c r="G15" s="952" t="s">
        <v>824</v>
      </c>
      <c r="H15" s="952">
        <v>5000</v>
      </c>
      <c r="I15" s="954" t="str">
        <f>IF(H15&lt;=0,"",IF(H15&lt;=2,"Muy Baja",IF(H15&lt;=24,"Baja",IF(H15&lt;=500,"Media",IF(H15&lt;=5000,"Alta","Muy Alta")))))</f>
        <v>Alta</v>
      </c>
      <c r="J15" s="955">
        <f>IF(I15="","",IF(I15="Muy Baja",0.2,IF(I15="Baja",0.4,IF(I15="Media",0.6,IF(I15="Alta",0.8,IF(I15="Muy Alta",1,))))))</f>
        <v>0.8</v>
      </c>
      <c r="K15" s="955" t="s">
        <v>846</v>
      </c>
      <c r="L15" s="955" t="str">
        <f>IF(NOT(ISERROR(MATCH(K15,'[1]Tabla Impacto'!$B$221:$B$223,0))),'[1]Tabla Impacto'!$F$223&amp;"Por favor no seleccionar los criterios de impacto(Afectación Económica o presupuestal y Pérdida Reputacional)",K15)</f>
        <v xml:space="preserve">     El riesgo afecta la imagen de de la entidad con efecto publicitario sostenido a nivel de sector administrativo, nivel departamental o municipal</v>
      </c>
      <c r="M15" s="954" t="str">
        <f>IF(OR(K15='Tabla Impacto'!$C$11,K15='Tabla Impacto'!$D$11),"Leve",IF(OR(K15='Tabla Impacto'!$C$12,K15='Tabla Impacto'!$D$12),"Menor",IF(OR(K15='Tabla Impacto'!$C$13,K15='Tabla Impacto'!$D$13),"Moderado",IF(OR(K15='Tabla Impacto'!$C$14,K15='Tabla Impacto'!$D$14),"Mayor",IF(OR(K15='Tabla Impacto'!$C$15,K15='Tabla Impacto'!$D$15),"Catastrófico","")))))</f>
        <v>Mayor</v>
      </c>
      <c r="N15" s="955">
        <f>IF(M15="","",IF(M15="Leve",0.2,IF(M15="Menor",0.4,IF(M15="Moderado",0.6,IF(M15="Mayor",0.8,IF(M15="Catastrófico",1,))))))</f>
        <v>0.8</v>
      </c>
      <c r="O15" s="964" t="str">
        <f>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Alto</v>
      </c>
      <c r="P15" s="125">
        <v>1</v>
      </c>
      <c r="Q15" s="133" t="s">
        <v>847</v>
      </c>
      <c r="R15" s="127" t="str">
        <f t="shared" si="0"/>
        <v>Probabilidad</v>
      </c>
      <c r="S15" s="128" t="s">
        <v>827</v>
      </c>
      <c r="T15" s="128" t="s">
        <v>828</v>
      </c>
      <c r="U15" s="129" t="str">
        <f t="shared" si="1"/>
        <v>30%</v>
      </c>
      <c r="V15" s="128" t="s">
        <v>842</v>
      </c>
      <c r="W15" s="128" t="s">
        <v>830</v>
      </c>
      <c r="X15" s="128" t="s">
        <v>831</v>
      </c>
      <c r="Y15" s="130">
        <f>IFERROR(IF(R15="Probabilidad",(J15-(+J15*U15)),IF(R15="Impacto",J15,"")),"")</f>
        <v>0.56000000000000005</v>
      </c>
      <c r="Z15" s="131" t="str">
        <f t="shared" si="2"/>
        <v>Media</v>
      </c>
      <c r="AA15" s="129">
        <f t="shared" si="3"/>
        <v>0.56000000000000005</v>
      </c>
      <c r="AB15" s="131" t="str">
        <f t="shared" si="4"/>
        <v>Mayor</v>
      </c>
      <c r="AC15" s="129">
        <f>IFERROR(IF(R15="Impacto",(N15-(+N15*U15)),IF(R15="Probabilidad",N15,"")),"")</f>
        <v>0.8</v>
      </c>
      <c r="AD15" s="181" t="str">
        <f t="shared" si="5"/>
        <v>Alto</v>
      </c>
      <c r="AE15" s="975" t="s">
        <v>832</v>
      </c>
      <c r="AF15" s="783" t="s">
        <v>848</v>
      </c>
      <c r="AG15" s="132">
        <v>1</v>
      </c>
      <c r="AH15" s="134" t="s">
        <v>849</v>
      </c>
      <c r="AI15" s="134" t="s">
        <v>850</v>
      </c>
      <c r="AJ15" s="135">
        <v>44562</v>
      </c>
      <c r="AK15" s="135">
        <v>44895</v>
      </c>
      <c r="AL15" s="136">
        <v>5</v>
      </c>
      <c r="AM15" s="713" t="s">
        <v>3014</v>
      </c>
      <c r="AN15" s="584" t="s">
        <v>3015</v>
      </c>
      <c r="AO15" s="600" t="s">
        <v>3016</v>
      </c>
      <c r="AP15" s="213">
        <v>44685</v>
      </c>
      <c r="AQ15" s="866" t="s">
        <v>3167</v>
      </c>
      <c r="AR15" s="139"/>
      <c r="AS15" s="137"/>
      <c r="AT15" s="138"/>
      <c r="AU15" s="139"/>
      <c r="AV15" s="137"/>
      <c r="AW15" s="139"/>
      <c r="AX15" s="137"/>
      <c r="AY15" s="138"/>
      <c r="AZ15" s="139"/>
      <c r="BA15" s="137"/>
      <c r="BB15" s="155"/>
      <c r="BC15" s="155"/>
      <c r="BD15" s="156"/>
      <c r="BE15" s="156"/>
      <c r="BF15" s="156"/>
    </row>
    <row r="16" spans="1:58" ht="159.75" customHeight="1">
      <c r="A16" s="957"/>
      <c r="B16" s="899"/>
      <c r="C16" s="899"/>
      <c r="D16" s="899"/>
      <c r="E16" s="899"/>
      <c r="F16" s="899"/>
      <c r="G16" s="899"/>
      <c r="H16" s="899"/>
      <c r="I16" s="899"/>
      <c r="J16" s="899"/>
      <c r="K16" s="899"/>
      <c r="L16" s="899"/>
      <c r="M16" s="899"/>
      <c r="N16" s="899"/>
      <c r="O16" s="903"/>
      <c r="P16" s="142">
        <v>2</v>
      </c>
      <c r="Q16" s="151" t="s">
        <v>851</v>
      </c>
      <c r="R16" s="144" t="str">
        <f t="shared" si="0"/>
        <v>Probabilidad</v>
      </c>
      <c r="S16" s="145" t="s">
        <v>837</v>
      </c>
      <c r="T16" s="145" t="s">
        <v>828</v>
      </c>
      <c r="U16" s="146" t="str">
        <f t="shared" si="1"/>
        <v>40%</v>
      </c>
      <c r="V16" s="145" t="s">
        <v>829</v>
      </c>
      <c r="W16" s="145" t="s">
        <v>830</v>
      </c>
      <c r="X16" s="145" t="s">
        <v>831</v>
      </c>
      <c r="Y16" s="147">
        <f t="shared" ref="Y16:Y17" si="7">IFERROR(IF(AND(R15="Probabilidad",R16="Probabilidad"),(AA15-(+AA15*U16)),IF(R16="Probabilidad",(J15-(+J15*U16)),IF(R16="Impacto",AA15,""))),"")</f>
        <v>0.33600000000000002</v>
      </c>
      <c r="Z16" s="182" t="str">
        <f t="shared" si="2"/>
        <v>Baja</v>
      </c>
      <c r="AA16" s="183">
        <f t="shared" si="3"/>
        <v>0.33600000000000002</v>
      </c>
      <c r="AB16" s="182" t="str">
        <f t="shared" si="4"/>
        <v>Mayor</v>
      </c>
      <c r="AC16" s="183">
        <f>IFERROR(IF(AND(R15="Impacto",R16="Impacto"),(AC15-(+AC15*U16)),IF(R16="Impacto",($N$15-(+$N$15*U16)),IF(R16="Probabilidad",AC15,""))),"")</f>
        <v>0.8</v>
      </c>
      <c r="AD16" s="184" t="str">
        <f t="shared" si="5"/>
        <v>Alto</v>
      </c>
      <c r="AE16" s="976"/>
      <c r="AF16" s="149"/>
      <c r="AG16" s="150"/>
      <c r="AH16" s="152"/>
      <c r="AI16" s="152"/>
      <c r="AJ16" s="153"/>
      <c r="AK16" s="153"/>
      <c r="AL16" s="154"/>
      <c r="AM16" s="714"/>
      <c r="AN16" s="584"/>
      <c r="AO16" s="600"/>
      <c r="AP16" s="139"/>
      <c r="AQ16" s="137"/>
      <c r="AR16" s="139"/>
      <c r="AS16" s="137"/>
      <c r="AT16" s="138"/>
      <c r="AU16" s="139"/>
      <c r="AV16" s="137"/>
      <c r="AW16" s="139"/>
      <c r="AX16" s="137"/>
      <c r="AY16" s="138"/>
      <c r="AZ16" s="139"/>
      <c r="BA16" s="137"/>
      <c r="BB16" s="155"/>
      <c r="BC16" s="155"/>
      <c r="BD16" s="156"/>
      <c r="BE16" s="156"/>
      <c r="BF16" s="156"/>
    </row>
    <row r="17" spans="1:58" ht="159.75" customHeight="1" thickBot="1">
      <c r="A17" s="957"/>
      <c r="B17" s="899"/>
      <c r="C17" s="899"/>
      <c r="D17" s="899"/>
      <c r="E17" s="899"/>
      <c r="F17" s="899"/>
      <c r="G17" s="899"/>
      <c r="H17" s="899"/>
      <c r="I17" s="899"/>
      <c r="J17" s="899"/>
      <c r="K17" s="899"/>
      <c r="L17" s="899"/>
      <c r="M17" s="899"/>
      <c r="N17" s="899"/>
      <c r="O17" s="903"/>
      <c r="P17" s="142">
        <v>3</v>
      </c>
      <c r="Q17" s="185" t="s">
        <v>852</v>
      </c>
      <c r="R17" s="144" t="str">
        <f t="shared" si="0"/>
        <v>Impacto</v>
      </c>
      <c r="S17" s="145" t="s">
        <v>841</v>
      </c>
      <c r="T17" s="145" t="s">
        <v>828</v>
      </c>
      <c r="U17" s="146" t="str">
        <f t="shared" si="1"/>
        <v>25%</v>
      </c>
      <c r="V17" s="145" t="s">
        <v>842</v>
      </c>
      <c r="W17" s="145" t="s">
        <v>830</v>
      </c>
      <c r="X17" s="145" t="s">
        <v>831</v>
      </c>
      <c r="Y17" s="147">
        <f t="shared" si="7"/>
        <v>0.33600000000000002</v>
      </c>
      <c r="Z17" s="148" t="str">
        <f t="shared" si="2"/>
        <v>Baja</v>
      </c>
      <c r="AA17" s="146">
        <f t="shared" si="3"/>
        <v>0.33600000000000002</v>
      </c>
      <c r="AB17" s="148" t="str">
        <f t="shared" si="4"/>
        <v>Moderado</v>
      </c>
      <c r="AC17" s="146">
        <f t="shared" ref="AC17:AC20" si="8">IFERROR(IF(AND(R16="Impacto",R17="Impacto"),(AC16-(+AC16*U17)),IF(AND(R16="Probabilidad",R17="Impacto"),(AC15-(+AC15*U17)),IF(R17="Probabilidad",AC16,""))),"")</f>
        <v>0.60000000000000009</v>
      </c>
      <c r="AD17" s="186" t="str">
        <f t="shared" si="5"/>
        <v>Moderado</v>
      </c>
      <c r="AE17" s="976"/>
      <c r="AF17" s="157"/>
      <c r="AG17" s="158"/>
      <c r="AH17" s="160"/>
      <c r="AI17" s="160"/>
      <c r="AJ17" s="161"/>
      <c r="AK17" s="161"/>
      <c r="AL17" s="162"/>
      <c r="AM17" s="714"/>
      <c r="AN17" s="584"/>
      <c r="AO17" s="600"/>
      <c r="AP17" s="139"/>
      <c r="AQ17" s="137"/>
      <c r="AR17" s="139"/>
      <c r="AS17" s="137"/>
      <c r="AT17" s="138"/>
      <c r="AU17" s="139"/>
      <c r="AV17" s="137"/>
      <c r="AW17" s="139"/>
      <c r="AX17" s="137"/>
      <c r="AY17" s="138"/>
      <c r="AZ17" s="139"/>
      <c r="BA17" s="137"/>
      <c r="BB17" s="155"/>
      <c r="BC17" s="155"/>
      <c r="BD17" s="156"/>
      <c r="BE17" s="156"/>
      <c r="BF17" s="156"/>
    </row>
    <row r="18" spans="1:58" ht="36.75" customHeight="1">
      <c r="A18" s="957"/>
      <c r="B18" s="899"/>
      <c r="C18" s="899"/>
      <c r="D18" s="899"/>
      <c r="E18" s="899"/>
      <c r="F18" s="899"/>
      <c r="G18" s="899"/>
      <c r="H18" s="899"/>
      <c r="I18" s="899"/>
      <c r="J18" s="899"/>
      <c r="K18" s="899"/>
      <c r="L18" s="899"/>
      <c r="M18" s="899"/>
      <c r="N18" s="899"/>
      <c r="O18" s="903"/>
      <c r="P18" s="142"/>
      <c r="Q18" s="143"/>
      <c r="R18" s="144" t="str">
        <f t="shared" si="0"/>
        <v/>
      </c>
      <c r="S18" s="145"/>
      <c r="T18" s="145"/>
      <c r="U18" s="146" t="str">
        <f t="shared" si="1"/>
        <v/>
      </c>
      <c r="V18" s="145"/>
      <c r="W18" s="145"/>
      <c r="X18" s="145"/>
      <c r="Y18" s="147" t="str">
        <f>IFERROR(IF(AND(R17="Probabilidad",R18="Probabilidad"),(AA17-(+AA17*U18)),IF(R18="Probabilidad",(J15-(+J15*U18)),IF(R18="Impacto",AA17,""))),"")</f>
        <v/>
      </c>
      <c r="Z18" s="148" t="str">
        <f t="shared" si="2"/>
        <v/>
      </c>
      <c r="AA18" s="146" t="str">
        <f t="shared" si="3"/>
        <v/>
      </c>
      <c r="AB18" s="148" t="str">
        <f t="shared" si="4"/>
        <v/>
      </c>
      <c r="AC18" s="146" t="str">
        <f t="shared" si="8"/>
        <v/>
      </c>
      <c r="AD18" s="186" t="str">
        <f t="shared" si="5"/>
        <v/>
      </c>
      <c r="AE18" s="976"/>
      <c r="AF18" s="187"/>
      <c r="AG18" s="146"/>
      <c r="AH18" s="153"/>
      <c r="AI18" s="144"/>
      <c r="AJ18" s="153"/>
      <c r="AK18" s="153"/>
      <c r="AL18" s="153"/>
      <c r="AM18" s="619"/>
      <c r="AN18" s="584"/>
      <c r="AO18" s="600"/>
      <c r="AP18" s="139"/>
      <c r="AQ18" s="137"/>
      <c r="AR18" s="139"/>
      <c r="AS18" s="137"/>
      <c r="AT18" s="138"/>
      <c r="AU18" s="139"/>
      <c r="AV18" s="137"/>
      <c r="AW18" s="139"/>
      <c r="AX18" s="137"/>
      <c r="AY18" s="138"/>
      <c r="AZ18" s="139"/>
      <c r="BA18" s="137"/>
      <c r="BB18" s="155"/>
      <c r="BC18" s="155"/>
      <c r="BD18" s="156"/>
      <c r="BE18" s="156"/>
      <c r="BF18" s="156"/>
    </row>
    <row r="19" spans="1:58" ht="36.75" customHeight="1">
      <c r="A19" s="957"/>
      <c r="B19" s="899"/>
      <c r="C19" s="899"/>
      <c r="D19" s="899"/>
      <c r="E19" s="899"/>
      <c r="F19" s="899"/>
      <c r="G19" s="899"/>
      <c r="H19" s="899"/>
      <c r="I19" s="899"/>
      <c r="J19" s="899"/>
      <c r="K19" s="899"/>
      <c r="L19" s="899"/>
      <c r="M19" s="899"/>
      <c r="N19" s="899"/>
      <c r="O19" s="903"/>
      <c r="P19" s="142"/>
      <c r="Q19" s="143"/>
      <c r="R19" s="144" t="str">
        <f t="shared" si="0"/>
        <v/>
      </c>
      <c r="S19" s="145"/>
      <c r="T19" s="145"/>
      <c r="U19" s="146" t="str">
        <f t="shared" si="1"/>
        <v/>
      </c>
      <c r="V19" s="145"/>
      <c r="W19" s="145"/>
      <c r="X19" s="145"/>
      <c r="Y19" s="147" t="str">
        <f>IFERROR(IF(AND(R18="Probabilidad",R19="Probabilidad"),(AA18-(+AA18*U19)),IF(R19="Probabilidad",(J15-(+J15*U19)),IF(R19="Impacto",AA18,""))),"")</f>
        <v/>
      </c>
      <c r="Z19" s="148" t="str">
        <f t="shared" si="2"/>
        <v/>
      </c>
      <c r="AA19" s="146" t="str">
        <f t="shared" si="3"/>
        <v/>
      </c>
      <c r="AB19" s="148" t="str">
        <f t="shared" si="4"/>
        <v/>
      </c>
      <c r="AC19" s="146" t="str">
        <f t="shared" si="8"/>
        <v/>
      </c>
      <c r="AD19" s="186" t="str">
        <f t="shared" si="5"/>
        <v/>
      </c>
      <c r="AE19" s="976"/>
      <c r="AF19" s="188"/>
      <c r="AG19" s="189"/>
      <c r="AH19" s="190"/>
      <c r="AI19" s="191"/>
      <c r="AJ19" s="190"/>
      <c r="AK19" s="190"/>
      <c r="AL19" s="190"/>
      <c r="AM19" s="619"/>
      <c r="AN19" s="584"/>
      <c r="AO19" s="600"/>
      <c r="AP19" s="139"/>
      <c r="AQ19" s="137"/>
      <c r="AR19" s="139"/>
      <c r="AS19" s="137"/>
      <c r="AT19" s="138"/>
      <c r="AU19" s="139"/>
      <c r="AV19" s="137"/>
      <c r="AW19" s="139"/>
      <c r="AX19" s="137"/>
      <c r="AY19" s="138"/>
      <c r="AZ19" s="139"/>
      <c r="BA19" s="137"/>
      <c r="BB19" s="155"/>
      <c r="BC19" s="155"/>
      <c r="BD19" s="156"/>
      <c r="BE19" s="156"/>
      <c r="BF19" s="156"/>
    </row>
    <row r="20" spans="1:58" ht="36.75" customHeight="1" thickBot="1">
      <c r="A20" s="958"/>
      <c r="B20" s="953"/>
      <c r="C20" s="953"/>
      <c r="D20" s="953"/>
      <c r="E20" s="953"/>
      <c r="F20" s="953"/>
      <c r="G20" s="953"/>
      <c r="H20" s="953"/>
      <c r="I20" s="953"/>
      <c r="J20" s="953"/>
      <c r="K20" s="953"/>
      <c r="L20" s="953"/>
      <c r="M20" s="953"/>
      <c r="N20" s="953"/>
      <c r="O20" s="965"/>
      <c r="P20" s="168"/>
      <c r="Q20" s="169"/>
      <c r="R20" s="170" t="str">
        <f t="shared" si="0"/>
        <v/>
      </c>
      <c r="S20" s="171"/>
      <c r="T20" s="171"/>
      <c r="U20" s="172" t="str">
        <f t="shared" si="1"/>
        <v/>
      </c>
      <c r="V20" s="171"/>
      <c r="W20" s="171"/>
      <c r="X20" s="171"/>
      <c r="Y20" s="173" t="str">
        <f>IFERROR(IF(AND(R19="Probabilidad",R20="Probabilidad"),(AA19-(+AA19*U20)),IF(R20="Probabilidad",(J15-(+J15*U20)),IF(R20="Impacto",AA19,""))),"")</f>
        <v/>
      </c>
      <c r="Z20" s="174" t="str">
        <f t="shared" si="2"/>
        <v/>
      </c>
      <c r="AA20" s="172" t="str">
        <f t="shared" si="3"/>
        <v/>
      </c>
      <c r="AB20" s="174" t="str">
        <f t="shared" si="4"/>
        <v/>
      </c>
      <c r="AC20" s="172" t="str">
        <f t="shared" si="8"/>
        <v/>
      </c>
      <c r="AD20" s="192" t="str">
        <f t="shared" si="5"/>
        <v/>
      </c>
      <c r="AE20" s="977"/>
      <c r="AF20" s="193"/>
      <c r="AG20" s="194"/>
      <c r="AH20" s="195"/>
      <c r="AI20" s="196"/>
      <c r="AJ20" s="195"/>
      <c r="AK20" s="195"/>
      <c r="AL20" s="195"/>
      <c r="AM20" s="619"/>
      <c r="AN20" s="584"/>
      <c r="AO20" s="600"/>
      <c r="AP20" s="139"/>
      <c r="AQ20" s="137"/>
      <c r="AR20" s="139"/>
      <c r="AS20" s="137"/>
      <c r="AT20" s="138"/>
      <c r="AU20" s="139"/>
      <c r="AV20" s="137"/>
      <c r="AW20" s="139"/>
      <c r="AX20" s="137"/>
      <c r="AY20" s="138"/>
      <c r="AZ20" s="139"/>
      <c r="BA20" s="137"/>
      <c r="BB20" s="155"/>
      <c r="BC20" s="155"/>
      <c r="BD20" s="156"/>
      <c r="BE20" s="156"/>
      <c r="BF20" s="156"/>
    </row>
    <row r="21" spans="1:58" ht="159.75" customHeight="1">
      <c r="A21" s="966">
        <v>3</v>
      </c>
      <c r="B21" s="949" t="s">
        <v>92</v>
      </c>
      <c r="C21" s="952" t="s">
        <v>820</v>
      </c>
      <c r="D21" s="952" t="s">
        <v>853</v>
      </c>
      <c r="E21" s="952" t="s">
        <v>854</v>
      </c>
      <c r="F21" s="952" t="s">
        <v>855</v>
      </c>
      <c r="G21" s="952" t="s">
        <v>824</v>
      </c>
      <c r="H21" s="952">
        <v>499</v>
      </c>
      <c r="I21" s="954" t="str">
        <f>IF(H21&lt;=0,"",IF(H21&lt;=2,"Muy Baja",IF(H21&lt;=24,"Baja",IF(H21&lt;=500,"Media",IF(H21&lt;=5000,"Alta","Muy Alta")))))</f>
        <v>Media</v>
      </c>
      <c r="J21" s="955">
        <f>IF(I21="","",IF(I21="Muy Baja",0.2,IF(I21="Baja",0.4,IF(I21="Media",0.6,IF(I21="Alta",0.8,IF(I21="Muy Alta",1,))))))</f>
        <v>0.6</v>
      </c>
      <c r="K21" s="955" t="s">
        <v>846</v>
      </c>
      <c r="L21" s="955" t="str">
        <f>IF(NOT(ISERROR(MATCH(K21,'[1]Tabla Impacto'!$B$221:$B$223,0))),'[1]Tabla Impacto'!$F$223&amp;"Por favor no seleccionar los criterios de impacto(Afectación Económica o presupuestal y Pérdida Reputacional)",K21)</f>
        <v xml:space="preserve">     El riesgo afecta la imagen de de la entidad con efecto publicitario sostenido a nivel de sector administrativo, nivel departamental o municipal</v>
      </c>
      <c r="M21" s="954" t="str">
        <f>IF(OR(K21='Tabla Impacto'!$C$11,K21='Tabla Impacto'!$D$11),"Leve",IF(OR(K21='Tabla Impacto'!$C$12,K21='Tabla Impacto'!$D$12),"Menor",IF(OR(K21='Tabla Impacto'!$C$13,K21='Tabla Impacto'!$D$13),"Moderado",IF(OR(K21='Tabla Impacto'!$C$14,K21='Tabla Impacto'!$D$14),"Mayor",IF(OR(K21='Tabla Impacto'!$C$15,K21='Tabla Impacto'!$D$15),"Catastrófico","")))))</f>
        <v>Mayor</v>
      </c>
      <c r="N21" s="955">
        <f>IF(M21="","",IF(M21="Leve",0.2,IF(M21="Menor",0.4,IF(M21="Moderado",0.6,IF(M21="Mayor",0.8,IF(M21="Catastrófico",1,))))))</f>
        <v>0.8</v>
      </c>
      <c r="O21" s="964"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Alto</v>
      </c>
      <c r="P21" s="125">
        <v>1</v>
      </c>
      <c r="Q21" s="126" t="s">
        <v>856</v>
      </c>
      <c r="R21" s="127" t="str">
        <f t="shared" si="0"/>
        <v>Probabilidad</v>
      </c>
      <c r="S21" s="128" t="s">
        <v>837</v>
      </c>
      <c r="T21" s="128" t="s">
        <v>828</v>
      </c>
      <c r="U21" s="129" t="str">
        <f t="shared" si="1"/>
        <v>40%</v>
      </c>
      <c r="V21" s="128" t="s">
        <v>829</v>
      </c>
      <c r="W21" s="128" t="s">
        <v>830</v>
      </c>
      <c r="X21" s="128" t="s">
        <v>831</v>
      </c>
      <c r="Y21" s="130">
        <f>IFERROR(IF(R21="Probabilidad",(J21-(+J21*U21)),IF(R21="Impacto",J21,"")),"")</f>
        <v>0.36</v>
      </c>
      <c r="Z21" s="131" t="str">
        <f t="shared" si="2"/>
        <v>Baja</v>
      </c>
      <c r="AA21" s="129">
        <f t="shared" si="3"/>
        <v>0.36</v>
      </c>
      <c r="AB21" s="131" t="str">
        <f t="shared" si="4"/>
        <v>Mayor</v>
      </c>
      <c r="AC21" s="129">
        <f>IFERROR(IF(R21="Impacto",(N21-(+N21*U21)),IF(R21="Probabilidad",N21,"")),"")</f>
        <v>0.8</v>
      </c>
      <c r="AD21" s="131" t="str">
        <f t="shared" si="5"/>
        <v>Alto</v>
      </c>
      <c r="AE21" s="960" t="s">
        <v>832</v>
      </c>
      <c r="AF21" s="759" t="s">
        <v>857</v>
      </c>
      <c r="AG21" s="132">
        <v>1</v>
      </c>
      <c r="AH21" s="133" t="s">
        <v>858</v>
      </c>
      <c r="AI21" s="134" t="s">
        <v>859</v>
      </c>
      <c r="AJ21" s="135">
        <v>44562</v>
      </c>
      <c r="AK21" s="135">
        <v>44895</v>
      </c>
      <c r="AL21" s="197">
        <v>1</v>
      </c>
      <c r="AM21" s="713" t="s">
        <v>3017</v>
      </c>
      <c r="AN21" s="706" t="s">
        <v>2527</v>
      </c>
      <c r="AO21" s="695" t="s">
        <v>2472</v>
      </c>
      <c r="AP21" s="139">
        <v>44683</v>
      </c>
      <c r="AQ21" s="851" t="s">
        <v>3167</v>
      </c>
      <c r="AR21" s="139"/>
      <c r="AS21" s="137"/>
      <c r="AT21" s="138"/>
      <c r="AU21" s="139"/>
      <c r="AV21" s="137"/>
      <c r="AW21" s="139"/>
      <c r="AX21" s="137"/>
      <c r="AY21" s="138"/>
      <c r="AZ21" s="139"/>
      <c r="BA21" s="137"/>
      <c r="BB21" s="155"/>
      <c r="BC21" s="155"/>
      <c r="BD21" s="156"/>
      <c r="BE21" s="156"/>
      <c r="BF21" s="156"/>
    </row>
    <row r="22" spans="1:58" ht="159.75" customHeight="1" thickBot="1">
      <c r="A22" s="967"/>
      <c r="B22" s="950"/>
      <c r="C22" s="899"/>
      <c r="D22" s="899"/>
      <c r="E22" s="899"/>
      <c r="F22" s="899"/>
      <c r="G22" s="899"/>
      <c r="H22" s="899"/>
      <c r="I22" s="899"/>
      <c r="J22" s="899"/>
      <c r="K22" s="899"/>
      <c r="L22" s="899"/>
      <c r="M22" s="899"/>
      <c r="N22" s="899"/>
      <c r="O22" s="903"/>
      <c r="P22" s="142">
        <v>2</v>
      </c>
      <c r="Q22" s="143" t="s">
        <v>860</v>
      </c>
      <c r="R22" s="191" t="str">
        <f t="shared" si="0"/>
        <v>Impacto</v>
      </c>
      <c r="S22" s="198" t="s">
        <v>841</v>
      </c>
      <c r="T22" s="198" t="s">
        <v>828</v>
      </c>
      <c r="U22" s="189" t="str">
        <f t="shared" si="1"/>
        <v>25%</v>
      </c>
      <c r="V22" s="198" t="s">
        <v>829</v>
      </c>
      <c r="W22" s="198" t="s">
        <v>830</v>
      </c>
      <c r="X22" s="198" t="s">
        <v>831</v>
      </c>
      <c r="Y22" s="199">
        <f>IFERROR(IF(AND(R21="Probabilidad",R22="Probabilidad"),(AA21-(+AA21*U22)),IF(R22="Probabilidad",(J21-(+J21*U22)),IF(R22="Impacto",AA21,""))),"")</f>
        <v>0.36</v>
      </c>
      <c r="Z22" s="200" t="str">
        <f t="shared" si="2"/>
        <v>Baja</v>
      </c>
      <c r="AA22" s="189">
        <f t="shared" si="3"/>
        <v>0.36</v>
      </c>
      <c r="AB22" s="200" t="str">
        <f t="shared" si="4"/>
        <v>Moderado</v>
      </c>
      <c r="AC22" s="189">
        <f>IFERROR(IF(AND(R21="Impacto",R22="Impacto"),(AC21-(+AC21*U22)),IF(R22="Impacto",($N$21-(+$N$21*U22)),IF(R22="Probabilidad",AC21,""))),"")</f>
        <v>0.60000000000000009</v>
      </c>
      <c r="AD22" s="200" t="str">
        <f t="shared" si="5"/>
        <v>Moderado</v>
      </c>
      <c r="AE22" s="961"/>
      <c r="AF22" s="157"/>
      <c r="AG22" s="201"/>
      <c r="AH22" s="202"/>
      <c r="AI22" s="202"/>
      <c r="AJ22" s="161"/>
      <c r="AK22" s="161"/>
      <c r="AL22" s="203"/>
      <c r="AM22" s="714"/>
      <c r="AN22" s="584"/>
      <c r="AO22" s="600"/>
      <c r="AP22" s="139"/>
      <c r="AQ22" s="137"/>
      <c r="AR22" s="139"/>
      <c r="AS22" s="137"/>
      <c r="AT22" s="138"/>
      <c r="AU22" s="139"/>
      <c r="AV22" s="137"/>
      <c r="AW22" s="139"/>
      <c r="AX22" s="137"/>
      <c r="AY22" s="138"/>
      <c r="AZ22" s="139"/>
      <c r="BA22" s="137"/>
      <c r="BB22" s="155"/>
      <c r="BC22" s="155"/>
      <c r="BD22" s="156"/>
      <c r="BE22" s="156"/>
      <c r="BF22" s="156"/>
    </row>
    <row r="23" spans="1:58" ht="14.25" customHeight="1">
      <c r="A23" s="967"/>
      <c r="B23" s="950"/>
      <c r="C23" s="899"/>
      <c r="D23" s="899"/>
      <c r="E23" s="899"/>
      <c r="F23" s="899"/>
      <c r="G23" s="899"/>
      <c r="H23" s="899"/>
      <c r="I23" s="899"/>
      <c r="J23" s="899"/>
      <c r="K23" s="899"/>
      <c r="L23" s="899"/>
      <c r="M23" s="899"/>
      <c r="N23" s="899"/>
      <c r="O23" s="903"/>
      <c r="P23" s="142"/>
      <c r="Q23" s="143"/>
      <c r="R23" s="191" t="str">
        <f t="shared" si="0"/>
        <v/>
      </c>
      <c r="S23" s="198"/>
      <c r="T23" s="198"/>
      <c r="U23" s="189" t="str">
        <f t="shared" si="1"/>
        <v/>
      </c>
      <c r="V23" s="198"/>
      <c r="W23" s="198"/>
      <c r="X23" s="198"/>
      <c r="Y23" s="199" t="str">
        <f>IFERROR(IF(AND(R22="Probabilidad",R23="Probabilidad"),(AA22-(+AA22*U23)),IF(R23="Probabilidad",(J21-(+J21*U23)),IF(R23="Impacto",AA22,""))),"")</f>
        <v/>
      </c>
      <c r="Z23" s="200" t="str">
        <f t="shared" si="2"/>
        <v/>
      </c>
      <c r="AA23" s="189" t="str">
        <f t="shared" si="3"/>
        <v/>
      </c>
      <c r="AB23" s="200" t="str">
        <f t="shared" si="4"/>
        <v/>
      </c>
      <c r="AC23" s="189" t="str">
        <f t="shared" ref="AC23:AC26" si="9">IFERROR(IF(AND(R22="Impacto",R23="Impacto"),(AC22-(+AC22*U23)),IF(AND(R22="Probabilidad",R23="Impacto"),(AC21-(+AC21*U23)),IF(R23="Probabilidad",AC22,""))),"")</f>
        <v/>
      </c>
      <c r="AD23" s="200" t="str">
        <f t="shared" si="5"/>
        <v/>
      </c>
      <c r="AE23" s="961"/>
      <c r="AF23" s="187"/>
      <c r="AG23" s="146"/>
      <c r="AH23" s="153"/>
      <c r="AI23" s="144"/>
      <c r="AJ23" s="153"/>
      <c r="AK23" s="153"/>
      <c r="AL23" s="153"/>
      <c r="AM23" s="619"/>
      <c r="AN23" s="584"/>
      <c r="AO23" s="600"/>
      <c r="AP23" s="139"/>
      <c r="AQ23" s="137"/>
      <c r="AR23" s="139"/>
      <c r="AS23" s="137"/>
      <c r="AT23" s="138"/>
      <c r="AU23" s="139"/>
      <c r="AV23" s="137"/>
      <c r="AW23" s="139"/>
      <c r="AX23" s="137"/>
      <c r="AY23" s="138"/>
      <c r="AZ23" s="139"/>
      <c r="BA23" s="137"/>
      <c r="BB23" s="155"/>
      <c r="BC23" s="155"/>
      <c r="BD23" s="156"/>
      <c r="BE23" s="156"/>
      <c r="BF23" s="156"/>
    </row>
    <row r="24" spans="1:58" ht="16.5" customHeight="1">
      <c r="A24" s="967"/>
      <c r="B24" s="950"/>
      <c r="C24" s="899"/>
      <c r="D24" s="899"/>
      <c r="E24" s="899"/>
      <c r="F24" s="899"/>
      <c r="G24" s="899"/>
      <c r="H24" s="899"/>
      <c r="I24" s="899"/>
      <c r="J24" s="899"/>
      <c r="K24" s="899"/>
      <c r="L24" s="899"/>
      <c r="M24" s="899"/>
      <c r="N24" s="899"/>
      <c r="O24" s="903"/>
      <c r="P24" s="142"/>
      <c r="Q24" s="143"/>
      <c r="R24" s="191" t="str">
        <f t="shared" si="0"/>
        <v/>
      </c>
      <c r="S24" s="198"/>
      <c r="T24" s="198"/>
      <c r="U24" s="189" t="str">
        <f t="shared" si="1"/>
        <v/>
      </c>
      <c r="V24" s="198"/>
      <c r="W24" s="198"/>
      <c r="X24" s="198"/>
      <c r="Y24" s="199" t="str">
        <f>IFERROR(IF(AND(R23="Probabilidad",R24="Probabilidad"),(AA23-(+AA23*U24)),IF(R24="Probabilidad",(J21-(+J21*U24)),IF(R24="Impacto",AA23,""))),"")</f>
        <v/>
      </c>
      <c r="Z24" s="200" t="str">
        <f t="shared" si="2"/>
        <v/>
      </c>
      <c r="AA24" s="189" t="str">
        <f t="shared" si="3"/>
        <v/>
      </c>
      <c r="AB24" s="200" t="str">
        <f t="shared" si="4"/>
        <v/>
      </c>
      <c r="AC24" s="189" t="str">
        <f t="shared" si="9"/>
        <v/>
      </c>
      <c r="AD24" s="200" t="str">
        <f t="shared" si="5"/>
        <v/>
      </c>
      <c r="AE24" s="961"/>
      <c r="AF24" s="188"/>
      <c r="AG24" s="189"/>
      <c r="AH24" s="190"/>
      <c r="AI24" s="191"/>
      <c r="AJ24" s="190"/>
      <c r="AK24" s="190"/>
      <c r="AL24" s="190"/>
      <c r="AM24" s="619"/>
      <c r="AN24" s="584"/>
      <c r="AO24" s="600"/>
      <c r="AP24" s="139"/>
      <c r="AQ24" s="137"/>
      <c r="AR24" s="139"/>
      <c r="AS24" s="137"/>
      <c r="AT24" s="138"/>
      <c r="AU24" s="139"/>
      <c r="AV24" s="137"/>
      <c r="AW24" s="139"/>
      <c r="AX24" s="137"/>
      <c r="AY24" s="138"/>
      <c r="AZ24" s="139"/>
      <c r="BA24" s="137"/>
      <c r="BB24" s="155"/>
      <c r="BC24" s="155"/>
      <c r="BD24" s="156"/>
      <c r="BE24" s="156"/>
      <c r="BF24" s="156"/>
    </row>
    <row r="25" spans="1:58" ht="20.25" customHeight="1">
      <c r="A25" s="967"/>
      <c r="B25" s="950"/>
      <c r="C25" s="899"/>
      <c r="D25" s="899"/>
      <c r="E25" s="899"/>
      <c r="F25" s="899"/>
      <c r="G25" s="899"/>
      <c r="H25" s="899"/>
      <c r="I25" s="899"/>
      <c r="J25" s="899"/>
      <c r="K25" s="899"/>
      <c r="L25" s="899"/>
      <c r="M25" s="899"/>
      <c r="N25" s="899"/>
      <c r="O25" s="903"/>
      <c r="P25" s="142"/>
      <c r="Q25" s="143"/>
      <c r="R25" s="191" t="str">
        <f t="shared" si="0"/>
        <v/>
      </c>
      <c r="S25" s="198"/>
      <c r="T25" s="198"/>
      <c r="U25" s="189" t="str">
        <f t="shared" si="1"/>
        <v/>
      </c>
      <c r="V25" s="198"/>
      <c r="W25" s="198"/>
      <c r="X25" s="198"/>
      <c r="Y25" s="199" t="str">
        <f>IFERROR(IF(AND(R24="Probabilidad",R25="Probabilidad"),(AA24-(+AA24*U25)),IF(R25="Probabilidad",(J21-(+J21*U25)),IF(R25="Impacto",AA24,""))),"")</f>
        <v/>
      </c>
      <c r="Z25" s="200" t="str">
        <f t="shared" si="2"/>
        <v/>
      </c>
      <c r="AA25" s="189" t="str">
        <f t="shared" si="3"/>
        <v/>
      </c>
      <c r="AB25" s="200" t="str">
        <f t="shared" si="4"/>
        <v/>
      </c>
      <c r="AC25" s="189" t="str">
        <f t="shared" si="9"/>
        <v/>
      </c>
      <c r="AD25" s="200" t="str">
        <f t="shared" si="5"/>
        <v/>
      </c>
      <c r="AE25" s="961"/>
      <c r="AF25" s="188"/>
      <c r="AG25" s="189"/>
      <c r="AH25" s="190"/>
      <c r="AI25" s="191"/>
      <c r="AJ25" s="190"/>
      <c r="AK25" s="190"/>
      <c r="AL25" s="190"/>
      <c r="AM25" s="619"/>
      <c r="AN25" s="584"/>
      <c r="AO25" s="600"/>
      <c r="AP25" s="139"/>
      <c r="AQ25" s="137"/>
      <c r="AR25" s="139"/>
      <c r="AS25" s="137"/>
      <c r="AT25" s="138"/>
      <c r="AU25" s="139"/>
      <c r="AV25" s="137"/>
      <c r="AW25" s="139"/>
      <c r="AX25" s="137"/>
      <c r="AY25" s="138"/>
      <c r="AZ25" s="139"/>
      <c r="BA25" s="137"/>
      <c r="BB25" s="155"/>
      <c r="BC25" s="155"/>
      <c r="BD25" s="156"/>
      <c r="BE25" s="156"/>
      <c r="BF25" s="156"/>
    </row>
    <row r="26" spans="1:58" ht="33" customHeight="1" thickBot="1">
      <c r="A26" s="968"/>
      <c r="B26" s="951"/>
      <c r="C26" s="953"/>
      <c r="D26" s="953"/>
      <c r="E26" s="953"/>
      <c r="F26" s="953"/>
      <c r="G26" s="953"/>
      <c r="H26" s="953"/>
      <c r="I26" s="953"/>
      <c r="J26" s="953"/>
      <c r="K26" s="953"/>
      <c r="L26" s="953"/>
      <c r="M26" s="953"/>
      <c r="N26" s="953"/>
      <c r="O26" s="965"/>
      <c r="P26" s="168"/>
      <c r="Q26" s="169"/>
      <c r="R26" s="202" t="str">
        <f t="shared" si="0"/>
        <v/>
      </c>
      <c r="S26" s="171"/>
      <c r="T26" s="171"/>
      <c r="U26" s="172" t="str">
        <f t="shared" si="1"/>
        <v/>
      </c>
      <c r="V26" s="171"/>
      <c r="W26" s="171"/>
      <c r="X26" s="171"/>
      <c r="Y26" s="173" t="str">
        <f>IFERROR(IF(AND(R25="Probabilidad",R26="Probabilidad"),(AA25-(+AA25*U26)),IF(R26="Probabilidad",(J21-(+J21*U26)),IF(R26="Impacto",AA25,""))),"")</f>
        <v/>
      </c>
      <c r="Z26" s="174" t="str">
        <f t="shared" si="2"/>
        <v/>
      </c>
      <c r="AA26" s="172" t="str">
        <f t="shared" si="3"/>
        <v/>
      </c>
      <c r="AB26" s="174" t="str">
        <f t="shared" si="4"/>
        <v/>
      </c>
      <c r="AC26" s="172" t="str">
        <f t="shared" si="9"/>
        <v/>
      </c>
      <c r="AD26" s="174" t="str">
        <f t="shared" si="5"/>
        <v/>
      </c>
      <c r="AE26" s="962"/>
      <c r="AF26" s="193"/>
      <c r="AG26" s="194"/>
      <c r="AH26" s="195"/>
      <c r="AI26" s="196"/>
      <c r="AJ26" s="195"/>
      <c r="AK26" s="195"/>
      <c r="AL26" s="195"/>
      <c r="AM26" s="619"/>
      <c r="AN26" s="584"/>
      <c r="AO26" s="600"/>
      <c r="AP26" s="139"/>
      <c r="AQ26" s="137"/>
      <c r="AR26" s="139"/>
      <c r="AS26" s="137"/>
      <c r="AT26" s="138"/>
      <c r="AU26" s="139"/>
      <c r="AV26" s="137"/>
      <c r="AW26" s="139"/>
      <c r="AX26" s="137"/>
      <c r="AY26" s="138"/>
      <c r="AZ26" s="139"/>
      <c r="BA26" s="137"/>
      <c r="BB26" s="155"/>
      <c r="BC26" s="155"/>
      <c r="BD26" s="156"/>
      <c r="BE26" s="156"/>
      <c r="BF26" s="156"/>
    </row>
    <row r="27" spans="1:58" ht="159.75" customHeight="1">
      <c r="A27" s="966">
        <v>4</v>
      </c>
      <c r="B27" s="949" t="s">
        <v>92</v>
      </c>
      <c r="C27" s="952" t="s">
        <v>820</v>
      </c>
      <c r="D27" s="952" t="s">
        <v>861</v>
      </c>
      <c r="E27" s="952" t="s">
        <v>862</v>
      </c>
      <c r="F27" s="952" t="s">
        <v>863</v>
      </c>
      <c r="G27" s="952" t="s">
        <v>824</v>
      </c>
      <c r="H27" s="952">
        <v>450</v>
      </c>
      <c r="I27" s="954" t="str">
        <f>IF(H27&lt;=0,"",IF(H27&lt;=2,"Muy Baja",IF(H27&lt;=24,"Baja",IF(H27&lt;=500,"Media",IF(H27&lt;=5000,"Alta","Muy Alta")))))</f>
        <v>Media</v>
      </c>
      <c r="J27" s="955">
        <f>IF(I27="","",IF(I27="Muy Baja",0.2,IF(I27="Baja",0.4,IF(I27="Media",0.6,IF(I27="Alta",0.8,IF(I27="Muy Alta",1,))))))</f>
        <v>0.6</v>
      </c>
      <c r="K27" s="955" t="s">
        <v>864</v>
      </c>
      <c r="L27" s="955" t="str">
        <f>IF(NOT(ISERROR(MATCH(K27,'[1]Tabla Impacto'!$B$221:$B$223,0))),'[1]Tabla Impacto'!$F$223&amp;"Por favor no seleccionar los criterios de impacto(Afectación Económica o presupuestal y Pérdida Reputacional)",K27)</f>
        <v xml:space="preserve">     El riesgo afecta la imagen de la entidad a nivel nacional, con efecto publicitarios sostenible a nivel país</v>
      </c>
      <c r="M27" s="954" t="str">
        <f>IF(OR(K27='Tabla Impacto'!$C$11,K27='Tabla Impacto'!$D$11),"Leve",IF(OR(K27='Tabla Impacto'!$C$12,K27='Tabla Impacto'!$D$12),"Menor",IF(OR(K27='Tabla Impacto'!$C$13,K27='Tabla Impacto'!$D$13),"Moderado",IF(OR(K27='Tabla Impacto'!$C$14,K27='Tabla Impacto'!$D$14),"Mayor",IF(OR(K27='Tabla Impacto'!$C$15,K27='Tabla Impacto'!$D$15),"Catastrófico","")))))</f>
        <v>Catastrófico</v>
      </c>
      <c r="N27" s="955">
        <f>IF(M27="","",IF(M27="Leve",0.2,IF(M27="Menor",0.4,IF(M27="Moderado",0.6,IF(M27="Mayor",0.8,IF(M27="Catastrófico",1,))))))</f>
        <v>1</v>
      </c>
      <c r="O27" s="964"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Extremo</v>
      </c>
      <c r="P27" s="125">
        <v>1</v>
      </c>
      <c r="Q27" s="126" t="s">
        <v>865</v>
      </c>
      <c r="R27" s="127" t="str">
        <f t="shared" si="0"/>
        <v>Probabilidad</v>
      </c>
      <c r="S27" s="128" t="s">
        <v>827</v>
      </c>
      <c r="T27" s="128" t="s">
        <v>828</v>
      </c>
      <c r="U27" s="129" t="str">
        <f t="shared" si="1"/>
        <v>30%</v>
      </c>
      <c r="V27" s="128" t="s">
        <v>829</v>
      </c>
      <c r="W27" s="128" t="s">
        <v>830</v>
      </c>
      <c r="X27" s="128" t="s">
        <v>831</v>
      </c>
      <c r="Y27" s="204">
        <f>IFERROR(IF(R27="Probabilidad",(J27-(+J27*U27)),IF(R27="Impacto",J27,"")),"")</f>
        <v>0.42</v>
      </c>
      <c r="Z27" s="131" t="str">
        <f t="shared" si="2"/>
        <v>Media</v>
      </c>
      <c r="AA27" s="129">
        <f t="shared" si="3"/>
        <v>0.42</v>
      </c>
      <c r="AB27" s="131" t="str">
        <f t="shared" si="4"/>
        <v>Catastrófico</v>
      </c>
      <c r="AC27" s="129">
        <f>IFERROR(IF(R27="Impacto",(N27-(+N27*U27)),IF(R27="Probabilidad",N27,"")),"")</f>
        <v>1</v>
      </c>
      <c r="AD27" s="181" t="str">
        <f t="shared" si="5"/>
        <v>Extremo</v>
      </c>
      <c r="AE27" s="975" t="s">
        <v>832</v>
      </c>
      <c r="AF27" s="767" t="s">
        <v>866</v>
      </c>
      <c r="AG27" s="132">
        <v>0.4</v>
      </c>
      <c r="AH27" s="134" t="s">
        <v>867</v>
      </c>
      <c r="AI27" s="134" t="s">
        <v>868</v>
      </c>
      <c r="AJ27" s="135">
        <v>44562</v>
      </c>
      <c r="AK27" s="135">
        <v>44895</v>
      </c>
      <c r="AL27" s="136">
        <v>2</v>
      </c>
      <c r="AM27" s="713" t="s">
        <v>3018</v>
      </c>
      <c r="AN27" s="584" t="s">
        <v>3019</v>
      </c>
      <c r="AO27" s="600" t="s">
        <v>3020</v>
      </c>
      <c r="AP27" s="139">
        <v>44683</v>
      </c>
      <c r="AQ27" s="851" t="s">
        <v>3167</v>
      </c>
      <c r="AR27" s="139"/>
      <c r="AS27" s="137"/>
      <c r="AT27" s="138"/>
      <c r="AU27" s="139"/>
      <c r="AV27" s="137"/>
      <c r="AW27" s="139"/>
      <c r="AX27" s="137"/>
      <c r="AY27" s="138"/>
      <c r="AZ27" s="139"/>
      <c r="BA27" s="137"/>
      <c r="BB27" s="155"/>
      <c r="BC27" s="155"/>
      <c r="BD27" s="156"/>
      <c r="BE27" s="156"/>
      <c r="BF27" s="156"/>
    </row>
    <row r="28" spans="1:58" ht="261.95" customHeight="1">
      <c r="A28" s="967"/>
      <c r="B28" s="950"/>
      <c r="C28" s="899"/>
      <c r="D28" s="899"/>
      <c r="E28" s="899"/>
      <c r="F28" s="899"/>
      <c r="G28" s="899"/>
      <c r="H28" s="899"/>
      <c r="I28" s="899"/>
      <c r="J28" s="899"/>
      <c r="K28" s="899"/>
      <c r="L28" s="899"/>
      <c r="M28" s="899"/>
      <c r="N28" s="899"/>
      <c r="O28" s="903"/>
      <c r="P28" s="142">
        <v>2</v>
      </c>
      <c r="Q28" s="143" t="s">
        <v>869</v>
      </c>
      <c r="R28" s="191" t="str">
        <f t="shared" si="0"/>
        <v>Probabilidad</v>
      </c>
      <c r="S28" s="198" t="s">
        <v>837</v>
      </c>
      <c r="T28" s="198" t="s">
        <v>828</v>
      </c>
      <c r="U28" s="189" t="str">
        <f t="shared" si="1"/>
        <v>40%</v>
      </c>
      <c r="V28" s="198" t="s">
        <v>829</v>
      </c>
      <c r="W28" s="198" t="s">
        <v>830</v>
      </c>
      <c r="X28" s="198" t="s">
        <v>831</v>
      </c>
      <c r="Y28" s="199">
        <f>IFERROR(IF(AND(R27="Probabilidad",R28="Probabilidad"),(AA27-(+AA27*U28)),IF(R28="Probabilidad",(J27-(+J27*U28)),IF(R28="Impacto",AA27,""))),"")</f>
        <v>0.252</v>
      </c>
      <c r="Z28" s="200" t="str">
        <f t="shared" si="2"/>
        <v>Baja</v>
      </c>
      <c r="AA28" s="189">
        <f t="shared" si="3"/>
        <v>0.252</v>
      </c>
      <c r="AB28" s="200" t="str">
        <f t="shared" si="4"/>
        <v>Catastrófico</v>
      </c>
      <c r="AC28" s="189">
        <f>IFERROR(IF(AND(R27="Impacto",R28="Impacto"),(AC27-(+AC27*U28)),IF(R28="Impacto",($N$27-(+$N$27*U28)),IF(R28="Probabilidad",AC27,""))),"")</f>
        <v>1</v>
      </c>
      <c r="AD28" s="186" t="str">
        <f t="shared" si="5"/>
        <v>Extremo</v>
      </c>
      <c r="AE28" s="976"/>
      <c r="AF28" s="768" t="s">
        <v>870</v>
      </c>
      <c r="AG28" s="150">
        <v>0.6</v>
      </c>
      <c r="AH28" s="152" t="s">
        <v>871</v>
      </c>
      <c r="AI28" s="152" t="s">
        <v>868</v>
      </c>
      <c r="AJ28" s="153">
        <v>44562</v>
      </c>
      <c r="AK28" s="153">
        <v>44895</v>
      </c>
      <c r="AL28" s="154">
        <v>1</v>
      </c>
      <c r="AM28" s="713" t="s">
        <v>3018</v>
      </c>
      <c r="AN28" s="584" t="s">
        <v>3021</v>
      </c>
      <c r="AO28" s="600" t="s">
        <v>3020</v>
      </c>
      <c r="AP28" s="139">
        <v>44683</v>
      </c>
      <c r="AQ28" s="851" t="s">
        <v>3167</v>
      </c>
      <c r="AR28" s="139"/>
      <c r="AS28" s="137"/>
      <c r="AT28" s="138"/>
      <c r="AU28" s="139"/>
      <c r="AV28" s="137"/>
      <c r="AW28" s="139"/>
      <c r="AX28" s="137"/>
      <c r="AY28" s="138"/>
      <c r="AZ28" s="139"/>
      <c r="BA28" s="137"/>
      <c r="BB28" s="155"/>
      <c r="BC28" s="155"/>
      <c r="BD28" s="156"/>
      <c r="BE28" s="156"/>
      <c r="BF28" s="156"/>
    </row>
    <row r="29" spans="1:58" ht="159.75" customHeight="1" thickBot="1">
      <c r="A29" s="967"/>
      <c r="B29" s="950"/>
      <c r="C29" s="899"/>
      <c r="D29" s="899"/>
      <c r="E29" s="899"/>
      <c r="F29" s="899"/>
      <c r="G29" s="899"/>
      <c r="H29" s="899"/>
      <c r="I29" s="899"/>
      <c r="J29" s="899"/>
      <c r="K29" s="899"/>
      <c r="L29" s="899"/>
      <c r="M29" s="899"/>
      <c r="N29" s="899"/>
      <c r="O29" s="903"/>
      <c r="P29" s="142">
        <v>3</v>
      </c>
      <c r="Q29" s="143" t="s">
        <v>872</v>
      </c>
      <c r="R29" s="191" t="str">
        <f t="shared" si="0"/>
        <v>Impacto</v>
      </c>
      <c r="S29" s="198" t="s">
        <v>841</v>
      </c>
      <c r="T29" s="198" t="s">
        <v>828</v>
      </c>
      <c r="U29" s="189" t="str">
        <f t="shared" si="1"/>
        <v>25%</v>
      </c>
      <c r="V29" s="198" t="s">
        <v>842</v>
      </c>
      <c r="W29" s="198" t="s">
        <v>830</v>
      </c>
      <c r="X29" s="198" t="s">
        <v>831</v>
      </c>
      <c r="Y29" s="199">
        <f>IFERROR(IF(AND(R28="Probabilidad",R29="Probabilidad"),(AA28-(+AA28*U29)),IF(R29="Probabilidad",(J27-(+J27*U29)),IF(R29="Impacto",AA28,""))),"")</f>
        <v>0.252</v>
      </c>
      <c r="Z29" s="200" t="str">
        <f t="shared" si="2"/>
        <v>Baja</v>
      </c>
      <c r="AA29" s="189">
        <f t="shared" si="3"/>
        <v>0.252</v>
      </c>
      <c r="AB29" s="200" t="str">
        <f t="shared" si="4"/>
        <v>Mayor</v>
      </c>
      <c r="AC29" s="189">
        <f t="shared" ref="AC29:AC32" si="10">IFERROR(IF(AND(R28="Impacto",R29="Impacto"),(AC28-(+AC28*U29)),IF(AND(R28="Probabilidad",R29="Impacto"),(AC27-(+AC27*U29)),IF(R29="Probabilidad",AC28,""))),"")</f>
        <v>0.75</v>
      </c>
      <c r="AD29" s="186" t="str">
        <f t="shared" si="5"/>
        <v>Alto</v>
      </c>
      <c r="AE29" s="976"/>
      <c r="AF29" s="205"/>
      <c r="AG29" s="172"/>
      <c r="AH29" s="206"/>
      <c r="AI29" s="202"/>
      <c r="AJ29" s="206"/>
      <c r="AK29" s="206"/>
      <c r="AL29" s="207"/>
      <c r="AM29" s="714"/>
      <c r="AN29" s="584"/>
      <c r="AO29" s="600"/>
      <c r="AP29" s="139"/>
      <c r="AQ29" s="137"/>
      <c r="AR29" s="139"/>
      <c r="AS29" s="137"/>
      <c r="AT29" s="138"/>
      <c r="AU29" s="139"/>
      <c r="AV29" s="137"/>
      <c r="AW29" s="139"/>
      <c r="AX29" s="137"/>
      <c r="AY29" s="138"/>
      <c r="AZ29" s="139"/>
      <c r="BA29" s="137"/>
      <c r="BB29" s="155"/>
      <c r="BC29" s="155"/>
      <c r="BD29" s="156"/>
      <c r="BE29" s="156"/>
      <c r="BF29" s="156"/>
    </row>
    <row r="30" spans="1:58" ht="27" customHeight="1">
      <c r="A30" s="967"/>
      <c r="B30" s="950"/>
      <c r="C30" s="899"/>
      <c r="D30" s="899"/>
      <c r="E30" s="899"/>
      <c r="F30" s="899"/>
      <c r="G30" s="899"/>
      <c r="H30" s="899"/>
      <c r="I30" s="899"/>
      <c r="J30" s="899"/>
      <c r="K30" s="899"/>
      <c r="L30" s="899"/>
      <c r="M30" s="899"/>
      <c r="N30" s="899"/>
      <c r="O30" s="903"/>
      <c r="P30" s="142"/>
      <c r="Q30" s="143"/>
      <c r="R30" s="191" t="str">
        <f t="shared" si="0"/>
        <v/>
      </c>
      <c r="S30" s="198"/>
      <c r="T30" s="198"/>
      <c r="U30" s="189" t="str">
        <f t="shared" si="1"/>
        <v/>
      </c>
      <c r="V30" s="198"/>
      <c r="W30" s="198"/>
      <c r="X30" s="198"/>
      <c r="Y30" s="199" t="str">
        <f>IFERROR(IF(AND(R29="Probabilidad",R30="Probabilidad"),(AA29-(+AA29*U30)),IF(R30="Probabilidad",(J27-(+J27*U30)),IF(R30="Impacto",AA29,""))),"")</f>
        <v/>
      </c>
      <c r="Z30" s="200" t="str">
        <f t="shared" si="2"/>
        <v/>
      </c>
      <c r="AA30" s="189" t="str">
        <f t="shared" si="3"/>
        <v/>
      </c>
      <c r="AB30" s="200" t="str">
        <f t="shared" si="4"/>
        <v/>
      </c>
      <c r="AC30" s="189" t="str">
        <f t="shared" si="10"/>
        <v/>
      </c>
      <c r="AD30" s="186" t="str">
        <f t="shared" si="5"/>
        <v/>
      </c>
      <c r="AE30" s="976"/>
      <c r="AF30" s="187"/>
      <c r="AG30" s="146"/>
      <c r="AH30" s="153"/>
      <c r="AI30" s="144"/>
      <c r="AJ30" s="153"/>
      <c r="AK30" s="153"/>
      <c r="AL30" s="153"/>
      <c r="AM30" s="619"/>
      <c r="AN30" s="584"/>
      <c r="AO30" s="600"/>
      <c r="AP30" s="139"/>
      <c r="AQ30" s="137"/>
      <c r="AR30" s="139"/>
      <c r="AS30" s="137"/>
      <c r="AT30" s="138"/>
      <c r="AU30" s="139"/>
      <c r="AV30" s="137"/>
      <c r="AW30" s="139"/>
      <c r="AX30" s="137"/>
      <c r="AY30" s="138"/>
      <c r="AZ30" s="139"/>
      <c r="BA30" s="137"/>
      <c r="BB30" s="155"/>
      <c r="BC30" s="155"/>
      <c r="BD30" s="156"/>
      <c r="BE30" s="156"/>
      <c r="BF30" s="156"/>
    </row>
    <row r="31" spans="1:58" ht="27" customHeight="1">
      <c r="A31" s="967"/>
      <c r="B31" s="950"/>
      <c r="C31" s="899"/>
      <c r="D31" s="899"/>
      <c r="E31" s="899"/>
      <c r="F31" s="899"/>
      <c r="G31" s="899"/>
      <c r="H31" s="899"/>
      <c r="I31" s="899"/>
      <c r="J31" s="899"/>
      <c r="K31" s="899"/>
      <c r="L31" s="899"/>
      <c r="M31" s="899"/>
      <c r="N31" s="899"/>
      <c r="O31" s="903"/>
      <c r="P31" s="142"/>
      <c r="Q31" s="143"/>
      <c r="R31" s="191" t="str">
        <f t="shared" si="0"/>
        <v/>
      </c>
      <c r="S31" s="198"/>
      <c r="T31" s="198"/>
      <c r="U31" s="189" t="str">
        <f t="shared" si="1"/>
        <v/>
      </c>
      <c r="V31" s="198"/>
      <c r="W31" s="198"/>
      <c r="X31" s="198"/>
      <c r="Y31" s="199" t="str">
        <f>IFERROR(IF(AND(R30="Probabilidad",R31="Probabilidad"),(AA30-(+AA30*U31)),IF(R31="Probabilidad",(J27-(+J27*U31)),IF(R31="Impacto",AA30,""))),"")</f>
        <v/>
      </c>
      <c r="Z31" s="200" t="str">
        <f t="shared" si="2"/>
        <v/>
      </c>
      <c r="AA31" s="189" t="str">
        <f t="shared" si="3"/>
        <v/>
      </c>
      <c r="AB31" s="200" t="str">
        <f t="shared" si="4"/>
        <v/>
      </c>
      <c r="AC31" s="189" t="str">
        <f t="shared" si="10"/>
        <v/>
      </c>
      <c r="AD31" s="186" t="str">
        <f t="shared" si="5"/>
        <v/>
      </c>
      <c r="AE31" s="976"/>
      <c r="AF31" s="188"/>
      <c r="AG31" s="189"/>
      <c r="AH31" s="190"/>
      <c r="AI31" s="191"/>
      <c r="AJ31" s="190"/>
      <c r="AK31" s="190"/>
      <c r="AL31" s="190"/>
      <c r="AM31" s="619"/>
      <c r="AN31" s="584"/>
      <c r="AO31" s="600"/>
      <c r="AP31" s="139"/>
      <c r="AQ31" s="137"/>
      <c r="AR31" s="139"/>
      <c r="AS31" s="137"/>
      <c r="AT31" s="138"/>
      <c r="AU31" s="139"/>
      <c r="AV31" s="137"/>
      <c r="AW31" s="139"/>
      <c r="AX31" s="137"/>
      <c r="AY31" s="138"/>
      <c r="AZ31" s="139"/>
      <c r="BA31" s="137"/>
      <c r="BB31" s="155"/>
      <c r="BC31" s="155"/>
      <c r="BD31" s="156"/>
      <c r="BE31" s="156"/>
      <c r="BF31" s="156"/>
    </row>
    <row r="32" spans="1:58" ht="27" customHeight="1" thickBot="1">
      <c r="A32" s="968"/>
      <c r="B32" s="951"/>
      <c r="C32" s="953"/>
      <c r="D32" s="953"/>
      <c r="E32" s="953"/>
      <c r="F32" s="953"/>
      <c r="G32" s="953"/>
      <c r="H32" s="953"/>
      <c r="I32" s="953"/>
      <c r="J32" s="953"/>
      <c r="K32" s="953"/>
      <c r="L32" s="953"/>
      <c r="M32" s="953"/>
      <c r="N32" s="953"/>
      <c r="O32" s="965"/>
      <c r="P32" s="168"/>
      <c r="Q32" s="169"/>
      <c r="R32" s="202" t="str">
        <f t="shared" si="0"/>
        <v/>
      </c>
      <c r="S32" s="171"/>
      <c r="T32" s="171"/>
      <c r="U32" s="172" t="str">
        <f t="shared" si="1"/>
        <v/>
      </c>
      <c r="V32" s="171"/>
      <c r="W32" s="171"/>
      <c r="X32" s="171"/>
      <c r="Y32" s="173" t="str">
        <f>IFERROR(IF(AND(R31="Probabilidad",R32="Probabilidad"),(AA31-(+AA31*U32)),IF(R32="Probabilidad",(J27-(+J27*U32)),IF(R32="Impacto",AA31,""))),"")</f>
        <v/>
      </c>
      <c r="Z32" s="174" t="str">
        <f t="shared" si="2"/>
        <v/>
      </c>
      <c r="AA32" s="172" t="str">
        <f t="shared" si="3"/>
        <v/>
      </c>
      <c r="AB32" s="174" t="str">
        <f t="shared" si="4"/>
        <v/>
      </c>
      <c r="AC32" s="172" t="str">
        <f t="shared" si="10"/>
        <v/>
      </c>
      <c r="AD32" s="192" t="str">
        <f t="shared" si="5"/>
        <v/>
      </c>
      <c r="AE32" s="977"/>
      <c r="AF32" s="193"/>
      <c r="AG32" s="194"/>
      <c r="AH32" s="195"/>
      <c r="AI32" s="196"/>
      <c r="AJ32" s="195"/>
      <c r="AK32" s="195"/>
      <c r="AL32" s="195"/>
      <c r="AM32" s="715"/>
      <c r="AN32" s="584"/>
      <c r="AO32" s="600"/>
      <c r="AP32" s="139"/>
      <c r="AQ32" s="137"/>
      <c r="AR32" s="139"/>
      <c r="AS32" s="137"/>
      <c r="AT32" s="138"/>
      <c r="AU32" s="139"/>
      <c r="AV32" s="137"/>
      <c r="AW32" s="139"/>
      <c r="AX32" s="137"/>
      <c r="AY32" s="138"/>
      <c r="AZ32" s="139"/>
      <c r="BA32" s="137"/>
      <c r="BB32" s="155"/>
      <c r="BC32" s="155"/>
      <c r="BD32" s="156"/>
      <c r="BE32" s="156"/>
      <c r="BF32" s="156"/>
    </row>
    <row r="33" spans="1:58" ht="159.75" customHeight="1" thickBot="1">
      <c r="A33" s="966">
        <v>5</v>
      </c>
      <c r="B33" s="949" t="s">
        <v>125</v>
      </c>
      <c r="C33" s="952" t="s">
        <v>873</v>
      </c>
      <c r="D33" s="952" t="s">
        <v>874</v>
      </c>
      <c r="E33" s="952" t="s">
        <v>875</v>
      </c>
      <c r="F33" s="952" t="s">
        <v>876</v>
      </c>
      <c r="G33" s="952" t="s">
        <v>824</v>
      </c>
      <c r="H33" s="952">
        <v>246</v>
      </c>
      <c r="I33" s="954" t="str">
        <f>IF(H33&lt;=0,"",IF(H33&lt;=2,"Muy Baja",IF(H33&lt;=24,"Baja",IF(H33&lt;=500,"Media",IF(H33&lt;=5000,"Alta","Muy Alta")))))</f>
        <v>Media</v>
      </c>
      <c r="J33" s="955">
        <f>IF(I33="","",IF(I33="Muy Baja",0.2,IF(I33="Baja",0.4,IF(I33="Media",0.6,IF(I33="Alta",0.8,IF(I33="Muy Alta",1,))))))</f>
        <v>0.6</v>
      </c>
      <c r="K33" s="955" t="s">
        <v>825</v>
      </c>
      <c r="L33" s="955" t="str">
        <f>IF(NOT(ISERROR(MATCH(K33,'[1]Tabla Impacto'!$B$221:$B$223,0))),'[1]Tabla Impacto'!$F$223&amp;"Por favor no seleccionar los criterios de impacto(Afectación Económica o presupuestal y Pérdida Reputacional)",K33)</f>
        <v xml:space="preserve">     El riesgo afecta la imagen de la entidad con algunos usuarios de relevancia frente al logro de los objetivos</v>
      </c>
      <c r="M33" s="954" t="str">
        <f>IF(OR(K33='Tabla Impacto'!$C$11,K33='Tabla Impacto'!$D$11),"Leve",IF(OR(K33='Tabla Impacto'!$C$12,K33='Tabla Impacto'!$D$12),"Menor",IF(OR(K33='Tabla Impacto'!$C$13,K33='Tabla Impacto'!$D$13),"Moderado",IF(OR(K33='Tabla Impacto'!$C$14,K33='Tabla Impacto'!$D$14),"Mayor",IF(OR(K33='Tabla Impacto'!$C$15,K33='Tabla Impacto'!$D$15),"Catastrófico","")))))</f>
        <v>Moderado</v>
      </c>
      <c r="N33" s="955">
        <f>IF(M33="","",IF(M33="Leve",0.2,IF(M33="Menor",0.4,IF(M33="Moderado",0.6,IF(M33="Mayor",0.8,IF(M33="Catastrófico",1,))))))</f>
        <v>0.6</v>
      </c>
      <c r="O33" s="954"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Moderado</v>
      </c>
      <c r="P33" s="127">
        <v>1</v>
      </c>
      <c r="Q33" s="126" t="s">
        <v>877</v>
      </c>
      <c r="R33" s="127" t="str">
        <f t="shared" si="0"/>
        <v>Probabilidad</v>
      </c>
      <c r="S33" s="128" t="s">
        <v>837</v>
      </c>
      <c r="T33" s="128" t="s">
        <v>828</v>
      </c>
      <c r="U33" s="208" t="str">
        <f t="shared" si="1"/>
        <v>40%</v>
      </c>
      <c r="V33" s="128" t="s">
        <v>842</v>
      </c>
      <c r="W33" s="128" t="s">
        <v>830</v>
      </c>
      <c r="X33" s="128" t="s">
        <v>831</v>
      </c>
      <c r="Y33" s="130">
        <f>IFERROR(IF(R33="Probabilidad",(J33-(+J33*U33)),IF(R33="Impacto",J33,"")),"")</f>
        <v>0.36</v>
      </c>
      <c r="Z33" s="131" t="str">
        <f t="shared" si="2"/>
        <v>Baja</v>
      </c>
      <c r="AA33" s="129">
        <f t="shared" si="3"/>
        <v>0.36</v>
      </c>
      <c r="AB33" s="131" t="str">
        <f t="shared" si="4"/>
        <v>Moderado</v>
      </c>
      <c r="AC33" s="129">
        <f>IFERROR(IF(R33="Impacto",(N33-(+N33*U33)),IF(R33="Probabilidad",N33,"")),"")</f>
        <v>0.6</v>
      </c>
      <c r="AD33" s="131" t="str">
        <f t="shared" si="5"/>
        <v>Moderado</v>
      </c>
      <c r="AE33" s="960" t="s">
        <v>832</v>
      </c>
      <c r="AF33" s="780" t="s">
        <v>878</v>
      </c>
      <c r="AG33" s="132">
        <v>0.5</v>
      </c>
      <c r="AH33" s="134" t="s">
        <v>879</v>
      </c>
      <c r="AI33" s="209" t="s">
        <v>880</v>
      </c>
      <c r="AJ33" s="210">
        <v>44593</v>
      </c>
      <c r="AK33" s="210">
        <v>44895</v>
      </c>
      <c r="AL33" s="211">
        <v>10</v>
      </c>
      <c r="AM33" s="716" t="s">
        <v>3022</v>
      </c>
      <c r="AN33" s="717" t="s">
        <v>3023</v>
      </c>
      <c r="AO33" s="600" t="s">
        <v>2543</v>
      </c>
      <c r="AP33" s="213">
        <v>44685</v>
      </c>
      <c r="AQ33" s="866" t="s">
        <v>3167</v>
      </c>
      <c r="AR33" s="139"/>
      <c r="AS33" s="137"/>
      <c r="AT33" s="138"/>
      <c r="AU33" s="139"/>
      <c r="AV33" s="137"/>
      <c r="AW33" s="139"/>
      <c r="AX33" s="137"/>
      <c r="AY33" s="138"/>
      <c r="AZ33" s="139"/>
      <c r="BA33" s="137"/>
      <c r="BB33" s="155"/>
      <c r="BC33" s="155"/>
      <c r="BD33" s="156"/>
      <c r="BE33" s="156"/>
      <c r="BF33" s="156"/>
    </row>
    <row r="34" spans="1:58" ht="159.75" customHeight="1" thickBot="1">
      <c r="A34" s="967"/>
      <c r="B34" s="950"/>
      <c r="C34" s="899"/>
      <c r="D34" s="899"/>
      <c r="E34" s="899"/>
      <c r="F34" s="899"/>
      <c r="G34" s="899"/>
      <c r="H34" s="899"/>
      <c r="I34" s="899"/>
      <c r="J34" s="899"/>
      <c r="K34" s="899"/>
      <c r="L34" s="899"/>
      <c r="M34" s="899"/>
      <c r="N34" s="899"/>
      <c r="O34" s="899"/>
      <c r="P34" s="191">
        <v>2</v>
      </c>
      <c r="Q34" s="143" t="s">
        <v>881</v>
      </c>
      <c r="R34" s="144" t="str">
        <f t="shared" si="0"/>
        <v>Impacto</v>
      </c>
      <c r="S34" s="145" t="s">
        <v>841</v>
      </c>
      <c r="T34" s="145" t="s">
        <v>828</v>
      </c>
      <c r="U34" s="189" t="str">
        <f t="shared" si="1"/>
        <v>25%</v>
      </c>
      <c r="V34" s="145" t="s">
        <v>829</v>
      </c>
      <c r="W34" s="145" t="s">
        <v>830</v>
      </c>
      <c r="X34" s="145" t="s">
        <v>831</v>
      </c>
      <c r="Y34" s="147">
        <f>IFERROR(IF(AND(R33="Probabilidad",R34="Probabilidad"),(AA33-(+AA33*U34)),IF(R34="Probabilidad",(J33-(+J33*U34)),IF(R34="Impacto",AA33,""))),"")</f>
        <v>0.36</v>
      </c>
      <c r="Z34" s="148" t="str">
        <f t="shared" si="2"/>
        <v>Baja</v>
      </c>
      <c r="AA34" s="146">
        <f t="shared" si="3"/>
        <v>0.36</v>
      </c>
      <c r="AB34" s="148" t="str">
        <f t="shared" si="4"/>
        <v>Moderado</v>
      </c>
      <c r="AC34" s="146">
        <f>IFERROR(IF(AND(R33="Impacto",R34="Impacto"),(AC27-(+AC27*U34)),IF(R34="Impacto",($N$33-(+$N$33*U34)),IF(R34="Probabilidad",AC27,""))),"")</f>
        <v>0.44999999999999996</v>
      </c>
      <c r="AD34" s="148" t="str">
        <f t="shared" si="5"/>
        <v>Moderado</v>
      </c>
      <c r="AE34" s="961"/>
      <c r="AF34" s="781" t="s">
        <v>882</v>
      </c>
      <c r="AG34" s="150">
        <v>0.25</v>
      </c>
      <c r="AH34" s="152" t="s">
        <v>883</v>
      </c>
      <c r="AI34" s="137" t="s">
        <v>880</v>
      </c>
      <c r="AJ34" s="213">
        <v>44562</v>
      </c>
      <c r="AK34" s="213">
        <v>44895</v>
      </c>
      <c r="AL34" s="214">
        <v>1</v>
      </c>
      <c r="AM34" s="713" t="s">
        <v>3022</v>
      </c>
      <c r="AN34" s="717" t="s">
        <v>3024</v>
      </c>
      <c r="AO34" s="718" t="s">
        <v>2542</v>
      </c>
      <c r="AP34" s="213">
        <v>44685</v>
      </c>
      <c r="AQ34" s="866" t="s">
        <v>3167</v>
      </c>
      <c r="AR34" s="139"/>
      <c r="AS34" s="137"/>
      <c r="AT34" s="138"/>
      <c r="AU34" s="139"/>
      <c r="AV34" s="137"/>
      <c r="AW34" s="139"/>
      <c r="AX34" s="137"/>
      <c r="AY34" s="138"/>
      <c r="AZ34" s="139"/>
      <c r="BA34" s="137"/>
      <c r="BB34" s="155"/>
      <c r="BC34" s="155"/>
      <c r="BD34" s="156"/>
      <c r="BE34" s="156"/>
      <c r="BF34" s="156"/>
    </row>
    <row r="35" spans="1:58" ht="159.75" customHeight="1">
      <c r="A35" s="967"/>
      <c r="B35" s="950"/>
      <c r="C35" s="899"/>
      <c r="D35" s="899"/>
      <c r="E35" s="899"/>
      <c r="F35" s="899"/>
      <c r="G35" s="899"/>
      <c r="H35" s="899"/>
      <c r="I35" s="899"/>
      <c r="J35" s="899"/>
      <c r="K35" s="899"/>
      <c r="L35" s="899"/>
      <c r="M35" s="899"/>
      <c r="N35" s="899"/>
      <c r="O35" s="899"/>
      <c r="P35" s="191">
        <v>3</v>
      </c>
      <c r="Q35" s="143" t="s">
        <v>884</v>
      </c>
      <c r="R35" s="144" t="str">
        <f t="shared" si="0"/>
        <v>Probabilidad</v>
      </c>
      <c r="S35" s="145" t="s">
        <v>827</v>
      </c>
      <c r="T35" s="145" t="s">
        <v>828</v>
      </c>
      <c r="U35" s="146" t="str">
        <f t="shared" si="1"/>
        <v>30%</v>
      </c>
      <c r="V35" s="145" t="s">
        <v>829</v>
      </c>
      <c r="W35" s="145" t="s">
        <v>830</v>
      </c>
      <c r="X35" s="145" t="s">
        <v>831</v>
      </c>
      <c r="Y35" s="147">
        <f>IFERROR(IF(AND(R34="Probabilidad",R35="Probabilidad"),(AA34-(+AA34*U35)),IF(AND(R34="Impacto",R35="Probabilidad"),(AA33-(+AA33*U35)),IF(R35="Impacto",AA34,""))),"")</f>
        <v>0.252</v>
      </c>
      <c r="Z35" s="148" t="str">
        <f t="shared" si="2"/>
        <v>Baja</v>
      </c>
      <c r="AA35" s="146">
        <f t="shared" si="3"/>
        <v>0.252</v>
      </c>
      <c r="AB35" s="148" t="str">
        <f t="shared" si="4"/>
        <v>Moderado</v>
      </c>
      <c r="AC35" s="146">
        <f t="shared" ref="AC35:AC38" si="11">IFERROR(IF(AND(R34="Impacto",R35="Impacto"),(AC34-(+AC34*U35)),IF(AND(R34="Probabilidad",R35="Impacto"),(AC33-(+AC33*U35)),IF(R35="Probabilidad",AC34,""))),"")</f>
        <v>0.44999999999999996</v>
      </c>
      <c r="AD35" s="148" t="str">
        <f t="shared" si="5"/>
        <v>Moderado</v>
      </c>
      <c r="AE35" s="961"/>
      <c r="AF35" s="782" t="s">
        <v>885</v>
      </c>
      <c r="AG35" s="150">
        <v>0.25</v>
      </c>
      <c r="AH35" s="152" t="s">
        <v>886</v>
      </c>
      <c r="AI35" s="137" t="s">
        <v>887</v>
      </c>
      <c r="AJ35" s="213">
        <v>44562</v>
      </c>
      <c r="AK35" s="213">
        <v>44895</v>
      </c>
      <c r="AL35" s="215">
        <v>1</v>
      </c>
      <c r="AM35" s="713" t="s">
        <v>3022</v>
      </c>
      <c r="AN35" s="717" t="s">
        <v>3025</v>
      </c>
      <c r="AO35" s="600" t="s">
        <v>2541</v>
      </c>
      <c r="AP35" s="213">
        <v>44685</v>
      </c>
      <c r="AQ35" s="867" t="s">
        <v>3169</v>
      </c>
      <c r="AR35" s="139"/>
      <c r="AS35" s="137"/>
      <c r="AT35" s="138"/>
      <c r="AU35" s="139"/>
      <c r="AV35" s="137"/>
      <c r="AW35" s="139"/>
      <c r="AX35" s="137"/>
      <c r="AY35" s="138"/>
      <c r="AZ35" s="139"/>
      <c r="BA35" s="137"/>
      <c r="BB35" s="155"/>
      <c r="BC35" s="155"/>
      <c r="BD35" s="156"/>
      <c r="BE35" s="156"/>
      <c r="BF35" s="156"/>
    </row>
    <row r="36" spans="1:58" ht="27" customHeight="1">
      <c r="A36" s="967"/>
      <c r="B36" s="950"/>
      <c r="C36" s="899"/>
      <c r="D36" s="899"/>
      <c r="E36" s="899"/>
      <c r="F36" s="899"/>
      <c r="G36" s="899"/>
      <c r="H36" s="899"/>
      <c r="I36" s="899"/>
      <c r="J36" s="899"/>
      <c r="K36" s="899"/>
      <c r="L36" s="899"/>
      <c r="M36" s="899"/>
      <c r="N36" s="899"/>
      <c r="O36" s="899"/>
      <c r="P36" s="191"/>
      <c r="Q36" s="143"/>
      <c r="R36" s="144" t="str">
        <f t="shared" si="0"/>
        <v/>
      </c>
      <c r="S36" s="145"/>
      <c r="T36" s="145"/>
      <c r="U36" s="146" t="str">
        <f t="shared" si="1"/>
        <v/>
      </c>
      <c r="V36" s="145"/>
      <c r="W36" s="145"/>
      <c r="X36" s="145"/>
      <c r="Y36" s="147" t="str">
        <f>IFERROR(IF(AND(R35="Probabilidad",R36="Probabilidad"),(AA35-(+AA35*U36)),IF(R36="Probabilidad",(J33-(+J33*U36)),IF(R36="Impacto",AA35,""))),"")</f>
        <v/>
      </c>
      <c r="Z36" s="148" t="str">
        <f t="shared" si="2"/>
        <v/>
      </c>
      <c r="AA36" s="146" t="str">
        <f t="shared" si="3"/>
        <v/>
      </c>
      <c r="AB36" s="148" t="str">
        <f t="shared" si="4"/>
        <v/>
      </c>
      <c r="AC36" s="146" t="str">
        <f t="shared" si="11"/>
        <v/>
      </c>
      <c r="AD36" s="148" t="str">
        <f t="shared" si="5"/>
        <v/>
      </c>
      <c r="AE36" s="961"/>
      <c r="AF36" s="188"/>
      <c r="AG36" s="189"/>
      <c r="AH36" s="190"/>
      <c r="AI36" s="191"/>
      <c r="AJ36" s="190"/>
      <c r="AK36" s="190"/>
      <c r="AL36" s="216"/>
      <c r="AM36" s="714"/>
      <c r="AN36" s="584"/>
      <c r="AO36" s="600"/>
      <c r="AP36" s="139"/>
      <c r="AQ36" s="137"/>
      <c r="AR36" s="139"/>
      <c r="AS36" s="137"/>
      <c r="AT36" s="138"/>
      <c r="AU36" s="139"/>
      <c r="AV36" s="137"/>
      <c r="AW36" s="139"/>
      <c r="AX36" s="137"/>
      <c r="AY36" s="138"/>
      <c r="AZ36" s="139"/>
      <c r="BA36" s="137"/>
      <c r="BB36" s="155"/>
      <c r="BC36" s="155"/>
      <c r="BD36" s="156"/>
      <c r="BE36" s="156"/>
      <c r="BF36" s="156"/>
    </row>
    <row r="37" spans="1:58" ht="27" customHeight="1">
      <c r="A37" s="967"/>
      <c r="B37" s="950"/>
      <c r="C37" s="899"/>
      <c r="D37" s="899"/>
      <c r="E37" s="899"/>
      <c r="F37" s="899"/>
      <c r="G37" s="899"/>
      <c r="H37" s="899"/>
      <c r="I37" s="899"/>
      <c r="J37" s="899"/>
      <c r="K37" s="899"/>
      <c r="L37" s="899"/>
      <c r="M37" s="899"/>
      <c r="N37" s="899"/>
      <c r="O37" s="899"/>
      <c r="P37" s="191"/>
      <c r="Q37" s="143"/>
      <c r="R37" s="144" t="str">
        <f t="shared" si="0"/>
        <v/>
      </c>
      <c r="S37" s="145"/>
      <c r="T37" s="145"/>
      <c r="U37" s="146" t="str">
        <f t="shared" si="1"/>
        <v/>
      </c>
      <c r="V37" s="145"/>
      <c r="W37" s="145"/>
      <c r="X37" s="145"/>
      <c r="Y37" s="147" t="str">
        <f>IFERROR(IF(AND(R36="Probabilidad",R37="Probabilidad"),(AA36-(+AA36*U37)),IF(R37="Probabilidad",(J33-(+J33*U37)),IF(R37="Impacto",AA36,""))),"")</f>
        <v/>
      </c>
      <c r="Z37" s="148" t="str">
        <f t="shared" si="2"/>
        <v/>
      </c>
      <c r="AA37" s="146" t="str">
        <f t="shared" si="3"/>
        <v/>
      </c>
      <c r="AB37" s="148" t="str">
        <f t="shared" si="4"/>
        <v/>
      </c>
      <c r="AC37" s="146" t="str">
        <f t="shared" si="11"/>
        <v/>
      </c>
      <c r="AD37" s="148" t="str">
        <f t="shared" si="5"/>
        <v/>
      </c>
      <c r="AE37" s="961"/>
      <c r="AF37" s="188"/>
      <c r="AG37" s="189"/>
      <c r="AH37" s="190"/>
      <c r="AI37" s="191"/>
      <c r="AJ37" s="190"/>
      <c r="AK37" s="190"/>
      <c r="AL37" s="216"/>
      <c r="AM37" s="714"/>
      <c r="AN37" s="584"/>
      <c r="AO37" s="600"/>
      <c r="AP37" s="139"/>
      <c r="AQ37" s="137"/>
      <c r="AR37" s="139"/>
      <c r="AS37" s="137"/>
      <c r="AT37" s="138"/>
      <c r="AU37" s="139"/>
      <c r="AV37" s="137"/>
      <c r="AW37" s="139"/>
      <c r="AX37" s="137"/>
      <c r="AY37" s="138"/>
      <c r="AZ37" s="139"/>
      <c r="BA37" s="137"/>
      <c r="BB37" s="155"/>
      <c r="BC37" s="155"/>
      <c r="BD37" s="156"/>
      <c r="BE37" s="156"/>
      <c r="BF37" s="156"/>
    </row>
    <row r="38" spans="1:58" ht="27" customHeight="1" thickBot="1">
      <c r="A38" s="968"/>
      <c r="B38" s="951"/>
      <c r="C38" s="953"/>
      <c r="D38" s="953"/>
      <c r="E38" s="953"/>
      <c r="F38" s="953"/>
      <c r="G38" s="953"/>
      <c r="H38" s="953"/>
      <c r="I38" s="953"/>
      <c r="J38" s="953"/>
      <c r="K38" s="953"/>
      <c r="L38" s="953"/>
      <c r="M38" s="953"/>
      <c r="N38" s="953"/>
      <c r="O38" s="953"/>
      <c r="P38" s="202"/>
      <c r="Q38" s="169"/>
      <c r="R38" s="170" t="str">
        <f t="shared" si="0"/>
        <v/>
      </c>
      <c r="S38" s="171"/>
      <c r="T38" s="171"/>
      <c r="U38" s="172" t="str">
        <f t="shared" si="1"/>
        <v/>
      </c>
      <c r="V38" s="171"/>
      <c r="W38" s="171"/>
      <c r="X38" s="171"/>
      <c r="Y38" s="173" t="str">
        <f>IFERROR(IF(AND(R37="Probabilidad",R38="Probabilidad"),(AA37-(+AA37*U38)),IF(R38="Probabilidad",(J33-(+J33*U38)),IF(R38="Impacto",AA37,""))),"")</f>
        <v/>
      </c>
      <c r="Z38" s="174" t="str">
        <f t="shared" si="2"/>
        <v/>
      </c>
      <c r="AA38" s="172" t="str">
        <f t="shared" si="3"/>
        <v/>
      </c>
      <c r="AB38" s="174" t="str">
        <f t="shared" si="4"/>
        <v/>
      </c>
      <c r="AC38" s="172" t="str">
        <f t="shared" si="11"/>
        <v/>
      </c>
      <c r="AD38" s="174" t="str">
        <f t="shared" si="5"/>
        <v/>
      </c>
      <c r="AE38" s="962"/>
      <c r="AF38" s="205"/>
      <c r="AG38" s="172"/>
      <c r="AH38" s="206"/>
      <c r="AI38" s="202"/>
      <c r="AJ38" s="206"/>
      <c r="AK38" s="206"/>
      <c r="AL38" s="207"/>
      <c r="AM38" s="714"/>
      <c r="AN38" s="584"/>
      <c r="AO38" s="600"/>
      <c r="AP38" s="139"/>
      <c r="AQ38" s="137"/>
      <c r="AR38" s="139"/>
      <c r="AS38" s="137"/>
      <c r="AT38" s="138"/>
      <c r="AU38" s="139"/>
      <c r="AV38" s="137"/>
      <c r="AW38" s="139"/>
      <c r="AX38" s="137"/>
      <c r="AY38" s="138"/>
      <c r="AZ38" s="139"/>
      <c r="BA38" s="137"/>
      <c r="BB38" s="155"/>
      <c r="BC38" s="155"/>
      <c r="BD38" s="156"/>
      <c r="BE38" s="156"/>
      <c r="BF38" s="156"/>
    </row>
    <row r="39" spans="1:58" ht="159.75" customHeight="1">
      <c r="A39" s="956">
        <v>6</v>
      </c>
      <c r="B39" s="970" t="s">
        <v>150</v>
      </c>
      <c r="C39" s="952" t="s">
        <v>820</v>
      </c>
      <c r="D39" s="952" t="s">
        <v>888</v>
      </c>
      <c r="E39" s="952" t="s">
        <v>889</v>
      </c>
      <c r="F39" s="952" t="s">
        <v>890</v>
      </c>
      <c r="G39" s="952" t="s">
        <v>824</v>
      </c>
      <c r="H39" s="952">
        <v>250</v>
      </c>
      <c r="I39" s="954" t="str">
        <f>IF(H39&lt;=0,"",IF(H39&lt;=2,"Muy Baja",IF(H39&lt;=24,"Baja",IF(H39&lt;=500,"Media",IF(H39&lt;=5000,"Alta","Muy Alta")))))</f>
        <v>Media</v>
      </c>
      <c r="J39" s="955">
        <f>IF(I39="","",IF(I39="Muy Baja",0.2,IF(I39="Baja",0.4,IF(I39="Media",0.6,IF(I39="Alta",0.8,IF(I39="Muy Alta",1,))))))</f>
        <v>0.6</v>
      </c>
      <c r="K39" s="955" t="s">
        <v>825</v>
      </c>
      <c r="L39" s="955" t="str">
        <f>IF(NOT(ISERROR(MATCH(K39,'[1]Tabla Impacto'!$B$221:$B$223,0))),'[1]Tabla Impacto'!$F$223&amp;"Por favor no seleccionar los criterios de impacto(Afectación Económica o presupuestal y Pérdida Reputacional)",K39)</f>
        <v xml:space="preserve">     El riesgo afecta la imagen de la entidad con algunos usuarios de relevancia frente al logro de los objetivos</v>
      </c>
      <c r="M39" s="954" t="str">
        <f>IF(OR(K39='Tabla Impacto'!$C$11,K39='Tabla Impacto'!$D$11),"Leve",IF(OR(K39='Tabla Impacto'!$C$12,K39='Tabla Impacto'!$D$12),"Menor",IF(OR(K39='Tabla Impacto'!$C$13,K39='Tabla Impacto'!$D$13),"Moderado",IF(OR(K39='Tabla Impacto'!$C$14,K39='Tabla Impacto'!$D$14),"Mayor",IF(OR(K39='Tabla Impacto'!$C$15,K39='Tabla Impacto'!$D$15),"Catastrófico","")))))</f>
        <v>Moderado</v>
      </c>
      <c r="N39" s="955">
        <f>IF(M39="","",IF(M39="Leve",0.2,IF(M39="Menor",0.4,IF(M39="Moderado",0.6,IF(M39="Mayor",0.8,IF(M39="Catastrófico",1,))))))</f>
        <v>0.6</v>
      </c>
      <c r="O39" s="954"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127">
        <v>1</v>
      </c>
      <c r="Q39" s="133" t="s">
        <v>891</v>
      </c>
      <c r="R39" s="127" t="str">
        <f t="shared" si="0"/>
        <v>Probabilidad</v>
      </c>
      <c r="S39" s="128" t="s">
        <v>837</v>
      </c>
      <c r="T39" s="128" t="s">
        <v>828</v>
      </c>
      <c r="U39" s="129" t="str">
        <f t="shared" si="1"/>
        <v>40%</v>
      </c>
      <c r="V39" s="128" t="s">
        <v>842</v>
      </c>
      <c r="W39" s="128" t="s">
        <v>830</v>
      </c>
      <c r="X39" s="128" t="s">
        <v>831</v>
      </c>
      <c r="Y39" s="130">
        <f>IFERROR(IF(R39="Probabilidad",(J39-(+J39*U39)),IF(R39="Impacto",J39,"")),"")</f>
        <v>0.36</v>
      </c>
      <c r="Z39" s="131" t="str">
        <f t="shared" si="2"/>
        <v>Baja</v>
      </c>
      <c r="AA39" s="129">
        <f t="shared" si="3"/>
        <v>0.36</v>
      </c>
      <c r="AB39" s="131" t="str">
        <f t="shared" si="4"/>
        <v>Moderado</v>
      </c>
      <c r="AC39" s="129">
        <f>IFERROR(IF(R39="Impacto",(N39-(+N39*U39)),IF(R39="Probabilidad",N39,"")),"")</f>
        <v>0.6</v>
      </c>
      <c r="AD39" s="131" t="str">
        <f t="shared" si="5"/>
        <v>Moderado</v>
      </c>
      <c r="AE39" s="960" t="s">
        <v>832</v>
      </c>
      <c r="AF39" s="784" t="s">
        <v>892</v>
      </c>
      <c r="AG39" s="217">
        <v>0.5</v>
      </c>
      <c r="AH39" s="218" t="s">
        <v>893</v>
      </c>
      <c r="AI39" s="218" t="s">
        <v>894</v>
      </c>
      <c r="AJ39" s="219">
        <v>44562</v>
      </c>
      <c r="AK39" s="617">
        <v>44895</v>
      </c>
      <c r="AL39" s="220">
        <v>1</v>
      </c>
      <c r="AM39" s="714" t="s">
        <v>3026</v>
      </c>
      <c r="AN39" s="584" t="s">
        <v>3027</v>
      </c>
      <c r="AO39" s="600" t="s">
        <v>3028</v>
      </c>
      <c r="AP39" s="869">
        <v>44687</v>
      </c>
      <c r="AQ39" s="851" t="s">
        <v>3167</v>
      </c>
      <c r="AR39" s="139"/>
      <c r="AS39" s="137"/>
      <c r="AT39" s="138"/>
      <c r="AU39" s="139"/>
      <c r="AV39" s="137"/>
      <c r="AW39" s="139"/>
      <c r="AX39" s="137"/>
      <c r="AY39" s="138"/>
      <c r="AZ39" s="139"/>
      <c r="BA39" s="137"/>
      <c r="BB39" s="155"/>
      <c r="BC39" s="155"/>
      <c r="BD39" s="156"/>
      <c r="BE39" s="156"/>
      <c r="BF39" s="156"/>
    </row>
    <row r="40" spans="1:58" ht="159.75" customHeight="1">
      <c r="A40" s="957"/>
      <c r="B40" s="973"/>
      <c r="C40" s="899"/>
      <c r="D40" s="899"/>
      <c r="E40" s="899"/>
      <c r="F40" s="899"/>
      <c r="G40" s="899"/>
      <c r="H40" s="899"/>
      <c r="I40" s="899"/>
      <c r="J40" s="899"/>
      <c r="K40" s="899"/>
      <c r="L40" s="899"/>
      <c r="M40" s="899"/>
      <c r="N40" s="899"/>
      <c r="O40" s="899"/>
      <c r="P40" s="191">
        <v>2</v>
      </c>
      <c r="Q40" s="164" t="s">
        <v>895</v>
      </c>
      <c r="R40" s="144" t="str">
        <f t="shared" si="0"/>
        <v>Probabilidad</v>
      </c>
      <c r="S40" s="145" t="s">
        <v>837</v>
      </c>
      <c r="T40" s="145" t="s">
        <v>828</v>
      </c>
      <c r="U40" s="146" t="str">
        <f t="shared" si="1"/>
        <v>40%</v>
      </c>
      <c r="V40" s="145" t="s">
        <v>842</v>
      </c>
      <c r="W40" s="145" t="s">
        <v>830</v>
      </c>
      <c r="X40" s="145" t="s">
        <v>831</v>
      </c>
      <c r="Y40" s="147">
        <f t="shared" ref="Y40:Y41" si="12">IFERROR(IF(AND(R39="Probabilidad",R40="Probabilidad"),(AA39-(+AA39*U40)),IF(R40="Probabilidad",(J39-(+J39*U40)),IF(R40="Impacto",AA39,""))),"")</f>
        <v>0.216</v>
      </c>
      <c r="Z40" s="148" t="str">
        <f t="shared" si="2"/>
        <v>Baja</v>
      </c>
      <c r="AA40" s="146">
        <f t="shared" si="3"/>
        <v>0.216</v>
      </c>
      <c r="AB40" s="148" t="str">
        <f t="shared" si="4"/>
        <v>Moderado</v>
      </c>
      <c r="AC40" s="146">
        <f>IFERROR(IF(AND(R39="Impacto",R40="Impacto"),(AC39-(+AC39*U40)),IF(R40="Impacto",($N$39-(+$N$39*U40)),IF(R40="Probabilidad",AC39,""))),"")</f>
        <v>0.6</v>
      </c>
      <c r="AD40" s="148" t="str">
        <f t="shared" si="5"/>
        <v>Moderado</v>
      </c>
      <c r="AE40" s="961"/>
      <c r="AF40" s="785" t="s">
        <v>896</v>
      </c>
      <c r="AG40" s="221">
        <v>0.25</v>
      </c>
      <c r="AH40" s="222" t="s">
        <v>897</v>
      </c>
      <c r="AI40" s="222" t="s">
        <v>898</v>
      </c>
      <c r="AJ40" s="223">
        <v>44562</v>
      </c>
      <c r="AK40" s="618">
        <v>44647</v>
      </c>
      <c r="AL40" s="224">
        <v>1</v>
      </c>
      <c r="AM40" s="714" t="s">
        <v>3029</v>
      </c>
      <c r="AN40" s="584" t="s">
        <v>3030</v>
      </c>
      <c r="AO40" s="600" t="s">
        <v>3031</v>
      </c>
      <c r="AP40" s="869">
        <v>44687</v>
      </c>
      <c r="AQ40" s="851" t="s">
        <v>3167</v>
      </c>
      <c r="AR40" s="139"/>
      <c r="AS40" s="137"/>
      <c r="AT40" s="138"/>
      <c r="AU40" s="139"/>
      <c r="AV40" s="137"/>
      <c r="AW40" s="139"/>
      <c r="AX40" s="137"/>
      <c r="AY40" s="138"/>
      <c r="AZ40" s="139"/>
      <c r="BA40" s="137"/>
      <c r="BB40" s="155"/>
      <c r="BC40" s="155"/>
      <c r="BD40" s="156"/>
      <c r="BE40" s="156"/>
      <c r="BF40" s="156"/>
    </row>
    <row r="41" spans="1:58" ht="159.75" customHeight="1">
      <c r="A41" s="957"/>
      <c r="B41" s="973"/>
      <c r="C41" s="899"/>
      <c r="D41" s="899"/>
      <c r="E41" s="899"/>
      <c r="F41" s="899"/>
      <c r="G41" s="899"/>
      <c r="H41" s="899"/>
      <c r="I41" s="899"/>
      <c r="J41" s="899"/>
      <c r="K41" s="899"/>
      <c r="L41" s="899"/>
      <c r="M41" s="899"/>
      <c r="N41" s="899"/>
      <c r="O41" s="899"/>
      <c r="P41" s="191">
        <v>3</v>
      </c>
      <c r="Q41" s="143" t="s">
        <v>899</v>
      </c>
      <c r="R41" s="144" t="str">
        <f t="shared" si="0"/>
        <v>Impacto</v>
      </c>
      <c r="S41" s="145" t="s">
        <v>841</v>
      </c>
      <c r="T41" s="145" t="s">
        <v>828</v>
      </c>
      <c r="U41" s="146" t="str">
        <f t="shared" si="1"/>
        <v>25%</v>
      </c>
      <c r="V41" s="145" t="s">
        <v>842</v>
      </c>
      <c r="W41" s="145" t="s">
        <v>830</v>
      </c>
      <c r="X41" s="145" t="s">
        <v>831</v>
      </c>
      <c r="Y41" s="147">
        <f t="shared" si="12"/>
        <v>0.216</v>
      </c>
      <c r="Z41" s="148" t="str">
        <f t="shared" si="2"/>
        <v>Baja</v>
      </c>
      <c r="AA41" s="146">
        <f t="shared" si="3"/>
        <v>0.216</v>
      </c>
      <c r="AB41" s="148" t="str">
        <f t="shared" si="4"/>
        <v>Moderado</v>
      </c>
      <c r="AC41" s="146">
        <f t="shared" ref="AC41:AC44" si="13">IFERROR(IF(AND(R40="Impacto",R41="Impacto"),(AC40-(+AC40*U41)),IF(AND(R40="Probabilidad",R41="Impacto"),(AC39-(+AC39*U41)),IF(R41="Probabilidad",AC40,""))),"")</f>
        <v>0.44999999999999996</v>
      </c>
      <c r="AD41" s="148" t="str">
        <f t="shared" si="5"/>
        <v>Moderado</v>
      </c>
      <c r="AE41" s="961"/>
      <c r="AF41" s="826" t="s">
        <v>900</v>
      </c>
      <c r="AG41" s="189">
        <v>0.25</v>
      </c>
      <c r="AH41" s="190" t="s">
        <v>901</v>
      </c>
      <c r="AI41" s="191" t="s">
        <v>894</v>
      </c>
      <c r="AJ41" s="190">
        <v>44562</v>
      </c>
      <c r="AK41" s="190">
        <v>44584</v>
      </c>
      <c r="AL41" s="225">
        <v>2</v>
      </c>
      <c r="AM41" s="714" t="s">
        <v>3032</v>
      </c>
      <c r="AN41" s="584" t="s">
        <v>3033</v>
      </c>
      <c r="AO41" s="600" t="s">
        <v>3034</v>
      </c>
      <c r="AP41" s="139">
        <v>44684</v>
      </c>
      <c r="AQ41" s="860" t="s">
        <v>3167</v>
      </c>
      <c r="AR41" s="139"/>
      <c r="AS41" s="137"/>
      <c r="AT41" s="138"/>
      <c r="AU41" s="139"/>
      <c r="AV41" s="137"/>
      <c r="AW41" s="139"/>
      <c r="AX41" s="137"/>
      <c r="AY41" s="138"/>
      <c r="AZ41" s="139"/>
      <c r="BA41" s="137"/>
      <c r="BB41" s="155"/>
      <c r="BC41" s="155"/>
      <c r="BD41" s="156"/>
      <c r="BE41" s="156"/>
      <c r="BF41" s="156"/>
    </row>
    <row r="42" spans="1:58" ht="28.5" customHeight="1">
      <c r="A42" s="957"/>
      <c r="B42" s="973"/>
      <c r="C42" s="899"/>
      <c r="D42" s="899"/>
      <c r="E42" s="899"/>
      <c r="F42" s="899"/>
      <c r="G42" s="899"/>
      <c r="H42" s="899"/>
      <c r="I42" s="899"/>
      <c r="J42" s="899"/>
      <c r="K42" s="899"/>
      <c r="L42" s="899"/>
      <c r="M42" s="899"/>
      <c r="N42" s="899"/>
      <c r="O42" s="899"/>
      <c r="P42" s="191"/>
      <c r="Q42" s="143"/>
      <c r="R42" s="144" t="str">
        <f t="shared" si="0"/>
        <v/>
      </c>
      <c r="S42" s="145"/>
      <c r="T42" s="145"/>
      <c r="U42" s="146" t="str">
        <f t="shared" si="1"/>
        <v/>
      </c>
      <c r="V42" s="145"/>
      <c r="W42" s="145"/>
      <c r="X42" s="145"/>
      <c r="Y42" s="147" t="str">
        <f>IFERROR(IF(AND(R41="Probabilidad",R42="Probabilidad"),(AA41-(+AA41*U42)),IF(R42="Probabilidad",(J39-(+J39*U42)),IF(R42="Impacto",AA41,""))),"")</f>
        <v/>
      </c>
      <c r="Z42" s="148" t="str">
        <f t="shared" si="2"/>
        <v/>
      </c>
      <c r="AA42" s="146" t="str">
        <f t="shared" si="3"/>
        <v/>
      </c>
      <c r="AB42" s="148" t="str">
        <f t="shared" si="4"/>
        <v/>
      </c>
      <c r="AC42" s="146" t="str">
        <f t="shared" si="13"/>
        <v/>
      </c>
      <c r="AD42" s="148" t="str">
        <f t="shared" si="5"/>
        <v/>
      </c>
      <c r="AE42" s="961"/>
      <c r="AF42" s="149"/>
      <c r="AG42" s="189"/>
      <c r="AH42" s="190"/>
      <c r="AI42" s="191"/>
      <c r="AJ42" s="190"/>
      <c r="AK42" s="190"/>
      <c r="AL42" s="216"/>
      <c r="AM42" s="714"/>
      <c r="AN42" s="584"/>
      <c r="AO42" s="600"/>
      <c r="AP42" s="139"/>
      <c r="AQ42" s="137"/>
      <c r="AR42" s="139"/>
      <c r="AS42" s="137"/>
      <c r="AT42" s="138"/>
      <c r="AU42" s="139"/>
      <c r="AV42" s="137"/>
      <c r="AW42" s="139"/>
      <c r="AX42" s="137"/>
      <c r="AY42" s="138"/>
      <c r="AZ42" s="139"/>
      <c r="BA42" s="137"/>
      <c r="BB42" s="155"/>
      <c r="BC42" s="155"/>
      <c r="BD42" s="156"/>
      <c r="BE42" s="156"/>
      <c r="BF42" s="156"/>
    </row>
    <row r="43" spans="1:58" ht="10.5" customHeight="1">
      <c r="A43" s="957"/>
      <c r="B43" s="973"/>
      <c r="C43" s="899"/>
      <c r="D43" s="899"/>
      <c r="E43" s="899"/>
      <c r="F43" s="899"/>
      <c r="G43" s="899"/>
      <c r="H43" s="899"/>
      <c r="I43" s="899"/>
      <c r="J43" s="899"/>
      <c r="K43" s="899"/>
      <c r="L43" s="899"/>
      <c r="M43" s="899"/>
      <c r="N43" s="899"/>
      <c r="O43" s="899"/>
      <c r="P43" s="191"/>
      <c r="Q43" s="143"/>
      <c r="R43" s="144" t="str">
        <f t="shared" si="0"/>
        <v/>
      </c>
      <c r="S43" s="145"/>
      <c r="T43" s="145"/>
      <c r="U43" s="146" t="str">
        <f t="shared" si="1"/>
        <v/>
      </c>
      <c r="V43" s="145"/>
      <c r="W43" s="145"/>
      <c r="X43" s="145"/>
      <c r="Y43" s="147" t="str">
        <f>IFERROR(IF(AND(R42="Probabilidad",R43="Probabilidad"),(AA42-(+AA42*U43)),IF(R43="Probabilidad",(J39-(+J39*U43)),IF(R43="Impacto",AA42,""))),"")</f>
        <v/>
      </c>
      <c r="Z43" s="148" t="str">
        <f t="shared" si="2"/>
        <v/>
      </c>
      <c r="AA43" s="146" t="str">
        <f t="shared" si="3"/>
        <v/>
      </c>
      <c r="AB43" s="148" t="str">
        <f t="shared" si="4"/>
        <v/>
      </c>
      <c r="AC43" s="146" t="str">
        <f t="shared" si="13"/>
        <v/>
      </c>
      <c r="AD43" s="148" t="str">
        <f t="shared" si="5"/>
        <v/>
      </c>
      <c r="AE43" s="961"/>
      <c r="AF43" s="149"/>
      <c r="AG43" s="189"/>
      <c r="AH43" s="190"/>
      <c r="AI43" s="191"/>
      <c r="AJ43" s="190"/>
      <c r="AK43" s="190"/>
      <c r="AL43" s="216"/>
      <c r="AM43" s="714"/>
      <c r="AN43" s="584"/>
      <c r="AO43" s="600"/>
      <c r="AP43" s="139"/>
      <c r="AQ43" s="137"/>
      <c r="AR43" s="139"/>
      <c r="AS43" s="137"/>
      <c r="AT43" s="138"/>
      <c r="AU43" s="139"/>
      <c r="AV43" s="137"/>
      <c r="AW43" s="139"/>
      <c r="AX43" s="137"/>
      <c r="AY43" s="138"/>
      <c r="AZ43" s="139"/>
      <c r="BA43" s="137"/>
      <c r="BB43" s="155"/>
      <c r="BC43" s="155"/>
      <c r="BD43" s="156"/>
      <c r="BE43" s="156"/>
      <c r="BF43" s="156"/>
    </row>
    <row r="44" spans="1:58" ht="14.25" customHeight="1" thickBot="1">
      <c r="A44" s="958"/>
      <c r="B44" s="974"/>
      <c r="C44" s="953"/>
      <c r="D44" s="953"/>
      <c r="E44" s="953"/>
      <c r="F44" s="953"/>
      <c r="G44" s="953"/>
      <c r="H44" s="953"/>
      <c r="I44" s="953"/>
      <c r="J44" s="953"/>
      <c r="K44" s="953"/>
      <c r="L44" s="953"/>
      <c r="M44" s="953"/>
      <c r="N44" s="953"/>
      <c r="O44" s="953"/>
      <c r="P44" s="202"/>
      <c r="Q44" s="169"/>
      <c r="R44" s="170" t="str">
        <f t="shared" si="0"/>
        <v/>
      </c>
      <c r="S44" s="171"/>
      <c r="T44" s="171"/>
      <c r="U44" s="172" t="str">
        <f t="shared" si="1"/>
        <v/>
      </c>
      <c r="V44" s="171"/>
      <c r="W44" s="171"/>
      <c r="X44" s="171"/>
      <c r="Y44" s="173" t="str">
        <f>IFERROR(IF(AND(R43="Probabilidad",R44="Probabilidad"),(AA43-(+AA43*U44)),IF(R44="Probabilidad",(J39-(+J39*U44)),IF(R44="Impacto",AA43,""))),"")</f>
        <v/>
      </c>
      <c r="Z44" s="174" t="str">
        <f t="shared" si="2"/>
        <v/>
      </c>
      <c r="AA44" s="172" t="str">
        <f t="shared" si="3"/>
        <v/>
      </c>
      <c r="AB44" s="174" t="str">
        <f t="shared" si="4"/>
        <v/>
      </c>
      <c r="AC44" s="172" t="str">
        <f t="shared" si="13"/>
        <v/>
      </c>
      <c r="AD44" s="174" t="str">
        <f t="shared" si="5"/>
        <v/>
      </c>
      <c r="AE44" s="962"/>
      <c r="AF44" s="205"/>
      <c r="AG44" s="172"/>
      <c r="AH44" s="206"/>
      <c r="AI44" s="202"/>
      <c r="AJ44" s="206"/>
      <c r="AK44" s="206"/>
      <c r="AL44" s="207"/>
      <c r="AM44" s="714"/>
      <c r="AN44" s="584"/>
      <c r="AO44" s="600"/>
      <c r="AP44" s="139"/>
      <c r="AQ44" s="137"/>
      <c r="AR44" s="139"/>
      <c r="AS44" s="137"/>
      <c r="AT44" s="138"/>
      <c r="AU44" s="139"/>
      <c r="AV44" s="137"/>
      <c r="AW44" s="139"/>
      <c r="AX44" s="137"/>
      <c r="AY44" s="138"/>
      <c r="AZ44" s="139"/>
      <c r="BA44" s="137"/>
      <c r="BB44" s="155"/>
      <c r="BC44" s="155"/>
      <c r="BD44" s="156"/>
      <c r="BE44" s="156"/>
      <c r="BF44" s="156"/>
    </row>
    <row r="45" spans="1:58" ht="159.75" customHeight="1" thickBot="1">
      <c r="A45" s="966">
        <v>7</v>
      </c>
      <c r="B45" s="970" t="s">
        <v>169</v>
      </c>
      <c r="C45" s="952" t="s">
        <v>902</v>
      </c>
      <c r="D45" s="952" t="s">
        <v>182</v>
      </c>
      <c r="E45" s="952" t="s">
        <v>177</v>
      </c>
      <c r="F45" s="952" t="s">
        <v>903</v>
      </c>
      <c r="G45" s="952" t="s">
        <v>824</v>
      </c>
      <c r="H45" s="952">
        <v>24</v>
      </c>
      <c r="I45" s="954" t="str">
        <f>IF(H45&lt;=0,"",IF(H45&lt;=2,"Muy Baja",IF(H45&lt;=24,"Baja",IF(H45&lt;=500,"Media",IF(H45&lt;=5000,"Alta","Muy Alta")))))</f>
        <v>Baja</v>
      </c>
      <c r="J45" s="955">
        <f>IF(I45="","",IF(I45="Muy Baja",0.2,IF(I45="Baja",0.4,IF(I45="Media",0.6,IF(I45="Alta",0.8,IF(I45="Muy Alta",1,))))))</f>
        <v>0.4</v>
      </c>
      <c r="K45" s="955" t="s">
        <v>904</v>
      </c>
      <c r="L45" s="955" t="str">
        <f>IF(NOT(ISERROR(MATCH(K45,'[1]Tabla Impacto'!$B$221:$B$223,0))),'[1]Tabla Impacto'!$F$223&amp;"Por favor no seleccionar los criterios de impacto(Afectación Económica o presupuestal y Pérdida Reputacional)",K45)</f>
        <v xml:space="preserve">     Entre 100 y 500 SMLMV </v>
      </c>
      <c r="M45" s="954" t="str">
        <f>IF(OR(K45='Tabla Impacto'!$C$11,K45='Tabla Impacto'!$D$11),"Leve",IF(OR(K45='Tabla Impacto'!$C$12,K45='Tabla Impacto'!$D$12),"Menor",IF(OR(K45='Tabla Impacto'!$C$13,K45='Tabla Impacto'!$D$13),"Moderado",IF(OR(K45='Tabla Impacto'!$C$14,K45='Tabla Impacto'!$D$14),"Mayor",IF(OR(K45='Tabla Impacto'!$C$15,K45='Tabla Impacto'!$D$15),"Catastrófico","")))))</f>
        <v>Mayor</v>
      </c>
      <c r="N45" s="955">
        <f>IF(M45="","",IF(M45="Leve",0.2,IF(M45="Menor",0.4,IF(M45="Moderado",0.6,IF(M45="Mayor",0.8,IF(M45="Catastrófico",1,))))))</f>
        <v>0.8</v>
      </c>
      <c r="O45" s="954" t="str">
        <f>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Alto</v>
      </c>
      <c r="P45" s="127">
        <v>1</v>
      </c>
      <c r="Q45" s="126" t="s">
        <v>905</v>
      </c>
      <c r="R45" s="127" t="str">
        <f t="shared" si="0"/>
        <v>Probabilidad</v>
      </c>
      <c r="S45" s="128" t="s">
        <v>827</v>
      </c>
      <c r="T45" s="128" t="s">
        <v>828</v>
      </c>
      <c r="U45" s="129" t="str">
        <f t="shared" si="1"/>
        <v>30%</v>
      </c>
      <c r="V45" s="128" t="s">
        <v>829</v>
      </c>
      <c r="W45" s="128" t="s">
        <v>830</v>
      </c>
      <c r="X45" s="128" t="s">
        <v>831</v>
      </c>
      <c r="Y45" s="130">
        <f>IFERROR(IF(R45="Probabilidad",(J45-(+J45*U45)),IF(R45="Impacto",J45,"")),"")</f>
        <v>0.28000000000000003</v>
      </c>
      <c r="Z45" s="131" t="str">
        <f t="shared" si="2"/>
        <v>Baja</v>
      </c>
      <c r="AA45" s="129">
        <f t="shared" si="3"/>
        <v>0.28000000000000003</v>
      </c>
      <c r="AB45" s="131" t="str">
        <f t="shared" si="4"/>
        <v>Mayor</v>
      </c>
      <c r="AC45" s="129">
        <f>IFERROR(IF(R45="Impacto",(N45-(+N45*U45)),IF(R45="Probabilidad",N45,"")),"")</f>
        <v>0.8</v>
      </c>
      <c r="AD45" s="131" t="str">
        <f t="shared" si="5"/>
        <v>Alto</v>
      </c>
      <c r="AE45" s="960" t="s">
        <v>832</v>
      </c>
      <c r="AF45" s="776" t="s">
        <v>906</v>
      </c>
      <c r="AG45" s="150">
        <v>1</v>
      </c>
      <c r="AH45" s="152" t="s">
        <v>907</v>
      </c>
      <c r="AI45" s="152" t="s">
        <v>908</v>
      </c>
      <c r="AJ45" s="213">
        <v>44562</v>
      </c>
      <c r="AK45" s="213">
        <v>44895</v>
      </c>
      <c r="AL45" s="138">
        <v>1</v>
      </c>
      <c r="AM45" s="719" t="s">
        <v>3035</v>
      </c>
      <c r="AN45" s="720" t="s">
        <v>3036</v>
      </c>
      <c r="AO45" s="695" t="s">
        <v>3037</v>
      </c>
      <c r="AP45" s="213">
        <v>44685</v>
      </c>
      <c r="AQ45" s="866" t="s">
        <v>3167</v>
      </c>
      <c r="AR45" s="139"/>
      <c r="AS45" s="137"/>
      <c r="AT45" s="138"/>
      <c r="AU45" s="139"/>
      <c r="AV45" s="137"/>
      <c r="AW45" s="139"/>
      <c r="AX45" s="137"/>
      <c r="AY45" s="138"/>
      <c r="AZ45" s="139"/>
      <c r="BA45" s="137"/>
      <c r="BB45" s="155"/>
      <c r="BC45" s="155"/>
      <c r="BD45" s="156"/>
      <c r="BE45" s="156"/>
      <c r="BF45" s="156"/>
    </row>
    <row r="46" spans="1:58" ht="159.75" customHeight="1" thickBot="1">
      <c r="A46" s="967"/>
      <c r="B46" s="971"/>
      <c r="C46" s="899"/>
      <c r="D46" s="899"/>
      <c r="E46" s="899"/>
      <c r="F46" s="899"/>
      <c r="G46" s="899"/>
      <c r="H46" s="899"/>
      <c r="I46" s="899"/>
      <c r="J46" s="899"/>
      <c r="K46" s="899"/>
      <c r="L46" s="899"/>
      <c r="M46" s="899"/>
      <c r="N46" s="899"/>
      <c r="O46" s="899"/>
      <c r="P46" s="191">
        <v>2</v>
      </c>
      <c r="Q46" s="143" t="s">
        <v>909</v>
      </c>
      <c r="R46" s="144" t="str">
        <f t="shared" si="0"/>
        <v>Probabilidad</v>
      </c>
      <c r="S46" s="145" t="s">
        <v>837</v>
      </c>
      <c r="T46" s="128" t="s">
        <v>828</v>
      </c>
      <c r="U46" s="146" t="str">
        <f t="shared" si="1"/>
        <v>40%</v>
      </c>
      <c r="V46" s="128" t="s">
        <v>829</v>
      </c>
      <c r="W46" s="128" t="s">
        <v>830</v>
      </c>
      <c r="X46" s="128" t="s">
        <v>831</v>
      </c>
      <c r="Y46" s="147">
        <f t="shared" ref="Y46:Y47" si="14">IFERROR(IF(AND(R45="Probabilidad",R46="Probabilidad"),(AA45-(+AA45*U46)),IF(R46="Probabilidad",(J45-(+J45*U46)),IF(R46="Impacto",AA45,""))),"")</f>
        <v>0.16800000000000001</v>
      </c>
      <c r="Z46" s="148" t="str">
        <f t="shared" si="2"/>
        <v>Muy Baja</v>
      </c>
      <c r="AA46" s="146">
        <f t="shared" si="3"/>
        <v>0.16800000000000001</v>
      </c>
      <c r="AB46" s="148" t="str">
        <f t="shared" si="4"/>
        <v>Mayor</v>
      </c>
      <c r="AC46" s="146">
        <f>IFERROR(IF(AND(R45="Impacto",R46="Impacto"),(AC45-(+AC45*U46)),IF(R46="Impacto",($N$45-(+$N$45*U46)),IF(R46="Probabilidad",AC45,""))),"")</f>
        <v>0.8</v>
      </c>
      <c r="AD46" s="148" t="str">
        <f t="shared" si="5"/>
        <v>Alto</v>
      </c>
      <c r="AE46" s="961"/>
      <c r="AF46" s="188"/>
      <c r="AG46" s="189"/>
      <c r="AH46" s="190"/>
      <c r="AI46" s="191"/>
      <c r="AJ46" s="190"/>
      <c r="AK46" s="190"/>
      <c r="AL46" s="225"/>
      <c r="AM46" s="714"/>
      <c r="AN46" s="584"/>
      <c r="AO46" s="600"/>
      <c r="AP46" s="139"/>
      <c r="AQ46" s="137"/>
      <c r="AR46" s="139"/>
      <c r="AS46" s="137"/>
      <c r="AT46" s="138"/>
      <c r="AU46" s="139"/>
      <c r="AV46" s="137"/>
      <c r="AW46" s="139"/>
      <c r="AX46" s="137"/>
      <c r="AY46" s="138"/>
      <c r="AZ46" s="139"/>
      <c r="BA46" s="137"/>
      <c r="BB46" s="155"/>
      <c r="BC46" s="155"/>
      <c r="BD46" s="156"/>
      <c r="BE46" s="156"/>
      <c r="BF46" s="156"/>
    </row>
    <row r="47" spans="1:58" ht="159.75" customHeight="1">
      <c r="A47" s="967"/>
      <c r="B47" s="971"/>
      <c r="C47" s="899"/>
      <c r="D47" s="899"/>
      <c r="E47" s="899"/>
      <c r="F47" s="899"/>
      <c r="G47" s="899"/>
      <c r="H47" s="899"/>
      <c r="I47" s="899"/>
      <c r="J47" s="899"/>
      <c r="K47" s="899"/>
      <c r="L47" s="899"/>
      <c r="M47" s="899"/>
      <c r="N47" s="899"/>
      <c r="O47" s="899"/>
      <c r="P47" s="191">
        <v>3</v>
      </c>
      <c r="Q47" s="143" t="s">
        <v>910</v>
      </c>
      <c r="R47" s="144" t="str">
        <f t="shared" si="0"/>
        <v>Impacto</v>
      </c>
      <c r="S47" s="145" t="s">
        <v>841</v>
      </c>
      <c r="T47" s="128" t="s">
        <v>828</v>
      </c>
      <c r="U47" s="146" t="str">
        <f t="shared" si="1"/>
        <v>25%</v>
      </c>
      <c r="V47" s="128" t="s">
        <v>829</v>
      </c>
      <c r="W47" s="128" t="s">
        <v>830</v>
      </c>
      <c r="X47" s="128" t="s">
        <v>831</v>
      </c>
      <c r="Y47" s="147">
        <f t="shared" si="14"/>
        <v>0.16800000000000001</v>
      </c>
      <c r="Z47" s="148" t="str">
        <f t="shared" si="2"/>
        <v>Muy Baja</v>
      </c>
      <c r="AA47" s="146">
        <f t="shared" si="3"/>
        <v>0.16800000000000001</v>
      </c>
      <c r="AB47" s="148" t="str">
        <f t="shared" si="4"/>
        <v>Moderado</v>
      </c>
      <c r="AC47" s="146">
        <f t="shared" ref="AC47:AC50" si="15">IFERROR(IF(AND(R46="Impacto",R47="Impacto"),(AC46-(+AC46*U47)),IF(AND(R46="Probabilidad",R47="Impacto"),(AC45-(+AC45*U47)),IF(R47="Probabilidad",AC46,""))),"")</f>
        <v>0.60000000000000009</v>
      </c>
      <c r="AD47" s="148" t="str">
        <f t="shared" si="5"/>
        <v>Moderado</v>
      </c>
      <c r="AE47" s="961"/>
      <c r="AF47" s="188"/>
      <c r="AG47" s="189"/>
      <c r="AH47" s="190"/>
      <c r="AI47" s="191"/>
      <c r="AJ47" s="190"/>
      <c r="AK47" s="190"/>
      <c r="AL47" s="225"/>
      <c r="AM47" s="714"/>
      <c r="AN47" s="584"/>
      <c r="AO47" s="600"/>
      <c r="AP47" s="139"/>
      <c r="AQ47" s="137"/>
      <c r="AR47" s="139"/>
      <c r="AS47" s="137"/>
      <c r="AT47" s="138"/>
      <c r="AU47" s="139"/>
      <c r="AV47" s="137"/>
      <c r="AW47" s="139"/>
      <c r="AX47" s="137"/>
      <c r="AY47" s="138"/>
      <c r="AZ47" s="139"/>
      <c r="BA47" s="137"/>
      <c r="BB47" s="155"/>
      <c r="BC47" s="155"/>
      <c r="BD47" s="156"/>
      <c r="BE47" s="156"/>
      <c r="BF47" s="156"/>
    </row>
    <row r="48" spans="1:58" ht="22.5" customHeight="1">
      <c r="A48" s="967"/>
      <c r="B48" s="971"/>
      <c r="C48" s="899"/>
      <c r="D48" s="899"/>
      <c r="E48" s="899"/>
      <c r="F48" s="899"/>
      <c r="G48" s="899"/>
      <c r="H48" s="899"/>
      <c r="I48" s="899"/>
      <c r="J48" s="899"/>
      <c r="K48" s="899"/>
      <c r="L48" s="899"/>
      <c r="M48" s="899"/>
      <c r="N48" s="899"/>
      <c r="O48" s="899"/>
      <c r="P48" s="191"/>
      <c r="Q48" s="143"/>
      <c r="R48" s="144" t="str">
        <f t="shared" si="0"/>
        <v/>
      </c>
      <c r="S48" s="145"/>
      <c r="T48" s="145"/>
      <c r="U48" s="146" t="str">
        <f t="shared" si="1"/>
        <v/>
      </c>
      <c r="V48" s="145"/>
      <c r="W48" s="145"/>
      <c r="X48" s="145"/>
      <c r="Y48" s="147" t="str">
        <f>IFERROR(IF(AND(R47="Probabilidad",R48="Probabilidad"),(AA47-(+AA47*U48)),IF(R48="Probabilidad",(J45-(+J45*U48)),IF(R48="Impacto",AA47,""))),"")</f>
        <v/>
      </c>
      <c r="Z48" s="148" t="str">
        <f t="shared" si="2"/>
        <v/>
      </c>
      <c r="AA48" s="146" t="str">
        <f t="shared" si="3"/>
        <v/>
      </c>
      <c r="AB48" s="148" t="str">
        <f t="shared" si="4"/>
        <v/>
      </c>
      <c r="AC48" s="146" t="str">
        <f t="shared" si="15"/>
        <v/>
      </c>
      <c r="AD48" s="148" t="str">
        <f t="shared" si="5"/>
        <v/>
      </c>
      <c r="AE48" s="961"/>
      <c r="AF48" s="188"/>
      <c r="AG48" s="189"/>
      <c r="AH48" s="190"/>
      <c r="AI48" s="191"/>
      <c r="AJ48" s="190"/>
      <c r="AK48" s="190"/>
      <c r="AL48" s="216"/>
      <c r="AM48" s="714"/>
      <c r="AN48" s="584"/>
      <c r="AO48" s="600"/>
      <c r="AP48" s="139"/>
      <c r="AQ48" s="137"/>
      <c r="AR48" s="139"/>
      <c r="AS48" s="137"/>
      <c r="AT48" s="138"/>
      <c r="AU48" s="139"/>
      <c r="AV48" s="137"/>
      <c r="AW48" s="139"/>
      <c r="AX48" s="137"/>
      <c r="AY48" s="138"/>
      <c r="AZ48" s="139"/>
      <c r="BA48" s="137"/>
      <c r="BB48" s="155"/>
      <c r="BC48" s="155"/>
      <c r="BD48" s="156"/>
      <c r="BE48" s="156"/>
      <c r="BF48" s="156"/>
    </row>
    <row r="49" spans="1:58" ht="22.5" customHeight="1">
      <c r="A49" s="967"/>
      <c r="B49" s="971"/>
      <c r="C49" s="899"/>
      <c r="D49" s="899"/>
      <c r="E49" s="899"/>
      <c r="F49" s="899"/>
      <c r="G49" s="899"/>
      <c r="H49" s="899"/>
      <c r="I49" s="899"/>
      <c r="J49" s="899"/>
      <c r="K49" s="899"/>
      <c r="L49" s="899"/>
      <c r="M49" s="899"/>
      <c r="N49" s="899"/>
      <c r="O49" s="899"/>
      <c r="P49" s="191"/>
      <c r="Q49" s="143"/>
      <c r="R49" s="144" t="str">
        <f t="shared" si="0"/>
        <v/>
      </c>
      <c r="S49" s="145"/>
      <c r="T49" s="145"/>
      <c r="U49" s="146" t="str">
        <f t="shared" si="1"/>
        <v/>
      </c>
      <c r="V49" s="145"/>
      <c r="W49" s="145"/>
      <c r="X49" s="145"/>
      <c r="Y49" s="147" t="str">
        <f>IFERROR(IF(AND(R48="Probabilidad",R49="Probabilidad"),(AA48-(+AA48*U49)),IF(R49="Probabilidad",(J45-(+J45*U49)),IF(R49="Impacto",AA48,""))),"")</f>
        <v/>
      </c>
      <c r="Z49" s="148" t="str">
        <f t="shared" si="2"/>
        <v/>
      </c>
      <c r="AA49" s="146" t="str">
        <f t="shared" si="3"/>
        <v/>
      </c>
      <c r="AB49" s="148" t="str">
        <f t="shared" si="4"/>
        <v/>
      </c>
      <c r="AC49" s="146" t="str">
        <f t="shared" si="15"/>
        <v/>
      </c>
      <c r="AD49" s="148" t="str">
        <f t="shared" si="5"/>
        <v/>
      </c>
      <c r="AE49" s="961"/>
      <c r="AF49" s="188"/>
      <c r="AG49" s="189"/>
      <c r="AH49" s="190"/>
      <c r="AI49" s="191"/>
      <c r="AJ49" s="190"/>
      <c r="AK49" s="190"/>
      <c r="AL49" s="216"/>
      <c r="AM49" s="714"/>
      <c r="AN49" s="584"/>
      <c r="AO49" s="600"/>
      <c r="AP49" s="139"/>
      <c r="AQ49" s="137"/>
      <c r="AR49" s="139"/>
      <c r="AS49" s="137"/>
      <c r="AT49" s="138"/>
      <c r="AU49" s="139"/>
      <c r="AV49" s="137"/>
      <c r="AW49" s="139"/>
      <c r="AX49" s="137"/>
      <c r="AY49" s="138"/>
      <c r="AZ49" s="139"/>
      <c r="BA49" s="137"/>
      <c r="BB49" s="155"/>
      <c r="BC49" s="155"/>
      <c r="BD49" s="156"/>
      <c r="BE49" s="156"/>
      <c r="BF49" s="156"/>
    </row>
    <row r="50" spans="1:58" ht="22.5" customHeight="1" thickBot="1">
      <c r="A50" s="968"/>
      <c r="B50" s="972"/>
      <c r="C50" s="953"/>
      <c r="D50" s="953"/>
      <c r="E50" s="953"/>
      <c r="F50" s="953"/>
      <c r="G50" s="953"/>
      <c r="H50" s="953"/>
      <c r="I50" s="953"/>
      <c r="J50" s="953"/>
      <c r="K50" s="953"/>
      <c r="L50" s="953"/>
      <c r="M50" s="953"/>
      <c r="N50" s="953"/>
      <c r="O50" s="953"/>
      <c r="P50" s="202"/>
      <c r="Q50" s="169"/>
      <c r="R50" s="170" t="str">
        <f t="shared" si="0"/>
        <v/>
      </c>
      <c r="S50" s="171"/>
      <c r="T50" s="171"/>
      <c r="U50" s="172" t="str">
        <f t="shared" si="1"/>
        <v/>
      </c>
      <c r="V50" s="171"/>
      <c r="W50" s="171"/>
      <c r="X50" s="171"/>
      <c r="Y50" s="173" t="str">
        <f>IFERROR(IF(AND(R49="Probabilidad",R50="Probabilidad"),(AA49-(+AA49*U50)),IF(R50="Probabilidad",(J45-(+J45*U50)),IF(R50="Impacto",AA49,""))),"")</f>
        <v/>
      </c>
      <c r="Z50" s="174" t="str">
        <f t="shared" si="2"/>
        <v/>
      </c>
      <c r="AA50" s="172" t="str">
        <f t="shared" si="3"/>
        <v/>
      </c>
      <c r="AB50" s="174" t="str">
        <f t="shared" si="4"/>
        <v/>
      </c>
      <c r="AC50" s="172" t="str">
        <f t="shared" si="15"/>
        <v/>
      </c>
      <c r="AD50" s="174" t="str">
        <f t="shared" si="5"/>
        <v/>
      </c>
      <c r="AE50" s="962"/>
      <c r="AF50" s="205"/>
      <c r="AG50" s="172"/>
      <c r="AH50" s="206"/>
      <c r="AI50" s="202"/>
      <c r="AJ50" s="206"/>
      <c r="AK50" s="206"/>
      <c r="AL50" s="207"/>
      <c r="AM50" s="714"/>
      <c r="AN50" s="584"/>
      <c r="AO50" s="600"/>
      <c r="AP50" s="139"/>
      <c r="AQ50" s="137"/>
      <c r="AR50" s="139"/>
      <c r="AS50" s="137"/>
      <c r="AT50" s="138"/>
      <c r="AU50" s="139"/>
      <c r="AV50" s="137"/>
      <c r="AW50" s="139"/>
      <c r="AX50" s="137"/>
      <c r="AY50" s="138"/>
      <c r="AZ50" s="139"/>
      <c r="BA50" s="137"/>
      <c r="BB50" s="155"/>
      <c r="BC50" s="155"/>
      <c r="BD50" s="156"/>
      <c r="BE50" s="156"/>
      <c r="BF50" s="156"/>
    </row>
    <row r="51" spans="1:58" ht="159.75" customHeight="1">
      <c r="A51" s="956">
        <v>8</v>
      </c>
      <c r="B51" s="970" t="s">
        <v>192</v>
      </c>
      <c r="C51" s="952" t="s">
        <v>873</v>
      </c>
      <c r="D51" s="952" t="s">
        <v>911</v>
      </c>
      <c r="E51" s="952" t="s">
        <v>912</v>
      </c>
      <c r="F51" s="952" t="s">
        <v>913</v>
      </c>
      <c r="G51" s="952" t="s">
        <v>824</v>
      </c>
      <c r="H51" s="952">
        <v>365</v>
      </c>
      <c r="I51" s="984" t="str">
        <f>IF(H51&lt;=0,"",IF(H51&lt;=2,"Muy Baja",IF(H51&lt;=24,"Baja",IF(H51&lt;=500,"Media",IF(H51&lt;=5000,"Alta","Muy Alta")))))</f>
        <v>Media</v>
      </c>
      <c r="J51" s="955">
        <f>IF(I51="","",IF(I51="Muy Baja",0.2,IF(I51="Baja",0.4,IF(I51="Media",0.6,IF(I51="Alta",0.8,IF(I51="Muy Alta",1,))))))</f>
        <v>0.6</v>
      </c>
      <c r="K51" s="955" t="s">
        <v>825</v>
      </c>
      <c r="L51" s="955" t="str">
        <f>IF(NOT(ISERROR(MATCH(K51,'[1]Tabla Impacto'!$B$221:$B$223,0))),'[1]Tabla Impacto'!$F$223&amp;"Por favor no seleccionar los criterios de impacto(Afectación Económica o presupuestal y Pérdida Reputacional)",K51)</f>
        <v xml:space="preserve">     El riesgo afecta la imagen de la entidad con algunos usuarios de relevancia frente al logro de los objetivos</v>
      </c>
      <c r="M51" s="954" t="str">
        <f>IF(OR(K51='Tabla Impacto'!$C$11,K51='Tabla Impacto'!$D$11),"Leve",IF(OR(K51='Tabla Impacto'!$C$12,K51='Tabla Impacto'!$D$12),"Menor",IF(OR(K51='Tabla Impacto'!$C$13,K51='Tabla Impacto'!$D$13),"Moderado",IF(OR(K51='Tabla Impacto'!$C$14,K51='Tabla Impacto'!$D$14),"Mayor",IF(OR(K51='Tabla Impacto'!$C$15,K51='Tabla Impacto'!$D$15),"Catastrófico","")))))</f>
        <v>Moderado</v>
      </c>
      <c r="N51" s="955">
        <f>IF(M51="","",IF(M51="Leve",0.2,IF(M51="Menor",0.4,IF(M51="Moderado",0.6,IF(M51="Mayor",0.8,IF(M51="Catastrófico",1,))))))</f>
        <v>0.6</v>
      </c>
      <c r="O51" s="954"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Moderado</v>
      </c>
      <c r="P51" s="127">
        <v>1</v>
      </c>
      <c r="Q51" s="126" t="s">
        <v>914</v>
      </c>
      <c r="R51" s="127" t="str">
        <f t="shared" si="0"/>
        <v>Probabilidad</v>
      </c>
      <c r="S51" s="128" t="s">
        <v>837</v>
      </c>
      <c r="T51" s="128" t="s">
        <v>828</v>
      </c>
      <c r="U51" s="129" t="str">
        <f t="shared" si="1"/>
        <v>40%</v>
      </c>
      <c r="V51" s="128" t="s">
        <v>829</v>
      </c>
      <c r="W51" s="128" t="s">
        <v>830</v>
      </c>
      <c r="X51" s="128" t="s">
        <v>831</v>
      </c>
      <c r="Y51" s="130">
        <f>IFERROR(IF(R51="Probabilidad",(J51-(+J51*U51)),IF(R51="Impacto",J51,"")),"")</f>
        <v>0.36</v>
      </c>
      <c r="Z51" s="131" t="str">
        <f t="shared" si="2"/>
        <v>Baja</v>
      </c>
      <c r="AA51" s="129">
        <f t="shared" si="3"/>
        <v>0.36</v>
      </c>
      <c r="AB51" s="131" t="str">
        <f t="shared" si="4"/>
        <v>Moderado</v>
      </c>
      <c r="AC51" s="129">
        <f>IFERROR(IF(R51="Impacto",(N51-(+N51*U51)),IF(R51="Probabilidad",N51,"")),"")</f>
        <v>0.6</v>
      </c>
      <c r="AD51" s="131" t="str">
        <f t="shared" si="5"/>
        <v>Moderado</v>
      </c>
      <c r="AE51" s="960" t="s">
        <v>832</v>
      </c>
      <c r="AF51" s="779" t="s">
        <v>915</v>
      </c>
      <c r="AG51" s="150">
        <v>1</v>
      </c>
      <c r="AH51" s="151" t="s">
        <v>916</v>
      </c>
      <c r="AI51" s="152" t="s">
        <v>917</v>
      </c>
      <c r="AJ51" s="153">
        <v>44562</v>
      </c>
      <c r="AK51" s="153">
        <v>44926</v>
      </c>
      <c r="AL51" s="150">
        <v>0.8</v>
      </c>
      <c r="AM51" s="623" t="s">
        <v>2698</v>
      </c>
      <c r="AN51" s="621" t="s">
        <v>2699</v>
      </c>
      <c r="AO51" s="624" t="s">
        <v>2700</v>
      </c>
      <c r="AP51" s="213">
        <v>44685</v>
      </c>
      <c r="AQ51" s="866" t="s">
        <v>3167</v>
      </c>
      <c r="AR51" s="139"/>
      <c r="AS51" s="137"/>
      <c r="AT51" s="138"/>
      <c r="AU51" s="139"/>
      <c r="AV51" s="137"/>
      <c r="AW51" s="139"/>
      <c r="AX51" s="137"/>
      <c r="AY51" s="138"/>
      <c r="AZ51" s="139"/>
      <c r="BA51" s="137"/>
      <c r="BB51" s="155"/>
      <c r="BC51" s="155"/>
      <c r="BD51" s="156"/>
      <c r="BE51" s="156"/>
      <c r="BF51" s="156"/>
    </row>
    <row r="52" spans="1:58" ht="159.75" customHeight="1">
      <c r="A52" s="957"/>
      <c r="B52" s="973"/>
      <c r="C52" s="899"/>
      <c r="D52" s="899"/>
      <c r="E52" s="899"/>
      <c r="F52" s="899"/>
      <c r="G52" s="899"/>
      <c r="H52" s="899"/>
      <c r="I52" s="899"/>
      <c r="J52" s="899"/>
      <c r="K52" s="899"/>
      <c r="L52" s="899"/>
      <c r="M52" s="899"/>
      <c r="N52" s="899"/>
      <c r="O52" s="899"/>
      <c r="P52" s="191">
        <v>2</v>
      </c>
      <c r="Q52" s="143" t="s">
        <v>918</v>
      </c>
      <c r="R52" s="144" t="str">
        <f t="shared" si="0"/>
        <v>Impacto</v>
      </c>
      <c r="S52" s="145" t="s">
        <v>841</v>
      </c>
      <c r="T52" s="145" t="s">
        <v>828</v>
      </c>
      <c r="U52" s="146" t="str">
        <f t="shared" si="1"/>
        <v>25%</v>
      </c>
      <c r="V52" s="145" t="s">
        <v>829</v>
      </c>
      <c r="W52" s="145" t="s">
        <v>830</v>
      </c>
      <c r="X52" s="145" t="s">
        <v>831</v>
      </c>
      <c r="Y52" s="147">
        <f t="shared" ref="Y52:Y53" si="16">IFERROR(IF(AND(R51="Probabilidad",R52="Probabilidad"),(AA51-(+AA51*U52)),IF(R52="Probabilidad",(J51-(+J51*U52)),IF(R52="Impacto",AA51,""))),"")</f>
        <v>0.36</v>
      </c>
      <c r="Z52" s="148" t="str">
        <f t="shared" si="2"/>
        <v>Baja</v>
      </c>
      <c r="AA52" s="146">
        <f t="shared" si="3"/>
        <v>0.36</v>
      </c>
      <c r="AB52" s="148" t="str">
        <f t="shared" si="4"/>
        <v>Moderado</v>
      </c>
      <c r="AC52" s="146">
        <f>IFERROR(IF(AND(R51="Impacto",R52="Impacto"),(AC51-(+AC51*U52)),IF(R52="Impacto",($N$51-(+$N$51*U52)),IF(R52="Probabilidad",AC51,""))),"")</f>
        <v>0.44999999999999996</v>
      </c>
      <c r="AD52" s="148" t="str">
        <f t="shared" si="5"/>
        <v>Moderado</v>
      </c>
      <c r="AE52" s="961"/>
      <c r="AF52" s="149"/>
      <c r="AG52" s="189"/>
      <c r="AH52" s="190"/>
      <c r="AI52" s="191"/>
      <c r="AJ52" s="190"/>
      <c r="AK52" s="190"/>
      <c r="AL52" s="226"/>
      <c r="AM52" s="619"/>
      <c r="AN52" s="584"/>
      <c r="AO52" s="600"/>
      <c r="AP52" s="139"/>
      <c r="AQ52" s="137"/>
      <c r="AR52" s="139"/>
      <c r="AS52" s="137"/>
      <c r="AT52" s="138"/>
      <c r="AU52" s="139"/>
      <c r="AV52" s="137"/>
      <c r="AW52" s="139"/>
      <c r="AX52" s="137"/>
      <c r="AY52" s="138"/>
      <c r="AZ52" s="139"/>
      <c r="BA52" s="137"/>
      <c r="BB52" s="155"/>
      <c r="BC52" s="155"/>
      <c r="BD52" s="156"/>
      <c r="BE52" s="156"/>
      <c r="BF52" s="156"/>
    </row>
    <row r="53" spans="1:58" ht="159.75" customHeight="1">
      <c r="A53" s="957"/>
      <c r="B53" s="973"/>
      <c r="C53" s="899"/>
      <c r="D53" s="899"/>
      <c r="E53" s="899"/>
      <c r="F53" s="899"/>
      <c r="G53" s="899"/>
      <c r="H53" s="899"/>
      <c r="I53" s="899"/>
      <c r="J53" s="899"/>
      <c r="K53" s="899"/>
      <c r="L53" s="899"/>
      <c r="M53" s="899"/>
      <c r="N53" s="899"/>
      <c r="O53" s="899"/>
      <c r="P53" s="191">
        <v>3</v>
      </c>
      <c r="Q53" s="143" t="s">
        <v>919</v>
      </c>
      <c r="R53" s="144" t="str">
        <f t="shared" si="0"/>
        <v>Impacto</v>
      </c>
      <c r="S53" s="145" t="s">
        <v>841</v>
      </c>
      <c r="T53" s="145" t="s">
        <v>828</v>
      </c>
      <c r="U53" s="146" t="str">
        <f t="shared" si="1"/>
        <v>25%</v>
      </c>
      <c r="V53" s="145" t="s">
        <v>829</v>
      </c>
      <c r="W53" s="145" t="s">
        <v>830</v>
      </c>
      <c r="X53" s="145" t="s">
        <v>831</v>
      </c>
      <c r="Y53" s="147">
        <f t="shared" si="16"/>
        <v>0.36</v>
      </c>
      <c r="Z53" s="148" t="str">
        <f t="shared" si="2"/>
        <v>Baja</v>
      </c>
      <c r="AA53" s="146">
        <f t="shared" si="3"/>
        <v>0.36</v>
      </c>
      <c r="AB53" s="148" t="str">
        <f t="shared" si="4"/>
        <v>Menor</v>
      </c>
      <c r="AC53" s="146">
        <f t="shared" ref="AC53:AC56" si="17">IFERROR(IF(AND(R52="Impacto",R53="Impacto"),(AC52-(+AC52*U53)),IF(AND(R52="Probabilidad",R53="Impacto"),(AC51-(+AC51*U53)),IF(R53="Probabilidad",AC52,""))),"")</f>
        <v>0.33749999999999997</v>
      </c>
      <c r="AD53" s="148" t="str">
        <f t="shared" si="5"/>
        <v>Moderado</v>
      </c>
      <c r="AE53" s="961"/>
      <c r="AF53" s="188"/>
      <c r="AG53" s="189"/>
      <c r="AH53" s="190"/>
      <c r="AI53" s="191"/>
      <c r="AJ53" s="190"/>
      <c r="AK53" s="190"/>
      <c r="AL53" s="190"/>
      <c r="AM53" s="619"/>
      <c r="AN53" s="584"/>
      <c r="AO53" s="600"/>
      <c r="AP53" s="139"/>
      <c r="AQ53" s="137"/>
      <c r="AR53" s="139"/>
      <c r="AS53" s="137"/>
      <c r="AT53" s="138"/>
      <c r="AU53" s="139"/>
      <c r="AV53" s="137"/>
      <c r="AW53" s="139"/>
      <c r="AX53" s="137"/>
      <c r="AY53" s="138"/>
      <c r="AZ53" s="139"/>
      <c r="BA53" s="137"/>
      <c r="BB53" s="155"/>
      <c r="BC53" s="155"/>
      <c r="BD53" s="156"/>
      <c r="BE53" s="156"/>
      <c r="BF53" s="156"/>
    </row>
    <row r="54" spans="1:58" ht="22.5" customHeight="1">
      <c r="A54" s="957"/>
      <c r="B54" s="973"/>
      <c r="C54" s="899"/>
      <c r="D54" s="899"/>
      <c r="E54" s="899"/>
      <c r="F54" s="899"/>
      <c r="G54" s="899"/>
      <c r="H54" s="899"/>
      <c r="I54" s="899"/>
      <c r="J54" s="899"/>
      <c r="K54" s="899"/>
      <c r="L54" s="899"/>
      <c r="M54" s="899"/>
      <c r="N54" s="899"/>
      <c r="O54" s="899"/>
      <c r="P54" s="191"/>
      <c r="Q54" s="143"/>
      <c r="R54" s="144" t="str">
        <f t="shared" si="0"/>
        <v/>
      </c>
      <c r="S54" s="145"/>
      <c r="T54" s="145"/>
      <c r="U54" s="146" t="str">
        <f t="shared" si="1"/>
        <v/>
      </c>
      <c r="V54" s="145"/>
      <c r="W54" s="145"/>
      <c r="X54" s="145"/>
      <c r="Y54" s="147" t="str">
        <f>IFERROR(IF(AND(R53="Probabilidad",R54="Probabilidad"),(AA53-(+AA53*U54)),IF(R54="Probabilidad",(J51-(+J51*U54)),IF(R54="Impacto",AA53,""))),"")</f>
        <v/>
      </c>
      <c r="Z54" s="148" t="str">
        <f t="shared" si="2"/>
        <v/>
      </c>
      <c r="AA54" s="146" t="str">
        <f t="shared" si="3"/>
        <v/>
      </c>
      <c r="AB54" s="148" t="str">
        <f t="shared" si="4"/>
        <v/>
      </c>
      <c r="AC54" s="146" t="str">
        <f t="shared" si="17"/>
        <v/>
      </c>
      <c r="AD54" s="148" t="str">
        <f t="shared" si="5"/>
        <v/>
      </c>
      <c r="AE54" s="961"/>
      <c r="AF54" s="188"/>
      <c r="AG54" s="189"/>
      <c r="AH54" s="190"/>
      <c r="AI54" s="191"/>
      <c r="AJ54" s="190"/>
      <c r="AK54" s="190"/>
      <c r="AL54" s="190"/>
      <c r="AM54" s="619"/>
      <c r="AN54" s="584"/>
      <c r="AO54" s="600"/>
      <c r="AP54" s="139"/>
      <c r="AQ54" s="137"/>
      <c r="AR54" s="139"/>
      <c r="AS54" s="137"/>
      <c r="AT54" s="138"/>
      <c r="AU54" s="139"/>
      <c r="AV54" s="137"/>
      <c r="AW54" s="139"/>
      <c r="AX54" s="137"/>
      <c r="AY54" s="138"/>
      <c r="AZ54" s="139"/>
      <c r="BA54" s="137"/>
      <c r="BB54" s="155"/>
      <c r="BC54" s="155"/>
      <c r="BD54" s="156"/>
      <c r="BE54" s="156"/>
      <c r="BF54" s="156"/>
    </row>
    <row r="55" spans="1:58" ht="22.5" customHeight="1">
      <c r="A55" s="957"/>
      <c r="B55" s="973"/>
      <c r="C55" s="899"/>
      <c r="D55" s="899"/>
      <c r="E55" s="899"/>
      <c r="F55" s="899"/>
      <c r="G55" s="899"/>
      <c r="H55" s="899"/>
      <c r="I55" s="899"/>
      <c r="J55" s="899"/>
      <c r="K55" s="899"/>
      <c r="L55" s="899"/>
      <c r="M55" s="899"/>
      <c r="N55" s="899"/>
      <c r="O55" s="899"/>
      <c r="P55" s="191"/>
      <c r="Q55" s="143"/>
      <c r="R55" s="144" t="str">
        <f t="shared" si="0"/>
        <v/>
      </c>
      <c r="S55" s="145"/>
      <c r="T55" s="145"/>
      <c r="U55" s="146" t="str">
        <f t="shared" si="1"/>
        <v/>
      </c>
      <c r="V55" s="145"/>
      <c r="W55" s="145"/>
      <c r="X55" s="145"/>
      <c r="Y55" s="147" t="str">
        <f>IFERROR(IF(AND(R54="Probabilidad",R55="Probabilidad"),(AA54-(+AA54*U55)),IF(R55="Probabilidad",(J51-(+J51*U55)),IF(R55="Impacto",AA54,""))),"")</f>
        <v/>
      </c>
      <c r="Z55" s="148" t="str">
        <f t="shared" si="2"/>
        <v/>
      </c>
      <c r="AA55" s="146" t="str">
        <f t="shared" si="3"/>
        <v/>
      </c>
      <c r="AB55" s="148" t="str">
        <f t="shared" si="4"/>
        <v/>
      </c>
      <c r="AC55" s="146" t="str">
        <f t="shared" si="17"/>
        <v/>
      </c>
      <c r="AD55" s="148" t="str">
        <f t="shared" si="5"/>
        <v/>
      </c>
      <c r="AE55" s="961"/>
      <c r="AF55" s="188"/>
      <c r="AG55" s="189"/>
      <c r="AH55" s="190"/>
      <c r="AI55" s="191"/>
      <c r="AJ55" s="190"/>
      <c r="AK55" s="190"/>
      <c r="AL55" s="190"/>
      <c r="AM55" s="619"/>
      <c r="AN55" s="584"/>
      <c r="AO55" s="600"/>
      <c r="AP55" s="139"/>
      <c r="AQ55" s="137"/>
      <c r="AR55" s="139"/>
      <c r="AS55" s="137"/>
      <c r="AT55" s="138"/>
      <c r="AU55" s="139"/>
      <c r="AV55" s="137"/>
      <c r="AW55" s="139"/>
      <c r="AX55" s="137"/>
      <c r="AY55" s="138"/>
      <c r="AZ55" s="139"/>
      <c r="BA55" s="137"/>
      <c r="BB55" s="155"/>
      <c r="BC55" s="155"/>
      <c r="BD55" s="156"/>
      <c r="BE55" s="156"/>
      <c r="BF55" s="156"/>
    </row>
    <row r="56" spans="1:58" ht="22.5" customHeight="1" thickBot="1">
      <c r="A56" s="958"/>
      <c r="B56" s="974"/>
      <c r="C56" s="953"/>
      <c r="D56" s="953"/>
      <c r="E56" s="953"/>
      <c r="F56" s="953"/>
      <c r="G56" s="953"/>
      <c r="H56" s="953"/>
      <c r="I56" s="953"/>
      <c r="J56" s="953"/>
      <c r="K56" s="953"/>
      <c r="L56" s="953"/>
      <c r="M56" s="953"/>
      <c r="N56" s="953"/>
      <c r="O56" s="953"/>
      <c r="P56" s="202"/>
      <c r="Q56" s="169"/>
      <c r="R56" s="170" t="str">
        <f t="shared" si="0"/>
        <v/>
      </c>
      <c r="S56" s="171"/>
      <c r="T56" s="171"/>
      <c r="U56" s="172" t="str">
        <f t="shared" si="1"/>
        <v/>
      </c>
      <c r="V56" s="171"/>
      <c r="W56" s="171"/>
      <c r="X56" s="171"/>
      <c r="Y56" s="173" t="str">
        <f>IFERROR(IF(AND(R55="Probabilidad",R56="Probabilidad"),(AA55-(+AA55*U56)),IF(R56="Probabilidad",(J51-(+J51*U56)),IF(R56="Impacto",AA55,""))),"")</f>
        <v/>
      </c>
      <c r="Z56" s="174" t="str">
        <f t="shared" si="2"/>
        <v/>
      </c>
      <c r="AA56" s="172" t="str">
        <f t="shared" si="3"/>
        <v/>
      </c>
      <c r="AB56" s="174" t="str">
        <f t="shared" si="4"/>
        <v/>
      </c>
      <c r="AC56" s="172" t="str">
        <f t="shared" si="17"/>
        <v/>
      </c>
      <c r="AD56" s="174" t="str">
        <f t="shared" si="5"/>
        <v/>
      </c>
      <c r="AE56" s="962"/>
      <c r="AF56" s="205"/>
      <c r="AG56" s="172"/>
      <c r="AH56" s="206"/>
      <c r="AI56" s="202"/>
      <c r="AJ56" s="206"/>
      <c r="AK56" s="206"/>
      <c r="AL56" s="195"/>
      <c r="AM56" s="619"/>
      <c r="AN56" s="584"/>
      <c r="AO56" s="600"/>
      <c r="AP56" s="139"/>
      <c r="AQ56" s="137"/>
      <c r="AR56" s="139"/>
      <c r="AS56" s="137"/>
      <c r="AT56" s="138"/>
      <c r="AU56" s="139"/>
      <c r="AV56" s="137"/>
      <c r="AW56" s="139"/>
      <c r="AX56" s="137"/>
      <c r="AY56" s="138"/>
      <c r="AZ56" s="139"/>
      <c r="BA56" s="137"/>
      <c r="BB56" s="155"/>
      <c r="BC56" s="155"/>
      <c r="BD56" s="156"/>
      <c r="BE56" s="156"/>
      <c r="BF56" s="156"/>
    </row>
    <row r="57" spans="1:58" ht="159.75" customHeight="1">
      <c r="A57" s="956">
        <v>9</v>
      </c>
      <c r="B57" s="970" t="s">
        <v>229</v>
      </c>
      <c r="C57" s="952" t="s">
        <v>873</v>
      </c>
      <c r="D57" s="952" t="s">
        <v>920</v>
      </c>
      <c r="E57" s="952" t="s">
        <v>921</v>
      </c>
      <c r="F57" s="952" t="s">
        <v>922</v>
      </c>
      <c r="G57" s="952" t="s">
        <v>824</v>
      </c>
      <c r="H57" s="952">
        <v>50</v>
      </c>
      <c r="I57" s="954" t="str">
        <f>IF(H57&lt;=0,"",IF(H57&lt;=2,"Muy Baja",IF(H57&lt;=24,"Baja",IF(H57&lt;=500,"Media",IF(H57&lt;=5000,"Alta","Muy Alta")))))</f>
        <v>Media</v>
      </c>
      <c r="J57" s="955">
        <f>IF(I57="","",IF(I57="Muy Baja",0.2,IF(I57="Baja",0.4,IF(I57="Media",0.6,IF(I57="Alta",0.8,IF(I57="Muy Alta",1,))))))</f>
        <v>0.6</v>
      </c>
      <c r="K57" s="955" t="s">
        <v>923</v>
      </c>
      <c r="L57" s="955" t="str">
        <f>IF(NOT(ISERROR(MATCH(K57,'[1]Tabla Impacto'!$B$221:$B$223,0))),'[1]Tabla Impacto'!$F$223&amp;"Por favor no seleccionar los criterios de impacto(Afectación Económica o presupuestal y Pérdida Reputacional)",K57)</f>
        <v xml:space="preserve">     Entre 10 y 50 SMLMV </v>
      </c>
      <c r="M57" s="954" t="str">
        <f>IF(OR(K57='Tabla Impacto'!$C$11,K57='Tabla Impacto'!$D$11),"Leve",IF(OR(K57='Tabla Impacto'!$C$12,K57='Tabla Impacto'!$D$12),"Menor",IF(OR(K57='Tabla Impacto'!$C$13,K57='Tabla Impacto'!$D$13),"Moderado",IF(OR(K57='Tabla Impacto'!$C$14,K57='Tabla Impacto'!$D$14),"Mayor",IF(OR(K57='Tabla Impacto'!$C$15,K57='Tabla Impacto'!$D$15),"Catastrófico","")))))</f>
        <v>Menor</v>
      </c>
      <c r="N57" s="955">
        <f>IF(M57="","",IF(M57="Leve",0.2,IF(M57="Menor",0.4,IF(M57="Moderado",0.6,IF(M57="Mayor",0.8,IF(M57="Catastrófico",1,))))))</f>
        <v>0.4</v>
      </c>
      <c r="O57" s="954"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Moderado</v>
      </c>
      <c r="P57" s="127">
        <v>1</v>
      </c>
      <c r="Q57" s="126" t="s">
        <v>924</v>
      </c>
      <c r="R57" s="127" t="str">
        <f t="shared" si="0"/>
        <v>Impacto</v>
      </c>
      <c r="S57" s="128" t="s">
        <v>841</v>
      </c>
      <c r="T57" s="128" t="s">
        <v>828</v>
      </c>
      <c r="U57" s="129" t="str">
        <f t="shared" si="1"/>
        <v>25%</v>
      </c>
      <c r="V57" s="128" t="s">
        <v>829</v>
      </c>
      <c r="W57" s="128" t="s">
        <v>830</v>
      </c>
      <c r="X57" s="128" t="s">
        <v>831</v>
      </c>
      <c r="Y57" s="130">
        <f>IFERROR(IF(R57="Probabilidad",(J57-(+J57*U57)),IF(R57="Impacto",J57,"")),"")</f>
        <v>0.6</v>
      </c>
      <c r="Z57" s="131" t="str">
        <f t="shared" si="2"/>
        <v>Media</v>
      </c>
      <c r="AA57" s="129">
        <f t="shared" si="3"/>
        <v>0.6</v>
      </c>
      <c r="AB57" s="131" t="str">
        <f t="shared" si="4"/>
        <v>Menor</v>
      </c>
      <c r="AC57" s="129">
        <f>IFERROR(IF(R57="Impacto",(N57-(+N57*U57)),IF(R57="Probabilidad",N57,"")),"")</f>
        <v>0.30000000000000004</v>
      </c>
      <c r="AD57" s="131" t="str">
        <f t="shared" si="5"/>
        <v>Moderado</v>
      </c>
      <c r="AE57" s="960" t="s">
        <v>925</v>
      </c>
      <c r="AF57" s="798" t="s">
        <v>926</v>
      </c>
      <c r="AG57" s="146">
        <v>0.5</v>
      </c>
      <c r="AH57" s="227" t="s">
        <v>927</v>
      </c>
      <c r="AI57" s="152" t="s">
        <v>928</v>
      </c>
      <c r="AJ57" s="228">
        <v>44562</v>
      </c>
      <c r="AK57" s="228">
        <v>44895</v>
      </c>
      <c r="AL57" s="229">
        <v>1</v>
      </c>
      <c r="AM57" s="619" t="s">
        <v>2688</v>
      </c>
      <c r="AN57" s="631" t="s">
        <v>3038</v>
      </c>
      <c r="AO57" s="600" t="s">
        <v>3039</v>
      </c>
      <c r="AP57" s="139">
        <v>44684</v>
      </c>
      <c r="AQ57" s="853" t="s">
        <v>3169</v>
      </c>
      <c r="AR57" s="139"/>
      <c r="AS57" s="137"/>
      <c r="AT57" s="138"/>
      <c r="AU57" s="139"/>
      <c r="AV57" s="137"/>
      <c r="AW57" s="139"/>
      <c r="AX57" s="137"/>
      <c r="AY57" s="138"/>
      <c r="AZ57" s="139"/>
      <c r="BA57" s="137"/>
      <c r="BB57" s="155"/>
      <c r="BC57" s="155"/>
      <c r="BD57" s="156"/>
      <c r="BE57" s="156"/>
      <c r="BF57" s="156"/>
    </row>
    <row r="58" spans="1:58" ht="159.75" customHeight="1">
      <c r="A58" s="957"/>
      <c r="B58" s="973"/>
      <c r="C58" s="899"/>
      <c r="D58" s="899"/>
      <c r="E58" s="899"/>
      <c r="F58" s="899"/>
      <c r="G58" s="899"/>
      <c r="H58" s="899"/>
      <c r="I58" s="899"/>
      <c r="J58" s="899"/>
      <c r="K58" s="899"/>
      <c r="L58" s="899"/>
      <c r="M58" s="899"/>
      <c r="N58" s="899"/>
      <c r="O58" s="899"/>
      <c r="P58" s="191">
        <v>2</v>
      </c>
      <c r="Q58" s="143" t="s">
        <v>929</v>
      </c>
      <c r="R58" s="144" t="str">
        <f t="shared" si="0"/>
        <v>Impacto</v>
      </c>
      <c r="S58" s="145" t="s">
        <v>841</v>
      </c>
      <c r="T58" s="145" t="s">
        <v>828</v>
      </c>
      <c r="U58" s="146" t="str">
        <f t="shared" si="1"/>
        <v>25%</v>
      </c>
      <c r="V58" s="145" t="s">
        <v>829</v>
      </c>
      <c r="W58" s="145" t="s">
        <v>930</v>
      </c>
      <c r="X58" s="145" t="s">
        <v>931</v>
      </c>
      <c r="Y58" s="147">
        <f>IFERROR(IF(AND(R57="Probabilidad",R58="Probabilidad"),(AA57-(+AA57*U58)),IF(R58="Probabilidad",(J57-(+J57*U58)),IF(R58="Impacto",AA57,""))),"")</f>
        <v>0.6</v>
      </c>
      <c r="Z58" s="148" t="str">
        <f t="shared" si="2"/>
        <v>Media</v>
      </c>
      <c r="AA58" s="146">
        <f t="shared" si="3"/>
        <v>0.6</v>
      </c>
      <c r="AB58" s="148" t="str">
        <f t="shared" si="4"/>
        <v>Menor</v>
      </c>
      <c r="AC58" s="146">
        <f>IFERROR(IF(AND(R57="Impacto",R58="Impacto"),(AC57-(+AC57*U58)),IF(R58="Impacto",($N$57-(+$N$57*U58)),IF(R58="Probabilidad",AC57,""))),"")</f>
        <v>0.22500000000000003</v>
      </c>
      <c r="AD58" s="148" t="str">
        <f t="shared" si="5"/>
        <v>Moderado</v>
      </c>
      <c r="AE58" s="961"/>
      <c r="AF58" s="799" t="s">
        <v>932</v>
      </c>
      <c r="AG58" s="146">
        <v>0.5</v>
      </c>
      <c r="AH58" s="230" t="s">
        <v>933</v>
      </c>
      <c r="AI58" s="153" t="s">
        <v>917</v>
      </c>
      <c r="AJ58" s="228">
        <v>44562</v>
      </c>
      <c r="AK58" s="228">
        <v>44895</v>
      </c>
      <c r="AL58" s="229">
        <v>1</v>
      </c>
      <c r="AM58" s="620" t="s">
        <v>2689</v>
      </c>
      <c r="AN58" s="621" t="s">
        <v>2690</v>
      </c>
      <c r="AO58" s="622" t="s">
        <v>2691</v>
      </c>
      <c r="AP58" s="139">
        <v>44684</v>
      </c>
      <c r="AQ58" s="851" t="s">
        <v>3167</v>
      </c>
      <c r="AR58" s="139"/>
      <c r="AS58" s="137"/>
      <c r="AT58" s="138"/>
      <c r="AU58" s="139"/>
      <c r="AV58" s="137"/>
      <c r="AW58" s="139"/>
      <c r="AX58" s="137"/>
      <c r="AY58" s="138"/>
      <c r="AZ58" s="139"/>
      <c r="BA58" s="137"/>
      <c r="BB58" s="155"/>
      <c r="BC58" s="155"/>
      <c r="BD58" s="156"/>
      <c r="BE58" s="156"/>
      <c r="BF58" s="156"/>
    </row>
    <row r="59" spans="1:58" ht="27" customHeight="1">
      <c r="A59" s="957"/>
      <c r="B59" s="973"/>
      <c r="C59" s="899"/>
      <c r="D59" s="899"/>
      <c r="E59" s="899"/>
      <c r="F59" s="899"/>
      <c r="G59" s="899"/>
      <c r="H59" s="899"/>
      <c r="I59" s="899"/>
      <c r="J59" s="899"/>
      <c r="K59" s="899"/>
      <c r="L59" s="899"/>
      <c r="M59" s="899"/>
      <c r="N59" s="899"/>
      <c r="O59" s="899"/>
      <c r="P59" s="191"/>
      <c r="Q59" s="143"/>
      <c r="R59" s="144" t="str">
        <f t="shared" si="0"/>
        <v/>
      </c>
      <c r="S59" s="145"/>
      <c r="T59" s="145"/>
      <c r="U59" s="146" t="str">
        <f t="shared" si="1"/>
        <v/>
      </c>
      <c r="V59" s="145"/>
      <c r="W59" s="145"/>
      <c r="X59" s="145"/>
      <c r="Y59" s="147" t="str">
        <f>IFERROR(IF(AND(R58="Probabilidad",R59="Probabilidad"),(AA58-(+AA58*U59)),IF(R59="Probabilidad",(J57-(+J57*U59)),IF(R59="Impacto",AA58,""))),"")</f>
        <v/>
      </c>
      <c r="Z59" s="148" t="str">
        <f t="shared" si="2"/>
        <v/>
      </c>
      <c r="AA59" s="146" t="str">
        <f t="shared" si="3"/>
        <v/>
      </c>
      <c r="AB59" s="148" t="str">
        <f t="shared" si="4"/>
        <v/>
      </c>
      <c r="AC59" s="146" t="str">
        <f t="shared" ref="AC59:AC62" si="18">IFERROR(IF(AND(R58="Impacto",R59="Impacto"),(AC58-(+AC58*U59)),IF(AND(R58="Probabilidad",R59="Impacto"),(AC57-(+AC57*U59)),IF(R59="Probabilidad",AC58,""))),"")</f>
        <v/>
      </c>
      <c r="AD59" s="148" t="str">
        <f t="shared" si="5"/>
        <v/>
      </c>
      <c r="AE59" s="961"/>
      <c r="AF59" s="188"/>
      <c r="AG59" s="189"/>
      <c r="AH59" s="190"/>
      <c r="AI59" s="191"/>
      <c r="AJ59" s="190"/>
      <c r="AK59" s="190"/>
      <c r="AL59" s="190"/>
      <c r="AM59" s="619"/>
      <c r="AN59" s="584"/>
      <c r="AO59" s="600"/>
      <c r="AP59" s="139"/>
      <c r="AQ59" s="137"/>
      <c r="AR59" s="139"/>
      <c r="AS59" s="137"/>
      <c r="AT59" s="138"/>
      <c r="AU59" s="139"/>
      <c r="AV59" s="137"/>
      <c r="AW59" s="139"/>
      <c r="AX59" s="137"/>
      <c r="AY59" s="138"/>
      <c r="AZ59" s="139"/>
      <c r="BA59" s="137"/>
      <c r="BB59" s="155"/>
      <c r="BC59" s="155"/>
      <c r="BD59" s="156"/>
      <c r="BE59" s="156"/>
      <c r="BF59" s="156"/>
    </row>
    <row r="60" spans="1:58" ht="27" customHeight="1">
      <c r="A60" s="957"/>
      <c r="B60" s="973"/>
      <c r="C60" s="899"/>
      <c r="D60" s="899"/>
      <c r="E60" s="899"/>
      <c r="F60" s="899"/>
      <c r="G60" s="899"/>
      <c r="H60" s="899"/>
      <c r="I60" s="899"/>
      <c r="J60" s="899"/>
      <c r="K60" s="899"/>
      <c r="L60" s="899"/>
      <c r="M60" s="899"/>
      <c r="N60" s="899"/>
      <c r="O60" s="899"/>
      <c r="P60" s="191"/>
      <c r="Q60" s="143"/>
      <c r="R60" s="144" t="str">
        <f t="shared" si="0"/>
        <v/>
      </c>
      <c r="S60" s="145"/>
      <c r="T60" s="145"/>
      <c r="U60" s="146" t="str">
        <f t="shared" si="1"/>
        <v/>
      </c>
      <c r="V60" s="145"/>
      <c r="W60" s="145"/>
      <c r="X60" s="145"/>
      <c r="Y60" s="147" t="str">
        <f>IFERROR(IF(AND(R59="Probabilidad",R60="Probabilidad"),(AA59-(+AA59*U60)),IF(R60="Probabilidad",(J57-(+J57*U60)),IF(R60="Impacto",AA59,""))),"")</f>
        <v/>
      </c>
      <c r="Z60" s="148" t="str">
        <f t="shared" si="2"/>
        <v/>
      </c>
      <c r="AA60" s="146" t="str">
        <f t="shared" si="3"/>
        <v/>
      </c>
      <c r="AB60" s="148" t="str">
        <f t="shared" si="4"/>
        <v/>
      </c>
      <c r="AC60" s="146" t="str">
        <f t="shared" si="18"/>
        <v/>
      </c>
      <c r="AD60" s="148" t="str">
        <f t="shared" si="5"/>
        <v/>
      </c>
      <c r="AE60" s="961"/>
      <c r="AF60" s="188"/>
      <c r="AG60" s="189"/>
      <c r="AH60" s="190"/>
      <c r="AI60" s="191"/>
      <c r="AJ60" s="190"/>
      <c r="AK60" s="190"/>
      <c r="AL60" s="190"/>
      <c r="AM60" s="619"/>
      <c r="AN60" s="584"/>
      <c r="AO60" s="600"/>
      <c r="AP60" s="139"/>
      <c r="AQ60" s="137"/>
      <c r="AR60" s="139"/>
      <c r="AS60" s="137"/>
      <c r="AT60" s="138"/>
      <c r="AU60" s="139"/>
      <c r="AV60" s="137"/>
      <c r="AW60" s="139"/>
      <c r="AX60" s="137"/>
      <c r="AY60" s="138"/>
      <c r="AZ60" s="139"/>
      <c r="BA60" s="137"/>
      <c r="BB60" s="155"/>
      <c r="BC60" s="155"/>
      <c r="BD60" s="156"/>
      <c r="BE60" s="156"/>
      <c r="BF60" s="156"/>
    </row>
    <row r="61" spans="1:58" ht="27" customHeight="1">
      <c r="A61" s="957"/>
      <c r="B61" s="973"/>
      <c r="C61" s="899"/>
      <c r="D61" s="899"/>
      <c r="E61" s="899"/>
      <c r="F61" s="899"/>
      <c r="G61" s="899"/>
      <c r="H61" s="899"/>
      <c r="I61" s="899"/>
      <c r="J61" s="899"/>
      <c r="K61" s="899"/>
      <c r="L61" s="899"/>
      <c r="M61" s="899"/>
      <c r="N61" s="899"/>
      <c r="O61" s="899"/>
      <c r="P61" s="191"/>
      <c r="Q61" s="143"/>
      <c r="R61" s="144" t="str">
        <f t="shared" si="0"/>
        <v/>
      </c>
      <c r="S61" s="145"/>
      <c r="T61" s="145"/>
      <c r="U61" s="146" t="str">
        <f t="shared" si="1"/>
        <v/>
      </c>
      <c r="V61" s="145"/>
      <c r="W61" s="145"/>
      <c r="X61" s="145"/>
      <c r="Y61" s="147" t="str">
        <f>IFERROR(IF(AND(R60="Probabilidad",R61="Probabilidad"),(AA60-(+AA60*U61)),IF(R61="Probabilidad",(J57-(+J57*U61)),IF(R61="Impacto",AA60,""))),"")</f>
        <v/>
      </c>
      <c r="Z61" s="148" t="str">
        <f t="shared" si="2"/>
        <v/>
      </c>
      <c r="AA61" s="146" t="str">
        <f t="shared" si="3"/>
        <v/>
      </c>
      <c r="AB61" s="148" t="str">
        <f t="shared" si="4"/>
        <v/>
      </c>
      <c r="AC61" s="146" t="str">
        <f t="shared" si="18"/>
        <v/>
      </c>
      <c r="AD61" s="148" t="str">
        <f t="shared" si="5"/>
        <v/>
      </c>
      <c r="AE61" s="961"/>
      <c r="AF61" s="188"/>
      <c r="AG61" s="189"/>
      <c r="AH61" s="190"/>
      <c r="AI61" s="191"/>
      <c r="AJ61" s="190"/>
      <c r="AK61" s="190"/>
      <c r="AL61" s="190"/>
      <c r="AM61" s="619"/>
      <c r="AN61" s="584"/>
      <c r="AO61" s="600"/>
      <c r="AP61" s="139"/>
      <c r="AQ61" s="137"/>
      <c r="AR61" s="139"/>
      <c r="AS61" s="137"/>
      <c r="AT61" s="138"/>
      <c r="AU61" s="139"/>
      <c r="AV61" s="137"/>
      <c r="AW61" s="139"/>
      <c r="AX61" s="137"/>
      <c r="AY61" s="138"/>
      <c r="AZ61" s="139"/>
      <c r="BA61" s="137"/>
      <c r="BB61" s="155"/>
      <c r="BC61" s="155"/>
      <c r="BD61" s="156"/>
      <c r="BE61" s="156"/>
      <c r="BF61" s="156"/>
    </row>
    <row r="62" spans="1:58" ht="27" customHeight="1" thickBot="1">
      <c r="A62" s="958"/>
      <c r="B62" s="974"/>
      <c r="C62" s="953"/>
      <c r="D62" s="953"/>
      <c r="E62" s="953"/>
      <c r="F62" s="953"/>
      <c r="G62" s="953"/>
      <c r="H62" s="953"/>
      <c r="I62" s="953"/>
      <c r="J62" s="953"/>
      <c r="K62" s="953"/>
      <c r="L62" s="953"/>
      <c r="M62" s="953"/>
      <c r="N62" s="953"/>
      <c r="O62" s="953"/>
      <c r="P62" s="202"/>
      <c r="Q62" s="169"/>
      <c r="R62" s="170" t="str">
        <f t="shared" si="0"/>
        <v/>
      </c>
      <c r="S62" s="171"/>
      <c r="T62" s="171"/>
      <c r="U62" s="172" t="str">
        <f t="shared" si="1"/>
        <v/>
      </c>
      <c r="V62" s="171"/>
      <c r="W62" s="171"/>
      <c r="X62" s="171"/>
      <c r="Y62" s="173" t="str">
        <f>IFERROR(IF(AND(R61="Probabilidad",R62="Probabilidad"),(AA61-(+AA61*U62)),IF(R62="Probabilidad",(J57-(+J57*U62)),IF(R62="Impacto",AA61,""))),"")</f>
        <v/>
      </c>
      <c r="Z62" s="174" t="str">
        <f t="shared" si="2"/>
        <v/>
      </c>
      <c r="AA62" s="172" t="str">
        <f t="shared" si="3"/>
        <v/>
      </c>
      <c r="AB62" s="174" t="str">
        <f t="shared" si="4"/>
        <v/>
      </c>
      <c r="AC62" s="172" t="str">
        <f t="shared" si="18"/>
        <v/>
      </c>
      <c r="AD62" s="174" t="str">
        <f t="shared" si="5"/>
        <v/>
      </c>
      <c r="AE62" s="962"/>
      <c r="AF62" s="205"/>
      <c r="AG62" s="172"/>
      <c r="AH62" s="206"/>
      <c r="AI62" s="202"/>
      <c r="AJ62" s="206"/>
      <c r="AK62" s="206"/>
      <c r="AL62" s="195"/>
      <c r="AM62" s="619"/>
      <c r="AN62" s="584"/>
      <c r="AO62" s="600"/>
      <c r="AP62" s="139"/>
      <c r="AQ62" s="137"/>
      <c r="AR62" s="139"/>
      <c r="AS62" s="137"/>
      <c r="AT62" s="138"/>
      <c r="AU62" s="139"/>
      <c r="AV62" s="137"/>
      <c r="AW62" s="139"/>
      <c r="AX62" s="137"/>
      <c r="AY62" s="138"/>
      <c r="AZ62" s="139"/>
      <c r="BA62" s="137"/>
      <c r="BB62" s="155"/>
      <c r="BC62" s="155"/>
      <c r="BD62" s="156"/>
      <c r="BE62" s="156"/>
      <c r="BF62" s="156"/>
    </row>
    <row r="63" spans="1:58" ht="159.75" customHeight="1">
      <c r="A63" s="956">
        <v>10</v>
      </c>
      <c r="B63" s="970" t="s">
        <v>289</v>
      </c>
      <c r="C63" s="952" t="s">
        <v>820</v>
      </c>
      <c r="D63" s="952" t="s">
        <v>934</v>
      </c>
      <c r="E63" s="952" t="s">
        <v>935</v>
      </c>
      <c r="F63" s="952" t="s">
        <v>936</v>
      </c>
      <c r="G63" s="952" t="s">
        <v>824</v>
      </c>
      <c r="H63" s="952">
        <v>365</v>
      </c>
      <c r="I63" s="954" t="str">
        <f>IF(H63&lt;=0,"",IF(H63&lt;=2,"Muy Baja",IF(H63&lt;=24,"Baja",IF(H63&lt;=500,"Media",IF(H63&lt;=5000,"Alta","Muy Alta")))))</f>
        <v>Media</v>
      </c>
      <c r="J63" s="955">
        <f>IF(I63="","",IF(I63="Muy Baja",0.2,IF(I63="Baja",0.4,IF(I63="Media",0.6,IF(I63="Alta",0.8,IF(I63="Muy Alta",1,))))))</f>
        <v>0.6</v>
      </c>
      <c r="K63" s="955" t="s">
        <v>864</v>
      </c>
      <c r="L63" s="955" t="str">
        <f>IF(NOT(ISERROR(MATCH(K63,'[1]Tabla Impacto'!$B$221:$B$223,0))),'[1]Tabla Impacto'!$F$223&amp;"Por favor no seleccionar los criterios de impacto(Afectación Económica o presupuestal y Pérdida Reputacional)",K63)</f>
        <v xml:space="preserve">     El riesgo afecta la imagen de la entidad a nivel nacional, con efecto publicitarios sostenible a nivel país</v>
      </c>
      <c r="M63" s="954" t="str">
        <f>IF(OR(K63='Tabla Impacto'!$C$11,K63='Tabla Impacto'!$D$11),"Leve",IF(OR(K63='Tabla Impacto'!$C$12,K63='Tabla Impacto'!$D$12),"Menor",IF(OR(K63='Tabla Impacto'!$C$13,K63='Tabla Impacto'!$D$13),"Moderado",IF(OR(K63='Tabla Impacto'!$C$14,K63='Tabla Impacto'!$D$14),"Mayor",IF(OR(K63='Tabla Impacto'!$C$15,K63='Tabla Impacto'!$D$15),"Catastrófico","")))))</f>
        <v>Catastrófico</v>
      </c>
      <c r="N63" s="955">
        <f>IF(M63="","",IF(M63="Leve",0.2,IF(M63="Menor",0.4,IF(M63="Moderado",0.6,IF(M63="Mayor",0.8,IF(M63="Catastrófico",1,))))))</f>
        <v>1</v>
      </c>
      <c r="O63" s="954"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Extremo</v>
      </c>
      <c r="P63" s="127">
        <v>1</v>
      </c>
      <c r="Q63" s="143" t="s">
        <v>937</v>
      </c>
      <c r="R63" s="127" t="str">
        <f t="shared" si="0"/>
        <v>Probabilidad</v>
      </c>
      <c r="S63" s="128" t="s">
        <v>837</v>
      </c>
      <c r="T63" s="128" t="s">
        <v>828</v>
      </c>
      <c r="U63" s="129" t="str">
        <f t="shared" si="1"/>
        <v>40%</v>
      </c>
      <c r="V63" s="128" t="s">
        <v>842</v>
      </c>
      <c r="W63" s="128" t="s">
        <v>830</v>
      </c>
      <c r="X63" s="128" t="s">
        <v>831</v>
      </c>
      <c r="Y63" s="130">
        <f>IFERROR(IF(R63="Probabilidad",(J63-(+J63*U63)),IF(R63="Impacto",J63,"")),"")</f>
        <v>0.36</v>
      </c>
      <c r="Z63" s="131" t="str">
        <f t="shared" si="2"/>
        <v>Baja</v>
      </c>
      <c r="AA63" s="129">
        <f t="shared" si="3"/>
        <v>0.36</v>
      </c>
      <c r="AB63" s="131" t="str">
        <f t="shared" si="4"/>
        <v>Catastrófico</v>
      </c>
      <c r="AC63" s="129">
        <f>IFERROR(IF(R63="Impacto",(N63-(+N63*U63)),IF(R63="Probabilidad",N63,"")),"")</f>
        <v>1</v>
      </c>
      <c r="AD63" s="131" t="str">
        <f t="shared" si="5"/>
        <v>Extremo</v>
      </c>
      <c r="AE63" s="960" t="s">
        <v>832</v>
      </c>
      <c r="AF63" s="814" t="s">
        <v>938</v>
      </c>
      <c r="AG63" s="231">
        <v>1</v>
      </c>
      <c r="AH63" s="191" t="s">
        <v>939</v>
      </c>
      <c r="AI63" s="152" t="s">
        <v>940</v>
      </c>
      <c r="AJ63" s="232">
        <v>44562</v>
      </c>
      <c r="AK63" s="232">
        <v>44895</v>
      </c>
      <c r="AL63" s="233">
        <v>6</v>
      </c>
      <c r="AM63" s="721" t="s">
        <v>3040</v>
      </c>
      <c r="AN63" s="722" t="s">
        <v>3041</v>
      </c>
      <c r="AO63" s="723" t="s">
        <v>3042</v>
      </c>
      <c r="AP63" s="139">
        <v>44684</v>
      </c>
      <c r="AQ63" s="860" t="s">
        <v>3167</v>
      </c>
      <c r="AR63" s="139"/>
      <c r="AS63" s="137"/>
      <c r="AT63" s="138"/>
      <c r="AU63" s="139"/>
      <c r="AV63" s="137"/>
      <c r="AW63" s="139"/>
      <c r="AX63" s="137"/>
      <c r="AY63" s="138"/>
      <c r="AZ63" s="139"/>
      <c r="BA63" s="137"/>
      <c r="BB63" s="155"/>
      <c r="BC63" s="155"/>
      <c r="BD63" s="156"/>
      <c r="BE63" s="156"/>
      <c r="BF63" s="156"/>
    </row>
    <row r="64" spans="1:58" ht="159.75" customHeight="1">
      <c r="A64" s="957"/>
      <c r="B64" s="973"/>
      <c r="C64" s="899"/>
      <c r="D64" s="899"/>
      <c r="E64" s="899"/>
      <c r="F64" s="899"/>
      <c r="G64" s="899"/>
      <c r="H64" s="899"/>
      <c r="I64" s="899"/>
      <c r="J64" s="899"/>
      <c r="K64" s="899"/>
      <c r="L64" s="899"/>
      <c r="M64" s="899"/>
      <c r="N64" s="899"/>
      <c r="O64" s="899"/>
      <c r="P64" s="191">
        <v>2</v>
      </c>
      <c r="Q64" s="143" t="s">
        <v>941</v>
      </c>
      <c r="R64" s="144" t="str">
        <f t="shared" si="0"/>
        <v>Probabilidad</v>
      </c>
      <c r="S64" s="145" t="s">
        <v>837</v>
      </c>
      <c r="T64" s="145" t="s">
        <v>828</v>
      </c>
      <c r="U64" s="146" t="str">
        <f t="shared" si="1"/>
        <v>40%</v>
      </c>
      <c r="V64" s="145" t="s">
        <v>842</v>
      </c>
      <c r="W64" s="145" t="s">
        <v>830</v>
      </c>
      <c r="X64" s="145" t="s">
        <v>831</v>
      </c>
      <c r="Y64" s="147">
        <f>IFERROR(IF(AND(R63="Probabilidad",R64="Probabilidad"),(AA63-(+AA63*U64)),IF(R64="Probabilidad",(J63-(+J63*U64)),IF(R64="Impacto",AA63,""))),"")</f>
        <v>0.216</v>
      </c>
      <c r="Z64" s="148" t="str">
        <f t="shared" si="2"/>
        <v>Baja</v>
      </c>
      <c r="AA64" s="146">
        <f t="shared" si="3"/>
        <v>0.216</v>
      </c>
      <c r="AB64" s="148" t="str">
        <f t="shared" si="4"/>
        <v>Catastrófico</v>
      </c>
      <c r="AC64" s="146">
        <f>IFERROR(IF(AND(R63="Impacto",R64="Impacto"),(AC63-(+AC63*U64)),IF(R64="Impacto",($N$63-(+$N$63*U64)),IF(R64="Probabilidad",AC63,""))),"")</f>
        <v>1</v>
      </c>
      <c r="AD64" s="148" t="str">
        <f t="shared" si="5"/>
        <v>Extremo</v>
      </c>
      <c r="AE64" s="961"/>
      <c r="AF64" s="188"/>
      <c r="AG64" s="189"/>
      <c r="AH64" s="190"/>
      <c r="AI64" s="191"/>
      <c r="AJ64" s="190"/>
      <c r="AK64" s="190"/>
      <c r="AL64" s="190"/>
      <c r="AM64" s="724"/>
      <c r="AN64" s="665"/>
      <c r="AO64" s="655"/>
      <c r="AP64" s="234"/>
      <c r="AQ64" s="235"/>
      <c r="AR64" s="234"/>
      <c r="AS64" s="235"/>
      <c r="AT64" s="189"/>
      <c r="AU64" s="234"/>
      <c r="AV64" s="235"/>
      <c r="AW64" s="234"/>
      <c r="AX64" s="235"/>
      <c r="AY64" s="189"/>
      <c r="AZ64" s="234"/>
      <c r="BA64" s="235"/>
      <c r="BB64" s="156"/>
      <c r="BC64" s="156"/>
      <c r="BD64" s="156"/>
      <c r="BE64" s="156"/>
      <c r="BF64" s="156"/>
    </row>
    <row r="65" spans="1:58" ht="159.75" customHeight="1">
      <c r="A65" s="957"/>
      <c r="B65" s="973"/>
      <c r="C65" s="899"/>
      <c r="D65" s="899"/>
      <c r="E65" s="899"/>
      <c r="F65" s="899"/>
      <c r="G65" s="899"/>
      <c r="H65" s="899"/>
      <c r="I65" s="899"/>
      <c r="J65" s="899"/>
      <c r="K65" s="899"/>
      <c r="L65" s="899"/>
      <c r="M65" s="899"/>
      <c r="N65" s="899"/>
      <c r="O65" s="899"/>
      <c r="P65" s="191">
        <v>3</v>
      </c>
      <c r="Q65" s="143" t="s">
        <v>942</v>
      </c>
      <c r="R65" s="144" t="str">
        <f t="shared" si="0"/>
        <v>Probabilidad</v>
      </c>
      <c r="S65" s="145" t="s">
        <v>837</v>
      </c>
      <c r="T65" s="145" t="s">
        <v>828</v>
      </c>
      <c r="U65" s="146" t="str">
        <f t="shared" si="1"/>
        <v>40%</v>
      </c>
      <c r="V65" s="145" t="s">
        <v>842</v>
      </c>
      <c r="W65" s="145" t="s">
        <v>830</v>
      </c>
      <c r="X65" s="145" t="s">
        <v>831</v>
      </c>
      <c r="Y65" s="147">
        <f>IFERROR(IF(AND(R64="Probabilidad",R65="Probabilidad"),(AA64-(+AA64*U65)),IF(R65="Probabilidad",(J63-(+J63*U65)),IF(R65="Impacto",AA64,""))),"")</f>
        <v>0.12959999999999999</v>
      </c>
      <c r="Z65" s="148" t="str">
        <f t="shared" si="2"/>
        <v>Muy Baja</v>
      </c>
      <c r="AA65" s="146">
        <f t="shared" si="3"/>
        <v>0.12959999999999999</v>
      </c>
      <c r="AB65" s="148" t="str">
        <f t="shared" si="4"/>
        <v>Catastrófico</v>
      </c>
      <c r="AC65" s="146">
        <f t="shared" ref="AC65:AC68" si="19">IFERROR(IF(AND(R64="Impacto",R65="Impacto"),(AC64-(+AC64*U65)),IF(AND(R64="Probabilidad",R65="Impacto"),(AC63-(+AC63*U65)),IF(R65="Probabilidad",AC64,""))),"")</f>
        <v>1</v>
      </c>
      <c r="AD65" s="148" t="str">
        <f t="shared" si="5"/>
        <v>Extremo</v>
      </c>
      <c r="AE65" s="961"/>
      <c r="AF65" s="188"/>
      <c r="AG65" s="189"/>
      <c r="AH65" s="190"/>
      <c r="AI65" s="191"/>
      <c r="AJ65" s="190"/>
      <c r="AK65" s="190"/>
      <c r="AL65" s="190"/>
      <c r="AM65" s="724"/>
      <c r="AN65" s="665"/>
      <c r="AO65" s="655"/>
      <c r="AP65" s="234"/>
      <c r="AQ65" s="235"/>
      <c r="AR65" s="234"/>
      <c r="AS65" s="235"/>
      <c r="AT65" s="189"/>
      <c r="AU65" s="234"/>
      <c r="AV65" s="235"/>
      <c r="AW65" s="234"/>
      <c r="AX65" s="235"/>
      <c r="AY65" s="189"/>
      <c r="AZ65" s="234"/>
      <c r="BA65" s="235"/>
      <c r="BB65" s="156"/>
      <c r="BC65" s="156"/>
      <c r="BD65" s="156"/>
      <c r="BE65" s="156"/>
      <c r="BF65" s="156"/>
    </row>
    <row r="66" spans="1:58" ht="159.75" customHeight="1">
      <c r="A66" s="957"/>
      <c r="B66" s="973"/>
      <c r="C66" s="899"/>
      <c r="D66" s="899"/>
      <c r="E66" s="899"/>
      <c r="F66" s="899"/>
      <c r="G66" s="899"/>
      <c r="H66" s="899"/>
      <c r="I66" s="899"/>
      <c r="J66" s="899"/>
      <c r="K66" s="899"/>
      <c r="L66" s="899"/>
      <c r="M66" s="899"/>
      <c r="N66" s="899"/>
      <c r="O66" s="899"/>
      <c r="P66" s="191">
        <v>4</v>
      </c>
      <c r="Q66" s="143" t="s">
        <v>943</v>
      </c>
      <c r="R66" s="144" t="str">
        <f t="shared" si="0"/>
        <v>Impacto</v>
      </c>
      <c r="S66" s="145" t="s">
        <v>841</v>
      </c>
      <c r="T66" s="145" t="s">
        <v>828</v>
      </c>
      <c r="U66" s="146" t="str">
        <f t="shared" si="1"/>
        <v>25%</v>
      </c>
      <c r="V66" s="145" t="s">
        <v>842</v>
      </c>
      <c r="W66" s="145" t="s">
        <v>830</v>
      </c>
      <c r="X66" s="145" t="s">
        <v>831</v>
      </c>
      <c r="Y66" s="147">
        <f>IFERROR(IF(AND(R65="Probabilidad",R66="Probabilidad"),(AA65-(+AA65*U66)),IF(R66="Probabilidad",(J63-(+J63*U66)),IF(R66="Impacto",AA65,""))),"")</f>
        <v>0.12959999999999999</v>
      </c>
      <c r="Z66" s="148" t="str">
        <f t="shared" si="2"/>
        <v>Muy Baja</v>
      </c>
      <c r="AA66" s="146">
        <f t="shared" si="3"/>
        <v>0.12959999999999999</v>
      </c>
      <c r="AB66" s="148" t="str">
        <f t="shared" si="4"/>
        <v>Mayor</v>
      </c>
      <c r="AC66" s="146">
        <f t="shared" si="19"/>
        <v>0.75</v>
      </c>
      <c r="AD66" s="148" t="str">
        <f t="shared" si="5"/>
        <v>Alto</v>
      </c>
      <c r="AE66" s="961"/>
      <c r="AF66" s="188"/>
      <c r="AG66" s="189"/>
      <c r="AH66" s="190"/>
      <c r="AI66" s="191"/>
      <c r="AJ66" s="190"/>
      <c r="AK66" s="190"/>
      <c r="AL66" s="190"/>
      <c r="AM66" s="724"/>
      <c r="AN66" s="665"/>
      <c r="AO66" s="655"/>
      <c r="AP66" s="234"/>
      <c r="AQ66" s="235"/>
      <c r="AR66" s="234"/>
      <c r="AS66" s="235"/>
      <c r="AT66" s="189"/>
      <c r="AU66" s="234"/>
      <c r="AV66" s="235"/>
      <c r="AW66" s="234"/>
      <c r="AX66" s="235"/>
      <c r="AY66" s="189"/>
      <c r="AZ66" s="234"/>
      <c r="BA66" s="235"/>
      <c r="BB66" s="156"/>
      <c r="BC66" s="156"/>
      <c r="BD66" s="156"/>
      <c r="BE66" s="156"/>
      <c r="BF66" s="156"/>
    </row>
    <row r="67" spans="1:58" ht="21" customHeight="1">
      <c r="A67" s="957"/>
      <c r="B67" s="973"/>
      <c r="C67" s="899"/>
      <c r="D67" s="899"/>
      <c r="E67" s="899"/>
      <c r="F67" s="899"/>
      <c r="G67" s="899"/>
      <c r="H67" s="899"/>
      <c r="I67" s="899"/>
      <c r="J67" s="899"/>
      <c r="K67" s="899"/>
      <c r="L67" s="899"/>
      <c r="M67" s="899"/>
      <c r="N67" s="899"/>
      <c r="O67" s="899"/>
      <c r="P67" s="191"/>
      <c r="Q67" s="143"/>
      <c r="R67" s="144" t="str">
        <f t="shared" si="0"/>
        <v/>
      </c>
      <c r="S67" s="145"/>
      <c r="T67" s="145"/>
      <c r="U67" s="146" t="str">
        <f t="shared" si="1"/>
        <v/>
      </c>
      <c r="V67" s="145"/>
      <c r="W67" s="145"/>
      <c r="X67" s="145"/>
      <c r="Y67" s="147" t="str">
        <f>IFERROR(IF(AND(R66="Probabilidad",R67="Probabilidad"),(AA66-(+AA66*U67)),IF(R67="Probabilidad",(J63-(+J63*U67)),IF(R67="Impacto",AA66,""))),"")</f>
        <v/>
      </c>
      <c r="Z67" s="148" t="str">
        <f t="shared" si="2"/>
        <v/>
      </c>
      <c r="AA67" s="146" t="str">
        <f t="shared" si="3"/>
        <v/>
      </c>
      <c r="AB67" s="148" t="str">
        <f t="shared" si="4"/>
        <v/>
      </c>
      <c r="AC67" s="146" t="str">
        <f t="shared" si="19"/>
        <v/>
      </c>
      <c r="AD67" s="148" t="str">
        <f t="shared" si="5"/>
        <v/>
      </c>
      <c r="AE67" s="961"/>
      <c r="AF67" s="188"/>
      <c r="AG67" s="189"/>
      <c r="AH67" s="190"/>
      <c r="AI67" s="191"/>
      <c r="AJ67" s="190"/>
      <c r="AK67" s="190"/>
      <c r="AL67" s="190"/>
      <c r="AM67" s="724"/>
      <c r="AN67" s="665"/>
      <c r="AO67" s="655"/>
      <c r="AP67" s="234"/>
      <c r="AQ67" s="235"/>
      <c r="AR67" s="234"/>
      <c r="AS67" s="235"/>
      <c r="AT67" s="189"/>
      <c r="AU67" s="234"/>
      <c r="AV67" s="235"/>
      <c r="AW67" s="234"/>
      <c r="AX67" s="235"/>
      <c r="AY67" s="189"/>
      <c r="AZ67" s="234"/>
      <c r="BA67" s="235"/>
      <c r="BB67" s="156"/>
      <c r="BC67" s="156"/>
      <c r="BD67" s="156"/>
      <c r="BE67" s="156"/>
      <c r="BF67" s="156"/>
    </row>
    <row r="68" spans="1:58" ht="21" customHeight="1" thickBot="1">
      <c r="A68" s="958"/>
      <c r="B68" s="974"/>
      <c r="C68" s="953"/>
      <c r="D68" s="953"/>
      <c r="E68" s="953"/>
      <c r="F68" s="953"/>
      <c r="G68" s="953"/>
      <c r="H68" s="953"/>
      <c r="I68" s="953"/>
      <c r="J68" s="953"/>
      <c r="K68" s="953"/>
      <c r="L68" s="953"/>
      <c r="M68" s="953"/>
      <c r="N68" s="953"/>
      <c r="O68" s="953"/>
      <c r="P68" s="202"/>
      <c r="Q68" s="143"/>
      <c r="R68" s="170" t="str">
        <f t="shared" si="0"/>
        <v/>
      </c>
      <c r="S68" s="171"/>
      <c r="T68" s="171"/>
      <c r="U68" s="172" t="str">
        <f t="shared" si="1"/>
        <v/>
      </c>
      <c r="V68" s="171"/>
      <c r="W68" s="171"/>
      <c r="X68" s="171"/>
      <c r="Y68" s="173" t="str">
        <f>IFERROR(IF(AND(R67="Probabilidad",R68="Probabilidad"),(AA67-(+AA67*U68)),IF(R68="Probabilidad",(J63-(+J63*U68)),IF(R68="Impacto",AA67,""))),"")</f>
        <v/>
      </c>
      <c r="Z68" s="174" t="str">
        <f t="shared" si="2"/>
        <v/>
      </c>
      <c r="AA68" s="172" t="str">
        <f t="shared" si="3"/>
        <v/>
      </c>
      <c r="AB68" s="174" t="str">
        <f t="shared" si="4"/>
        <v/>
      </c>
      <c r="AC68" s="172" t="str">
        <f t="shared" si="19"/>
        <v/>
      </c>
      <c r="AD68" s="174" t="str">
        <f t="shared" si="5"/>
        <v/>
      </c>
      <c r="AE68" s="962"/>
      <c r="AF68" s="205"/>
      <c r="AG68" s="172"/>
      <c r="AH68" s="206"/>
      <c r="AI68" s="202"/>
      <c r="AJ68" s="206"/>
      <c r="AK68" s="206"/>
      <c r="AL68" s="195"/>
      <c r="AM68" s="724"/>
      <c r="AN68" s="665"/>
      <c r="AO68" s="655"/>
      <c r="AP68" s="234"/>
      <c r="AQ68" s="235"/>
      <c r="AR68" s="234"/>
      <c r="AS68" s="235"/>
      <c r="AT68" s="189"/>
      <c r="AU68" s="234"/>
      <c r="AV68" s="235"/>
      <c r="AW68" s="234"/>
      <c r="AX68" s="235"/>
      <c r="AY68" s="189"/>
      <c r="AZ68" s="234"/>
      <c r="BA68" s="235"/>
      <c r="BB68" s="156"/>
      <c r="BC68" s="156"/>
      <c r="BD68" s="156"/>
      <c r="BE68" s="156"/>
      <c r="BF68" s="156"/>
    </row>
    <row r="69" spans="1:58" ht="159.75" customHeight="1">
      <c r="A69" s="956">
        <v>11</v>
      </c>
      <c r="B69" s="970" t="s">
        <v>289</v>
      </c>
      <c r="C69" s="952" t="s">
        <v>873</v>
      </c>
      <c r="D69" s="952" t="s">
        <v>944</v>
      </c>
      <c r="E69" s="952" t="s">
        <v>945</v>
      </c>
      <c r="F69" s="952" t="s">
        <v>697</v>
      </c>
      <c r="G69" s="952" t="s">
        <v>946</v>
      </c>
      <c r="H69" s="952">
        <v>365</v>
      </c>
      <c r="I69" s="954" t="str">
        <f>IF(H69&lt;=0,"",IF(H69&lt;=2,"Muy Baja",IF(H69&lt;=24,"Baja",IF(H69&lt;=500,"Media",IF(H69&lt;=5000,"Alta","Muy Alta")))))</f>
        <v>Media</v>
      </c>
      <c r="J69" s="955">
        <f>IF(I69="","",IF(I69="Muy Baja",0.2,IF(I69="Baja",0.4,IF(I69="Media",0.6,IF(I69="Alta",0.8,IF(I69="Muy Alta",1,))))))</f>
        <v>0.6</v>
      </c>
      <c r="K69" s="955" t="s">
        <v>864</v>
      </c>
      <c r="L69" s="955" t="str">
        <f>IF(NOT(ISERROR(MATCH(K69,'[1]Tabla Impacto'!$B$221:$B$223,0))),'[1]Tabla Impacto'!$F$223&amp;"Por favor no seleccionar los criterios de impacto(Afectación Económica o presupuestal y Pérdida Reputacional)",K69)</f>
        <v xml:space="preserve">     El riesgo afecta la imagen de la entidad a nivel nacional, con efecto publicitarios sostenible a nivel país</v>
      </c>
      <c r="M69" s="954" t="str">
        <f>IF(OR(K69='Tabla Impacto'!$C$11,K69='Tabla Impacto'!$D$11),"Leve",IF(OR(K69='Tabla Impacto'!$C$12,K69='Tabla Impacto'!$D$12),"Menor",IF(OR(K69='Tabla Impacto'!$C$13,K69='Tabla Impacto'!$D$13),"Moderado",IF(OR(K69='Tabla Impacto'!$C$14,K69='Tabla Impacto'!$D$14),"Mayor",IF(OR(K69='Tabla Impacto'!$C$15,K69='Tabla Impacto'!$D$15),"Catastrófico","")))))</f>
        <v>Catastrófico</v>
      </c>
      <c r="N69" s="955">
        <f>IF(M69="","",IF(M69="Leve",0.2,IF(M69="Menor",0.4,IF(M69="Moderado",0.6,IF(M69="Mayor",0.8,IF(M69="Catastrófico",1,))))))</f>
        <v>1</v>
      </c>
      <c r="O69" s="954" t="str">
        <f>IF(OR(AND(I69="Muy Baja",M69="Leve"),AND(I69="Muy Baja",M69="Menor"),AND(I69="Baja",M69="Leve")),"Bajo",IF(OR(AND(I69="Muy baja",M69="Moderado"),AND(I69="Baja",M69="Menor"),AND(I69="Baja",M69="Moderado"),AND(I69="Media",M69="Leve"),AND(I69="Media",M69="Menor"),AND(I69="Media",M69="Moderado"),AND(I69="Alta",M69="Leve"),AND(I69="Alta",M69="Menor")),"Moderado",IF(OR(AND(I69="Muy Baja",M69="Mayor"),AND(I69="Baja",M69="Mayor"),AND(I69="Media",M69="Mayor"),AND(I69="Alta",M69="Moderado"),AND(I69="Alta",M69="Mayor"),AND(I69="Muy Alta",M69="Leve"),AND(I69="Muy Alta",M69="Menor"),AND(I69="Muy Alta",M69="Moderado"),AND(I69="Muy Alta",M69="Mayor")),"Alto",IF(OR(AND(I69="Muy Baja",M69="Catastrófico"),AND(I69="Baja",M69="Catastrófico"),AND(I69="Media",M69="Catastrófico"),AND(I69="Alta",M69="Catastrófico"),AND(I69="Muy Alta",M69="Catastrófico")),"Extremo",""))))</f>
        <v>Extremo</v>
      </c>
      <c r="P69" s="127">
        <v>1</v>
      </c>
      <c r="Q69" s="143" t="s">
        <v>947</v>
      </c>
      <c r="R69" s="127" t="str">
        <f t="shared" si="0"/>
        <v>Probabilidad</v>
      </c>
      <c r="S69" s="128" t="s">
        <v>837</v>
      </c>
      <c r="T69" s="128" t="s">
        <v>948</v>
      </c>
      <c r="U69" s="129" t="str">
        <f t="shared" si="1"/>
        <v>50%</v>
      </c>
      <c r="V69" s="128" t="s">
        <v>829</v>
      </c>
      <c r="W69" s="128" t="s">
        <v>830</v>
      </c>
      <c r="X69" s="128" t="s">
        <v>831</v>
      </c>
      <c r="Y69" s="130">
        <f>IFERROR(IF(R69="Probabilidad",(J69-(+J69*U69)),IF(R69="Impacto",J69,"")),"")</f>
        <v>0.3</v>
      </c>
      <c r="Z69" s="131" t="str">
        <f t="shared" si="2"/>
        <v>Baja</v>
      </c>
      <c r="AA69" s="129">
        <f t="shared" si="3"/>
        <v>0.3</v>
      </c>
      <c r="AB69" s="131" t="str">
        <f t="shared" si="4"/>
        <v>Catastrófico</v>
      </c>
      <c r="AC69" s="129">
        <f>IFERROR(IF(R69="Impacto",(N69-(+N69*U69)),IF(R69="Probabilidad",N69,"")),"")</f>
        <v>1</v>
      </c>
      <c r="AD69" s="131" t="str">
        <f t="shared" si="5"/>
        <v>Extremo</v>
      </c>
      <c r="AE69" s="960" t="s">
        <v>832</v>
      </c>
      <c r="AF69" s="800" t="s">
        <v>949</v>
      </c>
      <c r="AG69" s="150">
        <v>1</v>
      </c>
      <c r="AH69" s="151" t="s">
        <v>950</v>
      </c>
      <c r="AI69" s="152" t="s">
        <v>940</v>
      </c>
      <c r="AJ69" s="232">
        <v>44562</v>
      </c>
      <c r="AK69" s="232">
        <v>44895</v>
      </c>
      <c r="AL69" s="167">
        <v>3</v>
      </c>
      <c r="AM69" s="721" t="s">
        <v>3040</v>
      </c>
      <c r="AN69" s="722" t="s">
        <v>3043</v>
      </c>
      <c r="AO69" s="723" t="s">
        <v>3044</v>
      </c>
      <c r="AP69" s="139">
        <v>44684</v>
      </c>
      <c r="AQ69" s="851" t="s">
        <v>3167</v>
      </c>
      <c r="AR69" s="139"/>
      <c r="AS69" s="137"/>
      <c r="AT69" s="138"/>
      <c r="AU69" s="139"/>
      <c r="AV69" s="137"/>
      <c r="AW69" s="139"/>
      <c r="AX69" s="137"/>
      <c r="AY69" s="138"/>
      <c r="AZ69" s="139"/>
      <c r="BA69" s="137"/>
      <c r="BB69" s="155"/>
      <c r="BC69" s="155"/>
      <c r="BD69" s="156"/>
      <c r="BE69" s="156"/>
      <c r="BF69" s="156"/>
    </row>
    <row r="70" spans="1:58" ht="159.75" customHeight="1">
      <c r="A70" s="957"/>
      <c r="B70" s="973"/>
      <c r="C70" s="899"/>
      <c r="D70" s="899"/>
      <c r="E70" s="899"/>
      <c r="F70" s="899"/>
      <c r="G70" s="899"/>
      <c r="H70" s="899"/>
      <c r="I70" s="899"/>
      <c r="J70" s="899"/>
      <c r="K70" s="899"/>
      <c r="L70" s="899"/>
      <c r="M70" s="899"/>
      <c r="N70" s="899"/>
      <c r="O70" s="899"/>
      <c r="P70" s="191">
        <v>2</v>
      </c>
      <c r="Q70" s="143" t="s">
        <v>951</v>
      </c>
      <c r="R70" s="144" t="str">
        <f t="shared" si="0"/>
        <v>Probabilidad</v>
      </c>
      <c r="S70" s="145" t="s">
        <v>827</v>
      </c>
      <c r="T70" s="145" t="s">
        <v>828</v>
      </c>
      <c r="U70" s="146" t="str">
        <f t="shared" si="1"/>
        <v>30%</v>
      </c>
      <c r="V70" s="145" t="s">
        <v>842</v>
      </c>
      <c r="W70" s="145" t="s">
        <v>830</v>
      </c>
      <c r="X70" s="145" t="s">
        <v>831</v>
      </c>
      <c r="Y70" s="147">
        <f>IFERROR(IF(AND(R69="Probabilidad",R70="Probabilidad"),(AA69-(+AA69*U70)),IF(R70="Probabilidad",(J69-(+J69*U70)),IF(R70="Impacto",AA69,""))),"")</f>
        <v>0.21</v>
      </c>
      <c r="Z70" s="148" t="str">
        <f t="shared" si="2"/>
        <v>Baja</v>
      </c>
      <c r="AA70" s="146">
        <f t="shared" si="3"/>
        <v>0.21</v>
      </c>
      <c r="AB70" s="148" t="str">
        <f t="shared" si="4"/>
        <v>Catastrófico</v>
      </c>
      <c r="AC70" s="146">
        <f>IFERROR(IF(AND(R69="Impacto",R70="Impacto"),(AC69-(+AC69*U70)),IF(R70="Impacto",($N$69-(+$N$69*U70)),IF(R70="Probabilidad",AC69,""))),"")</f>
        <v>1</v>
      </c>
      <c r="AD70" s="148" t="str">
        <f t="shared" si="5"/>
        <v>Extremo</v>
      </c>
      <c r="AE70" s="961"/>
      <c r="AF70" s="188"/>
      <c r="AG70" s="189"/>
      <c r="AH70" s="190"/>
      <c r="AI70" s="191"/>
      <c r="AJ70" s="190"/>
      <c r="AK70" s="190"/>
      <c r="AL70" s="190"/>
      <c r="AM70" s="724"/>
      <c r="AN70" s="665"/>
      <c r="AO70" s="655"/>
      <c r="AP70" s="234"/>
      <c r="AQ70" s="235"/>
      <c r="AR70" s="234"/>
      <c r="AS70" s="235"/>
      <c r="AT70" s="189"/>
      <c r="AU70" s="234"/>
      <c r="AV70" s="235"/>
      <c r="AW70" s="234"/>
      <c r="AX70" s="235"/>
      <c r="AY70" s="189"/>
      <c r="AZ70" s="234"/>
      <c r="BA70" s="235"/>
      <c r="BB70" s="156"/>
      <c r="BC70" s="156"/>
      <c r="BD70" s="156"/>
      <c r="BE70" s="156"/>
      <c r="BF70" s="156"/>
    </row>
    <row r="71" spans="1:58" ht="159.75" customHeight="1">
      <c r="A71" s="957"/>
      <c r="B71" s="973"/>
      <c r="C71" s="899"/>
      <c r="D71" s="899"/>
      <c r="E71" s="899"/>
      <c r="F71" s="899"/>
      <c r="G71" s="899"/>
      <c r="H71" s="899"/>
      <c r="I71" s="899"/>
      <c r="J71" s="899"/>
      <c r="K71" s="899"/>
      <c r="L71" s="899"/>
      <c r="M71" s="899"/>
      <c r="N71" s="899"/>
      <c r="O71" s="899"/>
      <c r="P71" s="191">
        <v>3</v>
      </c>
      <c r="Q71" s="143" t="s">
        <v>952</v>
      </c>
      <c r="R71" s="144" t="str">
        <f t="shared" si="0"/>
        <v>Impacto</v>
      </c>
      <c r="S71" s="145" t="s">
        <v>841</v>
      </c>
      <c r="T71" s="145" t="s">
        <v>828</v>
      </c>
      <c r="U71" s="146" t="str">
        <f t="shared" si="1"/>
        <v>25%</v>
      </c>
      <c r="V71" s="145" t="s">
        <v>829</v>
      </c>
      <c r="W71" s="145" t="s">
        <v>830</v>
      </c>
      <c r="X71" s="145" t="s">
        <v>931</v>
      </c>
      <c r="Y71" s="147">
        <f>IFERROR(IF(AND(R70="Probabilidad",R71="Probabilidad"),(AA70-(+AA70*U71)),IF(R71="Probabilidad",(J69-(+J69*U71)),IF(R71="Impacto",AA70,""))),"")</f>
        <v>0.21</v>
      </c>
      <c r="Z71" s="148" t="str">
        <f t="shared" si="2"/>
        <v>Baja</v>
      </c>
      <c r="AA71" s="146">
        <f t="shared" si="3"/>
        <v>0.21</v>
      </c>
      <c r="AB71" s="148" t="str">
        <f t="shared" si="4"/>
        <v>Mayor</v>
      </c>
      <c r="AC71" s="146">
        <f t="shared" ref="AC71:AC74" si="20">IFERROR(IF(AND(R70="Impacto",R71="Impacto"),(AC70-(+AC70*U71)),IF(AND(R70="Probabilidad",R71="Impacto"),(AC69-(+AC69*U71)),IF(R71="Probabilidad",AC70,""))),"")</f>
        <v>0.75</v>
      </c>
      <c r="AD71" s="148" t="str">
        <f t="shared" si="5"/>
        <v>Alto</v>
      </c>
      <c r="AE71" s="961"/>
      <c r="AF71" s="188"/>
      <c r="AG71" s="189"/>
      <c r="AH71" s="190"/>
      <c r="AI71" s="191"/>
      <c r="AJ71" s="190"/>
      <c r="AK71" s="190"/>
      <c r="AL71" s="190"/>
      <c r="AM71" s="724"/>
      <c r="AN71" s="665"/>
      <c r="AO71" s="655"/>
      <c r="AP71" s="234"/>
      <c r="AQ71" s="235"/>
      <c r="AR71" s="234"/>
      <c r="AS71" s="235"/>
      <c r="AT71" s="189"/>
      <c r="AU71" s="234"/>
      <c r="AV71" s="235"/>
      <c r="AW71" s="234"/>
      <c r="AX71" s="235"/>
      <c r="AY71" s="189"/>
      <c r="AZ71" s="234"/>
      <c r="BA71" s="235"/>
      <c r="BB71" s="156"/>
      <c r="BC71" s="156"/>
      <c r="BD71" s="156"/>
      <c r="BE71" s="156"/>
      <c r="BF71" s="156"/>
    </row>
    <row r="72" spans="1:58" ht="159.75" customHeight="1">
      <c r="A72" s="957"/>
      <c r="B72" s="973"/>
      <c r="C72" s="899"/>
      <c r="D72" s="899"/>
      <c r="E72" s="899"/>
      <c r="F72" s="899"/>
      <c r="G72" s="899"/>
      <c r="H72" s="899"/>
      <c r="I72" s="899"/>
      <c r="J72" s="899"/>
      <c r="K72" s="899"/>
      <c r="L72" s="899"/>
      <c r="M72" s="899"/>
      <c r="N72" s="899"/>
      <c r="O72" s="899"/>
      <c r="P72" s="191">
        <v>4</v>
      </c>
      <c r="Q72" s="143" t="s">
        <v>953</v>
      </c>
      <c r="R72" s="144" t="str">
        <f t="shared" si="0"/>
        <v>Probabilidad</v>
      </c>
      <c r="S72" s="145" t="s">
        <v>837</v>
      </c>
      <c r="T72" s="145" t="s">
        <v>828</v>
      </c>
      <c r="U72" s="146" t="str">
        <f t="shared" si="1"/>
        <v>40%</v>
      </c>
      <c r="V72" s="145" t="s">
        <v>829</v>
      </c>
      <c r="W72" s="145" t="s">
        <v>830</v>
      </c>
      <c r="X72" s="145" t="s">
        <v>831</v>
      </c>
      <c r="Y72" s="147">
        <f>IFERROR(IF(AND(R71="Probabilidad",R72="Probabilidad"),(AA71-(+AA71*U72)),IF(R72="Probabilidad",(J69-(+J69*U72)),IF(R72="Impacto",AA71,""))),"")</f>
        <v>0.36</v>
      </c>
      <c r="Z72" s="148" t="str">
        <f t="shared" si="2"/>
        <v>Baja</v>
      </c>
      <c r="AA72" s="146">
        <f t="shared" si="3"/>
        <v>0.36</v>
      </c>
      <c r="AB72" s="148" t="str">
        <f t="shared" si="4"/>
        <v>Mayor</v>
      </c>
      <c r="AC72" s="146">
        <f t="shared" si="20"/>
        <v>0.75</v>
      </c>
      <c r="AD72" s="148" t="str">
        <f t="shared" si="5"/>
        <v>Alto</v>
      </c>
      <c r="AE72" s="961"/>
      <c r="AF72" s="188"/>
      <c r="AG72" s="189"/>
      <c r="AH72" s="190"/>
      <c r="AI72" s="191"/>
      <c r="AJ72" s="190"/>
      <c r="AK72" s="190"/>
      <c r="AL72" s="190"/>
      <c r="AM72" s="724"/>
      <c r="AN72" s="665"/>
      <c r="AO72" s="655"/>
      <c r="AP72" s="234"/>
      <c r="AQ72" s="235"/>
      <c r="AR72" s="234"/>
      <c r="AS72" s="235"/>
      <c r="AT72" s="189"/>
      <c r="AU72" s="234"/>
      <c r="AV72" s="235"/>
      <c r="AW72" s="234"/>
      <c r="AX72" s="235"/>
      <c r="AY72" s="189"/>
      <c r="AZ72" s="234"/>
      <c r="BA72" s="235"/>
      <c r="BB72" s="156"/>
      <c r="BC72" s="156"/>
      <c r="BD72" s="156"/>
      <c r="BE72" s="156"/>
      <c r="BF72" s="156"/>
    </row>
    <row r="73" spans="1:58" ht="21" customHeight="1">
      <c r="A73" s="957"/>
      <c r="B73" s="973"/>
      <c r="C73" s="899"/>
      <c r="D73" s="899"/>
      <c r="E73" s="899"/>
      <c r="F73" s="899"/>
      <c r="G73" s="899"/>
      <c r="H73" s="899"/>
      <c r="I73" s="899"/>
      <c r="J73" s="899"/>
      <c r="K73" s="899"/>
      <c r="L73" s="899"/>
      <c r="M73" s="899"/>
      <c r="N73" s="899"/>
      <c r="O73" s="899"/>
      <c r="P73" s="191"/>
      <c r="Q73" s="143"/>
      <c r="R73" s="144" t="str">
        <f t="shared" si="0"/>
        <v/>
      </c>
      <c r="S73" s="145"/>
      <c r="T73" s="145"/>
      <c r="U73" s="146" t="str">
        <f t="shared" si="1"/>
        <v/>
      </c>
      <c r="V73" s="145"/>
      <c r="W73" s="145"/>
      <c r="X73" s="145"/>
      <c r="Y73" s="147" t="str">
        <f>IFERROR(IF(AND(R72="Probabilidad",R73="Probabilidad"),(AA72-(+AA72*U73)),IF(R73="Probabilidad",(J69-(+J69*U73)),IF(R73="Impacto",AA72,""))),"")</f>
        <v/>
      </c>
      <c r="Z73" s="148" t="str">
        <f t="shared" si="2"/>
        <v/>
      </c>
      <c r="AA73" s="146" t="str">
        <f t="shared" si="3"/>
        <v/>
      </c>
      <c r="AB73" s="148" t="str">
        <f t="shared" si="4"/>
        <v/>
      </c>
      <c r="AC73" s="146" t="str">
        <f t="shared" si="20"/>
        <v/>
      </c>
      <c r="AD73" s="148" t="str">
        <f t="shared" si="5"/>
        <v/>
      </c>
      <c r="AE73" s="961"/>
      <c r="AF73" s="188"/>
      <c r="AG73" s="189"/>
      <c r="AH73" s="190"/>
      <c r="AI73" s="191"/>
      <c r="AJ73" s="190"/>
      <c r="AK73" s="190"/>
      <c r="AL73" s="190"/>
      <c r="AM73" s="724"/>
      <c r="AN73" s="665"/>
      <c r="AO73" s="655"/>
      <c r="AP73" s="234"/>
      <c r="AQ73" s="235"/>
      <c r="AR73" s="234"/>
      <c r="AS73" s="235"/>
      <c r="AT73" s="189"/>
      <c r="AU73" s="234"/>
      <c r="AV73" s="235"/>
      <c r="AW73" s="234"/>
      <c r="AX73" s="235"/>
      <c r="AY73" s="189"/>
      <c r="AZ73" s="234"/>
      <c r="BA73" s="235"/>
      <c r="BB73" s="156"/>
      <c r="BC73" s="156"/>
      <c r="BD73" s="156"/>
      <c r="BE73" s="156"/>
      <c r="BF73" s="156"/>
    </row>
    <row r="74" spans="1:58" ht="21" customHeight="1" thickBot="1">
      <c r="A74" s="958"/>
      <c r="B74" s="974"/>
      <c r="C74" s="953"/>
      <c r="D74" s="953"/>
      <c r="E74" s="953"/>
      <c r="F74" s="953"/>
      <c r="G74" s="953"/>
      <c r="H74" s="953"/>
      <c r="I74" s="953"/>
      <c r="J74" s="953"/>
      <c r="K74" s="953"/>
      <c r="L74" s="953"/>
      <c r="M74" s="953"/>
      <c r="N74" s="953"/>
      <c r="O74" s="953"/>
      <c r="P74" s="202"/>
      <c r="Q74" s="143"/>
      <c r="R74" s="170" t="str">
        <f t="shared" si="0"/>
        <v/>
      </c>
      <c r="S74" s="171"/>
      <c r="T74" s="171"/>
      <c r="U74" s="172" t="str">
        <f t="shared" si="1"/>
        <v/>
      </c>
      <c r="V74" s="171"/>
      <c r="W74" s="171"/>
      <c r="X74" s="171"/>
      <c r="Y74" s="173" t="str">
        <f>IFERROR(IF(AND(R73="Probabilidad",R74="Probabilidad"),(AA73-(+AA73*U74)),IF(R74="Probabilidad",(J69-(+J69*U74)),IF(R74="Impacto",AA73,""))),"")</f>
        <v/>
      </c>
      <c r="Z74" s="174" t="str">
        <f t="shared" si="2"/>
        <v/>
      </c>
      <c r="AA74" s="172" t="str">
        <f t="shared" si="3"/>
        <v/>
      </c>
      <c r="AB74" s="174" t="str">
        <f t="shared" si="4"/>
        <v/>
      </c>
      <c r="AC74" s="172" t="str">
        <f t="shared" si="20"/>
        <v/>
      </c>
      <c r="AD74" s="174" t="str">
        <f t="shared" si="5"/>
        <v/>
      </c>
      <c r="AE74" s="962"/>
      <c r="AF74" s="205"/>
      <c r="AG74" s="172"/>
      <c r="AH74" s="206"/>
      <c r="AI74" s="202"/>
      <c r="AJ74" s="206"/>
      <c r="AK74" s="206"/>
      <c r="AL74" s="195"/>
      <c r="AM74" s="724"/>
      <c r="AN74" s="665"/>
      <c r="AO74" s="655"/>
      <c r="AP74" s="234"/>
      <c r="AQ74" s="235"/>
      <c r="AR74" s="234"/>
      <c r="AS74" s="235"/>
      <c r="AT74" s="189"/>
      <c r="AU74" s="234"/>
      <c r="AV74" s="235"/>
      <c r="AW74" s="234"/>
      <c r="AX74" s="235"/>
      <c r="AY74" s="189"/>
      <c r="AZ74" s="234"/>
      <c r="BA74" s="235"/>
      <c r="BB74" s="156"/>
      <c r="BC74" s="156"/>
      <c r="BD74" s="156"/>
      <c r="BE74" s="156"/>
      <c r="BF74" s="156"/>
    </row>
    <row r="75" spans="1:58" ht="159.75" customHeight="1">
      <c r="A75" s="956">
        <v>12</v>
      </c>
      <c r="B75" s="970" t="s">
        <v>289</v>
      </c>
      <c r="C75" s="952" t="s">
        <v>820</v>
      </c>
      <c r="D75" s="952" t="s">
        <v>954</v>
      </c>
      <c r="E75" s="952" t="s">
        <v>955</v>
      </c>
      <c r="F75" s="952" t="s">
        <v>745</v>
      </c>
      <c r="G75" s="952" t="s">
        <v>824</v>
      </c>
      <c r="H75" s="952">
        <v>365</v>
      </c>
      <c r="I75" s="954" t="str">
        <f>IF(H75&lt;=0,"",IF(H75&lt;=2,"Muy Baja",IF(H75&lt;=24,"Baja",IF(H75&lt;=500,"Media",IF(H75&lt;=5000,"Alta","Muy Alta")))))</f>
        <v>Media</v>
      </c>
      <c r="J75" s="955">
        <f>IF(I75="","",IF(I75="Muy Baja",0.2,IF(I75="Baja",0.4,IF(I75="Media",0.6,IF(I75="Alta",0.8,IF(I75="Muy Alta",1,))))))</f>
        <v>0.6</v>
      </c>
      <c r="K75" s="955" t="s">
        <v>956</v>
      </c>
      <c r="L75" s="955" t="str">
        <f>IF(NOT(ISERROR(MATCH(K75,'[1]Tabla Impacto'!$B$221:$B$223,0))),'[1]Tabla Impacto'!$F$223&amp;"Por favor no seleccionar los criterios de impacto(Afectación Económica o presupuestal y Pérdida Reputacional)",K75)</f>
        <v xml:space="preserve">     El riesgo afecta la imagen de la entidad internamente, de conocimiento general, nivel interno, de junta dircetiva y accionistas y/o de provedores</v>
      </c>
      <c r="M75" s="954" t="str">
        <f>IF(OR(K75='Tabla Impacto'!$C$11,K75='Tabla Impacto'!$D$11),"Leve",IF(OR(K75='Tabla Impacto'!$C$12,K75='Tabla Impacto'!$D$12),"Menor",IF(OR(K75='Tabla Impacto'!$C$13,K75='Tabla Impacto'!$D$13),"Moderado",IF(OR(K75='Tabla Impacto'!$C$14,K75='Tabla Impacto'!$D$14),"Mayor",IF(OR(K75='Tabla Impacto'!$C$15,K75='Tabla Impacto'!$D$15),"Catastrófico","")))))</f>
        <v>Menor</v>
      </c>
      <c r="N75" s="955">
        <f>IF(M75="","",IF(M75="Leve",0.2,IF(M75="Menor",0.4,IF(M75="Moderado",0.6,IF(M75="Mayor",0.8,IF(M75="Catastrófico",1,))))))</f>
        <v>0.4</v>
      </c>
      <c r="O75" s="954" t="str">
        <f>IF(OR(AND(I75="Muy Baja",M75="Leve"),AND(I75="Muy Baja",M75="Menor"),AND(I75="Baja",M75="Leve")),"Bajo",IF(OR(AND(I75="Muy baja",M75="Moderado"),AND(I75="Baja",M75="Menor"),AND(I75="Baja",M75="Moderado"),AND(I75="Media",M75="Leve"),AND(I75="Media",M75="Menor"),AND(I75="Media",M75="Moderado"),AND(I75="Alta",M75="Leve"),AND(I75="Alta",M75="Menor")),"Moderado",IF(OR(AND(I75="Muy Baja",M75="Mayor"),AND(I75="Baja",M75="Mayor"),AND(I75="Media",M75="Mayor"),AND(I75="Alta",M75="Moderado"),AND(I75="Alta",M75="Mayor"),AND(I75="Muy Alta",M75="Leve"),AND(I75="Muy Alta",M75="Menor"),AND(I75="Muy Alta",M75="Moderado"),AND(I75="Muy Alta",M75="Mayor")),"Alto",IF(OR(AND(I75="Muy Baja",M75="Catastrófico"),AND(I75="Baja",M75="Catastrófico"),AND(I75="Media",M75="Catastrófico"),AND(I75="Alta",M75="Catastrófico"),AND(I75="Muy Alta",M75="Catastrófico")),"Extremo",""))))</f>
        <v>Moderado</v>
      </c>
      <c r="P75" s="127">
        <v>1</v>
      </c>
      <c r="Q75" s="143" t="s">
        <v>957</v>
      </c>
      <c r="R75" s="127" t="str">
        <f t="shared" si="0"/>
        <v>Probabilidad</v>
      </c>
      <c r="S75" s="128" t="s">
        <v>837</v>
      </c>
      <c r="T75" s="128" t="s">
        <v>828</v>
      </c>
      <c r="U75" s="129" t="str">
        <f t="shared" si="1"/>
        <v>40%</v>
      </c>
      <c r="V75" s="128" t="s">
        <v>829</v>
      </c>
      <c r="W75" s="128" t="s">
        <v>830</v>
      </c>
      <c r="X75" s="128" t="s">
        <v>831</v>
      </c>
      <c r="Y75" s="130">
        <f>IFERROR(IF(R75="Probabilidad",(J75-(+J75*U75)),IF(R75="Impacto",J75,"")),"")</f>
        <v>0.36</v>
      </c>
      <c r="Z75" s="131" t="str">
        <f t="shared" si="2"/>
        <v>Baja</v>
      </c>
      <c r="AA75" s="129">
        <f t="shared" si="3"/>
        <v>0.36</v>
      </c>
      <c r="AB75" s="131" t="str">
        <f t="shared" si="4"/>
        <v>Menor</v>
      </c>
      <c r="AC75" s="129">
        <f>IFERROR(IF(R75="Impacto",(N75-(+N75*U75)),IF(R75="Probabilidad",N75,"")),"")</f>
        <v>0.4</v>
      </c>
      <c r="AD75" s="131" t="str">
        <f t="shared" si="5"/>
        <v>Moderado</v>
      </c>
      <c r="AE75" s="960" t="s">
        <v>832</v>
      </c>
      <c r="AF75" s="775" t="s">
        <v>958</v>
      </c>
      <c r="AG75" s="231">
        <v>0.7</v>
      </c>
      <c r="AH75" s="191" t="s">
        <v>959</v>
      </c>
      <c r="AI75" s="152" t="s">
        <v>960</v>
      </c>
      <c r="AJ75" s="232">
        <v>44562</v>
      </c>
      <c r="AK75" s="232">
        <v>44895</v>
      </c>
      <c r="AL75" s="233">
        <v>6</v>
      </c>
      <c r="AM75" s="653" t="s">
        <v>3040</v>
      </c>
      <c r="AN75" s="665" t="s">
        <v>3045</v>
      </c>
      <c r="AO75" s="695" t="s">
        <v>3046</v>
      </c>
      <c r="AP75" s="139">
        <v>44684</v>
      </c>
      <c r="AQ75" s="852" t="s">
        <v>3168</v>
      </c>
      <c r="AR75" s="139"/>
      <c r="AS75" s="137"/>
      <c r="AT75" s="138"/>
      <c r="AU75" s="139"/>
      <c r="AV75" s="137"/>
      <c r="AW75" s="139"/>
      <c r="AX75" s="137"/>
      <c r="AY75" s="138"/>
      <c r="AZ75" s="139"/>
      <c r="BA75" s="137"/>
      <c r="BB75" s="155"/>
      <c r="BC75" s="155"/>
      <c r="BD75" s="156"/>
      <c r="BE75" s="156"/>
      <c r="BF75" s="156"/>
    </row>
    <row r="76" spans="1:58" ht="159.75" customHeight="1">
      <c r="A76" s="957"/>
      <c r="B76" s="973"/>
      <c r="C76" s="899"/>
      <c r="D76" s="899"/>
      <c r="E76" s="899"/>
      <c r="F76" s="899"/>
      <c r="G76" s="899"/>
      <c r="H76" s="899"/>
      <c r="I76" s="899"/>
      <c r="J76" s="899"/>
      <c r="K76" s="899"/>
      <c r="L76" s="899"/>
      <c r="M76" s="899"/>
      <c r="N76" s="899"/>
      <c r="O76" s="899"/>
      <c r="P76" s="191">
        <v>2</v>
      </c>
      <c r="Q76" s="143" t="s">
        <v>961</v>
      </c>
      <c r="R76" s="144" t="str">
        <f t="shared" si="0"/>
        <v>Impacto</v>
      </c>
      <c r="S76" s="145" t="s">
        <v>841</v>
      </c>
      <c r="T76" s="145" t="s">
        <v>828</v>
      </c>
      <c r="U76" s="146" t="str">
        <f t="shared" si="1"/>
        <v>25%</v>
      </c>
      <c r="V76" s="145" t="s">
        <v>829</v>
      </c>
      <c r="W76" s="145" t="s">
        <v>830</v>
      </c>
      <c r="X76" s="145" t="s">
        <v>831</v>
      </c>
      <c r="Y76" s="147">
        <f>IFERROR(IF(AND(R75="Probabilidad",R76="Probabilidad"),(AA75-(+AA75*U76)),IF(R76="Probabilidad",(J75-(+J75*U76)),IF(R76="Impacto",AA75,""))),"")</f>
        <v>0.36</v>
      </c>
      <c r="Z76" s="148" t="str">
        <f t="shared" si="2"/>
        <v>Baja</v>
      </c>
      <c r="AA76" s="146">
        <f t="shared" si="3"/>
        <v>0.36</v>
      </c>
      <c r="AB76" s="148" t="str">
        <f t="shared" si="4"/>
        <v>Menor</v>
      </c>
      <c r="AC76" s="146">
        <f>IFERROR(IF(AND(R75="Impacto",R76="Impacto"),(AC75-(+AC75*U76)),IF(R76="Impacto",($N$75-(+$N$75*U76)),IF(R76="Probabilidad",AC75,""))),"")</f>
        <v>0.30000000000000004</v>
      </c>
      <c r="AD76" s="148" t="str">
        <f t="shared" si="5"/>
        <v>Moderado</v>
      </c>
      <c r="AE76" s="961"/>
      <c r="AF76" s="775" t="s">
        <v>962</v>
      </c>
      <c r="AG76" s="236">
        <v>0.3</v>
      </c>
      <c r="AH76" s="191" t="s">
        <v>963</v>
      </c>
      <c r="AI76" s="152" t="s">
        <v>964</v>
      </c>
      <c r="AJ76" s="232">
        <v>44562</v>
      </c>
      <c r="AK76" s="232">
        <v>44895</v>
      </c>
      <c r="AL76" s="191">
        <v>6</v>
      </c>
      <c r="AM76" s="721" t="s">
        <v>3040</v>
      </c>
      <c r="AN76" s="722" t="s">
        <v>3047</v>
      </c>
      <c r="AO76" s="723" t="s">
        <v>3048</v>
      </c>
      <c r="AP76" s="139">
        <v>44684</v>
      </c>
      <c r="AQ76" s="852" t="s">
        <v>3168</v>
      </c>
      <c r="AR76" s="234"/>
      <c r="AS76" s="235"/>
      <c r="AT76" s="189"/>
      <c r="AU76" s="234"/>
      <c r="AV76" s="235"/>
      <c r="AW76" s="234"/>
      <c r="AX76" s="235"/>
      <c r="AY76" s="189"/>
      <c r="AZ76" s="234"/>
      <c r="BA76" s="235"/>
      <c r="BB76" s="156"/>
      <c r="BC76" s="156"/>
      <c r="BD76" s="156"/>
      <c r="BE76" s="156"/>
      <c r="BF76" s="156"/>
    </row>
    <row r="77" spans="1:58" ht="22.5" customHeight="1">
      <c r="A77" s="957"/>
      <c r="B77" s="973"/>
      <c r="C77" s="899"/>
      <c r="D77" s="899"/>
      <c r="E77" s="899"/>
      <c r="F77" s="899"/>
      <c r="G77" s="899"/>
      <c r="H77" s="899"/>
      <c r="I77" s="899"/>
      <c r="J77" s="899"/>
      <c r="K77" s="899"/>
      <c r="L77" s="899"/>
      <c r="M77" s="899"/>
      <c r="N77" s="899"/>
      <c r="O77" s="899"/>
      <c r="P77" s="191"/>
      <c r="Q77" s="143"/>
      <c r="R77" s="144" t="str">
        <f t="shared" si="0"/>
        <v/>
      </c>
      <c r="S77" s="145"/>
      <c r="T77" s="145"/>
      <c r="U77" s="146" t="str">
        <f t="shared" si="1"/>
        <v/>
      </c>
      <c r="V77" s="145"/>
      <c r="W77" s="145"/>
      <c r="X77" s="145"/>
      <c r="Y77" s="147" t="str">
        <f>IFERROR(IF(AND(R76="Probabilidad",R77="Probabilidad"),(AA76-(+AA76*U77)),IF(R77="Probabilidad",(J75-(+J75*U77)),IF(R77="Impacto",AA76,""))),"")</f>
        <v/>
      </c>
      <c r="Z77" s="148" t="str">
        <f t="shared" si="2"/>
        <v/>
      </c>
      <c r="AA77" s="146" t="str">
        <f t="shared" si="3"/>
        <v/>
      </c>
      <c r="AB77" s="148" t="str">
        <f t="shared" si="4"/>
        <v/>
      </c>
      <c r="AC77" s="146" t="str">
        <f t="shared" ref="AC77:AC80" si="21">IFERROR(IF(AND(R76="Impacto",R77="Impacto"),(AC76-(+AC76*U77)),IF(AND(R76="Probabilidad",R77="Impacto"),(AC75-(+AC75*U77)),IF(R77="Probabilidad",AC76,""))),"")</f>
        <v/>
      </c>
      <c r="AD77" s="148" t="str">
        <f t="shared" si="5"/>
        <v/>
      </c>
      <c r="AE77" s="961"/>
      <c r="AF77" s="188"/>
      <c r="AG77" s="189"/>
      <c r="AH77" s="190"/>
      <c r="AI77" s="191"/>
      <c r="AJ77" s="190"/>
      <c r="AK77" s="190"/>
      <c r="AL77" s="190"/>
      <c r="AM77" s="724"/>
      <c r="AN77" s="665"/>
      <c r="AO77" s="655"/>
      <c r="AP77" s="234"/>
      <c r="AQ77" s="235"/>
      <c r="AR77" s="234"/>
      <c r="AS77" s="235"/>
      <c r="AT77" s="189"/>
      <c r="AU77" s="234"/>
      <c r="AV77" s="235"/>
      <c r="AW77" s="234"/>
      <c r="AX77" s="235"/>
      <c r="AY77" s="189"/>
      <c r="AZ77" s="234"/>
      <c r="BA77" s="235"/>
      <c r="BB77" s="156"/>
      <c r="BC77" s="156"/>
      <c r="BD77" s="156"/>
      <c r="BE77" s="156"/>
      <c r="BF77" s="156"/>
    </row>
    <row r="78" spans="1:58" ht="22.5" customHeight="1">
      <c r="A78" s="957"/>
      <c r="B78" s="973"/>
      <c r="C78" s="899"/>
      <c r="D78" s="899"/>
      <c r="E78" s="899"/>
      <c r="F78" s="899"/>
      <c r="G78" s="899"/>
      <c r="H78" s="899"/>
      <c r="I78" s="899"/>
      <c r="J78" s="899"/>
      <c r="K78" s="899"/>
      <c r="L78" s="899"/>
      <c r="M78" s="899"/>
      <c r="N78" s="899"/>
      <c r="O78" s="899"/>
      <c r="P78" s="191"/>
      <c r="Q78" s="143"/>
      <c r="R78" s="144" t="str">
        <f t="shared" si="0"/>
        <v/>
      </c>
      <c r="S78" s="145"/>
      <c r="T78" s="145"/>
      <c r="U78" s="146" t="str">
        <f t="shared" si="1"/>
        <v/>
      </c>
      <c r="V78" s="145"/>
      <c r="W78" s="145"/>
      <c r="X78" s="145"/>
      <c r="Y78" s="147" t="str">
        <f>IFERROR(IF(AND(R77="Probabilidad",R78="Probabilidad"),(AA77-(+AA77*U78)),IF(R78="Probabilidad",(J75-(+J75*U78)),IF(R78="Impacto",AA77,""))),"")</f>
        <v/>
      </c>
      <c r="Z78" s="148" t="str">
        <f t="shared" si="2"/>
        <v/>
      </c>
      <c r="AA78" s="146" t="str">
        <f t="shared" si="3"/>
        <v/>
      </c>
      <c r="AB78" s="148" t="str">
        <f t="shared" si="4"/>
        <v/>
      </c>
      <c r="AC78" s="146" t="str">
        <f t="shared" si="21"/>
        <v/>
      </c>
      <c r="AD78" s="148" t="str">
        <f t="shared" si="5"/>
        <v/>
      </c>
      <c r="AE78" s="961"/>
      <c r="AF78" s="188"/>
      <c r="AG78" s="189"/>
      <c r="AH78" s="190"/>
      <c r="AI78" s="191"/>
      <c r="AJ78" s="190"/>
      <c r="AK78" s="190"/>
      <c r="AL78" s="190"/>
      <c r="AM78" s="724"/>
      <c r="AN78" s="665"/>
      <c r="AO78" s="655"/>
      <c r="AP78" s="234"/>
      <c r="AQ78" s="235"/>
      <c r="AR78" s="234"/>
      <c r="AS78" s="235"/>
      <c r="AT78" s="189"/>
      <c r="AU78" s="234"/>
      <c r="AV78" s="235"/>
      <c r="AW78" s="234"/>
      <c r="AX78" s="235"/>
      <c r="AY78" s="189"/>
      <c r="AZ78" s="234"/>
      <c r="BA78" s="235"/>
      <c r="BB78" s="156"/>
      <c r="BC78" s="156"/>
      <c r="BD78" s="156"/>
      <c r="BE78" s="156"/>
      <c r="BF78" s="156"/>
    </row>
    <row r="79" spans="1:58" ht="22.5" customHeight="1">
      <c r="A79" s="957"/>
      <c r="B79" s="973"/>
      <c r="C79" s="899"/>
      <c r="D79" s="899"/>
      <c r="E79" s="899"/>
      <c r="F79" s="899"/>
      <c r="G79" s="899"/>
      <c r="H79" s="899"/>
      <c r="I79" s="899"/>
      <c r="J79" s="899"/>
      <c r="K79" s="899"/>
      <c r="L79" s="899"/>
      <c r="M79" s="899"/>
      <c r="N79" s="899"/>
      <c r="O79" s="899"/>
      <c r="P79" s="191"/>
      <c r="Q79" s="143"/>
      <c r="R79" s="144" t="str">
        <f t="shared" si="0"/>
        <v/>
      </c>
      <c r="S79" s="145"/>
      <c r="T79" s="145"/>
      <c r="U79" s="146" t="str">
        <f t="shared" si="1"/>
        <v/>
      </c>
      <c r="V79" s="145"/>
      <c r="W79" s="145"/>
      <c r="X79" s="145"/>
      <c r="Y79" s="147" t="str">
        <f>IFERROR(IF(AND(R78="Probabilidad",R79="Probabilidad"),(AA78-(+AA78*U79)),IF(R79="Probabilidad",(J75-(+J75*U79)),IF(R79="Impacto",AA78,""))),"")</f>
        <v/>
      </c>
      <c r="Z79" s="148" t="str">
        <f t="shared" si="2"/>
        <v/>
      </c>
      <c r="AA79" s="146" t="str">
        <f t="shared" si="3"/>
        <v/>
      </c>
      <c r="AB79" s="148" t="str">
        <f t="shared" si="4"/>
        <v/>
      </c>
      <c r="AC79" s="146" t="str">
        <f t="shared" si="21"/>
        <v/>
      </c>
      <c r="AD79" s="148" t="str">
        <f t="shared" si="5"/>
        <v/>
      </c>
      <c r="AE79" s="961"/>
      <c r="AF79" s="188"/>
      <c r="AG79" s="189"/>
      <c r="AH79" s="190"/>
      <c r="AI79" s="191"/>
      <c r="AJ79" s="190"/>
      <c r="AK79" s="190"/>
      <c r="AL79" s="190"/>
      <c r="AM79" s="724"/>
      <c r="AN79" s="665"/>
      <c r="AO79" s="655"/>
      <c r="AP79" s="234"/>
      <c r="AQ79" s="235"/>
      <c r="AR79" s="234"/>
      <c r="AS79" s="235"/>
      <c r="AT79" s="189"/>
      <c r="AU79" s="234"/>
      <c r="AV79" s="235"/>
      <c r="AW79" s="234"/>
      <c r="AX79" s="235"/>
      <c r="AY79" s="189"/>
      <c r="AZ79" s="234"/>
      <c r="BA79" s="235"/>
      <c r="BB79" s="156"/>
      <c r="BC79" s="156"/>
      <c r="BD79" s="156"/>
      <c r="BE79" s="156"/>
      <c r="BF79" s="156"/>
    </row>
    <row r="80" spans="1:58" ht="22.5" customHeight="1" thickBot="1">
      <c r="A80" s="958"/>
      <c r="B80" s="974"/>
      <c r="C80" s="953"/>
      <c r="D80" s="953"/>
      <c r="E80" s="953"/>
      <c r="F80" s="953"/>
      <c r="G80" s="953"/>
      <c r="H80" s="953"/>
      <c r="I80" s="953"/>
      <c r="J80" s="953"/>
      <c r="K80" s="953"/>
      <c r="L80" s="953"/>
      <c r="M80" s="953"/>
      <c r="N80" s="953"/>
      <c r="O80" s="953"/>
      <c r="P80" s="202"/>
      <c r="Q80" s="169"/>
      <c r="R80" s="170" t="str">
        <f t="shared" si="0"/>
        <v/>
      </c>
      <c r="S80" s="171"/>
      <c r="T80" s="171"/>
      <c r="U80" s="172" t="str">
        <f t="shared" si="1"/>
        <v/>
      </c>
      <c r="V80" s="171"/>
      <c r="W80" s="171"/>
      <c r="X80" s="171"/>
      <c r="Y80" s="173" t="str">
        <f>IFERROR(IF(AND(R79="Probabilidad",R80="Probabilidad"),(AA79-(+AA79*U80)),IF(R80="Probabilidad",(J75-(+J75*U80)),IF(R80="Impacto",AA79,""))),"")</f>
        <v/>
      </c>
      <c r="Z80" s="174" t="str">
        <f t="shared" si="2"/>
        <v/>
      </c>
      <c r="AA80" s="172" t="str">
        <f t="shared" si="3"/>
        <v/>
      </c>
      <c r="AB80" s="174" t="str">
        <f t="shared" si="4"/>
        <v/>
      </c>
      <c r="AC80" s="172" t="str">
        <f t="shared" si="21"/>
        <v/>
      </c>
      <c r="AD80" s="174" t="str">
        <f t="shared" si="5"/>
        <v/>
      </c>
      <c r="AE80" s="962"/>
      <c r="AF80" s="205"/>
      <c r="AG80" s="172"/>
      <c r="AH80" s="206"/>
      <c r="AI80" s="202"/>
      <c r="AJ80" s="206"/>
      <c r="AK80" s="206"/>
      <c r="AL80" s="195"/>
      <c r="AM80" s="724"/>
      <c r="AN80" s="665"/>
      <c r="AO80" s="655"/>
      <c r="AP80" s="234"/>
      <c r="AQ80" s="235"/>
      <c r="AR80" s="234"/>
      <c r="AS80" s="235"/>
      <c r="AT80" s="189"/>
      <c r="AU80" s="234"/>
      <c r="AV80" s="235"/>
      <c r="AW80" s="234"/>
      <c r="AX80" s="235"/>
      <c r="AY80" s="189"/>
      <c r="AZ80" s="234"/>
      <c r="BA80" s="235"/>
      <c r="BB80" s="156"/>
      <c r="BC80" s="156"/>
      <c r="BD80" s="156"/>
      <c r="BE80" s="156"/>
      <c r="BF80" s="156"/>
    </row>
    <row r="81" spans="1:58" ht="159.75" customHeight="1">
      <c r="A81" s="956">
        <v>13</v>
      </c>
      <c r="B81" s="970" t="s">
        <v>318</v>
      </c>
      <c r="C81" s="952" t="s">
        <v>873</v>
      </c>
      <c r="D81" s="952" t="s">
        <v>965</v>
      </c>
      <c r="E81" s="952" t="s">
        <v>966</v>
      </c>
      <c r="F81" s="952" t="s">
        <v>967</v>
      </c>
      <c r="G81" s="952" t="s">
        <v>946</v>
      </c>
      <c r="H81" s="952">
        <v>400</v>
      </c>
      <c r="I81" s="954" t="str">
        <f>IF(H81&lt;=0,"",IF(H81&lt;=2,"Muy Baja",IF(H81&lt;=24,"Baja",IF(H81&lt;=500,"Media",IF(H81&lt;=5000,"Alta","Muy Alta")))))</f>
        <v>Media</v>
      </c>
      <c r="J81" s="955">
        <f>IF(I81="","",IF(I81="Muy Baja",0.2,IF(I81="Baja",0.4,IF(I81="Media",0.6,IF(I81="Alta",0.8,IF(I81="Muy Alta",1,))))))</f>
        <v>0.6</v>
      </c>
      <c r="K81" s="955" t="s">
        <v>846</v>
      </c>
      <c r="L81" s="955" t="str">
        <f>IF(NOT(ISERROR(MATCH(K81,'[1]Tabla Impacto'!$B$221:$B$223,0))),'[1]Tabla Impacto'!$F$223&amp;"Por favor no seleccionar los criterios de impacto(Afectación Económica o presupuestal y Pérdida Reputacional)",K81)</f>
        <v xml:space="preserve">     El riesgo afecta la imagen de de la entidad con efecto publicitario sostenido a nivel de sector administrativo, nivel departamental o municipal</v>
      </c>
      <c r="M81" s="954" t="str">
        <f>IF(OR(K81='Tabla Impacto'!$C$11,K81='Tabla Impacto'!$D$11),"Leve",IF(OR(K81='Tabla Impacto'!$C$12,K81='Tabla Impacto'!$D$12),"Menor",IF(OR(K81='Tabla Impacto'!$C$13,K81='Tabla Impacto'!$D$13),"Moderado",IF(OR(K81='Tabla Impacto'!$C$14,K81='Tabla Impacto'!$D$14),"Mayor",IF(OR(K81='Tabla Impacto'!$C$15,K81='Tabla Impacto'!$D$15),"Catastrófico","")))))</f>
        <v>Mayor</v>
      </c>
      <c r="N81" s="955">
        <f>IF(M81="","",IF(M81="Leve",0.2,IF(M81="Menor",0.4,IF(M81="Moderado",0.6,IF(M81="Mayor",0.8,IF(M81="Catastrófico",1,))))))</f>
        <v>0.8</v>
      </c>
      <c r="O81" s="954" t="str">
        <f>IF(OR(AND(I81="Muy Baja",M81="Leve"),AND(I81="Muy Baja",M81="Menor"),AND(I81="Baja",M81="Leve")),"Bajo",IF(OR(AND(I81="Muy baja",M81="Moderado"),AND(I81="Baja",M81="Menor"),AND(I81="Baja",M81="Moderado"),AND(I81="Media",M81="Leve"),AND(I81="Media",M81="Menor"),AND(I81="Media",M81="Moderado"),AND(I81="Alta",M81="Leve"),AND(I81="Alta",M81="Menor")),"Moderado",IF(OR(AND(I81="Muy Baja",M81="Mayor"),AND(I81="Baja",M81="Mayor"),AND(I81="Media",M81="Mayor"),AND(I81="Alta",M81="Moderado"),AND(I81="Alta",M81="Mayor"),AND(I81="Muy Alta",M81="Leve"),AND(I81="Muy Alta",M81="Menor"),AND(I81="Muy Alta",M81="Moderado"),AND(I81="Muy Alta",M81="Mayor")),"Alto",IF(OR(AND(I81="Muy Baja",M81="Catastrófico"),AND(I81="Baja",M81="Catastrófico"),AND(I81="Media",M81="Catastrófico"),AND(I81="Alta",M81="Catastrófico"),AND(I81="Muy Alta",M81="Catastrófico")),"Extremo",""))))</f>
        <v>Alto</v>
      </c>
      <c r="P81" s="127">
        <v>1</v>
      </c>
      <c r="Q81" s="126" t="s">
        <v>968</v>
      </c>
      <c r="R81" s="127" t="str">
        <f t="shared" si="0"/>
        <v>Probabilidad</v>
      </c>
      <c r="S81" s="128" t="s">
        <v>837</v>
      </c>
      <c r="T81" s="128" t="s">
        <v>828</v>
      </c>
      <c r="U81" s="129" t="str">
        <f t="shared" si="1"/>
        <v>40%</v>
      </c>
      <c r="V81" s="128" t="s">
        <v>829</v>
      </c>
      <c r="W81" s="128" t="s">
        <v>830</v>
      </c>
      <c r="X81" s="128" t="s">
        <v>831</v>
      </c>
      <c r="Y81" s="130">
        <f>IFERROR(IF(R81="Probabilidad",(J81-(+J81*U81)),IF(R81="Impacto",J81,"")),"")</f>
        <v>0.36</v>
      </c>
      <c r="Z81" s="131" t="str">
        <f t="shared" si="2"/>
        <v>Baja</v>
      </c>
      <c r="AA81" s="129">
        <f t="shared" si="3"/>
        <v>0.36</v>
      </c>
      <c r="AB81" s="131" t="str">
        <f t="shared" si="4"/>
        <v>Mayor</v>
      </c>
      <c r="AC81" s="129">
        <f>IFERROR(IF(R81="Impacto",(N81-(+N81*U81)),IF(R81="Probabilidad",N81,"")),"")</f>
        <v>0.8</v>
      </c>
      <c r="AD81" s="131" t="str">
        <f t="shared" si="5"/>
        <v>Alto</v>
      </c>
      <c r="AE81" s="960" t="s">
        <v>832</v>
      </c>
      <c r="AF81" s="815" t="s">
        <v>969</v>
      </c>
      <c r="AG81" s="237">
        <v>0.5</v>
      </c>
      <c r="AH81" s="238" t="s">
        <v>970</v>
      </c>
      <c r="AI81" s="239" t="s">
        <v>971</v>
      </c>
      <c r="AJ81" s="240">
        <v>44562</v>
      </c>
      <c r="AK81" s="240">
        <v>44895</v>
      </c>
      <c r="AL81" s="167">
        <v>2</v>
      </c>
      <c r="AM81" s="619" t="s">
        <v>2692</v>
      </c>
      <c r="AN81" s="584" t="s">
        <v>2693</v>
      </c>
      <c r="AO81" s="600" t="s">
        <v>2694</v>
      </c>
      <c r="AP81" s="139">
        <v>44684</v>
      </c>
      <c r="AQ81" s="860" t="s">
        <v>3167</v>
      </c>
      <c r="AR81" s="139"/>
      <c r="AS81" s="137"/>
      <c r="AT81" s="138"/>
      <c r="AU81" s="139"/>
      <c r="AV81" s="137"/>
      <c r="AW81" s="139"/>
      <c r="AX81" s="137"/>
      <c r="AY81" s="138"/>
      <c r="AZ81" s="139"/>
      <c r="BA81" s="137"/>
      <c r="BB81" s="155"/>
      <c r="BC81" s="155"/>
      <c r="BD81" s="156"/>
      <c r="BE81" s="156"/>
      <c r="BF81" s="156"/>
    </row>
    <row r="82" spans="1:58" ht="159.75" customHeight="1">
      <c r="A82" s="957"/>
      <c r="B82" s="973"/>
      <c r="C82" s="899"/>
      <c r="D82" s="899"/>
      <c r="E82" s="899"/>
      <c r="F82" s="899"/>
      <c r="G82" s="899"/>
      <c r="H82" s="899"/>
      <c r="I82" s="899"/>
      <c r="J82" s="899"/>
      <c r="K82" s="899"/>
      <c r="L82" s="899"/>
      <c r="M82" s="899"/>
      <c r="N82" s="899"/>
      <c r="O82" s="899"/>
      <c r="P82" s="191">
        <v>2</v>
      </c>
      <c r="Q82" s="143" t="s">
        <v>972</v>
      </c>
      <c r="R82" s="144" t="str">
        <f t="shared" si="0"/>
        <v>Probabilidad</v>
      </c>
      <c r="S82" s="145" t="s">
        <v>827</v>
      </c>
      <c r="T82" s="145" t="s">
        <v>948</v>
      </c>
      <c r="U82" s="146" t="str">
        <f t="shared" si="1"/>
        <v>40%</v>
      </c>
      <c r="V82" s="145" t="s">
        <v>829</v>
      </c>
      <c r="W82" s="145" t="s">
        <v>830</v>
      </c>
      <c r="X82" s="145" t="s">
        <v>831</v>
      </c>
      <c r="Y82" s="147">
        <f>IFERROR(IF(AND(R81="Probabilidad",R82="Probabilidad"),(AA81-(+AA81*U82)),IF(R82="Probabilidad",(J81-(+J81*U82)),IF(R82="Impacto",AA81,""))),"")</f>
        <v>0.216</v>
      </c>
      <c r="Z82" s="148" t="str">
        <f t="shared" si="2"/>
        <v>Baja</v>
      </c>
      <c r="AA82" s="146">
        <f t="shared" si="3"/>
        <v>0.216</v>
      </c>
      <c r="AB82" s="148" t="str">
        <f t="shared" si="4"/>
        <v>Mayor</v>
      </c>
      <c r="AC82" s="146">
        <f>IFERROR(IF(AND(R81="Impacto",R82="Impacto"),(AC81-(+AC81*U82)),IF(R82="Impacto",($N$81-(+$N$81*U82)),IF(R82="Probabilidad",AC81,""))),"")</f>
        <v>0.8</v>
      </c>
      <c r="AD82" s="148" t="str">
        <f t="shared" si="5"/>
        <v>Alto</v>
      </c>
      <c r="AE82" s="961"/>
      <c r="AF82" s="816" t="s">
        <v>973</v>
      </c>
      <c r="AG82" s="237">
        <v>0.2</v>
      </c>
      <c r="AH82" s="238" t="s">
        <v>974</v>
      </c>
      <c r="AI82" s="239" t="s">
        <v>975</v>
      </c>
      <c r="AJ82" s="241">
        <v>44562</v>
      </c>
      <c r="AK82" s="241">
        <v>44895</v>
      </c>
      <c r="AL82" s="242">
        <v>1</v>
      </c>
      <c r="AM82" s="619" t="s">
        <v>2692</v>
      </c>
      <c r="AN82" s="665" t="s">
        <v>2695</v>
      </c>
      <c r="AO82" s="655" t="s">
        <v>3049</v>
      </c>
      <c r="AP82" s="139">
        <v>44684</v>
      </c>
      <c r="AQ82" s="860" t="s">
        <v>3167</v>
      </c>
      <c r="AR82" s="234"/>
      <c r="AS82" s="235"/>
      <c r="AT82" s="189"/>
      <c r="AU82" s="234"/>
      <c r="AV82" s="235"/>
      <c r="AW82" s="234"/>
      <c r="AX82" s="235"/>
      <c r="AY82" s="189"/>
      <c r="AZ82" s="234"/>
      <c r="BA82" s="235"/>
      <c r="BB82" s="156"/>
      <c r="BC82" s="156"/>
      <c r="BD82" s="156"/>
      <c r="BE82" s="156"/>
      <c r="BF82" s="156"/>
    </row>
    <row r="83" spans="1:58" ht="159.75" customHeight="1">
      <c r="A83" s="957"/>
      <c r="B83" s="973"/>
      <c r="C83" s="899"/>
      <c r="D83" s="899"/>
      <c r="E83" s="899"/>
      <c r="F83" s="899"/>
      <c r="G83" s="899"/>
      <c r="H83" s="899"/>
      <c r="I83" s="899"/>
      <c r="J83" s="899"/>
      <c r="K83" s="899"/>
      <c r="L83" s="899"/>
      <c r="M83" s="899"/>
      <c r="N83" s="899"/>
      <c r="O83" s="899"/>
      <c r="P83" s="191">
        <v>3</v>
      </c>
      <c r="Q83" s="143" t="s">
        <v>972</v>
      </c>
      <c r="R83" s="144" t="str">
        <f t="shared" si="0"/>
        <v>Impacto</v>
      </c>
      <c r="S83" s="145" t="s">
        <v>841</v>
      </c>
      <c r="T83" s="145" t="s">
        <v>828</v>
      </c>
      <c r="U83" s="146" t="str">
        <f t="shared" si="1"/>
        <v>25%</v>
      </c>
      <c r="V83" s="145" t="s">
        <v>842</v>
      </c>
      <c r="W83" s="145" t="s">
        <v>930</v>
      </c>
      <c r="X83" s="145" t="s">
        <v>831</v>
      </c>
      <c r="Y83" s="147">
        <f>IFERROR(IF(AND(R82="Probabilidad",R83="Probabilidad"),(AA82-(+AA82*U83)),IF(R83="Probabilidad",(J81-(+J81*U83)),IF(R83="Impacto",AA82,""))),"")</f>
        <v>0.216</v>
      </c>
      <c r="Z83" s="148" t="str">
        <f t="shared" si="2"/>
        <v>Baja</v>
      </c>
      <c r="AA83" s="146">
        <f t="shared" si="3"/>
        <v>0.216</v>
      </c>
      <c r="AB83" s="243" t="str">
        <f t="shared" si="4"/>
        <v>Moderado</v>
      </c>
      <c r="AC83" s="146">
        <f t="shared" ref="AC83:AC86" si="22">IFERROR(IF(AND(R82="Impacto",R83="Impacto"),(AC82-(+AC82*U83)),IF(AND(R82="Probabilidad",R83="Impacto"),(AC81-(+AC81*U83)),IF(R83="Probabilidad",AC82,""))),"")</f>
        <v>0.60000000000000009</v>
      </c>
      <c r="AD83" s="148" t="str">
        <f t="shared" si="5"/>
        <v>Moderado</v>
      </c>
      <c r="AE83" s="961"/>
      <c r="AF83" s="816" t="s">
        <v>976</v>
      </c>
      <c r="AG83" s="237">
        <v>0.3</v>
      </c>
      <c r="AH83" s="238" t="s">
        <v>977</v>
      </c>
      <c r="AI83" s="239" t="s">
        <v>975</v>
      </c>
      <c r="AJ83" s="241">
        <v>44562</v>
      </c>
      <c r="AK83" s="241">
        <v>44895</v>
      </c>
      <c r="AL83" s="237">
        <v>1</v>
      </c>
      <c r="AM83" s="619" t="s">
        <v>2692</v>
      </c>
      <c r="AN83" s="665" t="s">
        <v>2696</v>
      </c>
      <c r="AO83" s="655" t="s">
        <v>2697</v>
      </c>
      <c r="AP83" s="139">
        <v>44684</v>
      </c>
      <c r="AQ83" s="860" t="s">
        <v>3167</v>
      </c>
      <c r="AR83" s="234"/>
      <c r="AS83" s="235"/>
      <c r="AT83" s="189"/>
      <c r="AU83" s="234"/>
      <c r="AV83" s="235"/>
      <c r="AW83" s="234"/>
      <c r="AX83" s="235"/>
      <c r="AY83" s="189"/>
      <c r="AZ83" s="234"/>
      <c r="BA83" s="235"/>
      <c r="BB83" s="156"/>
      <c r="BC83" s="156"/>
      <c r="BD83" s="156"/>
      <c r="BE83" s="156"/>
      <c r="BF83" s="156"/>
    </row>
    <row r="84" spans="1:58" ht="28.5" customHeight="1">
      <c r="A84" s="957"/>
      <c r="B84" s="973"/>
      <c r="C84" s="899"/>
      <c r="D84" s="899"/>
      <c r="E84" s="899"/>
      <c r="F84" s="899"/>
      <c r="G84" s="899"/>
      <c r="H84" s="899"/>
      <c r="I84" s="899"/>
      <c r="J84" s="899"/>
      <c r="K84" s="899"/>
      <c r="L84" s="899"/>
      <c r="M84" s="899"/>
      <c r="N84" s="899"/>
      <c r="O84" s="899"/>
      <c r="P84" s="191"/>
      <c r="Q84" s="143"/>
      <c r="R84" s="144" t="str">
        <f t="shared" si="0"/>
        <v/>
      </c>
      <c r="S84" s="145"/>
      <c r="T84" s="145"/>
      <c r="U84" s="146" t="str">
        <f t="shared" si="1"/>
        <v/>
      </c>
      <c r="V84" s="145"/>
      <c r="W84" s="145"/>
      <c r="X84" s="145"/>
      <c r="Y84" s="147" t="str">
        <f>IFERROR(IF(AND(R83="Probabilidad",R84="Probabilidad"),(AA83-(+AA83*U84)),IF(R84="Probabilidad",(J81-(+J81*U84)),IF(R84="Impacto",AA83,""))),"")</f>
        <v/>
      </c>
      <c r="Z84" s="148" t="str">
        <f t="shared" si="2"/>
        <v/>
      </c>
      <c r="AA84" s="146" t="str">
        <f t="shared" si="3"/>
        <v/>
      </c>
      <c r="AB84" s="148" t="str">
        <f t="shared" si="4"/>
        <v/>
      </c>
      <c r="AC84" s="146" t="str">
        <f t="shared" si="22"/>
        <v/>
      </c>
      <c r="AD84" s="148" t="str">
        <f t="shared" si="5"/>
        <v/>
      </c>
      <c r="AE84" s="961"/>
      <c r="AF84" s="188"/>
      <c r="AG84" s="189"/>
      <c r="AH84" s="190"/>
      <c r="AI84" s="191"/>
      <c r="AJ84" s="190"/>
      <c r="AK84" s="190"/>
      <c r="AL84" s="190"/>
      <c r="AM84" s="724"/>
      <c r="AN84" s="665"/>
      <c r="AO84" s="655"/>
      <c r="AP84" s="234"/>
      <c r="AQ84" s="235"/>
      <c r="AR84" s="234"/>
      <c r="AS84" s="235"/>
      <c r="AT84" s="189"/>
      <c r="AU84" s="234"/>
      <c r="AV84" s="235"/>
      <c r="AW84" s="234"/>
      <c r="AX84" s="235"/>
      <c r="AY84" s="189"/>
      <c r="AZ84" s="234"/>
      <c r="BA84" s="235"/>
      <c r="BB84" s="156"/>
      <c r="BC84" s="156"/>
      <c r="BD84" s="156"/>
      <c r="BE84" s="156"/>
      <c r="BF84" s="156"/>
    </row>
    <row r="85" spans="1:58" ht="28.5" customHeight="1">
      <c r="A85" s="957"/>
      <c r="B85" s="973"/>
      <c r="C85" s="899"/>
      <c r="D85" s="899"/>
      <c r="E85" s="899"/>
      <c r="F85" s="899"/>
      <c r="G85" s="899"/>
      <c r="H85" s="899"/>
      <c r="I85" s="899"/>
      <c r="J85" s="899"/>
      <c r="K85" s="899"/>
      <c r="L85" s="899"/>
      <c r="M85" s="899"/>
      <c r="N85" s="899"/>
      <c r="O85" s="899"/>
      <c r="P85" s="191"/>
      <c r="Q85" s="143"/>
      <c r="R85" s="144" t="str">
        <f t="shared" si="0"/>
        <v/>
      </c>
      <c r="S85" s="145"/>
      <c r="T85" s="145"/>
      <c r="U85" s="146" t="str">
        <f t="shared" si="1"/>
        <v/>
      </c>
      <c r="V85" s="145"/>
      <c r="W85" s="145"/>
      <c r="X85" s="145"/>
      <c r="Y85" s="147" t="str">
        <f>IFERROR(IF(AND(R84="Probabilidad",R85="Probabilidad"),(AA84-(+AA84*U85)),IF(R85="Probabilidad",(J81-(+J81*U85)),IF(R85="Impacto",AA84,""))),"")</f>
        <v/>
      </c>
      <c r="Z85" s="148" t="str">
        <f t="shared" si="2"/>
        <v/>
      </c>
      <c r="AA85" s="146" t="str">
        <f t="shared" si="3"/>
        <v/>
      </c>
      <c r="AB85" s="148" t="str">
        <f t="shared" si="4"/>
        <v/>
      </c>
      <c r="AC85" s="146" t="str">
        <f t="shared" si="22"/>
        <v/>
      </c>
      <c r="AD85" s="148" t="str">
        <f t="shared" si="5"/>
        <v/>
      </c>
      <c r="AE85" s="961"/>
      <c r="AF85" s="188"/>
      <c r="AG85" s="189"/>
      <c r="AH85" s="190"/>
      <c r="AI85" s="191"/>
      <c r="AJ85" s="190"/>
      <c r="AK85" s="190"/>
      <c r="AL85" s="190"/>
      <c r="AM85" s="724"/>
      <c r="AN85" s="665"/>
      <c r="AO85" s="655"/>
      <c r="AP85" s="234"/>
      <c r="AQ85" s="235"/>
      <c r="AR85" s="234"/>
      <c r="AS85" s="235"/>
      <c r="AT85" s="189"/>
      <c r="AU85" s="234"/>
      <c r="AV85" s="235"/>
      <c r="AW85" s="234"/>
      <c r="AX85" s="235"/>
      <c r="AY85" s="189"/>
      <c r="AZ85" s="234"/>
      <c r="BA85" s="235"/>
      <c r="BB85" s="156"/>
      <c r="BC85" s="156"/>
      <c r="BD85" s="156"/>
      <c r="BE85" s="156"/>
      <c r="BF85" s="156"/>
    </row>
    <row r="86" spans="1:58" ht="28.5" customHeight="1" thickBot="1">
      <c r="A86" s="958"/>
      <c r="B86" s="974"/>
      <c r="C86" s="953"/>
      <c r="D86" s="953"/>
      <c r="E86" s="953"/>
      <c r="F86" s="953"/>
      <c r="G86" s="953"/>
      <c r="H86" s="953"/>
      <c r="I86" s="953"/>
      <c r="J86" s="953"/>
      <c r="K86" s="953"/>
      <c r="L86" s="953"/>
      <c r="M86" s="953"/>
      <c r="N86" s="953"/>
      <c r="O86" s="953"/>
      <c r="P86" s="202"/>
      <c r="Q86" s="169"/>
      <c r="R86" s="170" t="str">
        <f t="shared" si="0"/>
        <v/>
      </c>
      <c r="S86" s="171"/>
      <c r="T86" s="171"/>
      <c r="U86" s="172" t="str">
        <f t="shared" si="1"/>
        <v/>
      </c>
      <c r="V86" s="171"/>
      <c r="W86" s="171"/>
      <c r="X86" s="171"/>
      <c r="Y86" s="173" t="str">
        <f>IFERROR(IF(AND(R85="Probabilidad",R86="Probabilidad"),(AA85-(+AA85*U86)),IF(R86="Probabilidad",(J81-(+J81*U86)),IF(R86="Impacto",AA85,""))),"")</f>
        <v/>
      </c>
      <c r="Z86" s="174" t="str">
        <f t="shared" si="2"/>
        <v/>
      </c>
      <c r="AA86" s="172" t="str">
        <f t="shared" si="3"/>
        <v/>
      </c>
      <c r="AB86" s="174" t="str">
        <f t="shared" si="4"/>
        <v/>
      </c>
      <c r="AC86" s="172" t="str">
        <f t="shared" si="22"/>
        <v/>
      </c>
      <c r="AD86" s="174" t="str">
        <f t="shared" si="5"/>
        <v/>
      </c>
      <c r="AE86" s="962"/>
      <c r="AF86" s="193"/>
      <c r="AG86" s="194"/>
      <c r="AH86" s="195"/>
      <c r="AI86" s="202"/>
      <c r="AJ86" s="206"/>
      <c r="AK86" s="206"/>
      <c r="AL86" s="195"/>
      <c r="AM86" s="724"/>
      <c r="AN86" s="665"/>
      <c r="AO86" s="655"/>
      <c r="AP86" s="234"/>
      <c r="AQ86" s="235"/>
      <c r="AR86" s="234"/>
      <c r="AS86" s="235"/>
      <c r="AT86" s="189"/>
      <c r="AU86" s="234"/>
      <c r="AV86" s="235"/>
      <c r="AW86" s="234"/>
      <c r="AX86" s="235"/>
      <c r="AY86" s="189"/>
      <c r="AZ86" s="234"/>
      <c r="BA86" s="235"/>
      <c r="BB86" s="156"/>
      <c r="BC86" s="156"/>
      <c r="BD86" s="156"/>
      <c r="BE86" s="156"/>
      <c r="BF86" s="156"/>
    </row>
    <row r="87" spans="1:58" ht="159.75" customHeight="1">
      <c r="A87" s="956">
        <v>14</v>
      </c>
      <c r="B87" s="970" t="s">
        <v>345</v>
      </c>
      <c r="C87" s="952" t="s">
        <v>820</v>
      </c>
      <c r="D87" s="1017" t="s">
        <v>978</v>
      </c>
      <c r="E87" s="952" t="s">
        <v>979</v>
      </c>
      <c r="F87" s="952" t="s">
        <v>980</v>
      </c>
      <c r="G87" s="952" t="s">
        <v>824</v>
      </c>
      <c r="H87" s="952">
        <v>200</v>
      </c>
      <c r="I87" s="954" t="str">
        <f>IF(H87&lt;=0,"",IF(H87&lt;=2,"Muy Baja",IF(H87&lt;=24,"Baja",IF(H87&lt;=500,"Media",IF(H87&lt;=5000,"Alta","Muy Alta")))))</f>
        <v>Media</v>
      </c>
      <c r="J87" s="955">
        <f>IF(I87="","",IF(I87="Muy Baja",0.2,IF(I87="Baja",0.4,IF(I87="Media",0.6,IF(I87="Alta",0.8,IF(I87="Muy Alta",1,))))))</f>
        <v>0.6</v>
      </c>
      <c r="K87" s="955" t="s">
        <v>825</v>
      </c>
      <c r="L87" s="955" t="str">
        <f>IF(NOT(ISERROR(MATCH(K87,'[1]Tabla Impacto'!$B$221:$B$223,0))),'[1]Tabla Impacto'!$F$223&amp;"Por favor no seleccionar los criterios de impacto(Afectación Económica o presupuestal y Pérdida Reputacional)",K87)</f>
        <v xml:space="preserve">     El riesgo afecta la imagen de la entidad con algunos usuarios de relevancia frente al logro de los objetivos</v>
      </c>
      <c r="M87" s="954" t="str">
        <f>IF(OR(K87='Tabla Impacto'!$C$11,K87='Tabla Impacto'!$D$11),"Leve",IF(OR(K87='Tabla Impacto'!$C$12,K87='Tabla Impacto'!$D$12),"Menor",IF(OR(K87='Tabla Impacto'!$C$13,K87='Tabla Impacto'!$D$13),"Moderado",IF(OR(K87='Tabla Impacto'!$C$14,K87='Tabla Impacto'!$D$14),"Mayor",IF(OR(K87='Tabla Impacto'!$C$15,K87='Tabla Impacto'!$D$15),"Catastrófico","")))))</f>
        <v>Moderado</v>
      </c>
      <c r="N87" s="955">
        <f>IF(M87="","",IF(M87="Leve",0.2,IF(M87="Menor",0.4,IF(M87="Moderado",0.6,IF(M87="Mayor",0.8,IF(M87="Catastrófico",1,))))))</f>
        <v>0.6</v>
      </c>
      <c r="O87" s="954" t="str">
        <f>IF(OR(AND(I87="Muy Baja",M87="Leve"),AND(I87="Muy Baja",M87="Menor"),AND(I87="Baja",M87="Leve")),"Bajo",IF(OR(AND(I87="Muy baja",M87="Moderado"),AND(I87="Baja",M87="Menor"),AND(I87="Baja",M87="Moderado"),AND(I87="Media",M87="Leve"),AND(I87="Media",M87="Menor"),AND(I87="Media",M87="Moderado"),AND(I87="Alta",M87="Leve"),AND(I87="Alta",M87="Menor")),"Moderado",IF(OR(AND(I87="Muy Baja",M87="Mayor"),AND(I87="Baja",M87="Mayor"),AND(I87="Media",M87="Mayor"),AND(I87="Alta",M87="Moderado"),AND(I87="Alta",M87="Mayor"),AND(I87="Muy Alta",M87="Leve"),AND(I87="Muy Alta",M87="Menor"),AND(I87="Muy Alta",M87="Moderado"),AND(I87="Muy Alta",M87="Mayor")),"Alto",IF(OR(AND(I87="Muy Baja",M87="Catastrófico"),AND(I87="Baja",M87="Catastrófico"),AND(I87="Media",M87="Catastrófico"),AND(I87="Alta",M87="Catastrófico"),AND(I87="Muy Alta",M87="Catastrófico")),"Extremo",""))))</f>
        <v>Moderado</v>
      </c>
      <c r="P87" s="127">
        <v>1</v>
      </c>
      <c r="Q87" s="133" t="s">
        <v>981</v>
      </c>
      <c r="R87" s="127" t="str">
        <f t="shared" si="0"/>
        <v>Probabilidad</v>
      </c>
      <c r="S87" s="128" t="s">
        <v>837</v>
      </c>
      <c r="T87" s="128" t="s">
        <v>828</v>
      </c>
      <c r="U87" s="129" t="str">
        <f t="shared" si="1"/>
        <v>40%</v>
      </c>
      <c r="V87" s="128" t="s">
        <v>829</v>
      </c>
      <c r="W87" s="128" t="s">
        <v>830</v>
      </c>
      <c r="X87" s="128" t="s">
        <v>831</v>
      </c>
      <c r="Y87" s="130">
        <f>IFERROR(IF(R87="Probabilidad",(J87-(+J87*U87)),IF(R87="Impacto",J87,"")),"")</f>
        <v>0.36</v>
      </c>
      <c r="Z87" s="131" t="str">
        <f t="shared" si="2"/>
        <v>Baja</v>
      </c>
      <c r="AA87" s="129">
        <f t="shared" si="3"/>
        <v>0.36</v>
      </c>
      <c r="AB87" s="131" t="str">
        <f t="shared" si="4"/>
        <v>Moderado</v>
      </c>
      <c r="AC87" s="129">
        <f>IFERROR(IF(R87="Impacto",(N87-(+N87*U87)),IF(R87="Probabilidad",N87,"")),"")</f>
        <v>0.6</v>
      </c>
      <c r="AD87" s="131" t="str">
        <f t="shared" si="5"/>
        <v>Moderado</v>
      </c>
      <c r="AE87" s="959" t="s">
        <v>832</v>
      </c>
      <c r="AF87" s="786" t="s">
        <v>982</v>
      </c>
      <c r="AG87" s="132">
        <v>0.5</v>
      </c>
      <c r="AH87" s="244" t="s">
        <v>983</v>
      </c>
      <c r="AI87" s="245" t="s">
        <v>984</v>
      </c>
      <c r="AJ87" s="213">
        <v>44562</v>
      </c>
      <c r="AK87" s="213">
        <v>44895</v>
      </c>
      <c r="AL87" s="246">
        <v>6</v>
      </c>
      <c r="AM87" s="619" t="s">
        <v>3050</v>
      </c>
      <c r="AN87" s="584" t="s">
        <v>2682</v>
      </c>
      <c r="AO87" s="600" t="s">
        <v>3051</v>
      </c>
      <c r="AP87" s="869">
        <v>44687</v>
      </c>
      <c r="AQ87" s="851" t="s">
        <v>3167</v>
      </c>
      <c r="AR87" s="139"/>
      <c r="AS87" s="137"/>
      <c r="AT87" s="138"/>
      <c r="AU87" s="139"/>
      <c r="AV87" s="137"/>
      <c r="AW87" s="139"/>
      <c r="AX87" s="137"/>
      <c r="AY87" s="138"/>
      <c r="AZ87" s="139"/>
      <c r="BA87" s="137"/>
      <c r="BB87" s="155"/>
      <c r="BC87" s="155"/>
      <c r="BD87" s="156"/>
      <c r="BE87" s="156"/>
      <c r="BF87" s="156"/>
    </row>
    <row r="88" spans="1:58" ht="159.75" customHeight="1">
      <c r="A88" s="957"/>
      <c r="B88" s="973"/>
      <c r="C88" s="899"/>
      <c r="D88" s="899"/>
      <c r="E88" s="899"/>
      <c r="F88" s="899"/>
      <c r="G88" s="899"/>
      <c r="H88" s="899"/>
      <c r="I88" s="899"/>
      <c r="J88" s="899"/>
      <c r="K88" s="899"/>
      <c r="L88" s="899"/>
      <c r="M88" s="899"/>
      <c r="N88" s="899"/>
      <c r="O88" s="899"/>
      <c r="P88" s="191">
        <v>2</v>
      </c>
      <c r="Q88" s="143" t="s">
        <v>985</v>
      </c>
      <c r="R88" s="144" t="str">
        <f t="shared" si="0"/>
        <v>Impacto</v>
      </c>
      <c r="S88" s="145" t="s">
        <v>841</v>
      </c>
      <c r="T88" s="145" t="s">
        <v>828</v>
      </c>
      <c r="U88" s="146" t="str">
        <f t="shared" si="1"/>
        <v>25%</v>
      </c>
      <c r="V88" s="145" t="s">
        <v>842</v>
      </c>
      <c r="W88" s="145" t="s">
        <v>830</v>
      </c>
      <c r="X88" s="145" t="s">
        <v>931</v>
      </c>
      <c r="Y88" s="147">
        <f>IFERROR(IF(AND(R87="Probabilidad",R88="Probabilidad"),(AA87-(+AA87*U88)),IF(R88="Probabilidad",(J87-(+J87*U88)),IF(R88="Impacto",AA87,""))),"")</f>
        <v>0.36</v>
      </c>
      <c r="Z88" s="148" t="str">
        <f t="shared" si="2"/>
        <v>Baja</v>
      </c>
      <c r="AA88" s="146">
        <f t="shared" si="3"/>
        <v>0.36</v>
      </c>
      <c r="AB88" s="148" t="str">
        <f t="shared" si="4"/>
        <v>Moderado</v>
      </c>
      <c r="AC88" s="146">
        <f>IFERROR(IF(AND(R87="Impacto",R88="Impacto"),(AC87-(+AC87*U88)),IF(R88="Impacto",($N$87-(+$N$87*U88)),IF(R88="Probabilidad",AC87,""))),"")</f>
        <v>0.44999999999999996</v>
      </c>
      <c r="AD88" s="148" t="str">
        <f t="shared" si="5"/>
        <v>Moderado</v>
      </c>
      <c r="AE88" s="899"/>
      <c r="AF88" s="757" t="s">
        <v>986</v>
      </c>
      <c r="AG88" s="150">
        <v>0.5</v>
      </c>
      <c r="AH88" s="247" t="s">
        <v>987</v>
      </c>
      <c r="AI88" s="245" t="s">
        <v>988</v>
      </c>
      <c r="AJ88" s="248">
        <v>44562</v>
      </c>
      <c r="AK88" s="248">
        <v>44895</v>
      </c>
      <c r="AL88" s="249">
        <v>7</v>
      </c>
      <c r="AM88" s="724" t="s">
        <v>3052</v>
      </c>
      <c r="AN88" s="665" t="s">
        <v>2683</v>
      </c>
      <c r="AO88" s="655" t="s">
        <v>3053</v>
      </c>
      <c r="AP88" s="869">
        <v>44687</v>
      </c>
      <c r="AQ88" s="851" t="s">
        <v>3167</v>
      </c>
      <c r="AR88" s="234"/>
      <c r="AS88" s="235"/>
      <c r="AT88" s="189"/>
      <c r="AU88" s="234"/>
      <c r="AV88" s="235"/>
      <c r="AW88" s="234"/>
      <c r="AX88" s="235"/>
      <c r="AY88" s="189"/>
      <c r="AZ88" s="234"/>
      <c r="BA88" s="235"/>
      <c r="BB88" s="156"/>
      <c r="BC88" s="156"/>
      <c r="BD88" s="156"/>
      <c r="BE88" s="156"/>
      <c r="BF88" s="156"/>
    </row>
    <row r="89" spans="1:58" ht="30.75" customHeight="1">
      <c r="A89" s="957"/>
      <c r="B89" s="973"/>
      <c r="C89" s="899"/>
      <c r="D89" s="899"/>
      <c r="E89" s="899"/>
      <c r="F89" s="899"/>
      <c r="G89" s="899"/>
      <c r="H89" s="899"/>
      <c r="I89" s="899"/>
      <c r="J89" s="899"/>
      <c r="K89" s="899"/>
      <c r="L89" s="899"/>
      <c r="M89" s="899"/>
      <c r="N89" s="899"/>
      <c r="O89" s="899"/>
      <c r="P89" s="191"/>
      <c r="Q89" s="143"/>
      <c r="R89" s="144" t="str">
        <f t="shared" si="0"/>
        <v/>
      </c>
      <c r="S89" s="145"/>
      <c r="T89" s="145"/>
      <c r="U89" s="146" t="str">
        <f t="shared" si="1"/>
        <v/>
      </c>
      <c r="V89" s="145"/>
      <c r="W89" s="145"/>
      <c r="X89" s="145"/>
      <c r="Y89" s="147" t="str">
        <f>IFERROR(IF(AND(R88="Probabilidad",R89="Probabilidad"),(AA88-(+AA88*U89)),IF(R89="Probabilidad",(J87-(+J87*U89)),IF(R89="Impacto",AA88,""))),"")</f>
        <v/>
      </c>
      <c r="Z89" s="148" t="str">
        <f t="shared" si="2"/>
        <v/>
      </c>
      <c r="AA89" s="146" t="str">
        <f t="shared" si="3"/>
        <v/>
      </c>
      <c r="AB89" s="148" t="str">
        <f t="shared" si="4"/>
        <v/>
      </c>
      <c r="AC89" s="146" t="str">
        <f t="shared" ref="AC89:AC92" si="23">IFERROR(IF(AND(R88="Impacto",R89="Impacto"),(AC88-(+AC88*U89)),IF(AND(R88="Probabilidad",R89="Impacto"),(AC87-(+AC87*U89)),IF(R89="Probabilidad",AC88,""))),"")</f>
        <v/>
      </c>
      <c r="AD89" s="148" t="str">
        <f t="shared" si="5"/>
        <v/>
      </c>
      <c r="AE89" s="899"/>
      <c r="AF89" s="191"/>
      <c r="AG89" s="189"/>
      <c r="AH89" s="216"/>
      <c r="AI89" s="188"/>
      <c r="AJ89" s="190"/>
      <c r="AK89" s="190"/>
      <c r="AL89" s="190"/>
      <c r="AM89" s="724"/>
      <c r="AN89" s="665"/>
      <c r="AO89" s="655"/>
      <c r="AP89" s="234"/>
      <c r="AQ89" s="235"/>
      <c r="AR89" s="234"/>
      <c r="AS89" s="235"/>
      <c r="AT89" s="189"/>
      <c r="AU89" s="234"/>
      <c r="AV89" s="235"/>
      <c r="AW89" s="234"/>
      <c r="AX89" s="235"/>
      <c r="AY89" s="189"/>
      <c r="AZ89" s="234"/>
      <c r="BA89" s="235"/>
      <c r="BB89" s="156"/>
      <c r="BC89" s="156"/>
      <c r="BD89" s="156"/>
      <c r="BE89" s="156"/>
      <c r="BF89" s="156"/>
    </row>
    <row r="90" spans="1:58" ht="30.75" customHeight="1">
      <c r="A90" s="957"/>
      <c r="B90" s="973"/>
      <c r="C90" s="899"/>
      <c r="D90" s="899"/>
      <c r="E90" s="899"/>
      <c r="F90" s="899"/>
      <c r="G90" s="899"/>
      <c r="H90" s="899"/>
      <c r="I90" s="899"/>
      <c r="J90" s="899"/>
      <c r="K90" s="899"/>
      <c r="L90" s="899"/>
      <c r="M90" s="899"/>
      <c r="N90" s="899"/>
      <c r="O90" s="899"/>
      <c r="P90" s="191"/>
      <c r="Q90" s="143"/>
      <c r="R90" s="144" t="str">
        <f t="shared" si="0"/>
        <v/>
      </c>
      <c r="S90" s="145"/>
      <c r="T90" s="145"/>
      <c r="U90" s="146" t="str">
        <f t="shared" si="1"/>
        <v/>
      </c>
      <c r="V90" s="145"/>
      <c r="W90" s="145"/>
      <c r="X90" s="145"/>
      <c r="Y90" s="147" t="str">
        <f>IFERROR(IF(AND(R89="Probabilidad",R90="Probabilidad"),(AA89-(+AA89*U90)),IF(R90="Probabilidad",(J87-(+J87*U90)),IF(R90="Impacto",AA89,""))),"")</f>
        <v/>
      </c>
      <c r="Z90" s="148" t="str">
        <f t="shared" si="2"/>
        <v/>
      </c>
      <c r="AA90" s="146" t="str">
        <f t="shared" si="3"/>
        <v/>
      </c>
      <c r="AB90" s="148" t="str">
        <f t="shared" si="4"/>
        <v/>
      </c>
      <c r="AC90" s="146" t="str">
        <f t="shared" si="23"/>
        <v/>
      </c>
      <c r="AD90" s="148" t="str">
        <f t="shared" si="5"/>
        <v/>
      </c>
      <c r="AE90" s="899"/>
      <c r="AF90" s="191"/>
      <c r="AG90" s="189"/>
      <c r="AH90" s="216"/>
      <c r="AI90" s="188"/>
      <c r="AJ90" s="190"/>
      <c r="AK90" s="190"/>
      <c r="AL90" s="190"/>
      <c r="AM90" s="724"/>
      <c r="AN90" s="665"/>
      <c r="AO90" s="655"/>
      <c r="AP90" s="234"/>
      <c r="AQ90" s="235"/>
      <c r="AR90" s="234"/>
      <c r="AS90" s="235"/>
      <c r="AT90" s="189"/>
      <c r="AU90" s="234"/>
      <c r="AV90" s="235"/>
      <c r="AW90" s="234"/>
      <c r="AX90" s="235"/>
      <c r="AY90" s="189"/>
      <c r="AZ90" s="234"/>
      <c r="BA90" s="235"/>
      <c r="BB90" s="156"/>
      <c r="BC90" s="156"/>
      <c r="BD90" s="156"/>
      <c r="BE90" s="156"/>
      <c r="BF90" s="156"/>
    </row>
    <row r="91" spans="1:58" ht="30.75" customHeight="1">
      <c r="A91" s="957"/>
      <c r="B91" s="973"/>
      <c r="C91" s="899"/>
      <c r="D91" s="899"/>
      <c r="E91" s="899"/>
      <c r="F91" s="899"/>
      <c r="G91" s="899"/>
      <c r="H91" s="899"/>
      <c r="I91" s="899"/>
      <c r="J91" s="899"/>
      <c r="K91" s="899"/>
      <c r="L91" s="899"/>
      <c r="M91" s="899"/>
      <c r="N91" s="899"/>
      <c r="O91" s="899"/>
      <c r="P91" s="191"/>
      <c r="Q91" s="143"/>
      <c r="R91" s="144" t="str">
        <f t="shared" si="0"/>
        <v/>
      </c>
      <c r="S91" s="145"/>
      <c r="T91" s="145"/>
      <c r="U91" s="146" t="str">
        <f t="shared" si="1"/>
        <v/>
      </c>
      <c r="V91" s="145"/>
      <c r="W91" s="145"/>
      <c r="X91" s="145"/>
      <c r="Y91" s="147" t="str">
        <f>IFERROR(IF(AND(R90="Probabilidad",R91="Probabilidad"),(AA90-(+AA90*U91)),IF(R91="Probabilidad",(J87-(+J87*U91)),IF(R91="Impacto",AA90,""))),"")</f>
        <v/>
      </c>
      <c r="Z91" s="148" t="str">
        <f t="shared" si="2"/>
        <v/>
      </c>
      <c r="AA91" s="146" t="str">
        <f t="shared" si="3"/>
        <v/>
      </c>
      <c r="AB91" s="148" t="str">
        <f t="shared" si="4"/>
        <v/>
      </c>
      <c r="AC91" s="146" t="str">
        <f t="shared" si="23"/>
        <v/>
      </c>
      <c r="AD91" s="148" t="str">
        <f t="shared" si="5"/>
        <v/>
      </c>
      <c r="AE91" s="899"/>
      <c r="AF91" s="191"/>
      <c r="AG91" s="189"/>
      <c r="AH91" s="216"/>
      <c r="AI91" s="188"/>
      <c r="AJ91" s="190"/>
      <c r="AK91" s="190"/>
      <c r="AL91" s="190"/>
      <c r="AM91" s="724"/>
      <c r="AN91" s="665"/>
      <c r="AO91" s="655"/>
      <c r="AP91" s="234"/>
      <c r="AQ91" s="235"/>
      <c r="AR91" s="234"/>
      <c r="AS91" s="235"/>
      <c r="AT91" s="189"/>
      <c r="AU91" s="234"/>
      <c r="AV91" s="235"/>
      <c r="AW91" s="234"/>
      <c r="AX91" s="235"/>
      <c r="AY91" s="189"/>
      <c r="AZ91" s="234"/>
      <c r="BA91" s="235"/>
      <c r="BB91" s="156"/>
      <c r="BC91" s="156"/>
      <c r="BD91" s="156"/>
      <c r="BE91" s="156"/>
      <c r="BF91" s="156"/>
    </row>
    <row r="92" spans="1:58" ht="30.75" customHeight="1" thickBot="1">
      <c r="A92" s="958"/>
      <c r="B92" s="974"/>
      <c r="C92" s="953"/>
      <c r="D92" s="953"/>
      <c r="E92" s="953"/>
      <c r="F92" s="953"/>
      <c r="G92" s="953"/>
      <c r="H92" s="953"/>
      <c r="I92" s="953"/>
      <c r="J92" s="953"/>
      <c r="K92" s="953"/>
      <c r="L92" s="953"/>
      <c r="M92" s="953"/>
      <c r="N92" s="953"/>
      <c r="O92" s="953"/>
      <c r="P92" s="202"/>
      <c r="Q92" s="169"/>
      <c r="R92" s="170" t="str">
        <f t="shared" si="0"/>
        <v/>
      </c>
      <c r="S92" s="171"/>
      <c r="T92" s="171"/>
      <c r="U92" s="172" t="str">
        <f t="shared" si="1"/>
        <v/>
      </c>
      <c r="V92" s="171"/>
      <c r="W92" s="171"/>
      <c r="X92" s="171"/>
      <c r="Y92" s="173" t="str">
        <f>IFERROR(IF(AND(R91="Probabilidad",R92="Probabilidad"),(AA91-(+AA91*U92)),IF(R92="Probabilidad",(J87-(+J87*U92)),IF(R92="Impacto",AA91,""))),"")</f>
        <v/>
      </c>
      <c r="Z92" s="174" t="str">
        <f t="shared" si="2"/>
        <v/>
      </c>
      <c r="AA92" s="172" t="str">
        <f t="shared" si="3"/>
        <v/>
      </c>
      <c r="AB92" s="174" t="str">
        <f t="shared" si="4"/>
        <v/>
      </c>
      <c r="AC92" s="172" t="str">
        <f t="shared" si="23"/>
        <v/>
      </c>
      <c r="AD92" s="174" t="str">
        <f t="shared" si="5"/>
        <v/>
      </c>
      <c r="AE92" s="953"/>
      <c r="AF92" s="202"/>
      <c r="AG92" s="172"/>
      <c r="AH92" s="207"/>
      <c r="AI92" s="205"/>
      <c r="AJ92" s="206"/>
      <c r="AK92" s="206"/>
      <c r="AL92" s="195"/>
      <c r="AM92" s="724"/>
      <c r="AN92" s="665"/>
      <c r="AO92" s="655"/>
      <c r="AP92" s="234"/>
      <c r="AQ92" s="235"/>
      <c r="AR92" s="234"/>
      <c r="AS92" s="235"/>
      <c r="AT92" s="189"/>
      <c r="AU92" s="234"/>
      <c r="AV92" s="235"/>
      <c r="AW92" s="234"/>
      <c r="AX92" s="235"/>
      <c r="AY92" s="189"/>
      <c r="AZ92" s="234"/>
      <c r="BA92" s="235"/>
      <c r="BB92" s="156"/>
      <c r="BC92" s="156"/>
      <c r="BD92" s="156"/>
      <c r="BE92" s="156"/>
      <c r="BF92" s="156"/>
    </row>
    <row r="93" spans="1:58" ht="201" customHeight="1">
      <c r="A93" s="966">
        <v>15</v>
      </c>
      <c r="B93" s="970" t="s">
        <v>370</v>
      </c>
      <c r="C93" s="952" t="s">
        <v>873</v>
      </c>
      <c r="D93" s="952" t="s">
        <v>989</v>
      </c>
      <c r="E93" s="952" t="s">
        <v>990</v>
      </c>
      <c r="F93" s="952" t="s">
        <v>991</v>
      </c>
      <c r="G93" s="952" t="s">
        <v>824</v>
      </c>
      <c r="H93" s="952">
        <v>365</v>
      </c>
      <c r="I93" s="954" t="str">
        <f>IF(H93&lt;=0,"",IF(H93&lt;=2,"Muy Baja",IF(H93&lt;=24,"Baja",IF(H93&lt;=500,"Media",IF(H93&lt;=5000,"Alta","Muy Alta")))))</f>
        <v>Media</v>
      </c>
      <c r="J93" s="1026">
        <f>IF(I93="","",IF(I93="Muy Baja",0.2,IF(I93="Baja",0.4,IF(I93="Media",0.6,IF(I93="Alta",0.8,IF(I93="Muy Alta",1,))))))</f>
        <v>0.6</v>
      </c>
      <c r="K93" s="1027" t="s">
        <v>864</v>
      </c>
      <c r="L93" s="955" t="str">
        <f>IF(NOT(ISERROR(MATCH(K93,'[1]Tabla Impacto'!$B$221:$B$223,0))),'[1]Tabla Impacto'!$F$223&amp;"Por favor no seleccionar los criterios de impacto(Afectación Económica o presupuestal y Pérdida Reputacional)",K93)</f>
        <v xml:space="preserve">     El riesgo afecta la imagen de la entidad a nivel nacional, con efecto publicitarios sostenible a nivel país</v>
      </c>
      <c r="M93" s="954" t="str">
        <f>IF(OR(K93='Tabla Impacto'!$C$11,K93='Tabla Impacto'!$D$11),"Leve",IF(OR(K93='Tabla Impacto'!$C$12,K93='Tabla Impacto'!$D$12),"Menor",IF(OR(K93='Tabla Impacto'!$C$13,K93='Tabla Impacto'!$D$13),"Moderado",IF(OR(K93='Tabla Impacto'!$C$14,K93='Tabla Impacto'!$D$14),"Mayor",IF(OR(K93='Tabla Impacto'!$C$15,K93='Tabla Impacto'!$D$15),"Catastrófico","")))))</f>
        <v>Catastrófico</v>
      </c>
      <c r="N93" s="955">
        <f>IF(M93="","",IF(M93="Leve",0.2,IF(M93="Menor",0.4,IF(M93="Moderado",0.6,IF(M93="Mayor",0.8,IF(M93="Catastrófico",1,))))))</f>
        <v>1</v>
      </c>
      <c r="O93" s="954" t="str">
        <f>IF(OR(AND(I93="Muy Baja",M93="Leve"),AND(I93="Muy Baja",M93="Menor"),AND(I93="Baja",M93="Leve")),"Bajo",IF(OR(AND(I93="Muy baja",M93="Moderado"),AND(I93="Baja",M93="Menor"),AND(I93="Baja",M93="Moderado"),AND(I93="Media",M93="Leve"),AND(I93="Media",M93="Menor"),AND(I93="Media",M93="Moderado"),AND(I93="Alta",M93="Leve"),AND(I93="Alta",M93="Menor")),"Moderado",IF(OR(AND(I93="Muy Baja",M93="Mayor"),AND(I93="Baja",M93="Mayor"),AND(I93="Media",M93="Mayor"),AND(I93="Alta",M93="Moderado"),AND(I93="Alta",M93="Mayor"),AND(I93="Muy Alta",M93="Leve"),AND(I93="Muy Alta",M93="Menor"),AND(I93="Muy Alta",M93="Moderado"),AND(I93="Muy Alta",M93="Mayor")),"Alto",IF(OR(AND(I93="Muy Baja",M93="Catastrófico"),AND(I93="Baja",M93="Catastrófico"),AND(I93="Media",M93="Catastrófico"),AND(I93="Alta",M93="Catastrófico"),AND(I93="Muy Alta",M93="Catastrófico")),"Extremo",""))))</f>
        <v>Extremo</v>
      </c>
      <c r="P93" s="250">
        <v>1</v>
      </c>
      <c r="Q93" s="251" t="s">
        <v>992</v>
      </c>
      <c r="R93" s="127" t="str">
        <f t="shared" si="0"/>
        <v>Probabilidad</v>
      </c>
      <c r="S93" s="128" t="s">
        <v>827</v>
      </c>
      <c r="T93" s="128" t="s">
        <v>828</v>
      </c>
      <c r="U93" s="129" t="str">
        <f t="shared" si="1"/>
        <v>30%</v>
      </c>
      <c r="V93" s="128" t="s">
        <v>829</v>
      </c>
      <c r="W93" s="128" t="s">
        <v>830</v>
      </c>
      <c r="X93" s="128" t="s">
        <v>831</v>
      </c>
      <c r="Y93" s="130">
        <f>IFERROR(IF(R93="Probabilidad",(J93-(+J93*U93)),IF(R93="Impacto",J93,"")),"")</f>
        <v>0.42</v>
      </c>
      <c r="Z93" s="131" t="str">
        <f t="shared" si="2"/>
        <v>Media</v>
      </c>
      <c r="AA93" s="129">
        <f t="shared" si="3"/>
        <v>0.42</v>
      </c>
      <c r="AB93" s="131" t="str">
        <f t="shared" si="4"/>
        <v>Catastrófico</v>
      </c>
      <c r="AC93" s="129">
        <f>IFERROR(IF(R93="Impacto",(N93-(+N93*U93)),IF(R93="Probabilidad",N93,"")),"")</f>
        <v>1</v>
      </c>
      <c r="AD93" s="252" t="str">
        <f t="shared" si="5"/>
        <v>Extremo</v>
      </c>
      <c r="AE93" s="969" t="s">
        <v>832</v>
      </c>
      <c r="AF93" s="817" t="s">
        <v>993</v>
      </c>
      <c r="AG93" s="253">
        <v>0.35</v>
      </c>
      <c r="AH93" s="165" t="s">
        <v>994</v>
      </c>
      <c r="AI93" s="152" t="s">
        <v>995</v>
      </c>
      <c r="AJ93" s="213">
        <v>44562</v>
      </c>
      <c r="AK93" s="213">
        <v>44895</v>
      </c>
      <c r="AL93" s="167">
        <v>4</v>
      </c>
      <c r="AM93" s="653" t="s">
        <v>2825</v>
      </c>
      <c r="AN93" s="651" t="s">
        <v>3054</v>
      </c>
      <c r="AO93" s="655">
        <f>0.35/3</f>
        <v>0.11666666666666665</v>
      </c>
      <c r="AP93" s="139">
        <v>44684</v>
      </c>
      <c r="AQ93" s="860" t="s">
        <v>3167</v>
      </c>
      <c r="AR93" s="139"/>
      <c r="AS93" s="137"/>
      <c r="AT93" s="138"/>
      <c r="AU93" s="139"/>
      <c r="AV93" s="137"/>
      <c r="AW93" s="139"/>
      <c r="AX93" s="137"/>
      <c r="AY93" s="138"/>
      <c r="AZ93" s="139"/>
      <c r="BA93" s="137"/>
      <c r="BB93" s="155"/>
      <c r="BC93" s="155"/>
      <c r="BD93" s="156"/>
      <c r="BE93" s="156"/>
      <c r="BF93" s="156"/>
    </row>
    <row r="94" spans="1:58" ht="159.75" customHeight="1">
      <c r="A94" s="967"/>
      <c r="B94" s="971"/>
      <c r="C94" s="899"/>
      <c r="D94" s="899"/>
      <c r="E94" s="899"/>
      <c r="F94" s="899"/>
      <c r="G94" s="899"/>
      <c r="H94" s="899"/>
      <c r="I94" s="899"/>
      <c r="J94" s="961"/>
      <c r="K94" s="904"/>
      <c r="L94" s="899"/>
      <c r="M94" s="899"/>
      <c r="N94" s="899"/>
      <c r="O94" s="899"/>
      <c r="P94" s="254">
        <v>2</v>
      </c>
      <c r="Q94" s="212" t="s">
        <v>996</v>
      </c>
      <c r="R94" s="144" t="str">
        <f t="shared" si="0"/>
        <v>Probabilidad</v>
      </c>
      <c r="S94" s="145" t="s">
        <v>827</v>
      </c>
      <c r="T94" s="145" t="s">
        <v>828</v>
      </c>
      <c r="U94" s="146" t="str">
        <f t="shared" si="1"/>
        <v>30%</v>
      </c>
      <c r="V94" s="145" t="s">
        <v>829</v>
      </c>
      <c r="W94" s="145" t="s">
        <v>830</v>
      </c>
      <c r="X94" s="145" t="s">
        <v>831</v>
      </c>
      <c r="Y94" s="147">
        <f>IFERROR(IF(AND(R93="Probabilidad",R94="Probabilidad"),(AA93-(+AA93*U94)),IF(R94="Probabilidad",(J93-(+J93*U94)),IF(R94="Impacto",AA93,""))),"")</f>
        <v>0.29399999999999998</v>
      </c>
      <c r="Z94" s="148" t="str">
        <f t="shared" si="2"/>
        <v>Baja</v>
      </c>
      <c r="AA94" s="146">
        <f t="shared" si="3"/>
        <v>0.29399999999999998</v>
      </c>
      <c r="AB94" s="148" t="str">
        <f t="shared" si="4"/>
        <v>Catastrófico</v>
      </c>
      <c r="AC94" s="146">
        <f>IFERROR(IF(AND(R93="Impacto",R94="Impacto"),(AC93-(+AC93*U94)),IF(R94="Impacto",($N$93-(+$N$93*U94)),IF(R94="Probabilidad",AC93,""))),"")</f>
        <v>1</v>
      </c>
      <c r="AD94" s="255" t="str">
        <f t="shared" si="5"/>
        <v>Extremo</v>
      </c>
      <c r="AE94" s="904"/>
      <c r="AF94" s="812" t="s">
        <v>997</v>
      </c>
      <c r="AG94" s="138">
        <v>0.35</v>
      </c>
      <c r="AH94" s="152" t="s">
        <v>998</v>
      </c>
      <c r="AI94" s="152" t="s">
        <v>995</v>
      </c>
      <c r="AJ94" s="213">
        <v>44562</v>
      </c>
      <c r="AK94" s="213">
        <v>44895</v>
      </c>
      <c r="AL94" s="150">
        <v>1</v>
      </c>
      <c r="AM94" s="653" t="s">
        <v>2825</v>
      </c>
      <c r="AN94" s="651" t="s">
        <v>3055</v>
      </c>
      <c r="AO94" s="655">
        <f>0.35/3</f>
        <v>0.11666666666666665</v>
      </c>
      <c r="AP94" s="139">
        <v>44684</v>
      </c>
      <c r="AQ94" s="860" t="s">
        <v>3167</v>
      </c>
      <c r="AR94" s="234"/>
      <c r="AS94" s="235"/>
      <c r="AT94" s="189"/>
      <c r="AU94" s="234"/>
      <c r="AV94" s="235"/>
      <c r="AW94" s="234"/>
      <c r="AX94" s="235"/>
      <c r="AY94" s="189"/>
      <c r="AZ94" s="234"/>
      <c r="BA94" s="235"/>
      <c r="BB94" s="156"/>
      <c r="BC94" s="156"/>
      <c r="BD94" s="156"/>
      <c r="BE94" s="156"/>
      <c r="BF94" s="156"/>
    </row>
    <row r="95" spans="1:58" ht="159.75" customHeight="1">
      <c r="A95" s="967"/>
      <c r="B95" s="971"/>
      <c r="C95" s="899"/>
      <c r="D95" s="899"/>
      <c r="E95" s="899"/>
      <c r="F95" s="899"/>
      <c r="G95" s="899"/>
      <c r="H95" s="899"/>
      <c r="I95" s="899"/>
      <c r="J95" s="961"/>
      <c r="K95" s="904"/>
      <c r="L95" s="899"/>
      <c r="M95" s="899"/>
      <c r="N95" s="899"/>
      <c r="O95" s="899"/>
      <c r="P95" s="254">
        <v>3</v>
      </c>
      <c r="Q95" s="212" t="s">
        <v>999</v>
      </c>
      <c r="R95" s="144" t="str">
        <f t="shared" si="0"/>
        <v>Probabilidad</v>
      </c>
      <c r="S95" s="145" t="s">
        <v>837</v>
      </c>
      <c r="T95" s="145" t="s">
        <v>828</v>
      </c>
      <c r="U95" s="146" t="str">
        <f t="shared" si="1"/>
        <v>40%</v>
      </c>
      <c r="V95" s="145" t="s">
        <v>829</v>
      </c>
      <c r="W95" s="145" t="s">
        <v>830</v>
      </c>
      <c r="X95" s="145" t="s">
        <v>831</v>
      </c>
      <c r="Y95" s="147">
        <f>IFERROR(IF(AND(R94="Probabilidad",R95="Probabilidad"),(AA94-(+AA94*U95)),IF(R95="Probabilidad",(J93-(+J93*U95)),IF(R95="Impacto",AA94,""))),"")</f>
        <v>0.1764</v>
      </c>
      <c r="Z95" s="148" t="str">
        <f t="shared" si="2"/>
        <v>Muy Baja</v>
      </c>
      <c r="AA95" s="146">
        <f t="shared" si="3"/>
        <v>0.1764</v>
      </c>
      <c r="AB95" s="148" t="str">
        <f t="shared" si="4"/>
        <v>Catastrófico</v>
      </c>
      <c r="AC95" s="146">
        <f t="shared" ref="AC95:AC98" si="24">IFERROR(IF(AND(R94="Impacto",R95="Impacto"),(AC94-(+AC94*U95)),IF(AND(R94="Probabilidad",R95="Impacto"),(AC93-(+AC93*U95)),IF(R95="Probabilidad",AC94,""))),"")</f>
        <v>1</v>
      </c>
      <c r="AD95" s="255" t="str">
        <f t="shared" si="5"/>
        <v>Extremo</v>
      </c>
      <c r="AE95" s="904"/>
      <c r="AF95" s="812" t="s">
        <v>1000</v>
      </c>
      <c r="AG95" s="138">
        <v>0.3</v>
      </c>
      <c r="AH95" s="152" t="s">
        <v>1001</v>
      </c>
      <c r="AI95" s="152" t="s">
        <v>995</v>
      </c>
      <c r="AJ95" s="213">
        <v>44562</v>
      </c>
      <c r="AK95" s="213">
        <v>44895</v>
      </c>
      <c r="AL95" s="150">
        <v>1</v>
      </c>
      <c r="AM95" s="653" t="s">
        <v>2825</v>
      </c>
      <c r="AN95" s="651" t="s">
        <v>3056</v>
      </c>
      <c r="AO95" s="655">
        <v>0.1</v>
      </c>
      <c r="AP95" s="139">
        <v>44684</v>
      </c>
      <c r="AQ95" s="860" t="s">
        <v>3167</v>
      </c>
      <c r="AR95" s="234"/>
      <c r="AS95" s="235"/>
      <c r="AT95" s="189"/>
      <c r="AU95" s="234"/>
      <c r="AV95" s="235"/>
      <c r="AW95" s="234"/>
      <c r="AX95" s="235"/>
      <c r="AY95" s="189"/>
      <c r="AZ95" s="234"/>
      <c r="BA95" s="235"/>
      <c r="BB95" s="156"/>
      <c r="BC95" s="156"/>
      <c r="BD95" s="156"/>
      <c r="BE95" s="156"/>
      <c r="BF95" s="156"/>
    </row>
    <row r="96" spans="1:58" ht="159.75" customHeight="1">
      <c r="A96" s="967"/>
      <c r="B96" s="971"/>
      <c r="C96" s="899"/>
      <c r="D96" s="899"/>
      <c r="E96" s="899"/>
      <c r="F96" s="899"/>
      <c r="G96" s="899"/>
      <c r="H96" s="899"/>
      <c r="I96" s="899"/>
      <c r="J96" s="961"/>
      <c r="K96" s="904"/>
      <c r="L96" s="899"/>
      <c r="M96" s="899"/>
      <c r="N96" s="899"/>
      <c r="O96" s="899"/>
      <c r="P96" s="254">
        <v>4</v>
      </c>
      <c r="Q96" s="149" t="s">
        <v>1002</v>
      </c>
      <c r="R96" s="144" t="str">
        <f t="shared" si="0"/>
        <v>Impacto</v>
      </c>
      <c r="S96" s="145" t="s">
        <v>841</v>
      </c>
      <c r="T96" s="145" t="s">
        <v>828</v>
      </c>
      <c r="U96" s="146" t="str">
        <f t="shared" si="1"/>
        <v>25%</v>
      </c>
      <c r="V96" s="145" t="s">
        <v>829</v>
      </c>
      <c r="W96" s="145" t="s">
        <v>830</v>
      </c>
      <c r="X96" s="145" t="s">
        <v>831</v>
      </c>
      <c r="Y96" s="147">
        <f>IFERROR(IF(AND(R95="Probabilidad",R96="Probabilidad"),(AA95-(+AA95*U96)),IF(R96="Probabilidad",(J93-(+J93*U96)),IF(R96="Impacto",AA95,""))),"")</f>
        <v>0.1764</v>
      </c>
      <c r="Z96" s="148" t="str">
        <f t="shared" si="2"/>
        <v>Muy Baja</v>
      </c>
      <c r="AA96" s="146">
        <f t="shared" si="3"/>
        <v>0.1764</v>
      </c>
      <c r="AB96" s="148" t="str">
        <f t="shared" si="4"/>
        <v>Mayor</v>
      </c>
      <c r="AC96" s="146">
        <f t="shared" si="24"/>
        <v>0.75</v>
      </c>
      <c r="AD96" s="255" t="str">
        <f t="shared" si="5"/>
        <v>Alto</v>
      </c>
      <c r="AE96" s="904"/>
      <c r="AF96" s="191"/>
      <c r="AG96" s="189"/>
      <c r="AH96" s="190"/>
      <c r="AI96" s="191"/>
      <c r="AJ96" s="190"/>
      <c r="AK96" s="190"/>
      <c r="AL96" s="190"/>
      <c r="AM96" s="724"/>
      <c r="AN96" s="665"/>
      <c r="AO96" s="655"/>
      <c r="AP96" s="234"/>
      <c r="AQ96" s="235"/>
      <c r="AR96" s="234"/>
      <c r="AS96" s="235"/>
      <c r="AT96" s="189"/>
      <c r="AU96" s="234"/>
      <c r="AV96" s="235"/>
      <c r="AW96" s="234"/>
      <c r="AX96" s="235"/>
      <c r="AY96" s="189"/>
      <c r="AZ96" s="234"/>
      <c r="BA96" s="235"/>
      <c r="BB96" s="156"/>
      <c r="BC96" s="156"/>
      <c r="BD96" s="156"/>
      <c r="BE96" s="156"/>
      <c r="BF96" s="156"/>
    </row>
    <row r="97" spans="1:58" ht="33" customHeight="1">
      <c r="A97" s="967"/>
      <c r="B97" s="971"/>
      <c r="C97" s="899"/>
      <c r="D97" s="899"/>
      <c r="E97" s="899"/>
      <c r="F97" s="899"/>
      <c r="G97" s="899"/>
      <c r="H97" s="899"/>
      <c r="I97" s="899"/>
      <c r="J97" s="961"/>
      <c r="K97" s="904"/>
      <c r="L97" s="899"/>
      <c r="M97" s="899"/>
      <c r="N97" s="899"/>
      <c r="O97" s="899"/>
      <c r="P97" s="254"/>
      <c r="Q97" s="149"/>
      <c r="R97" s="144" t="str">
        <f t="shared" si="0"/>
        <v/>
      </c>
      <c r="S97" s="145"/>
      <c r="T97" s="145"/>
      <c r="U97" s="146" t="str">
        <f t="shared" si="1"/>
        <v/>
      </c>
      <c r="V97" s="145"/>
      <c r="W97" s="145"/>
      <c r="X97" s="145"/>
      <c r="Y97" s="147" t="str">
        <f>IFERROR(IF(AND(R96="Probabilidad",R97="Probabilidad"),(AA96-(+AA96*U97)),IF(R97="Probabilidad",(J93-(+J93*U97)),IF(R97="Impacto",AA96,""))),"")</f>
        <v/>
      </c>
      <c r="Z97" s="148" t="str">
        <f t="shared" si="2"/>
        <v/>
      </c>
      <c r="AA97" s="146" t="str">
        <f t="shared" si="3"/>
        <v/>
      </c>
      <c r="AB97" s="148" t="str">
        <f t="shared" si="4"/>
        <v/>
      </c>
      <c r="AC97" s="146" t="str">
        <f t="shared" si="24"/>
        <v/>
      </c>
      <c r="AD97" s="255" t="str">
        <f t="shared" si="5"/>
        <v/>
      </c>
      <c r="AE97" s="904"/>
      <c r="AF97" s="191"/>
      <c r="AG97" s="189"/>
      <c r="AH97" s="190"/>
      <c r="AI97" s="191"/>
      <c r="AJ97" s="190"/>
      <c r="AK97" s="190"/>
      <c r="AL97" s="190"/>
      <c r="AM97" s="724"/>
      <c r="AN97" s="665"/>
      <c r="AO97" s="655"/>
      <c r="AP97" s="234"/>
      <c r="AQ97" s="235"/>
      <c r="AR97" s="234"/>
      <c r="AS97" s="235"/>
      <c r="AT97" s="189"/>
      <c r="AU97" s="234"/>
      <c r="AV97" s="235"/>
      <c r="AW97" s="234"/>
      <c r="AX97" s="235"/>
      <c r="AY97" s="189"/>
      <c r="AZ97" s="234"/>
      <c r="BA97" s="235"/>
      <c r="BB97" s="156"/>
      <c r="BC97" s="156"/>
      <c r="BD97" s="156"/>
      <c r="BE97" s="156"/>
      <c r="BF97" s="156"/>
    </row>
    <row r="98" spans="1:58" ht="33" customHeight="1" thickBot="1">
      <c r="A98" s="968"/>
      <c r="B98" s="972"/>
      <c r="C98" s="953"/>
      <c r="D98" s="953"/>
      <c r="E98" s="953"/>
      <c r="F98" s="953"/>
      <c r="G98" s="953"/>
      <c r="H98" s="953"/>
      <c r="I98" s="953"/>
      <c r="J98" s="962"/>
      <c r="K98" s="1028"/>
      <c r="L98" s="953"/>
      <c r="M98" s="953"/>
      <c r="N98" s="953"/>
      <c r="O98" s="953"/>
      <c r="P98" s="256"/>
      <c r="Q98" s="157"/>
      <c r="R98" s="170" t="str">
        <f t="shared" si="0"/>
        <v/>
      </c>
      <c r="S98" s="171"/>
      <c r="T98" s="171"/>
      <c r="U98" s="172" t="str">
        <f t="shared" si="1"/>
        <v/>
      </c>
      <c r="V98" s="171"/>
      <c r="W98" s="171"/>
      <c r="X98" s="171"/>
      <c r="Y98" s="173" t="str">
        <f>IFERROR(IF(AND(R97="Probabilidad",R98="Probabilidad"),(AA97-(+AA97*U98)),IF(R98="Probabilidad",(J93-(+J93*U98)),IF(R98="Impacto",AA97,""))),"")</f>
        <v/>
      </c>
      <c r="Z98" s="174" t="str">
        <f t="shared" si="2"/>
        <v/>
      </c>
      <c r="AA98" s="172" t="str">
        <f t="shared" si="3"/>
        <v/>
      </c>
      <c r="AB98" s="174" t="str">
        <f t="shared" si="4"/>
        <v/>
      </c>
      <c r="AC98" s="172" t="str">
        <f t="shared" si="24"/>
        <v/>
      </c>
      <c r="AD98" s="257" t="str">
        <f t="shared" si="5"/>
        <v/>
      </c>
      <c r="AE98" s="904"/>
      <c r="AF98" s="202"/>
      <c r="AG98" s="172"/>
      <c r="AH98" s="206"/>
      <c r="AI98" s="202"/>
      <c r="AJ98" s="206"/>
      <c r="AK98" s="206"/>
      <c r="AL98" s="195"/>
      <c r="AM98" s="724"/>
      <c r="AN98" s="665"/>
      <c r="AO98" s="655"/>
      <c r="AP98" s="234"/>
      <c r="AQ98" s="235"/>
      <c r="AR98" s="234"/>
      <c r="AS98" s="235"/>
      <c r="AT98" s="189"/>
      <c r="AU98" s="234"/>
      <c r="AV98" s="235"/>
      <c r="AW98" s="234"/>
      <c r="AX98" s="235"/>
      <c r="AY98" s="189"/>
      <c r="AZ98" s="234"/>
      <c r="BA98" s="235"/>
      <c r="BB98" s="155"/>
      <c r="BC98" s="156"/>
      <c r="BD98" s="156"/>
      <c r="BE98" s="156"/>
      <c r="BF98" s="156"/>
    </row>
    <row r="99" spans="1:58" ht="159.75" customHeight="1">
      <c r="A99" s="966">
        <v>16</v>
      </c>
      <c r="B99" s="970" t="s">
        <v>370</v>
      </c>
      <c r="C99" s="952" t="s">
        <v>873</v>
      </c>
      <c r="D99" s="952" t="s">
        <v>1003</v>
      </c>
      <c r="E99" s="952" t="s">
        <v>1004</v>
      </c>
      <c r="F99" s="952" t="s">
        <v>1005</v>
      </c>
      <c r="G99" s="952" t="s">
        <v>824</v>
      </c>
      <c r="H99" s="952">
        <v>365</v>
      </c>
      <c r="I99" s="954" t="str">
        <f>IF(H99&lt;=0,"",IF(H99&lt;=2,"Muy Baja",IF(H99&lt;=24,"Baja",IF(H99&lt;=500,"Media",IF(H99&lt;=5000,"Alta","Muy Alta")))))</f>
        <v>Media</v>
      </c>
      <c r="J99" s="955">
        <f>IF(I99="","",IF(I99="Muy Baja",0.2,IF(I99="Baja",0.4,IF(I99="Media",0.6,IF(I99="Alta",0.8,IF(I99="Muy Alta",1,))))))</f>
        <v>0.6</v>
      </c>
      <c r="K99" s="955" t="s">
        <v>846</v>
      </c>
      <c r="L99" s="955" t="str">
        <f>IF(NOT(ISERROR(MATCH(K99,'[1]Tabla Impacto'!$B$221:$B$223,0))),'[1]Tabla Impacto'!$F$223&amp;"Por favor no seleccionar los criterios de impacto(Afectación Económica o presupuestal y Pérdida Reputacional)",K99)</f>
        <v xml:space="preserve">     El riesgo afecta la imagen de de la entidad con efecto publicitario sostenido a nivel de sector administrativo, nivel departamental o municipal</v>
      </c>
      <c r="M99" s="954" t="str">
        <f>IF(OR(K99='Tabla Impacto'!$C$11,K99='Tabla Impacto'!$D$11),"Leve",IF(OR(K99='Tabla Impacto'!$C$12,K99='Tabla Impacto'!$D$12),"Menor",IF(OR(K99='Tabla Impacto'!$C$13,K99='Tabla Impacto'!$D$13),"Moderado",IF(OR(K99='Tabla Impacto'!$C$14,K99='Tabla Impacto'!$D$14),"Mayor",IF(OR(K99='Tabla Impacto'!$C$15,K99='Tabla Impacto'!$D$15),"Catastrófico","")))))</f>
        <v>Mayor</v>
      </c>
      <c r="N99" s="955">
        <f>IF(M99="","",IF(M99="Leve",0.2,IF(M99="Menor",0.4,IF(M99="Moderado",0.6,IF(M99="Mayor",0.8,IF(M99="Catastrófico",1,))))))</f>
        <v>0.8</v>
      </c>
      <c r="O99" s="954" t="str">
        <f>IF(OR(AND(I99="Muy Baja",M99="Leve"),AND(I99="Muy Baja",M99="Menor"),AND(I99="Baja",M99="Leve")),"Bajo",IF(OR(AND(I99="Muy baja",M99="Moderado"),AND(I99="Baja",M99="Menor"),AND(I99="Baja",M99="Moderado"),AND(I99="Media",M99="Leve"),AND(I99="Media",M99="Menor"),AND(I99="Media",M99="Moderado"),AND(I99="Alta",M99="Leve"),AND(I99="Alta",M99="Menor")),"Moderado",IF(OR(AND(I99="Muy Baja",M99="Mayor"),AND(I99="Baja",M99="Mayor"),AND(I99="Media",M99="Mayor"),AND(I99="Alta",M99="Moderado"),AND(I99="Alta",M99="Mayor"),AND(I99="Muy Alta",M99="Leve"),AND(I99="Muy Alta",M99="Menor"),AND(I99="Muy Alta",M99="Moderado"),AND(I99="Muy Alta",M99="Mayor")),"Alto",IF(OR(AND(I99="Muy Baja",M99="Catastrófico"),AND(I99="Baja",M99="Catastrófico"),AND(I99="Media",M99="Catastrófico"),AND(I99="Alta",M99="Catastrófico"),AND(I99="Muy Alta",M99="Catastrófico")),"Extremo",""))))</f>
        <v>Alto</v>
      </c>
      <c r="P99" s="127">
        <v>1</v>
      </c>
      <c r="Q99" s="133" t="s">
        <v>1006</v>
      </c>
      <c r="R99" s="127" t="str">
        <f t="shared" si="0"/>
        <v>Probabilidad</v>
      </c>
      <c r="S99" s="128" t="s">
        <v>827</v>
      </c>
      <c r="T99" s="128" t="s">
        <v>828</v>
      </c>
      <c r="U99" s="129" t="str">
        <f t="shared" si="1"/>
        <v>30%</v>
      </c>
      <c r="V99" s="128" t="s">
        <v>829</v>
      </c>
      <c r="W99" s="128" t="s">
        <v>830</v>
      </c>
      <c r="X99" s="128" t="s">
        <v>831</v>
      </c>
      <c r="Y99" s="130">
        <f>IFERROR(IF(R99="Probabilidad",(J99-(+J99*U99)),IF(R99="Impacto",J99,"")),"")</f>
        <v>0.42</v>
      </c>
      <c r="Z99" s="131" t="str">
        <f t="shared" si="2"/>
        <v>Media</v>
      </c>
      <c r="AA99" s="129">
        <f t="shared" si="3"/>
        <v>0.42</v>
      </c>
      <c r="AB99" s="131" t="str">
        <f t="shared" si="4"/>
        <v>Mayor</v>
      </c>
      <c r="AC99" s="129">
        <f>IFERROR(IF(R99="Impacto",(N99-(+N99*U99)),IF(R99="Probabilidad",N99,"")),"")</f>
        <v>0.8</v>
      </c>
      <c r="AD99" s="131" t="str">
        <f t="shared" si="5"/>
        <v>Alto</v>
      </c>
      <c r="AE99" s="960" t="s">
        <v>832</v>
      </c>
      <c r="AF99" s="818" t="s">
        <v>1007</v>
      </c>
      <c r="AG99" s="138">
        <v>0.5</v>
      </c>
      <c r="AH99" s="152" t="s">
        <v>1008</v>
      </c>
      <c r="AI99" s="152" t="s">
        <v>995</v>
      </c>
      <c r="AJ99" s="213">
        <v>44562</v>
      </c>
      <c r="AK99" s="213">
        <v>44895</v>
      </c>
      <c r="AL99" s="150">
        <v>1</v>
      </c>
      <c r="AM99" s="592" t="s">
        <v>3057</v>
      </c>
      <c r="AN99" s="631" t="s">
        <v>3058</v>
      </c>
      <c r="AO99" s="600" t="s">
        <v>3059</v>
      </c>
      <c r="AP99" s="139">
        <v>44684</v>
      </c>
      <c r="AQ99" s="860" t="s">
        <v>3167</v>
      </c>
      <c r="AR99" s="139"/>
      <c r="AS99" s="137"/>
      <c r="AT99" s="138"/>
      <c r="AU99" s="139"/>
      <c r="AV99" s="137"/>
      <c r="AW99" s="139"/>
      <c r="AX99" s="137"/>
      <c r="AY99" s="138"/>
      <c r="AZ99" s="139"/>
      <c r="BA99" s="137"/>
      <c r="BB99" s="155"/>
      <c r="BC99" s="155"/>
      <c r="BD99" s="156"/>
      <c r="BE99" s="156"/>
      <c r="BF99" s="156"/>
    </row>
    <row r="100" spans="1:58" ht="159.75" customHeight="1">
      <c r="A100" s="967"/>
      <c r="B100" s="971"/>
      <c r="C100" s="899"/>
      <c r="D100" s="899"/>
      <c r="E100" s="899"/>
      <c r="F100" s="899"/>
      <c r="G100" s="899"/>
      <c r="H100" s="899"/>
      <c r="I100" s="899"/>
      <c r="J100" s="899"/>
      <c r="K100" s="899"/>
      <c r="L100" s="899"/>
      <c r="M100" s="899"/>
      <c r="N100" s="899"/>
      <c r="O100" s="899"/>
      <c r="P100" s="191">
        <v>2</v>
      </c>
      <c r="Q100" s="151" t="s">
        <v>1009</v>
      </c>
      <c r="R100" s="144" t="str">
        <f t="shared" si="0"/>
        <v>Probabilidad</v>
      </c>
      <c r="S100" s="145" t="s">
        <v>837</v>
      </c>
      <c r="T100" s="145" t="s">
        <v>828</v>
      </c>
      <c r="U100" s="146" t="str">
        <f t="shared" si="1"/>
        <v>40%</v>
      </c>
      <c r="V100" s="145" t="s">
        <v>829</v>
      </c>
      <c r="W100" s="145" t="s">
        <v>830</v>
      </c>
      <c r="X100" s="145" t="s">
        <v>831</v>
      </c>
      <c r="Y100" s="147">
        <f>IFERROR(IF(AND(R99="Probabilidad",R100="Probabilidad"),(AA99-(+AA99*U100)),IF(R100="Probabilidad",(J99-(+J99*U100)),IF(R100="Impacto",AA99,""))),"")</f>
        <v>0.252</v>
      </c>
      <c r="Z100" s="148" t="str">
        <f t="shared" si="2"/>
        <v>Baja</v>
      </c>
      <c r="AA100" s="146">
        <f t="shared" si="3"/>
        <v>0.252</v>
      </c>
      <c r="AB100" s="148" t="str">
        <f t="shared" si="4"/>
        <v>Mayor</v>
      </c>
      <c r="AC100" s="146">
        <f>IFERROR(IF(AND(R99="Impacto",R100="Impacto"),(AC99-(+AC99*U100)),IF(R100="Impacto",($N$99-(+$N$99*U100)),IF(R100="Probabilidad",AC99,""))),"")</f>
        <v>0.8</v>
      </c>
      <c r="AD100" s="148" t="str">
        <f t="shared" si="5"/>
        <v>Alto</v>
      </c>
      <c r="AE100" s="961"/>
      <c r="AF100" s="818" t="s">
        <v>1010</v>
      </c>
      <c r="AG100" s="138">
        <v>0.5</v>
      </c>
      <c r="AH100" s="152" t="s">
        <v>1011</v>
      </c>
      <c r="AI100" s="152" t="s">
        <v>995</v>
      </c>
      <c r="AJ100" s="213">
        <v>44562</v>
      </c>
      <c r="AK100" s="213">
        <v>44895</v>
      </c>
      <c r="AL100" s="150">
        <v>1</v>
      </c>
      <c r="AM100" s="592" t="s">
        <v>3057</v>
      </c>
      <c r="AN100" s="631" t="s">
        <v>3060</v>
      </c>
      <c r="AO100" s="600" t="s">
        <v>3059</v>
      </c>
      <c r="AP100" s="139">
        <v>44684</v>
      </c>
      <c r="AQ100" s="860" t="s">
        <v>3167</v>
      </c>
      <c r="AR100" s="234"/>
      <c r="AS100" s="235"/>
      <c r="AT100" s="189"/>
      <c r="AU100" s="234"/>
      <c r="AV100" s="235"/>
      <c r="AW100" s="234"/>
      <c r="AX100" s="235"/>
      <c r="AY100" s="189"/>
      <c r="AZ100" s="234"/>
      <c r="BA100" s="235"/>
      <c r="BB100" s="155"/>
      <c r="BC100" s="156"/>
      <c r="BD100" s="156"/>
      <c r="BE100" s="156"/>
      <c r="BF100" s="156"/>
    </row>
    <row r="101" spans="1:58" ht="159.75" customHeight="1">
      <c r="A101" s="967"/>
      <c r="B101" s="971"/>
      <c r="C101" s="899"/>
      <c r="D101" s="899"/>
      <c r="E101" s="899"/>
      <c r="F101" s="899"/>
      <c r="G101" s="899"/>
      <c r="H101" s="899"/>
      <c r="I101" s="899"/>
      <c r="J101" s="899"/>
      <c r="K101" s="899"/>
      <c r="L101" s="899"/>
      <c r="M101" s="899"/>
      <c r="N101" s="899"/>
      <c r="O101" s="899"/>
      <c r="P101" s="191">
        <v>3</v>
      </c>
      <c r="Q101" s="143" t="s">
        <v>1012</v>
      </c>
      <c r="R101" s="144" t="str">
        <f t="shared" si="0"/>
        <v>Impacto</v>
      </c>
      <c r="S101" s="145" t="s">
        <v>841</v>
      </c>
      <c r="T101" s="145" t="s">
        <v>828</v>
      </c>
      <c r="U101" s="146" t="str">
        <f t="shared" si="1"/>
        <v>25%</v>
      </c>
      <c r="V101" s="145" t="s">
        <v>842</v>
      </c>
      <c r="W101" s="145" t="s">
        <v>830</v>
      </c>
      <c r="X101" s="145" t="s">
        <v>831</v>
      </c>
      <c r="Y101" s="147">
        <f>IFERROR(IF(AND(R100="Probabilidad",R101="Probabilidad"),(AA100-(+AA100*U101)),IF(R101="Probabilidad",(J99-(+J99*U101)),IF(R101="Impacto",AA100,""))),"")</f>
        <v>0.252</v>
      </c>
      <c r="Z101" s="148" t="str">
        <f t="shared" si="2"/>
        <v>Baja</v>
      </c>
      <c r="AA101" s="146">
        <f t="shared" si="3"/>
        <v>0.252</v>
      </c>
      <c r="AB101" s="148" t="str">
        <f t="shared" si="4"/>
        <v>Moderado</v>
      </c>
      <c r="AC101" s="146">
        <f t="shared" ref="AC101:AC104" si="25">IFERROR(IF(AND(R100="Impacto",R101="Impacto"),(AC100-(+AC100*U101)),IF(AND(R100="Probabilidad",R101="Impacto"),(AC99-(+AC99*U101)),IF(R101="Probabilidad",AC100,""))),"")</f>
        <v>0.60000000000000009</v>
      </c>
      <c r="AD101" s="148" t="str">
        <f t="shared" si="5"/>
        <v>Moderado</v>
      </c>
      <c r="AE101" s="961"/>
      <c r="AF101" s="188"/>
      <c r="AG101" s="189"/>
      <c r="AH101" s="190"/>
      <c r="AI101" s="191"/>
      <c r="AJ101" s="190"/>
      <c r="AK101" s="190"/>
      <c r="AL101" s="190"/>
      <c r="AM101" s="724"/>
      <c r="AN101" s="665"/>
      <c r="AO101" s="655"/>
      <c r="AP101" s="234"/>
      <c r="AQ101" s="235"/>
      <c r="AR101" s="234"/>
      <c r="AS101" s="235"/>
      <c r="AT101" s="189"/>
      <c r="AU101" s="234"/>
      <c r="AV101" s="235"/>
      <c r="AW101" s="234"/>
      <c r="AX101" s="235"/>
      <c r="AY101" s="189"/>
      <c r="AZ101" s="234"/>
      <c r="BA101" s="235"/>
      <c r="BB101" s="155"/>
      <c r="BC101" s="156"/>
      <c r="BD101" s="156"/>
      <c r="BE101" s="156"/>
      <c r="BF101" s="156"/>
    </row>
    <row r="102" spans="1:58" ht="22.5" customHeight="1">
      <c r="A102" s="967"/>
      <c r="B102" s="971"/>
      <c r="C102" s="899"/>
      <c r="D102" s="899"/>
      <c r="E102" s="899"/>
      <c r="F102" s="899"/>
      <c r="G102" s="899"/>
      <c r="H102" s="899"/>
      <c r="I102" s="899"/>
      <c r="J102" s="899"/>
      <c r="K102" s="899"/>
      <c r="L102" s="899"/>
      <c r="M102" s="899"/>
      <c r="N102" s="899"/>
      <c r="O102" s="899"/>
      <c r="P102" s="191"/>
      <c r="Q102" s="143"/>
      <c r="R102" s="144" t="str">
        <f t="shared" si="0"/>
        <v/>
      </c>
      <c r="S102" s="145"/>
      <c r="T102" s="145"/>
      <c r="U102" s="146" t="str">
        <f t="shared" si="1"/>
        <v/>
      </c>
      <c r="V102" s="145"/>
      <c r="W102" s="145"/>
      <c r="X102" s="145"/>
      <c r="Y102" s="147" t="str">
        <f>IFERROR(IF(AND(R101="Probabilidad",R102="Probabilidad"),(AA101-(+AA101*U102)),IF(R102="Probabilidad",(J99-(+J99*U102)),IF(R102="Impacto",AA101,""))),"")</f>
        <v/>
      </c>
      <c r="Z102" s="148" t="str">
        <f t="shared" si="2"/>
        <v/>
      </c>
      <c r="AA102" s="146" t="str">
        <f t="shared" si="3"/>
        <v/>
      </c>
      <c r="AB102" s="148" t="str">
        <f t="shared" si="4"/>
        <v/>
      </c>
      <c r="AC102" s="146" t="str">
        <f t="shared" si="25"/>
        <v/>
      </c>
      <c r="AD102" s="148" t="str">
        <f t="shared" si="5"/>
        <v/>
      </c>
      <c r="AE102" s="961"/>
      <c r="AF102" s="188"/>
      <c r="AG102" s="189"/>
      <c r="AH102" s="190"/>
      <c r="AI102" s="191"/>
      <c r="AJ102" s="190"/>
      <c r="AK102" s="190"/>
      <c r="AL102" s="190"/>
      <c r="AM102" s="724"/>
      <c r="AN102" s="665"/>
      <c r="AO102" s="655"/>
      <c r="AP102" s="234"/>
      <c r="AQ102" s="235"/>
      <c r="AR102" s="234"/>
      <c r="AS102" s="235"/>
      <c r="AT102" s="189"/>
      <c r="AU102" s="234"/>
      <c r="AV102" s="235"/>
      <c r="AW102" s="234"/>
      <c r="AX102" s="235"/>
      <c r="AY102" s="189"/>
      <c r="AZ102" s="234"/>
      <c r="BA102" s="235"/>
      <c r="BB102" s="155"/>
      <c r="BC102" s="156"/>
      <c r="BD102" s="156"/>
      <c r="BE102" s="156"/>
      <c r="BF102" s="156"/>
    </row>
    <row r="103" spans="1:58" ht="22.5" customHeight="1">
      <c r="A103" s="967"/>
      <c r="B103" s="971"/>
      <c r="C103" s="899"/>
      <c r="D103" s="899"/>
      <c r="E103" s="899"/>
      <c r="F103" s="899"/>
      <c r="G103" s="899"/>
      <c r="H103" s="899"/>
      <c r="I103" s="899"/>
      <c r="J103" s="899"/>
      <c r="K103" s="899"/>
      <c r="L103" s="899"/>
      <c r="M103" s="899"/>
      <c r="N103" s="899"/>
      <c r="O103" s="899"/>
      <c r="P103" s="191"/>
      <c r="Q103" s="143"/>
      <c r="R103" s="144" t="str">
        <f t="shared" si="0"/>
        <v/>
      </c>
      <c r="S103" s="145"/>
      <c r="T103" s="145"/>
      <c r="U103" s="146" t="str">
        <f t="shared" si="1"/>
        <v/>
      </c>
      <c r="V103" s="145"/>
      <c r="W103" s="145"/>
      <c r="X103" s="145"/>
      <c r="Y103" s="147" t="str">
        <f>IFERROR(IF(AND(R102="Probabilidad",R103="Probabilidad"),(AA102-(+AA102*U103)),IF(R103="Probabilidad",(J99-(+J99*U103)),IF(R103="Impacto",AA102,""))),"")</f>
        <v/>
      </c>
      <c r="Z103" s="148" t="str">
        <f t="shared" si="2"/>
        <v/>
      </c>
      <c r="AA103" s="146" t="str">
        <f t="shared" si="3"/>
        <v/>
      </c>
      <c r="AB103" s="148" t="str">
        <f t="shared" si="4"/>
        <v/>
      </c>
      <c r="AC103" s="146" t="str">
        <f t="shared" si="25"/>
        <v/>
      </c>
      <c r="AD103" s="148" t="str">
        <f t="shared" si="5"/>
        <v/>
      </c>
      <c r="AE103" s="961"/>
      <c r="AF103" s="188"/>
      <c r="AG103" s="189"/>
      <c r="AH103" s="190"/>
      <c r="AI103" s="191"/>
      <c r="AJ103" s="190"/>
      <c r="AK103" s="190"/>
      <c r="AL103" s="190"/>
      <c r="AM103" s="724"/>
      <c r="AN103" s="665"/>
      <c r="AO103" s="655"/>
      <c r="AP103" s="234"/>
      <c r="AQ103" s="235"/>
      <c r="AR103" s="234"/>
      <c r="AS103" s="235"/>
      <c r="AT103" s="189"/>
      <c r="AU103" s="234"/>
      <c r="AV103" s="235"/>
      <c r="AW103" s="234"/>
      <c r="AX103" s="235"/>
      <c r="AY103" s="189"/>
      <c r="AZ103" s="234"/>
      <c r="BA103" s="235"/>
      <c r="BB103" s="155"/>
      <c r="BC103" s="156"/>
      <c r="BD103" s="156"/>
      <c r="BE103" s="156"/>
      <c r="BF103" s="156"/>
    </row>
    <row r="104" spans="1:58" ht="22.5" customHeight="1" thickBot="1">
      <c r="A104" s="968"/>
      <c r="B104" s="972"/>
      <c r="C104" s="953"/>
      <c r="D104" s="953"/>
      <c r="E104" s="953"/>
      <c r="F104" s="953"/>
      <c r="G104" s="953"/>
      <c r="H104" s="953"/>
      <c r="I104" s="953"/>
      <c r="J104" s="953"/>
      <c r="K104" s="953"/>
      <c r="L104" s="953"/>
      <c r="M104" s="953"/>
      <c r="N104" s="953"/>
      <c r="O104" s="953"/>
      <c r="P104" s="202"/>
      <c r="Q104" s="169"/>
      <c r="R104" s="170" t="str">
        <f t="shared" si="0"/>
        <v/>
      </c>
      <c r="S104" s="171"/>
      <c r="T104" s="171"/>
      <c r="U104" s="172" t="str">
        <f t="shared" si="1"/>
        <v/>
      </c>
      <c r="V104" s="171"/>
      <c r="W104" s="171"/>
      <c r="X104" s="171"/>
      <c r="Y104" s="173" t="str">
        <f>IFERROR(IF(AND(R103="Probabilidad",R104="Probabilidad"),(AA103-(+AA103*U104)),IF(R104="Probabilidad",(J99-(+J99*U104)),IF(R104="Impacto",AA103,""))),"")</f>
        <v/>
      </c>
      <c r="Z104" s="174" t="str">
        <f t="shared" si="2"/>
        <v/>
      </c>
      <c r="AA104" s="172" t="str">
        <f t="shared" si="3"/>
        <v/>
      </c>
      <c r="AB104" s="174" t="str">
        <f t="shared" si="4"/>
        <v/>
      </c>
      <c r="AC104" s="172" t="str">
        <f t="shared" si="25"/>
        <v/>
      </c>
      <c r="AD104" s="174" t="str">
        <f t="shared" si="5"/>
        <v/>
      </c>
      <c r="AE104" s="962"/>
      <c r="AF104" s="193"/>
      <c r="AG104" s="194"/>
      <c r="AH104" s="195"/>
      <c r="AI104" s="196"/>
      <c r="AJ104" s="195"/>
      <c r="AK104" s="195"/>
      <c r="AL104" s="195"/>
      <c r="AM104" s="724"/>
      <c r="AN104" s="665"/>
      <c r="AO104" s="655"/>
      <c r="AP104" s="234"/>
      <c r="AQ104" s="235"/>
      <c r="AR104" s="234"/>
      <c r="AS104" s="235"/>
      <c r="AT104" s="189"/>
      <c r="AU104" s="234"/>
      <c r="AV104" s="235"/>
      <c r="AW104" s="234"/>
      <c r="AX104" s="235"/>
      <c r="AY104" s="189"/>
      <c r="AZ104" s="234"/>
      <c r="BA104" s="235"/>
      <c r="BB104" s="155"/>
      <c r="BC104" s="156"/>
      <c r="BD104" s="156"/>
      <c r="BE104" s="156"/>
      <c r="BF104" s="156"/>
    </row>
    <row r="105" spans="1:58" ht="159.75" customHeight="1">
      <c r="A105" s="966">
        <v>17</v>
      </c>
      <c r="B105" s="970" t="s">
        <v>370</v>
      </c>
      <c r="C105" s="1018" t="s">
        <v>873</v>
      </c>
      <c r="D105" s="956" t="s">
        <v>1013</v>
      </c>
      <c r="E105" s="952" t="s">
        <v>1014</v>
      </c>
      <c r="F105" s="952" t="s">
        <v>1015</v>
      </c>
      <c r="G105" s="952" t="s">
        <v>824</v>
      </c>
      <c r="H105" s="952">
        <v>365</v>
      </c>
      <c r="I105" s="954" t="str">
        <f>IF(H105&lt;=0,"",IF(H105&lt;=2,"Muy Baja",IF(H105&lt;=24,"Baja",IF(H105&lt;=500,"Media",IF(H105&lt;=5000,"Alta","Muy Alta")))))</f>
        <v>Media</v>
      </c>
      <c r="J105" s="1026">
        <f>IF(I105="","",IF(I105="Muy Baja",0.2,IF(I105="Baja",0.4,IF(I105="Media",0.6,IF(I105="Alta",0.8,IF(I105="Muy Alta",1,))))))</f>
        <v>0.6</v>
      </c>
      <c r="K105" s="1027" t="s">
        <v>846</v>
      </c>
      <c r="L105" s="955" t="str">
        <f>IF(NOT(ISERROR(MATCH(K105,'[1]Tabla Impacto'!$B$221:$B$223,0))),'[1]Tabla Impacto'!$F$223&amp;"Por favor no seleccionar los criterios de impacto(Afectación Económica o presupuestal y Pérdida Reputacional)",K105)</f>
        <v xml:space="preserve">     El riesgo afecta la imagen de de la entidad con efecto publicitario sostenido a nivel de sector administrativo, nivel departamental o municipal</v>
      </c>
      <c r="M105" s="954" t="str">
        <f>IF(OR(K105='Tabla Impacto'!$C$11,K105='Tabla Impacto'!$D$11),"Leve",IF(OR(K105='Tabla Impacto'!$C$12,K105='Tabla Impacto'!$D$12),"Menor",IF(OR(K105='Tabla Impacto'!$C$13,K105='Tabla Impacto'!$D$13),"Moderado",IF(OR(K105='Tabla Impacto'!$C$14,K105='Tabla Impacto'!$D$14),"Mayor",IF(OR(K105='Tabla Impacto'!$C$15,K105='Tabla Impacto'!$D$15),"Catastrófico","")))))</f>
        <v>Mayor</v>
      </c>
      <c r="N105" s="955">
        <f>IF(M105="","",IF(M105="Leve",0.2,IF(M105="Menor",0.4,IF(M105="Moderado",0.6,IF(M105="Mayor",0.8,IF(M105="Catastrófico",1,))))))</f>
        <v>0.8</v>
      </c>
      <c r="O105" s="954" t="str">
        <f>IF(OR(AND(I105="Muy Baja",M105="Leve"),AND(I105="Muy Baja",M105="Menor"),AND(I105="Baja",M105="Leve")),"Bajo",IF(OR(AND(I105="Muy baja",M105="Moderado"),AND(I105="Baja",M105="Menor"),AND(I105="Baja",M105="Moderado"),AND(I105="Media",M105="Leve"),AND(I105="Media",M105="Menor"),AND(I105="Media",M105="Moderado"),AND(I105="Alta",M105="Leve"),AND(I105="Alta",M105="Menor")),"Moderado",IF(OR(AND(I105="Muy Baja",M105="Mayor"),AND(I105="Baja",M105="Mayor"),AND(I105="Media",M105="Mayor"),AND(I105="Alta",M105="Moderado"),AND(I105="Alta",M105="Mayor"),AND(I105="Muy Alta",M105="Leve"),AND(I105="Muy Alta",M105="Menor"),AND(I105="Muy Alta",M105="Moderado"),AND(I105="Muy Alta",M105="Mayor")),"Alto",IF(OR(AND(I105="Muy Baja",M105="Catastrófico"),AND(I105="Baja",M105="Catastrófico"),AND(I105="Media",M105="Catastrófico"),AND(I105="Alta",M105="Catastrófico"),AND(I105="Muy Alta",M105="Catastrófico")),"Extremo",""))))</f>
        <v>Alto</v>
      </c>
      <c r="P105" s="127">
        <v>1</v>
      </c>
      <c r="Q105" s="133" t="s">
        <v>1016</v>
      </c>
      <c r="R105" s="127" t="str">
        <f t="shared" si="0"/>
        <v>Probabilidad</v>
      </c>
      <c r="S105" s="128" t="s">
        <v>837</v>
      </c>
      <c r="T105" s="128" t="s">
        <v>828</v>
      </c>
      <c r="U105" s="129" t="str">
        <f t="shared" si="1"/>
        <v>40%</v>
      </c>
      <c r="V105" s="128" t="s">
        <v>829</v>
      </c>
      <c r="W105" s="128" t="s">
        <v>830</v>
      </c>
      <c r="X105" s="128" t="s">
        <v>831</v>
      </c>
      <c r="Y105" s="130">
        <f>IFERROR(IF(R105="Probabilidad",(J105-(+J105*U105)),IF(R105="Impacto",J105,"")),"")</f>
        <v>0.36</v>
      </c>
      <c r="Z105" s="131" t="str">
        <f t="shared" si="2"/>
        <v>Baja</v>
      </c>
      <c r="AA105" s="129">
        <f t="shared" si="3"/>
        <v>0.36</v>
      </c>
      <c r="AB105" s="131" t="str">
        <f t="shared" si="4"/>
        <v>Mayor</v>
      </c>
      <c r="AC105" s="129">
        <f>IFERROR(IF(R105="Impacto",(N105-(+N105*U105)),IF(R105="Probabilidad",N105,"")),"")</f>
        <v>0.8</v>
      </c>
      <c r="AD105" s="131" t="str">
        <f t="shared" si="5"/>
        <v>Alto</v>
      </c>
      <c r="AE105" s="959" t="s">
        <v>832</v>
      </c>
      <c r="AF105" s="819" t="s">
        <v>1017</v>
      </c>
      <c r="AG105" s="132">
        <v>0.5</v>
      </c>
      <c r="AH105" s="134" t="s">
        <v>1018</v>
      </c>
      <c r="AI105" s="134" t="s">
        <v>995</v>
      </c>
      <c r="AJ105" s="258">
        <v>44621</v>
      </c>
      <c r="AK105" s="258">
        <v>44895</v>
      </c>
      <c r="AL105" s="197">
        <v>1</v>
      </c>
      <c r="AM105" s="719">
        <v>44669</v>
      </c>
      <c r="AN105" s="651" t="s">
        <v>3061</v>
      </c>
      <c r="AO105" s="655">
        <v>0.16600000000000001</v>
      </c>
      <c r="AP105" s="139">
        <v>44684</v>
      </c>
      <c r="AQ105" s="860" t="s">
        <v>3167</v>
      </c>
      <c r="AR105" s="139"/>
      <c r="AS105" s="137"/>
      <c r="AT105" s="138"/>
      <c r="AU105" s="139"/>
      <c r="AV105" s="137"/>
      <c r="AW105" s="139"/>
      <c r="AX105" s="137"/>
      <c r="AY105" s="138"/>
      <c r="AZ105" s="139"/>
      <c r="BA105" s="137"/>
      <c r="BB105" s="155"/>
      <c r="BC105" s="155"/>
      <c r="BD105" s="156"/>
      <c r="BE105" s="156"/>
      <c r="BF105" s="156"/>
    </row>
    <row r="106" spans="1:58" ht="159.75" customHeight="1">
      <c r="A106" s="967"/>
      <c r="B106" s="971"/>
      <c r="C106" s="903"/>
      <c r="D106" s="957"/>
      <c r="E106" s="899"/>
      <c r="F106" s="899"/>
      <c r="G106" s="899"/>
      <c r="H106" s="899"/>
      <c r="I106" s="899"/>
      <c r="J106" s="961"/>
      <c r="K106" s="904"/>
      <c r="L106" s="899"/>
      <c r="M106" s="899"/>
      <c r="N106" s="899"/>
      <c r="O106" s="899"/>
      <c r="P106" s="191">
        <v>2</v>
      </c>
      <c r="Q106" s="151" t="s">
        <v>1019</v>
      </c>
      <c r="R106" s="144" t="str">
        <f t="shared" si="0"/>
        <v>Probabilidad</v>
      </c>
      <c r="S106" s="145" t="s">
        <v>837</v>
      </c>
      <c r="T106" s="145" t="s">
        <v>828</v>
      </c>
      <c r="U106" s="146" t="str">
        <f t="shared" si="1"/>
        <v>40%</v>
      </c>
      <c r="V106" s="145" t="s">
        <v>829</v>
      </c>
      <c r="W106" s="145" t="s">
        <v>830</v>
      </c>
      <c r="X106" s="145" t="s">
        <v>831</v>
      </c>
      <c r="Y106" s="147">
        <f>IFERROR(IF(AND(R105="Probabilidad",R106="Probabilidad"),(AA105-(+AA105*U106)),IF(R106="Probabilidad",(J105-(+J105*U106)),IF(R106="Impacto",AA105,""))),"")</f>
        <v>0.216</v>
      </c>
      <c r="Z106" s="148" t="str">
        <f t="shared" si="2"/>
        <v>Baja</v>
      </c>
      <c r="AA106" s="146">
        <f t="shared" si="3"/>
        <v>0.216</v>
      </c>
      <c r="AB106" s="148" t="str">
        <f t="shared" si="4"/>
        <v>Mayor</v>
      </c>
      <c r="AC106" s="146">
        <f>IFERROR(IF(AND(R105="Impacto",R106="Impacto"),(AC105-(+AC105*U106)),IF(R106="Impacto",($N$105-(+$N$105*U106)),IF(R106="Probabilidad",AC105,""))),"")</f>
        <v>0.8</v>
      </c>
      <c r="AD106" s="148" t="str">
        <f t="shared" si="5"/>
        <v>Alto</v>
      </c>
      <c r="AE106" s="899"/>
      <c r="AF106" s="812" t="s">
        <v>1020</v>
      </c>
      <c r="AG106" s="150">
        <v>0.5</v>
      </c>
      <c r="AH106" s="152" t="s">
        <v>1021</v>
      </c>
      <c r="AI106" s="152" t="s">
        <v>995</v>
      </c>
      <c r="AJ106" s="259">
        <v>44621</v>
      </c>
      <c r="AK106" s="259">
        <v>44895</v>
      </c>
      <c r="AL106" s="154">
        <v>8</v>
      </c>
      <c r="AM106" s="719">
        <v>44669</v>
      </c>
      <c r="AN106" s="651" t="s">
        <v>3062</v>
      </c>
      <c r="AO106" s="655">
        <v>0.16600000000000001</v>
      </c>
      <c r="AP106" s="139">
        <v>44684</v>
      </c>
      <c r="AQ106" s="860" t="s">
        <v>3167</v>
      </c>
      <c r="AR106" s="234"/>
      <c r="AS106" s="235"/>
      <c r="AT106" s="189"/>
      <c r="AU106" s="234"/>
      <c r="AV106" s="235"/>
      <c r="AW106" s="234"/>
      <c r="AX106" s="235"/>
      <c r="AY106" s="189"/>
      <c r="AZ106" s="234"/>
      <c r="BA106" s="235"/>
      <c r="BB106" s="155"/>
      <c r="BC106" s="156"/>
      <c r="BD106" s="156"/>
      <c r="BE106" s="156"/>
      <c r="BF106" s="156"/>
    </row>
    <row r="107" spans="1:58" ht="159.75" customHeight="1">
      <c r="A107" s="967"/>
      <c r="B107" s="971"/>
      <c r="C107" s="903"/>
      <c r="D107" s="957"/>
      <c r="E107" s="899"/>
      <c r="F107" s="899"/>
      <c r="G107" s="899"/>
      <c r="H107" s="899"/>
      <c r="I107" s="899"/>
      <c r="J107" s="961"/>
      <c r="K107" s="904"/>
      <c r="L107" s="899"/>
      <c r="M107" s="899"/>
      <c r="N107" s="899"/>
      <c r="O107" s="899"/>
      <c r="P107" s="191">
        <v>3</v>
      </c>
      <c r="Q107" s="143" t="s">
        <v>1022</v>
      </c>
      <c r="R107" s="144" t="str">
        <f t="shared" si="0"/>
        <v>Impacto</v>
      </c>
      <c r="S107" s="145" t="s">
        <v>841</v>
      </c>
      <c r="T107" s="145" t="s">
        <v>828</v>
      </c>
      <c r="U107" s="146" t="str">
        <f t="shared" si="1"/>
        <v>25%</v>
      </c>
      <c r="V107" s="145" t="s">
        <v>842</v>
      </c>
      <c r="W107" s="145" t="s">
        <v>830</v>
      </c>
      <c r="X107" s="145" t="s">
        <v>831</v>
      </c>
      <c r="Y107" s="147">
        <f>IFERROR(IF(AND(R106="Probabilidad",R107="Probabilidad"),(AA106-(+AA106*U107)),IF(R107="Probabilidad",(J105-(+J105*U107)),IF(R107="Impacto",AA106,""))),"")</f>
        <v>0.216</v>
      </c>
      <c r="Z107" s="148" t="str">
        <f t="shared" si="2"/>
        <v>Baja</v>
      </c>
      <c r="AA107" s="146">
        <f t="shared" si="3"/>
        <v>0.216</v>
      </c>
      <c r="AB107" s="148" t="str">
        <f t="shared" si="4"/>
        <v>Moderado</v>
      </c>
      <c r="AC107" s="146">
        <f t="shared" ref="AC107:AC110" si="26">IFERROR(IF(AND(R106="Impacto",R107="Impacto"),(AC106-(+AC106*U107)),IF(AND(R106="Probabilidad",R107="Impacto"),(AC105-(+AC105*U107)),IF(R107="Probabilidad",AC106,""))),"")</f>
        <v>0.60000000000000009</v>
      </c>
      <c r="AD107" s="148" t="str">
        <f t="shared" si="5"/>
        <v>Moderado</v>
      </c>
      <c r="AE107" s="899"/>
      <c r="AF107" s="191"/>
      <c r="AG107" s="189"/>
      <c r="AH107" s="190"/>
      <c r="AI107" s="191"/>
      <c r="AJ107" s="190"/>
      <c r="AK107" s="190"/>
      <c r="AL107" s="216"/>
      <c r="AM107" s="725"/>
      <c r="AN107" s="665"/>
      <c r="AO107" s="655"/>
      <c r="AP107" s="234"/>
      <c r="AQ107" s="235"/>
      <c r="AR107" s="234"/>
      <c r="AS107" s="235"/>
      <c r="AT107" s="189"/>
      <c r="AU107" s="234"/>
      <c r="AV107" s="235"/>
      <c r="AW107" s="234"/>
      <c r="AX107" s="235"/>
      <c r="AY107" s="189"/>
      <c r="AZ107" s="234"/>
      <c r="BA107" s="235"/>
      <c r="BB107" s="155"/>
      <c r="BC107" s="156"/>
      <c r="BD107" s="156"/>
      <c r="BE107" s="156"/>
      <c r="BF107" s="156"/>
    </row>
    <row r="108" spans="1:58" ht="27" customHeight="1">
      <c r="A108" s="967"/>
      <c r="B108" s="971"/>
      <c r="C108" s="903"/>
      <c r="D108" s="957"/>
      <c r="E108" s="899"/>
      <c r="F108" s="899"/>
      <c r="G108" s="899"/>
      <c r="H108" s="899"/>
      <c r="I108" s="899"/>
      <c r="J108" s="961"/>
      <c r="K108" s="904"/>
      <c r="L108" s="899"/>
      <c r="M108" s="899"/>
      <c r="N108" s="899"/>
      <c r="O108" s="899"/>
      <c r="P108" s="191"/>
      <c r="Q108" s="143"/>
      <c r="R108" s="144" t="str">
        <f t="shared" si="0"/>
        <v/>
      </c>
      <c r="S108" s="145"/>
      <c r="T108" s="145"/>
      <c r="U108" s="146" t="str">
        <f t="shared" si="1"/>
        <v/>
      </c>
      <c r="V108" s="145"/>
      <c r="W108" s="145"/>
      <c r="X108" s="145"/>
      <c r="Y108" s="147" t="str">
        <f>IFERROR(IF(AND(R107="Probabilidad",R108="Probabilidad"),(AA107-(+AA107*U108)),IF(R108="Probabilidad",(J105-(+J105*U108)),IF(R108="Impacto",AA107,""))),"")</f>
        <v/>
      </c>
      <c r="Z108" s="148" t="str">
        <f t="shared" si="2"/>
        <v/>
      </c>
      <c r="AA108" s="146" t="str">
        <f t="shared" si="3"/>
        <v/>
      </c>
      <c r="AB108" s="148" t="str">
        <f t="shared" si="4"/>
        <v/>
      </c>
      <c r="AC108" s="146" t="str">
        <f t="shared" si="26"/>
        <v/>
      </c>
      <c r="AD108" s="148" t="str">
        <f t="shared" si="5"/>
        <v/>
      </c>
      <c r="AE108" s="899"/>
      <c r="AF108" s="191"/>
      <c r="AG108" s="189"/>
      <c r="AH108" s="190"/>
      <c r="AI108" s="191"/>
      <c r="AJ108" s="190"/>
      <c r="AK108" s="190"/>
      <c r="AL108" s="216"/>
      <c r="AM108" s="725"/>
      <c r="AN108" s="665"/>
      <c r="AO108" s="655"/>
      <c r="AP108" s="234"/>
      <c r="AQ108" s="235"/>
      <c r="AR108" s="234"/>
      <c r="AS108" s="235"/>
      <c r="AT108" s="189"/>
      <c r="AU108" s="234"/>
      <c r="AV108" s="235"/>
      <c r="AW108" s="234"/>
      <c r="AX108" s="235"/>
      <c r="AY108" s="189"/>
      <c r="AZ108" s="234"/>
      <c r="BA108" s="235"/>
      <c r="BB108" s="155"/>
      <c r="BC108" s="156"/>
      <c r="BD108" s="156"/>
      <c r="BE108" s="156"/>
      <c r="BF108" s="156"/>
    </row>
    <row r="109" spans="1:58" ht="27" customHeight="1">
      <c r="A109" s="967"/>
      <c r="B109" s="971"/>
      <c r="C109" s="903"/>
      <c r="D109" s="957"/>
      <c r="E109" s="899"/>
      <c r="F109" s="899"/>
      <c r="G109" s="899"/>
      <c r="H109" s="899"/>
      <c r="I109" s="899"/>
      <c r="J109" s="961"/>
      <c r="K109" s="904"/>
      <c r="L109" s="899"/>
      <c r="M109" s="899"/>
      <c r="N109" s="899"/>
      <c r="O109" s="899"/>
      <c r="P109" s="191"/>
      <c r="Q109" s="143"/>
      <c r="R109" s="144" t="str">
        <f t="shared" si="0"/>
        <v/>
      </c>
      <c r="S109" s="145"/>
      <c r="T109" s="145"/>
      <c r="U109" s="146" t="str">
        <f t="shared" si="1"/>
        <v/>
      </c>
      <c r="V109" s="145"/>
      <c r="W109" s="145"/>
      <c r="X109" s="145"/>
      <c r="Y109" s="147" t="str">
        <f>IFERROR(IF(AND(R108="Probabilidad",R109="Probabilidad"),(AA108-(+AA108*U109)),IF(R109="Probabilidad",(J105-(+J105*U109)),IF(R109="Impacto",AA108,""))),"")</f>
        <v/>
      </c>
      <c r="Z109" s="148" t="str">
        <f t="shared" si="2"/>
        <v/>
      </c>
      <c r="AA109" s="146" t="str">
        <f t="shared" si="3"/>
        <v/>
      </c>
      <c r="AB109" s="148" t="str">
        <f t="shared" si="4"/>
        <v/>
      </c>
      <c r="AC109" s="146" t="str">
        <f t="shared" si="26"/>
        <v/>
      </c>
      <c r="AD109" s="148" t="str">
        <f t="shared" si="5"/>
        <v/>
      </c>
      <c r="AE109" s="899"/>
      <c r="AF109" s="191"/>
      <c r="AG109" s="189"/>
      <c r="AH109" s="190"/>
      <c r="AI109" s="191"/>
      <c r="AJ109" s="190"/>
      <c r="AK109" s="190"/>
      <c r="AL109" s="216"/>
      <c r="AM109" s="725"/>
      <c r="AN109" s="665"/>
      <c r="AO109" s="655"/>
      <c r="AP109" s="234"/>
      <c r="AQ109" s="235"/>
      <c r="AR109" s="234"/>
      <c r="AS109" s="235"/>
      <c r="AT109" s="189"/>
      <c r="AU109" s="234"/>
      <c r="AV109" s="235"/>
      <c r="AW109" s="234"/>
      <c r="AX109" s="235"/>
      <c r="AY109" s="189"/>
      <c r="AZ109" s="234"/>
      <c r="BA109" s="235"/>
      <c r="BB109" s="155"/>
      <c r="BC109" s="156"/>
      <c r="BD109" s="156"/>
      <c r="BE109" s="156"/>
      <c r="BF109" s="156"/>
    </row>
    <row r="110" spans="1:58" ht="27" customHeight="1" thickBot="1">
      <c r="A110" s="968"/>
      <c r="B110" s="972"/>
      <c r="C110" s="965"/>
      <c r="D110" s="958"/>
      <c r="E110" s="953"/>
      <c r="F110" s="953"/>
      <c r="G110" s="953"/>
      <c r="H110" s="953"/>
      <c r="I110" s="953"/>
      <c r="J110" s="962"/>
      <c r="K110" s="1028"/>
      <c r="L110" s="953"/>
      <c r="M110" s="953"/>
      <c r="N110" s="953"/>
      <c r="O110" s="953"/>
      <c r="P110" s="202"/>
      <c r="Q110" s="169"/>
      <c r="R110" s="170" t="str">
        <f t="shared" si="0"/>
        <v/>
      </c>
      <c r="S110" s="171"/>
      <c r="T110" s="171"/>
      <c r="U110" s="172" t="str">
        <f t="shared" si="1"/>
        <v/>
      </c>
      <c r="V110" s="171"/>
      <c r="W110" s="171"/>
      <c r="X110" s="171"/>
      <c r="Y110" s="173" t="str">
        <f>IFERROR(IF(AND(R109="Probabilidad",R110="Probabilidad"),(AA109-(+AA109*U110)),IF(R110="Probabilidad",(J105-(+J105*U110)),IF(R110="Impacto",AA109,""))),"")</f>
        <v/>
      </c>
      <c r="Z110" s="174" t="str">
        <f t="shared" si="2"/>
        <v/>
      </c>
      <c r="AA110" s="172" t="str">
        <f t="shared" si="3"/>
        <v/>
      </c>
      <c r="AB110" s="174" t="str">
        <f t="shared" si="4"/>
        <v/>
      </c>
      <c r="AC110" s="172" t="str">
        <f t="shared" si="26"/>
        <v/>
      </c>
      <c r="AD110" s="174" t="str">
        <f t="shared" si="5"/>
        <v/>
      </c>
      <c r="AE110" s="953"/>
      <c r="AF110" s="202"/>
      <c r="AG110" s="172"/>
      <c r="AH110" s="206"/>
      <c r="AI110" s="202"/>
      <c r="AJ110" s="206"/>
      <c r="AK110" s="206"/>
      <c r="AL110" s="207"/>
      <c r="AM110" s="725"/>
      <c r="AN110" s="665"/>
      <c r="AO110" s="655"/>
      <c r="AP110" s="234"/>
      <c r="AQ110" s="235"/>
      <c r="AR110" s="234"/>
      <c r="AS110" s="235"/>
      <c r="AT110" s="189"/>
      <c r="AU110" s="234"/>
      <c r="AV110" s="235"/>
      <c r="AW110" s="234"/>
      <c r="AX110" s="235"/>
      <c r="AY110" s="189"/>
      <c r="AZ110" s="234"/>
      <c r="BA110" s="235"/>
      <c r="BB110" s="155"/>
      <c r="BC110" s="156"/>
      <c r="BD110" s="156"/>
      <c r="BE110" s="156"/>
      <c r="BF110" s="156"/>
    </row>
    <row r="111" spans="1:58" ht="159.75" customHeight="1">
      <c r="A111" s="966">
        <v>18</v>
      </c>
      <c r="B111" s="970" t="s">
        <v>398</v>
      </c>
      <c r="C111" s="952" t="s">
        <v>820</v>
      </c>
      <c r="D111" s="952" t="s">
        <v>1023</v>
      </c>
      <c r="E111" s="952" t="s">
        <v>1024</v>
      </c>
      <c r="F111" s="952" t="s">
        <v>1025</v>
      </c>
      <c r="G111" s="952" t="s">
        <v>824</v>
      </c>
      <c r="H111" s="952">
        <v>50</v>
      </c>
      <c r="I111" s="954" t="str">
        <f>IF(H111&lt;=0,"",IF(H111&lt;=2,"Muy Baja",IF(H111&lt;=24,"Baja",IF(H111&lt;=500,"Media",IF(H111&lt;=5000,"Alta","Muy Alta")))))</f>
        <v>Media</v>
      </c>
      <c r="J111" s="955">
        <f>IF(I111="","",IF(I111="Muy Baja",0.2,IF(I111="Baja",0.4,IF(I111="Media",0.6,IF(I111="Alta",0.8,IF(I111="Muy Alta",1,))))))</f>
        <v>0.6</v>
      </c>
      <c r="K111" s="955" t="s">
        <v>825</v>
      </c>
      <c r="L111" s="955" t="str">
        <f>IF(NOT(ISERROR(MATCH(K111,'[1]Tabla Impacto'!$B$221:$B$223,0))),'[1]Tabla Impacto'!$F$223&amp;"Por favor no seleccionar los criterios de impacto(Afectación Económica o presupuestal y Pérdida Reputacional)",K111)</f>
        <v xml:space="preserve">     El riesgo afecta la imagen de la entidad con algunos usuarios de relevancia frente al logro de los objetivos</v>
      </c>
      <c r="M111" s="954" t="str">
        <f>IF(OR(K111='Tabla Impacto'!$C$11,K111='Tabla Impacto'!$D$11),"Leve",IF(OR(K111='Tabla Impacto'!$C$12,K111='Tabla Impacto'!$D$12),"Menor",IF(OR(K111='Tabla Impacto'!$C$13,K111='Tabla Impacto'!$D$13),"Moderado",IF(OR(K111='Tabla Impacto'!$C$14,K111='Tabla Impacto'!$D$14),"Mayor",IF(OR(K111='Tabla Impacto'!$C$15,K111='Tabla Impacto'!$D$15),"Catastrófico","")))))</f>
        <v>Moderado</v>
      </c>
      <c r="N111" s="955">
        <f>IF(M111="","",IF(M111="Leve",0.2,IF(M111="Menor",0.4,IF(M111="Moderado",0.6,IF(M111="Mayor",0.8,IF(M111="Catastrófico",1,))))))</f>
        <v>0.6</v>
      </c>
      <c r="O111" s="964" t="str">
        <f>IF(OR(AND(I111="Muy Baja",M111="Leve"),AND(I111="Muy Baja",M111="Menor"),AND(I111="Baja",M111="Leve")),"Bajo",IF(OR(AND(I111="Muy baja",M111="Moderado"),AND(I111="Baja",M111="Menor"),AND(I111="Baja",M111="Moderado"),AND(I111="Media",M111="Leve"),AND(I111="Media",M111="Menor"),AND(I111="Media",M111="Moderado"),AND(I111="Alta",M111="Leve"),AND(I111="Alta",M111="Menor")),"Moderado",IF(OR(AND(I111="Muy Baja",M111="Mayor"),AND(I111="Baja",M111="Mayor"),AND(I111="Media",M111="Mayor"),AND(I111="Alta",M111="Moderado"),AND(I111="Alta",M111="Mayor"),AND(I111="Muy Alta",M111="Leve"),AND(I111="Muy Alta",M111="Menor"),AND(I111="Muy Alta",M111="Moderado"),AND(I111="Muy Alta",M111="Mayor")),"Alto",IF(OR(AND(I111="Muy Baja",M111="Catastrófico"),AND(I111="Baja",M111="Catastrófico"),AND(I111="Media",M111="Catastrófico"),AND(I111="Alta",M111="Catastrófico"),AND(I111="Muy Alta",M111="Catastrófico")),"Extremo",""))))</f>
        <v>Moderado</v>
      </c>
      <c r="P111" s="125">
        <v>1</v>
      </c>
      <c r="Q111" s="133" t="s">
        <v>1026</v>
      </c>
      <c r="R111" s="127" t="str">
        <f t="shared" si="0"/>
        <v>Probabilidad</v>
      </c>
      <c r="S111" s="128" t="s">
        <v>827</v>
      </c>
      <c r="T111" s="128" t="s">
        <v>828</v>
      </c>
      <c r="U111" s="129" t="str">
        <f t="shared" si="1"/>
        <v>30%</v>
      </c>
      <c r="V111" s="128" t="s">
        <v>829</v>
      </c>
      <c r="W111" s="128" t="s">
        <v>830</v>
      </c>
      <c r="X111" s="128" t="s">
        <v>831</v>
      </c>
      <c r="Y111" s="130">
        <f>IFERROR(IF(R111="Probabilidad",(J111-(+J111*U111)),IF(R111="Impacto",J111,"")),"")</f>
        <v>0.42</v>
      </c>
      <c r="Z111" s="131" t="str">
        <f t="shared" si="2"/>
        <v>Media</v>
      </c>
      <c r="AA111" s="129">
        <f t="shared" si="3"/>
        <v>0.42</v>
      </c>
      <c r="AB111" s="131" t="str">
        <f t="shared" si="4"/>
        <v>Moderado</v>
      </c>
      <c r="AC111" s="129">
        <f>IFERROR(IF(R111="Impacto",(N111-(+N111*U111)),IF(R111="Probabilidad",N111,"")),"")</f>
        <v>0.6</v>
      </c>
      <c r="AD111" s="131" t="str">
        <f t="shared" si="5"/>
        <v>Moderado</v>
      </c>
      <c r="AE111" s="960" t="s">
        <v>832</v>
      </c>
      <c r="AF111" s="777" t="s">
        <v>1027</v>
      </c>
      <c r="AG111" s="132">
        <v>1</v>
      </c>
      <c r="AH111" s="134" t="s">
        <v>1028</v>
      </c>
      <c r="AI111" s="134" t="s">
        <v>1029</v>
      </c>
      <c r="AJ111" s="210">
        <v>44562</v>
      </c>
      <c r="AK111" s="210">
        <v>44895</v>
      </c>
      <c r="AL111" s="260">
        <v>3</v>
      </c>
      <c r="AM111" s="719" t="s">
        <v>3063</v>
      </c>
      <c r="AN111" s="665" t="s">
        <v>3064</v>
      </c>
      <c r="AO111" s="655" t="s">
        <v>3065</v>
      </c>
      <c r="AP111" s="213">
        <v>44685</v>
      </c>
      <c r="AQ111" s="866" t="s">
        <v>3167</v>
      </c>
      <c r="AR111" s="139"/>
      <c r="AS111" s="137"/>
      <c r="AT111" s="138"/>
      <c r="AU111" s="139"/>
      <c r="AV111" s="137"/>
      <c r="AW111" s="139"/>
      <c r="AX111" s="137"/>
      <c r="AY111" s="138"/>
      <c r="AZ111" s="139"/>
      <c r="BA111" s="137"/>
      <c r="BB111" s="155"/>
      <c r="BC111" s="155"/>
      <c r="BD111" s="156"/>
      <c r="BE111" s="156"/>
      <c r="BF111" s="156"/>
    </row>
    <row r="112" spans="1:58" ht="159.75" customHeight="1">
      <c r="A112" s="967"/>
      <c r="B112" s="971"/>
      <c r="C112" s="899"/>
      <c r="D112" s="899"/>
      <c r="E112" s="899"/>
      <c r="F112" s="899"/>
      <c r="G112" s="899"/>
      <c r="H112" s="899"/>
      <c r="I112" s="899"/>
      <c r="J112" s="899"/>
      <c r="K112" s="899"/>
      <c r="L112" s="899"/>
      <c r="M112" s="899"/>
      <c r="N112" s="899"/>
      <c r="O112" s="903"/>
      <c r="P112" s="142">
        <v>2</v>
      </c>
      <c r="Q112" s="151" t="s">
        <v>1030</v>
      </c>
      <c r="R112" s="144" t="str">
        <f t="shared" si="0"/>
        <v>Probabilidad</v>
      </c>
      <c r="S112" s="145" t="s">
        <v>837</v>
      </c>
      <c r="T112" s="145" t="s">
        <v>828</v>
      </c>
      <c r="U112" s="146" t="str">
        <f t="shared" si="1"/>
        <v>40%</v>
      </c>
      <c r="V112" s="145" t="s">
        <v>829</v>
      </c>
      <c r="W112" s="145" t="s">
        <v>830</v>
      </c>
      <c r="X112" s="145" t="s">
        <v>831</v>
      </c>
      <c r="Y112" s="147">
        <f>IFERROR(IF(AND(R111="Probabilidad",R112="Probabilidad"),(AA111-(+AA111*U112)),IF(R112="Probabilidad",(J111-(+J111*U112)),IF(R112="Impacto",AA111,""))),"")</f>
        <v>0.252</v>
      </c>
      <c r="Z112" s="148" t="str">
        <f t="shared" si="2"/>
        <v>Baja</v>
      </c>
      <c r="AA112" s="146">
        <f t="shared" si="3"/>
        <v>0.252</v>
      </c>
      <c r="AB112" s="148" t="str">
        <f t="shared" si="4"/>
        <v>Moderado</v>
      </c>
      <c r="AC112" s="146">
        <f>IFERROR(IF(AND(R111="Impacto",R112="Impacto"),(AC111-(+AC111*U112)),IF(R112="Impacto",($N$111-(+$N$111*U112)),IF(R112="Probabilidad",AC111,""))),"")</f>
        <v>0.6</v>
      </c>
      <c r="AD112" s="148" t="str">
        <f t="shared" si="5"/>
        <v>Moderado</v>
      </c>
      <c r="AE112" s="961"/>
      <c r="AF112" s="188"/>
      <c r="AG112" s="189"/>
      <c r="AH112" s="190"/>
      <c r="AI112" s="191"/>
      <c r="AJ112" s="190"/>
      <c r="AK112" s="190"/>
      <c r="AL112" s="216"/>
      <c r="AM112" s="725"/>
      <c r="AN112" s="665"/>
      <c r="AO112" s="655"/>
      <c r="AP112" s="234"/>
      <c r="AQ112" s="235"/>
      <c r="AR112" s="234"/>
      <c r="AS112" s="235"/>
      <c r="AT112" s="189"/>
      <c r="AU112" s="234"/>
      <c r="AV112" s="235"/>
      <c r="AW112" s="234"/>
      <c r="AX112" s="235"/>
      <c r="AY112" s="189"/>
      <c r="AZ112" s="234"/>
      <c r="BA112" s="235"/>
      <c r="BB112" s="155"/>
      <c r="BC112" s="156"/>
      <c r="BD112" s="156"/>
      <c r="BE112" s="156"/>
      <c r="BF112" s="156"/>
    </row>
    <row r="113" spans="1:58" ht="159.75" customHeight="1">
      <c r="A113" s="967"/>
      <c r="B113" s="971"/>
      <c r="C113" s="899"/>
      <c r="D113" s="899"/>
      <c r="E113" s="899"/>
      <c r="F113" s="899"/>
      <c r="G113" s="899"/>
      <c r="H113" s="899"/>
      <c r="I113" s="899"/>
      <c r="J113" s="899"/>
      <c r="K113" s="899"/>
      <c r="L113" s="899"/>
      <c r="M113" s="899"/>
      <c r="N113" s="899"/>
      <c r="O113" s="903"/>
      <c r="P113" s="142">
        <v>3</v>
      </c>
      <c r="Q113" s="143" t="s">
        <v>1031</v>
      </c>
      <c r="R113" s="144" t="str">
        <f t="shared" si="0"/>
        <v>Impacto</v>
      </c>
      <c r="S113" s="145" t="s">
        <v>841</v>
      </c>
      <c r="T113" s="145" t="s">
        <v>828</v>
      </c>
      <c r="U113" s="146" t="str">
        <f t="shared" si="1"/>
        <v>25%</v>
      </c>
      <c r="V113" s="145" t="s">
        <v>829</v>
      </c>
      <c r="W113" s="145" t="s">
        <v>830</v>
      </c>
      <c r="X113" s="145" t="s">
        <v>831</v>
      </c>
      <c r="Y113" s="147">
        <f>IFERROR(IF(AND(R112="Probabilidad",R113="Probabilidad"),(AA112-(+AA112*U113)),IF(R113="Probabilidad",(J111-(+J111*U113)),IF(R113="Impacto",AA112,""))),"")</f>
        <v>0.252</v>
      </c>
      <c r="Z113" s="148" t="str">
        <f t="shared" si="2"/>
        <v>Baja</v>
      </c>
      <c r="AA113" s="146">
        <f t="shared" si="3"/>
        <v>0.252</v>
      </c>
      <c r="AB113" s="148" t="str">
        <f t="shared" si="4"/>
        <v>Moderado</v>
      </c>
      <c r="AC113" s="146">
        <f t="shared" ref="AC113:AC116" si="27">IFERROR(IF(AND(R112="Impacto",R113="Impacto"),(AC112-(+AC112*U113)),IF(AND(R112="Probabilidad",R113="Impacto"),(AC111-(+AC111*U113)),IF(R113="Probabilidad",AC112,""))),"")</f>
        <v>0.44999999999999996</v>
      </c>
      <c r="AD113" s="148" t="str">
        <f t="shared" si="5"/>
        <v>Moderado</v>
      </c>
      <c r="AE113" s="961"/>
      <c r="AF113" s="188"/>
      <c r="AG113" s="189"/>
      <c r="AH113" s="190"/>
      <c r="AI113" s="191"/>
      <c r="AJ113" s="190"/>
      <c r="AK113" s="190"/>
      <c r="AL113" s="216"/>
      <c r="AM113" s="725"/>
      <c r="AN113" s="665"/>
      <c r="AO113" s="655"/>
      <c r="AP113" s="234"/>
      <c r="AQ113" s="235"/>
      <c r="AR113" s="234"/>
      <c r="AS113" s="235"/>
      <c r="AT113" s="189"/>
      <c r="AU113" s="234"/>
      <c r="AV113" s="235"/>
      <c r="AW113" s="234"/>
      <c r="AX113" s="235"/>
      <c r="AY113" s="189"/>
      <c r="AZ113" s="234"/>
      <c r="BA113" s="235"/>
      <c r="BB113" s="155"/>
      <c r="BC113" s="156"/>
      <c r="BD113" s="156"/>
      <c r="BE113" s="156"/>
      <c r="BF113" s="156"/>
    </row>
    <row r="114" spans="1:58" ht="22.5" customHeight="1">
      <c r="A114" s="967"/>
      <c r="B114" s="971"/>
      <c r="C114" s="899"/>
      <c r="D114" s="899"/>
      <c r="E114" s="899"/>
      <c r="F114" s="899"/>
      <c r="G114" s="899"/>
      <c r="H114" s="899"/>
      <c r="I114" s="899"/>
      <c r="J114" s="899"/>
      <c r="K114" s="899"/>
      <c r="L114" s="899"/>
      <c r="M114" s="899"/>
      <c r="N114" s="899"/>
      <c r="O114" s="903"/>
      <c r="P114" s="142"/>
      <c r="Q114" s="143"/>
      <c r="R114" s="144" t="str">
        <f t="shared" si="0"/>
        <v/>
      </c>
      <c r="S114" s="145"/>
      <c r="T114" s="145"/>
      <c r="U114" s="146" t="str">
        <f t="shared" si="1"/>
        <v/>
      </c>
      <c r="V114" s="145"/>
      <c r="W114" s="145"/>
      <c r="X114" s="145"/>
      <c r="Y114" s="147" t="str">
        <f>IFERROR(IF(AND(R113="Probabilidad",R114="Probabilidad"),(AA113-(+AA113*U114)),IF(R114="Probabilidad",(J111-(+J111*U114)),IF(R114="Impacto",AA113,""))),"")</f>
        <v/>
      </c>
      <c r="Z114" s="148" t="str">
        <f t="shared" si="2"/>
        <v/>
      </c>
      <c r="AA114" s="146" t="str">
        <f t="shared" si="3"/>
        <v/>
      </c>
      <c r="AB114" s="148" t="str">
        <f t="shared" si="4"/>
        <v/>
      </c>
      <c r="AC114" s="146" t="str">
        <f t="shared" si="27"/>
        <v/>
      </c>
      <c r="AD114" s="148" t="str">
        <f t="shared" si="5"/>
        <v/>
      </c>
      <c r="AE114" s="961"/>
      <c r="AF114" s="188"/>
      <c r="AG114" s="189"/>
      <c r="AH114" s="190"/>
      <c r="AI114" s="191"/>
      <c r="AJ114" s="190"/>
      <c r="AK114" s="190"/>
      <c r="AL114" s="216"/>
      <c r="AM114" s="725"/>
      <c r="AN114" s="665"/>
      <c r="AO114" s="655"/>
      <c r="AP114" s="234"/>
      <c r="AQ114" s="235"/>
      <c r="AR114" s="234"/>
      <c r="AS114" s="235"/>
      <c r="AT114" s="189"/>
      <c r="AU114" s="234"/>
      <c r="AV114" s="235"/>
      <c r="AW114" s="234"/>
      <c r="AX114" s="235"/>
      <c r="AY114" s="189"/>
      <c r="AZ114" s="234"/>
      <c r="BA114" s="235"/>
      <c r="BB114" s="155"/>
      <c r="BC114" s="156"/>
      <c r="BD114" s="156"/>
      <c r="BE114" s="156"/>
      <c r="BF114" s="156"/>
    </row>
    <row r="115" spans="1:58" ht="22.5" customHeight="1">
      <c r="A115" s="967"/>
      <c r="B115" s="971"/>
      <c r="C115" s="899"/>
      <c r="D115" s="899"/>
      <c r="E115" s="899"/>
      <c r="F115" s="899"/>
      <c r="G115" s="899"/>
      <c r="H115" s="899"/>
      <c r="I115" s="899"/>
      <c r="J115" s="899"/>
      <c r="K115" s="899"/>
      <c r="L115" s="899"/>
      <c r="M115" s="899"/>
      <c r="N115" s="899"/>
      <c r="O115" s="903"/>
      <c r="P115" s="142"/>
      <c r="Q115" s="143"/>
      <c r="R115" s="144" t="str">
        <f t="shared" si="0"/>
        <v/>
      </c>
      <c r="S115" s="145"/>
      <c r="T115" s="145"/>
      <c r="U115" s="146" t="str">
        <f t="shared" si="1"/>
        <v/>
      </c>
      <c r="V115" s="145"/>
      <c r="W115" s="145"/>
      <c r="X115" s="145"/>
      <c r="Y115" s="147" t="str">
        <f>IFERROR(IF(AND(R114="Probabilidad",R115="Probabilidad"),(AA114-(+AA114*U115)),IF(R115="Probabilidad",(J111-(+J111*U115)),IF(R115="Impacto",AA114,""))),"")</f>
        <v/>
      </c>
      <c r="Z115" s="148" t="str">
        <f t="shared" si="2"/>
        <v/>
      </c>
      <c r="AA115" s="146" t="str">
        <f t="shared" si="3"/>
        <v/>
      </c>
      <c r="AB115" s="148" t="str">
        <f t="shared" si="4"/>
        <v/>
      </c>
      <c r="AC115" s="146" t="str">
        <f t="shared" si="27"/>
        <v/>
      </c>
      <c r="AD115" s="148" t="str">
        <f t="shared" si="5"/>
        <v/>
      </c>
      <c r="AE115" s="961"/>
      <c r="AF115" s="188"/>
      <c r="AG115" s="189"/>
      <c r="AH115" s="190"/>
      <c r="AI115" s="191"/>
      <c r="AJ115" s="190"/>
      <c r="AK115" s="190"/>
      <c r="AL115" s="216"/>
      <c r="AM115" s="725"/>
      <c r="AN115" s="665"/>
      <c r="AO115" s="655"/>
      <c r="AP115" s="234"/>
      <c r="AQ115" s="235"/>
      <c r="AR115" s="234"/>
      <c r="AS115" s="235"/>
      <c r="AT115" s="189"/>
      <c r="AU115" s="234"/>
      <c r="AV115" s="235"/>
      <c r="AW115" s="234"/>
      <c r="AX115" s="235"/>
      <c r="AY115" s="189"/>
      <c r="AZ115" s="234"/>
      <c r="BA115" s="235"/>
      <c r="BB115" s="155"/>
      <c r="BC115" s="156"/>
      <c r="BD115" s="156"/>
      <c r="BE115" s="156"/>
      <c r="BF115" s="156"/>
    </row>
    <row r="116" spans="1:58" ht="22.5" customHeight="1" thickBot="1">
      <c r="A116" s="967"/>
      <c r="B116" s="1020"/>
      <c r="C116" s="899"/>
      <c r="D116" s="899"/>
      <c r="E116" s="899"/>
      <c r="F116" s="899"/>
      <c r="G116" s="899"/>
      <c r="H116" s="899"/>
      <c r="I116" s="899"/>
      <c r="J116" s="899"/>
      <c r="K116" s="899"/>
      <c r="L116" s="899"/>
      <c r="M116" s="899"/>
      <c r="N116" s="899"/>
      <c r="O116" s="903"/>
      <c r="P116" s="168"/>
      <c r="Q116" s="169"/>
      <c r="R116" s="170" t="str">
        <f t="shared" si="0"/>
        <v/>
      </c>
      <c r="S116" s="171"/>
      <c r="T116" s="171"/>
      <c r="U116" s="172" t="str">
        <f t="shared" si="1"/>
        <v/>
      </c>
      <c r="V116" s="171"/>
      <c r="W116" s="171"/>
      <c r="X116" s="171"/>
      <c r="Y116" s="173" t="str">
        <f>IFERROR(IF(AND(R115="Probabilidad",R116="Probabilidad"),(AA115-(+AA115*U116)),IF(R116="Probabilidad",(J111-(+J111*U116)),IF(R116="Impacto",AA115,""))),"")</f>
        <v/>
      </c>
      <c r="Z116" s="174" t="str">
        <f t="shared" si="2"/>
        <v/>
      </c>
      <c r="AA116" s="172" t="str">
        <f t="shared" si="3"/>
        <v/>
      </c>
      <c r="AB116" s="174" t="str">
        <f t="shared" si="4"/>
        <v/>
      </c>
      <c r="AC116" s="172" t="str">
        <f t="shared" si="27"/>
        <v/>
      </c>
      <c r="AD116" s="174" t="str">
        <f t="shared" si="5"/>
        <v/>
      </c>
      <c r="AE116" s="962"/>
      <c r="AF116" s="205"/>
      <c r="AG116" s="172"/>
      <c r="AH116" s="206"/>
      <c r="AI116" s="202"/>
      <c r="AJ116" s="206"/>
      <c r="AK116" s="206"/>
      <c r="AL116" s="207"/>
      <c r="AM116" s="725"/>
      <c r="AN116" s="665"/>
      <c r="AO116" s="655"/>
      <c r="AP116" s="234"/>
      <c r="AQ116" s="235"/>
      <c r="AR116" s="234"/>
      <c r="AS116" s="235"/>
      <c r="AT116" s="189"/>
      <c r="AU116" s="234"/>
      <c r="AV116" s="235"/>
      <c r="AW116" s="234"/>
      <c r="AX116" s="235"/>
      <c r="AY116" s="189"/>
      <c r="AZ116" s="234"/>
      <c r="BA116" s="235"/>
      <c r="BB116" s="155"/>
      <c r="BC116" s="156"/>
      <c r="BD116" s="156"/>
      <c r="BE116" s="156"/>
      <c r="BF116" s="156"/>
    </row>
    <row r="117" spans="1:58" ht="201.95" customHeight="1" thickBot="1">
      <c r="A117" s="966">
        <v>19</v>
      </c>
      <c r="B117" s="970" t="s">
        <v>250</v>
      </c>
      <c r="C117" s="1018" t="s">
        <v>873</v>
      </c>
      <c r="D117" s="1019" t="s">
        <v>1032</v>
      </c>
      <c r="E117" s="1019" t="s">
        <v>1033</v>
      </c>
      <c r="F117" s="1019" t="s">
        <v>1034</v>
      </c>
      <c r="G117" s="952" t="s">
        <v>824</v>
      </c>
      <c r="H117" s="952">
        <v>365</v>
      </c>
      <c r="I117" s="954" t="str">
        <f>IF(H117&lt;=0,"",IF(H117&lt;=2,"Muy Baja",IF(H117&lt;=24,"Baja",IF(H117&lt;=500,"Media",IF(H117&lt;=5000,"Alta","Muy Alta")))))</f>
        <v>Media</v>
      </c>
      <c r="J117" s="955">
        <f>IF(I117="","",IF(I117="Muy Baja",0.2,IF(I117="Baja",0.4,IF(I117="Media",0.6,IF(I117="Alta",0.8,IF(I117="Muy Alta",1,))))))</f>
        <v>0.6</v>
      </c>
      <c r="K117" s="955" t="s">
        <v>846</v>
      </c>
      <c r="L117" s="955" t="str">
        <f>IF(NOT(ISERROR(MATCH(K117,'[1]Tabla Impacto'!$B$221:$B$223,0))),'[1]Tabla Impacto'!$F$223&amp;"Por favor no seleccionar los criterios de impacto(Afectación Económica o presupuestal y Pérdida Reputacional)",K117)</f>
        <v xml:space="preserve">     El riesgo afecta la imagen de de la entidad con efecto publicitario sostenido a nivel de sector administrativo, nivel departamental o municipal</v>
      </c>
      <c r="M117" s="954" t="str">
        <f>IF(OR(K117='Tabla Impacto'!$C$11,K117='Tabla Impacto'!$D$11),"Leve",IF(OR(K117='Tabla Impacto'!$C$12,K117='Tabla Impacto'!$D$12),"Menor",IF(OR(K117='Tabla Impacto'!$C$13,K117='Tabla Impacto'!$D$13),"Moderado",IF(OR(K117='Tabla Impacto'!$C$14,K117='Tabla Impacto'!$D$14),"Mayor",IF(OR(K117='Tabla Impacto'!$C$15,K117='Tabla Impacto'!$D$15),"Catastrófico","")))))</f>
        <v>Mayor</v>
      </c>
      <c r="N117" s="955">
        <f>IF(M117="","",IF(M117="Leve",0.2,IF(M117="Menor",0.4,IF(M117="Moderado",0.6,IF(M117="Mayor",0.8,IF(M117="Catastrófico",1,))))))</f>
        <v>0.8</v>
      </c>
      <c r="O117" s="964" t="str">
        <f>IF(OR(AND(I117="Muy Baja",M117="Leve"),AND(I117="Muy Baja",M117="Menor"),AND(I117="Baja",M117="Leve")),"Bajo",IF(OR(AND(I117="Muy baja",M117="Moderado"),AND(I117="Baja",M117="Menor"),AND(I117="Baja",M117="Moderado"),AND(I117="Media",M117="Leve"),AND(I117="Media",M117="Menor"),AND(I117="Media",M117="Moderado"),AND(I117="Alta",M117="Leve"),AND(I117="Alta",M117="Menor")),"Moderado",IF(OR(AND(I117="Muy Baja",M117="Mayor"),AND(I117="Baja",M117="Mayor"),AND(I117="Media",M117="Mayor"),AND(I117="Alta",M117="Moderado"),AND(I117="Alta",M117="Mayor"),AND(I117="Muy Alta",M117="Leve"),AND(I117="Muy Alta",M117="Menor"),AND(I117="Muy Alta",M117="Moderado"),AND(I117="Muy Alta",M117="Mayor")),"Alto",IF(OR(AND(I117="Muy Baja",M117="Catastrófico"),AND(I117="Baja",M117="Catastrófico"),AND(I117="Media",M117="Catastrófico"),AND(I117="Alta",M117="Catastrófico"),AND(I117="Muy Alta",M117="Catastrófico")),"Extremo",""))))</f>
        <v>Alto</v>
      </c>
      <c r="P117" s="144">
        <v>1</v>
      </c>
      <c r="Q117" s="151" t="s">
        <v>1035</v>
      </c>
      <c r="R117" s="127" t="str">
        <f t="shared" si="0"/>
        <v>Probabilidad</v>
      </c>
      <c r="S117" s="145" t="s">
        <v>827</v>
      </c>
      <c r="T117" s="145" t="s">
        <v>828</v>
      </c>
      <c r="U117" s="129" t="str">
        <f t="shared" si="1"/>
        <v>30%</v>
      </c>
      <c r="V117" s="128" t="s">
        <v>829</v>
      </c>
      <c r="W117" s="128" t="s">
        <v>830</v>
      </c>
      <c r="X117" s="128" t="s">
        <v>831</v>
      </c>
      <c r="Y117" s="130">
        <f>IFERROR(IF(R117="Probabilidad",(J117-(+J117*U117)),IF(R117="Impacto",J117,"")),"")</f>
        <v>0.42</v>
      </c>
      <c r="Z117" s="131" t="str">
        <f t="shared" si="2"/>
        <v>Media</v>
      </c>
      <c r="AA117" s="129">
        <f t="shared" si="3"/>
        <v>0.42</v>
      </c>
      <c r="AB117" s="131" t="str">
        <f t="shared" si="4"/>
        <v>Mayor</v>
      </c>
      <c r="AC117" s="129">
        <f>IFERROR(IF(R117="Impacto",(N117-(+N117*U117)),IF(R117="Probabilidad",N117,"")),"")</f>
        <v>0.8</v>
      </c>
      <c r="AD117" s="131" t="str">
        <f t="shared" si="5"/>
        <v>Alto</v>
      </c>
      <c r="AE117" s="960" t="s">
        <v>832</v>
      </c>
      <c r="AF117" s="743" t="s">
        <v>1036</v>
      </c>
      <c r="AG117" s="150">
        <v>0.5</v>
      </c>
      <c r="AH117" s="558" t="s">
        <v>2465</v>
      </c>
      <c r="AI117" s="152" t="s">
        <v>1037</v>
      </c>
      <c r="AJ117" s="213">
        <v>44562</v>
      </c>
      <c r="AK117" s="213">
        <v>44895</v>
      </c>
      <c r="AL117" s="261">
        <v>3</v>
      </c>
      <c r="AM117" s="719" t="s">
        <v>3066</v>
      </c>
      <c r="AN117" s="681" t="s">
        <v>3067</v>
      </c>
      <c r="AO117" s="695" t="s">
        <v>2522</v>
      </c>
      <c r="AP117" s="139">
        <v>44683</v>
      </c>
      <c r="AQ117" s="853" t="s">
        <v>3169</v>
      </c>
      <c r="AR117" s="139"/>
      <c r="AS117" s="137"/>
      <c r="AT117" s="138"/>
      <c r="AU117" s="139"/>
      <c r="AV117" s="137"/>
      <c r="AW117" s="139"/>
      <c r="AX117" s="137"/>
      <c r="AY117" s="138"/>
      <c r="AZ117" s="139"/>
      <c r="BA117" s="137"/>
      <c r="BB117" s="155"/>
      <c r="BC117" s="155"/>
      <c r="BD117" s="156"/>
      <c r="BE117" s="156"/>
      <c r="BF117" s="156"/>
    </row>
    <row r="118" spans="1:58" ht="159.75" customHeight="1" thickBot="1">
      <c r="A118" s="967"/>
      <c r="B118" s="971"/>
      <c r="C118" s="903"/>
      <c r="D118" s="899"/>
      <c r="E118" s="899"/>
      <c r="F118" s="899"/>
      <c r="G118" s="899"/>
      <c r="H118" s="899"/>
      <c r="I118" s="899"/>
      <c r="J118" s="899"/>
      <c r="K118" s="899"/>
      <c r="L118" s="899"/>
      <c r="M118" s="899"/>
      <c r="N118" s="899"/>
      <c r="O118" s="903"/>
      <c r="P118" s="191">
        <v>2</v>
      </c>
      <c r="Q118" s="151" t="s">
        <v>1038</v>
      </c>
      <c r="R118" s="144" t="str">
        <f t="shared" si="0"/>
        <v>Probabilidad</v>
      </c>
      <c r="S118" s="145" t="s">
        <v>827</v>
      </c>
      <c r="T118" s="145" t="s">
        <v>828</v>
      </c>
      <c r="U118" s="146" t="str">
        <f t="shared" si="1"/>
        <v>30%</v>
      </c>
      <c r="V118" s="128" t="s">
        <v>829</v>
      </c>
      <c r="W118" s="128" t="s">
        <v>830</v>
      </c>
      <c r="X118" s="128" t="s">
        <v>831</v>
      </c>
      <c r="Y118" s="147">
        <f>IFERROR(IF(AND(R117="Probabilidad",R118="Probabilidad"),(AA117-(+AA117*U118)),IF(R118="Probabilidad",(J117-(+J117*U118)),IF(R118="Impacto",AA117,""))),"")</f>
        <v>0.29399999999999998</v>
      </c>
      <c r="Z118" s="148" t="str">
        <f t="shared" si="2"/>
        <v>Baja</v>
      </c>
      <c r="AA118" s="146">
        <f t="shared" si="3"/>
        <v>0.29399999999999998</v>
      </c>
      <c r="AB118" s="148" t="str">
        <f t="shared" si="4"/>
        <v>Mayor</v>
      </c>
      <c r="AC118" s="146">
        <f>IFERROR(IF(AND(R117="Impacto",R118="Impacto"),(AC117-(+AC117*U118)),IF(R118="Impacto",($N$117-(+$N$117*U118)),IF(R118="Probabilidad",AC117,""))),"")</f>
        <v>0.8</v>
      </c>
      <c r="AD118" s="148" t="str">
        <f t="shared" si="5"/>
        <v>Alto</v>
      </c>
      <c r="AE118" s="961"/>
      <c r="AF118" s="743" t="s">
        <v>1039</v>
      </c>
      <c r="AG118" s="150">
        <v>0.5</v>
      </c>
      <c r="AH118" s="152" t="s">
        <v>1040</v>
      </c>
      <c r="AI118" s="152" t="s">
        <v>1041</v>
      </c>
      <c r="AJ118" s="213">
        <v>44562</v>
      </c>
      <c r="AK118" s="213">
        <v>44895</v>
      </c>
      <c r="AL118" s="150">
        <v>1</v>
      </c>
      <c r="AM118" s="719" t="s">
        <v>3068</v>
      </c>
      <c r="AN118" s="665" t="s">
        <v>3069</v>
      </c>
      <c r="AO118" s="695" t="s">
        <v>3070</v>
      </c>
      <c r="AP118" s="139">
        <v>44683</v>
      </c>
      <c r="AQ118" s="852" t="s">
        <v>3168</v>
      </c>
      <c r="AR118" s="234"/>
      <c r="AS118" s="235"/>
      <c r="AT118" s="189"/>
      <c r="AU118" s="234"/>
      <c r="AV118" s="235"/>
      <c r="AW118" s="234"/>
      <c r="AX118" s="235"/>
      <c r="AY118" s="189"/>
      <c r="AZ118" s="234"/>
      <c r="BA118" s="235"/>
      <c r="BB118" s="155"/>
      <c r="BC118" s="156"/>
      <c r="BD118" s="156"/>
      <c r="BE118" s="156"/>
      <c r="BF118" s="156"/>
    </row>
    <row r="119" spans="1:58" ht="159.75" customHeight="1" thickBot="1">
      <c r="A119" s="967"/>
      <c r="B119" s="971"/>
      <c r="C119" s="903"/>
      <c r="D119" s="899"/>
      <c r="E119" s="899"/>
      <c r="F119" s="899"/>
      <c r="G119" s="899"/>
      <c r="H119" s="899"/>
      <c r="I119" s="899"/>
      <c r="J119" s="899"/>
      <c r="K119" s="899"/>
      <c r="L119" s="899"/>
      <c r="M119" s="899"/>
      <c r="N119" s="899"/>
      <c r="O119" s="903"/>
      <c r="P119" s="191">
        <v>3</v>
      </c>
      <c r="Q119" s="151" t="s">
        <v>1042</v>
      </c>
      <c r="R119" s="144" t="str">
        <f t="shared" si="0"/>
        <v>Probabilidad</v>
      </c>
      <c r="S119" s="145" t="s">
        <v>827</v>
      </c>
      <c r="T119" s="145" t="s">
        <v>828</v>
      </c>
      <c r="U119" s="146" t="str">
        <f t="shared" si="1"/>
        <v>30%</v>
      </c>
      <c r="V119" s="128" t="s">
        <v>829</v>
      </c>
      <c r="W119" s="128" t="s">
        <v>830</v>
      </c>
      <c r="X119" s="128" t="s">
        <v>831</v>
      </c>
      <c r="Y119" s="147">
        <f>IFERROR(IF(AND(R118="Probabilidad",R119="Probabilidad"),(AA118-(+AA118*U119)),IF(R119="Probabilidad",(J117-(+J117*U119)),IF(R119="Impacto",AA118,""))),"")</f>
        <v>0.20579999999999998</v>
      </c>
      <c r="Z119" s="148" t="str">
        <f t="shared" si="2"/>
        <v>Baja</v>
      </c>
      <c r="AA119" s="146">
        <f t="shared" si="3"/>
        <v>0.20579999999999998</v>
      </c>
      <c r="AB119" s="148" t="str">
        <f t="shared" si="4"/>
        <v>Mayor</v>
      </c>
      <c r="AC119" s="146">
        <f t="shared" ref="AC119:AC122" si="28">IFERROR(IF(AND(R118="Impacto",R119="Impacto"),(AC118-(+AC118*U119)),IF(AND(R118="Probabilidad",R119="Impacto"),(AC117-(+AC117*U119)),IF(R119="Probabilidad",AC118,""))),"")</f>
        <v>0.8</v>
      </c>
      <c r="AD119" s="148" t="str">
        <f t="shared" si="5"/>
        <v>Alto</v>
      </c>
      <c r="AE119" s="961"/>
      <c r="AF119" s="188"/>
      <c r="AG119" s="189"/>
      <c r="AH119" s="190"/>
      <c r="AI119" s="191"/>
      <c r="AJ119" s="190"/>
      <c r="AK119" s="190"/>
      <c r="AL119" s="216"/>
      <c r="AM119" s="725"/>
      <c r="AN119" s="665"/>
      <c r="AO119" s="655"/>
      <c r="AP119" s="234"/>
      <c r="AQ119" s="235"/>
      <c r="AR119" s="234"/>
      <c r="AS119" s="235"/>
      <c r="AT119" s="189"/>
      <c r="AU119" s="234"/>
      <c r="AV119" s="235"/>
      <c r="AW119" s="234"/>
      <c r="AX119" s="235"/>
      <c r="AY119" s="189"/>
      <c r="AZ119" s="234"/>
      <c r="BA119" s="235"/>
      <c r="BB119" s="155"/>
      <c r="BC119" s="156"/>
      <c r="BD119" s="156"/>
      <c r="BE119" s="156"/>
      <c r="BF119" s="156"/>
    </row>
    <row r="120" spans="1:58" ht="159.75" customHeight="1">
      <c r="A120" s="967"/>
      <c r="B120" s="971"/>
      <c r="C120" s="903"/>
      <c r="D120" s="899"/>
      <c r="E120" s="899"/>
      <c r="F120" s="899"/>
      <c r="G120" s="899"/>
      <c r="H120" s="899"/>
      <c r="I120" s="899"/>
      <c r="J120" s="899"/>
      <c r="K120" s="899"/>
      <c r="L120" s="899"/>
      <c r="M120" s="899"/>
      <c r="N120" s="899"/>
      <c r="O120" s="903"/>
      <c r="P120" s="191">
        <v>4</v>
      </c>
      <c r="Q120" s="143" t="s">
        <v>1043</v>
      </c>
      <c r="R120" s="144" t="str">
        <f t="shared" si="0"/>
        <v>Impacto</v>
      </c>
      <c r="S120" s="145" t="s">
        <v>841</v>
      </c>
      <c r="T120" s="145" t="s">
        <v>828</v>
      </c>
      <c r="U120" s="146" t="str">
        <f t="shared" si="1"/>
        <v>25%</v>
      </c>
      <c r="V120" s="128" t="s">
        <v>842</v>
      </c>
      <c r="W120" s="128" t="s">
        <v>830</v>
      </c>
      <c r="X120" s="128" t="s">
        <v>831</v>
      </c>
      <c r="Y120" s="147">
        <f>IFERROR(IF(AND(R119="Probabilidad",R120="Probabilidad"),(AA119-(+AA119*U120)),IF(R120="Probabilidad",(J117-(+J117*U120)),IF(R120="Impacto",AA119,""))),"")</f>
        <v>0.20579999999999998</v>
      </c>
      <c r="Z120" s="148" t="str">
        <f t="shared" si="2"/>
        <v>Baja</v>
      </c>
      <c r="AA120" s="146">
        <f t="shared" si="3"/>
        <v>0.20579999999999998</v>
      </c>
      <c r="AB120" s="148" t="str">
        <f t="shared" si="4"/>
        <v>Moderado</v>
      </c>
      <c r="AC120" s="146">
        <f t="shared" si="28"/>
        <v>0.60000000000000009</v>
      </c>
      <c r="AD120" s="148" t="str">
        <f t="shared" si="5"/>
        <v>Moderado</v>
      </c>
      <c r="AE120" s="961"/>
      <c r="AF120" s="188"/>
      <c r="AG120" s="189"/>
      <c r="AH120" s="190"/>
      <c r="AI120" s="191"/>
      <c r="AJ120" s="190"/>
      <c r="AK120" s="190"/>
      <c r="AL120" s="216"/>
      <c r="AM120" s="725"/>
      <c r="AN120" s="665"/>
      <c r="AO120" s="655"/>
      <c r="AP120" s="234"/>
      <c r="AQ120" s="235"/>
      <c r="AR120" s="234"/>
      <c r="AS120" s="235"/>
      <c r="AT120" s="189"/>
      <c r="AU120" s="234"/>
      <c r="AV120" s="235"/>
      <c r="AW120" s="234"/>
      <c r="AX120" s="235"/>
      <c r="AY120" s="189"/>
      <c r="AZ120" s="234"/>
      <c r="BA120" s="235"/>
      <c r="BB120" s="155"/>
      <c r="BC120" s="156"/>
      <c r="BD120" s="156"/>
      <c r="BE120" s="156"/>
      <c r="BF120" s="156"/>
    </row>
    <row r="121" spans="1:58" ht="22.5" customHeight="1">
      <c r="A121" s="967"/>
      <c r="B121" s="971"/>
      <c r="C121" s="903"/>
      <c r="D121" s="899"/>
      <c r="E121" s="899"/>
      <c r="F121" s="899"/>
      <c r="G121" s="899"/>
      <c r="H121" s="899"/>
      <c r="I121" s="899"/>
      <c r="J121" s="899"/>
      <c r="K121" s="899"/>
      <c r="L121" s="899"/>
      <c r="M121" s="899"/>
      <c r="N121" s="899"/>
      <c r="O121" s="903"/>
      <c r="P121" s="142"/>
      <c r="Q121" s="143"/>
      <c r="R121" s="144" t="str">
        <f t="shared" si="0"/>
        <v/>
      </c>
      <c r="S121" s="145"/>
      <c r="T121" s="145"/>
      <c r="U121" s="146" t="str">
        <f t="shared" si="1"/>
        <v/>
      </c>
      <c r="V121" s="145"/>
      <c r="W121" s="145"/>
      <c r="X121" s="145"/>
      <c r="Y121" s="147" t="str">
        <f>IFERROR(IF(AND(R120="Probabilidad",R121="Probabilidad"),(AA120-(+AA120*U121)),IF(R121="Probabilidad",(J117-(+J117*U121)),IF(R121="Impacto",AA120,""))),"")</f>
        <v/>
      </c>
      <c r="Z121" s="148" t="str">
        <f t="shared" si="2"/>
        <v/>
      </c>
      <c r="AA121" s="146" t="str">
        <f t="shared" si="3"/>
        <v/>
      </c>
      <c r="AB121" s="148" t="str">
        <f t="shared" si="4"/>
        <v/>
      </c>
      <c r="AC121" s="146" t="str">
        <f t="shared" si="28"/>
        <v/>
      </c>
      <c r="AD121" s="148" t="str">
        <f t="shared" si="5"/>
        <v/>
      </c>
      <c r="AE121" s="961"/>
      <c r="AF121" s="188"/>
      <c r="AG121" s="189"/>
      <c r="AH121" s="190"/>
      <c r="AI121" s="191"/>
      <c r="AJ121" s="190"/>
      <c r="AK121" s="190"/>
      <c r="AL121" s="216"/>
      <c r="AM121" s="725"/>
      <c r="AN121" s="665"/>
      <c r="AO121" s="655"/>
      <c r="AP121" s="234"/>
      <c r="AQ121" s="235"/>
      <c r="AR121" s="234"/>
      <c r="AS121" s="235"/>
      <c r="AT121" s="189"/>
      <c r="AU121" s="234"/>
      <c r="AV121" s="235"/>
      <c r="AW121" s="234"/>
      <c r="AX121" s="235"/>
      <c r="AY121" s="189"/>
      <c r="AZ121" s="234"/>
      <c r="BA121" s="235"/>
      <c r="BB121" s="155"/>
      <c r="BC121" s="156"/>
      <c r="BD121" s="156"/>
      <c r="BE121" s="156"/>
      <c r="BF121" s="156"/>
    </row>
    <row r="122" spans="1:58" ht="22.5" customHeight="1" thickBot="1">
      <c r="A122" s="968"/>
      <c r="B122" s="972"/>
      <c r="C122" s="965"/>
      <c r="D122" s="953"/>
      <c r="E122" s="953"/>
      <c r="F122" s="953"/>
      <c r="G122" s="953"/>
      <c r="H122" s="953"/>
      <c r="I122" s="953"/>
      <c r="J122" s="953"/>
      <c r="K122" s="953"/>
      <c r="L122" s="953"/>
      <c r="M122" s="953"/>
      <c r="N122" s="953"/>
      <c r="O122" s="965"/>
      <c r="P122" s="168"/>
      <c r="Q122" s="169"/>
      <c r="R122" s="170" t="str">
        <f t="shared" si="0"/>
        <v/>
      </c>
      <c r="S122" s="171"/>
      <c r="T122" s="171"/>
      <c r="U122" s="172" t="str">
        <f t="shared" si="1"/>
        <v/>
      </c>
      <c r="V122" s="171"/>
      <c r="W122" s="171"/>
      <c r="X122" s="171"/>
      <c r="Y122" s="173" t="str">
        <f>IFERROR(IF(AND(R121="Probabilidad",R122="Probabilidad"),(AA121-(+AA121*U122)),IF(R122="Probabilidad",(J117-(+J117*U122)),IF(R122="Impacto",AA121,""))),"")</f>
        <v/>
      </c>
      <c r="Z122" s="174" t="str">
        <f t="shared" si="2"/>
        <v/>
      </c>
      <c r="AA122" s="172" t="str">
        <f t="shared" si="3"/>
        <v/>
      </c>
      <c r="AB122" s="174" t="str">
        <f t="shared" si="4"/>
        <v/>
      </c>
      <c r="AC122" s="172" t="str">
        <f t="shared" si="28"/>
        <v/>
      </c>
      <c r="AD122" s="174" t="str">
        <f t="shared" si="5"/>
        <v/>
      </c>
      <c r="AE122" s="962"/>
      <c r="AF122" s="205"/>
      <c r="AG122" s="172"/>
      <c r="AH122" s="206"/>
      <c r="AI122" s="202"/>
      <c r="AJ122" s="206"/>
      <c r="AK122" s="206"/>
      <c r="AL122" s="207"/>
      <c r="AM122" s="725"/>
      <c r="AN122" s="665"/>
      <c r="AO122" s="655"/>
      <c r="AP122" s="234"/>
      <c r="AQ122" s="235"/>
      <c r="AR122" s="234"/>
      <c r="AS122" s="235"/>
      <c r="AT122" s="189"/>
      <c r="AU122" s="234"/>
      <c r="AV122" s="235"/>
      <c r="AW122" s="234"/>
      <c r="AX122" s="235"/>
      <c r="AY122" s="189"/>
      <c r="AZ122" s="234"/>
      <c r="BA122" s="235"/>
      <c r="BB122" s="155"/>
      <c r="BC122" s="156"/>
      <c r="BD122" s="156"/>
      <c r="BE122" s="156"/>
      <c r="BF122" s="156"/>
    </row>
    <row r="123" spans="1:58" ht="159.75" customHeight="1" thickBot="1">
      <c r="A123" s="966">
        <v>20</v>
      </c>
      <c r="B123" s="970" t="s">
        <v>250</v>
      </c>
      <c r="C123" s="952" t="s">
        <v>820</v>
      </c>
      <c r="D123" s="952" t="s">
        <v>1044</v>
      </c>
      <c r="E123" s="952" t="s">
        <v>1045</v>
      </c>
      <c r="F123" s="952" t="s">
        <v>1046</v>
      </c>
      <c r="G123" s="952" t="s">
        <v>824</v>
      </c>
      <c r="H123" s="952">
        <v>365</v>
      </c>
      <c r="I123" s="954" t="str">
        <f>IF(H123&lt;=0,"",IF(H123&lt;=2,"Muy Baja",IF(H123&lt;=24,"Baja",IF(H123&lt;=500,"Media",IF(H123&lt;=5000,"Alta","Muy Alta")))))</f>
        <v>Media</v>
      </c>
      <c r="J123" s="955">
        <f>IF(I123="","",IF(I123="Muy Baja",0.2,IF(I123="Baja",0.4,IF(I123="Media",0.6,IF(I123="Alta",0.8,IF(I123="Muy Alta",1,))))))</f>
        <v>0.6</v>
      </c>
      <c r="K123" s="955" t="s">
        <v>846</v>
      </c>
      <c r="L123" s="955" t="str">
        <f>IF(NOT(ISERROR(MATCH(K123,'[1]Tabla Impacto'!$B$221:$B$223,0))),'[1]Tabla Impacto'!$F$223&amp;"Por favor no seleccionar los criterios de impacto(Afectación Económica o presupuestal y Pérdida Reputacional)",K123)</f>
        <v xml:space="preserve">     El riesgo afecta la imagen de de la entidad con efecto publicitario sostenido a nivel de sector administrativo, nivel departamental o municipal</v>
      </c>
      <c r="M123" s="954" t="str">
        <f>IF(OR(K123='Tabla Impacto'!$C$11,K123='Tabla Impacto'!$D$11),"Leve",IF(OR(K123='Tabla Impacto'!$C$12,K123='Tabla Impacto'!$D$12),"Menor",IF(OR(K123='Tabla Impacto'!$C$13,K123='Tabla Impacto'!$D$13),"Moderado",IF(OR(K123='Tabla Impacto'!$C$14,K123='Tabla Impacto'!$D$14),"Mayor",IF(OR(K123='Tabla Impacto'!$C$15,K123='Tabla Impacto'!$D$15),"Catastrófico","")))))</f>
        <v>Mayor</v>
      </c>
      <c r="N123" s="955">
        <f>IF(M123="","",IF(M123="Leve",0.2,IF(M123="Menor",0.4,IF(M123="Moderado",0.6,IF(M123="Mayor",0.8,IF(M123="Catastrófico",1,))))))</f>
        <v>0.8</v>
      </c>
      <c r="O123" s="954" t="str">
        <f>IF(OR(AND(I123="Muy Baja",M123="Leve"),AND(I123="Muy Baja",M123="Menor"),AND(I123="Baja",M123="Leve")),"Bajo",IF(OR(AND(I123="Muy baja",M123="Moderado"),AND(I123="Baja",M123="Menor"),AND(I123="Baja",M123="Moderado"),AND(I123="Media",M123="Leve"),AND(I123="Media",M123="Menor"),AND(I123="Media",M123="Moderado"),AND(I123="Alta",M123="Leve"),AND(I123="Alta",M123="Menor")),"Moderado",IF(OR(AND(I123="Muy Baja",M123="Mayor"),AND(I123="Baja",M123="Mayor"),AND(I123="Media",M123="Mayor"),AND(I123="Alta",M123="Moderado"),AND(I123="Alta",M123="Mayor"),AND(I123="Muy Alta",M123="Leve"),AND(I123="Muy Alta",M123="Menor"),AND(I123="Muy Alta",M123="Moderado"),AND(I123="Muy Alta",M123="Mayor")),"Alto",IF(OR(AND(I123="Muy Baja",M123="Catastrófico"),AND(I123="Baja",M123="Catastrófico"),AND(I123="Media",M123="Catastrófico"),AND(I123="Alta",M123="Catastrófico"),AND(I123="Muy Alta",M123="Catastrófico")),"Extremo",""))))</f>
        <v>Alto</v>
      </c>
      <c r="P123" s="262">
        <v>1</v>
      </c>
      <c r="Q123" s="126" t="s">
        <v>1047</v>
      </c>
      <c r="R123" s="127" t="str">
        <f t="shared" si="0"/>
        <v>Probabilidad</v>
      </c>
      <c r="S123" s="128" t="s">
        <v>827</v>
      </c>
      <c r="T123" s="128" t="s">
        <v>828</v>
      </c>
      <c r="U123" s="129" t="str">
        <f t="shared" si="1"/>
        <v>30%</v>
      </c>
      <c r="V123" s="128" t="s">
        <v>842</v>
      </c>
      <c r="W123" s="128" t="s">
        <v>830</v>
      </c>
      <c r="X123" s="128" t="s">
        <v>831</v>
      </c>
      <c r="Y123" s="130">
        <f>IFERROR(IF(R123="Probabilidad",(J123-(+J123*U123)),IF(R123="Impacto",J123,"")),"")</f>
        <v>0.42</v>
      </c>
      <c r="Z123" s="131" t="str">
        <f t="shared" si="2"/>
        <v>Media</v>
      </c>
      <c r="AA123" s="129">
        <f t="shared" si="3"/>
        <v>0.42</v>
      </c>
      <c r="AB123" s="131" t="str">
        <f t="shared" si="4"/>
        <v>Mayor</v>
      </c>
      <c r="AC123" s="129">
        <f>IFERROR(IF(R123="Impacto",(N123-(+N123*U123)),IF(R123="Probabilidad",N123,"")),"")</f>
        <v>0.8</v>
      </c>
      <c r="AD123" s="131" t="str">
        <f t="shared" si="5"/>
        <v>Alto</v>
      </c>
      <c r="AE123" s="960" t="s">
        <v>832</v>
      </c>
      <c r="AF123" s="758" t="s">
        <v>1048</v>
      </c>
      <c r="AG123" s="129">
        <v>0.3</v>
      </c>
      <c r="AH123" s="152" t="s">
        <v>1049</v>
      </c>
      <c r="AI123" s="561" t="s">
        <v>1050</v>
      </c>
      <c r="AJ123" s="213">
        <v>44562</v>
      </c>
      <c r="AK123" s="213">
        <v>44895</v>
      </c>
      <c r="AL123" s="228" t="s">
        <v>1051</v>
      </c>
      <c r="AM123" s="726" t="s">
        <v>3071</v>
      </c>
      <c r="AN123" s="727" t="s">
        <v>3072</v>
      </c>
      <c r="AO123" s="655" t="s">
        <v>3073</v>
      </c>
      <c r="AP123" s="139">
        <v>44683</v>
      </c>
      <c r="AQ123" s="851" t="s">
        <v>3167</v>
      </c>
      <c r="AR123" s="139"/>
      <c r="AS123" s="137"/>
      <c r="AT123" s="138"/>
      <c r="AU123" s="139"/>
      <c r="AV123" s="137"/>
      <c r="AW123" s="139"/>
      <c r="AX123" s="137"/>
      <c r="AY123" s="138"/>
      <c r="AZ123" s="139"/>
      <c r="BA123" s="137"/>
      <c r="BB123" s="155"/>
      <c r="BC123" s="155"/>
      <c r="BD123" s="156"/>
      <c r="BE123" s="156"/>
      <c r="BF123" s="156"/>
    </row>
    <row r="124" spans="1:58" ht="159.75" customHeight="1" thickBot="1">
      <c r="A124" s="967"/>
      <c r="B124" s="971"/>
      <c r="C124" s="899"/>
      <c r="D124" s="899"/>
      <c r="E124" s="899"/>
      <c r="F124" s="899"/>
      <c r="G124" s="899"/>
      <c r="H124" s="899"/>
      <c r="I124" s="899"/>
      <c r="J124" s="899"/>
      <c r="K124" s="899"/>
      <c r="L124" s="899"/>
      <c r="M124" s="899"/>
      <c r="N124" s="899"/>
      <c r="O124" s="899"/>
      <c r="P124" s="233">
        <v>2</v>
      </c>
      <c r="Q124" s="143" t="s">
        <v>1052</v>
      </c>
      <c r="R124" s="144" t="str">
        <f t="shared" si="0"/>
        <v>Probabilidad</v>
      </c>
      <c r="S124" s="145" t="s">
        <v>827</v>
      </c>
      <c r="T124" s="128" t="s">
        <v>828</v>
      </c>
      <c r="U124" s="146" t="str">
        <f t="shared" si="1"/>
        <v>30%</v>
      </c>
      <c r="V124" s="128" t="s">
        <v>842</v>
      </c>
      <c r="W124" s="128" t="s">
        <v>830</v>
      </c>
      <c r="X124" s="128" t="s">
        <v>831</v>
      </c>
      <c r="Y124" s="147">
        <f>IFERROR(IF(AND(R123="Probabilidad",R124="Probabilidad"),(AA123-(+AA123*U124)),IF(R124="Probabilidad",(J123-(+J123*U124)),IF(R124="Impacto",AA123,""))),"")</f>
        <v>0.29399999999999998</v>
      </c>
      <c r="Z124" s="148" t="str">
        <f t="shared" si="2"/>
        <v>Baja</v>
      </c>
      <c r="AA124" s="146">
        <f t="shared" si="3"/>
        <v>0.29399999999999998</v>
      </c>
      <c r="AB124" s="148" t="str">
        <f t="shared" si="4"/>
        <v>Mayor</v>
      </c>
      <c r="AC124" s="146">
        <f>IFERROR(IF(AND(R123="Impacto",R124="Impacto"),(AC123-(+AC123*U124)),IF(R124="Impacto",($N$123-(+$N$123*U124)),IF(R124="Probabilidad",AC123,""))),"")</f>
        <v>0.8</v>
      </c>
      <c r="AD124" s="148" t="str">
        <f t="shared" si="5"/>
        <v>Alto</v>
      </c>
      <c r="AE124" s="961"/>
      <c r="AF124" s="758" t="s">
        <v>1053</v>
      </c>
      <c r="AG124" s="189">
        <v>0.5</v>
      </c>
      <c r="AH124" s="152" t="s">
        <v>1054</v>
      </c>
      <c r="AI124" s="263" t="s">
        <v>1050</v>
      </c>
      <c r="AJ124" s="213">
        <v>44562</v>
      </c>
      <c r="AK124" s="213">
        <v>44895</v>
      </c>
      <c r="AL124" s="230" t="s">
        <v>1055</v>
      </c>
      <c r="AM124" s="728" t="s">
        <v>3071</v>
      </c>
      <c r="AN124" s="651" t="s">
        <v>3074</v>
      </c>
      <c r="AO124" s="655" t="s">
        <v>3075</v>
      </c>
      <c r="AP124" s="139">
        <v>44683</v>
      </c>
      <c r="AQ124" s="853" t="s">
        <v>3169</v>
      </c>
      <c r="AR124" s="234"/>
      <c r="AS124" s="235"/>
      <c r="AT124" s="189"/>
      <c r="AU124" s="234"/>
      <c r="AV124" s="235"/>
      <c r="AW124" s="234"/>
      <c r="AX124" s="235"/>
      <c r="AY124" s="189"/>
      <c r="AZ124" s="234"/>
      <c r="BA124" s="235"/>
      <c r="BB124" s="155"/>
      <c r="BC124" s="156"/>
      <c r="BD124" s="156"/>
      <c r="BE124" s="156"/>
      <c r="BF124" s="156"/>
    </row>
    <row r="125" spans="1:58" ht="159.75" customHeight="1" thickBot="1">
      <c r="A125" s="967"/>
      <c r="B125" s="971"/>
      <c r="C125" s="899"/>
      <c r="D125" s="899"/>
      <c r="E125" s="899"/>
      <c r="F125" s="899"/>
      <c r="G125" s="899"/>
      <c r="H125" s="899"/>
      <c r="I125" s="899"/>
      <c r="J125" s="899"/>
      <c r="K125" s="899"/>
      <c r="L125" s="899"/>
      <c r="M125" s="899"/>
      <c r="N125" s="899"/>
      <c r="O125" s="899"/>
      <c r="P125" s="233">
        <v>3</v>
      </c>
      <c r="Q125" s="185" t="s">
        <v>1056</v>
      </c>
      <c r="R125" s="144" t="str">
        <f t="shared" si="0"/>
        <v>Probabilidad</v>
      </c>
      <c r="S125" s="145" t="s">
        <v>837</v>
      </c>
      <c r="T125" s="128" t="s">
        <v>828</v>
      </c>
      <c r="U125" s="146" t="str">
        <f t="shared" si="1"/>
        <v>40%</v>
      </c>
      <c r="V125" s="128" t="s">
        <v>842</v>
      </c>
      <c r="W125" s="128" t="s">
        <v>830</v>
      </c>
      <c r="X125" s="128" t="s">
        <v>831</v>
      </c>
      <c r="Y125" s="147">
        <f>IFERROR(IF(AND(R124="Probabilidad",R125="Probabilidad"),(AA124-(+AA124*U125)),IF(R125="Probabilidad",(J123-(+J123*U125)),IF(R125="Impacto",AA124,""))),"")</f>
        <v>0.1764</v>
      </c>
      <c r="Z125" s="148" t="str">
        <f t="shared" si="2"/>
        <v>Muy Baja</v>
      </c>
      <c r="AA125" s="146">
        <f t="shared" si="3"/>
        <v>0.1764</v>
      </c>
      <c r="AB125" s="148" t="str">
        <f t="shared" si="4"/>
        <v>Mayor</v>
      </c>
      <c r="AC125" s="146">
        <f t="shared" ref="AC125:AC128" si="29">IFERROR(IF(AND(R124="Impacto",R125="Impacto"),(AC124-(+AC124*U125)),IF(AND(R124="Probabilidad",R125="Impacto"),(AC123-(+AC123*U125)),IF(R125="Probabilidad",AC124,""))),"")</f>
        <v>0.8</v>
      </c>
      <c r="AD125" s="148" t="str">
        <f t="shared" si="5"/>
        <v>Alto</v>
      </c>
      <c r="AE125" s="961"/>
      <c r="AF125" s="743" t="s">
        <v>1057</v>
      </c>
      <c r="AG125" s="189">
        <v>0.2</v>
      </c>
      <c r="AH125" s="263" t="s">
        <v>1058</v>
      </c>
      <c r="AI125" s="562" t="s">
        <v>2470</v>
      </c>
      <c r="AJ125" s="213">
        <v>44562</v>
      </c>
      <c r="AK125" s="213">
        <v>44895</v>
      </c>
      <c r="AL125" s="231">
        <v>1</v>
      </c>
      <c r="AM125" s="653" t="s">
        <v>3076</v>
      </c>
      <c r="AN125" s="665" t="s">
        <v>3077</v>
      </c>
      <c r="AO125" s="695" t="s">
        <v>3078</v>
      </c>
      <c r="AP125" s="139">
        <v>44683</v>
      </c>
      <c r="AQ125" s="851" t="s">
        <v>3167</v>
      </c>
      <c r="AR125" s="234"/>
      <c r="AS125" s="235"/>
      <c r="AT125" s="189"/>
      <c r="AU125" s="234"/>
      <c r="AV125" s="235"/>
      <c r="AW125" s="234"/>
      <c r="AX125" s="235"/>
      <c r="AY125" s="189"/>
      <c r="AZ125" s="234"/>
      <c r="BA125" s="235"/>
      <c r="BB125" s="155"/>
      <c r="BC125" s="156"/>
      <c r="BD125" s="156"/>
      <c r="BE125" s="156"/>
      <c r="BF125" s="156"/>
    </row>
    <row r="126" spans="1:58" ht="159.75" customHeight="1" thickBot="1">
      <c r="A126" s="967"/>
      <c r="B126" s="971"/>
      <c r="C126" s="899"/>
      <c r="D126" s="899"/>
      <c r="E126" s="899"/>
      <c r="F126" s="899"/>
      <c r="G126" s="899"/>
      <c r="H126" s="899"/>
      <c r="I126" s="899"/>
      <c r="J126" s="899"/>
      <c r="K126" s="899"/>
      <c r="L126" s="899"/>
      <c r="M126" s="899"/>
      <c r="N126" s="899"/>
      <c r="O126" s="899"/>
      <c r="P126" s="233" t="s">
        <v>1059</v>
      </c>
      <c r="Q126" s="169" t="s">
        <v>1060</v>
      </c>
      <c r="R126" s="144" t="str">
        <f t="shared" si="0"/>
        <v>Impacto</v>
      </c>
      <c r="S126" s="145" t="s">
        <v>841</v>
      </c>
      <c r="T126" s="128" t="s">
        <v>828</v>
      </c>
      <c r="U126" s="146" t="str">
        <f t="shared" si="1"/>
        <v>25%</v>
      </c>
      <c r="V126" s="128" t="s">
        <v>842</v>
      </c>
      <c r="W126" s="128" t="s">
        <v>830</v>
      </c>
      <c r="X126" s="128" t="s">
        <v>831</v>
      </c>
      <c r="Y126" s="147">
        <f>IFERROR(IF(AND(R125="Probabilidad",R126="Probabilidad"),(AA125-(+AA125*U126)),IF(R126="Probabilidad",(J123-(+J123*U126)),IF(R126="Impacto",AA125,""))),"")</f>
        <v>0.1764</v>
      </c>
      <c r="Z126" s="148" t="str">
        <f t="shared" si="2"/>
        <v>Muy Baja</v>
      </c>
      <c r="AA126" s="146">
        <f t="shared" si="3"/>
        <v>0.1764</v>
      </c>
      <c r="AB126" s="148" t="str">
        <f t="shared" si="4"/>
        <v>Moderado</v>
      </c>
      <c r="AC126" s="146">
        <f t="shared" si="29"/>
        <v>0.60000000000000009</v>
      </c>
      <c r="AD126" s="148" t="str">
        <f t="shared" si="5"/>
        <v>Moderado</v>
      </c>
      <c r="AE126" s="961"/>
      <c r="AF126" s="188"/>
      <c r="AG126" s="189"/>
      <c r="AH126" s="190"/>
      <c r="AI126" s="191"/>
      <c r="AJ126" s="190"/>
      <c r="AK126" s="190"/>
      <c r="AL126" s="190"/>
      <c r="AM126" s="724"/>
      <c r="AN126" s="665"/>
      <c r="AO126" s="655"/>
      <c r="AP126" s="234"/>
      <c r="AQ126" s="235"/>
      <c r="AR126" s="234"/>
      <c r="AS126" s="235"/>
      <c r="AT126" s="189"/>
      <c r="AU126" s="234"/>
      <c r="AV126" s="235"/>
      <c r="AW126" s="234"/>
      <c r="AX126" s="235"/>
      <c r="AY126" s="189"/>
      <c r="AZ126" s="234"/>
      <c r="BA126" s="235"/>
      <c r="BB126" s="155"/>
      <c r="BC126" s="156"/>
      <c r="BD126" s="156"/>
      <c r="BE126" s="156"/>
      <c r="BF126" s="156"/>
    </row>
    <row r="127" spans="1:58" ht="22.5" customHeight="1">
      <c r="A127" s="967"/>
      <c r="B127" s="971"/>
      <c r="C127" s="899"/>
      <c r="D127" s="899"/>
      <c r="E127" s="899"/>
      <c r="F127" s="899"/>
      <c r="G127" s="899"/>
      <c r="H127" s="899"/>
      <c r="I127" s="899"/>
      <c r="J127" s="899"/>
      <c r="K127" s="899"/>
      <c r="L127" s="899"/>
      <c r="M127" s="899"/>
      <c r="N127" s="899"/>
      <c r="O127" s="899"/>
      <c r="P127" s="191"/>
      <c r="Q127" s="143"/>
      <c r="R127" s="144" t="str">
        <f t="shared" si="0"/>
        <v/>
      </c>
      <c r="S127" s="145"/>
      <c r="T127" s="145"/>
      <c r="U127" s="146" t="str">
        <f t="shared" si="1"/>
        <v/>
      </c>
      <c r="V127" s="145"/>
      <c r="W127" s="145"/>
      <c r="X127" s="145"/>
      <c r="Y127" s="147" t="str">
        <f>IFERROR(IF(AND(R126="Probabilidad",R127="Probabilidad"),(AA126-(+AA126*U127)),IF(R127="Probabilidad",(J123-(+J123*U127)),IF(R127="Impacto",AA126,""))),"")</f>
        <v/>
      </c>
      <c r="Z127" s="148" t="str">
        <f t="shared" si="2"/>
        <v/>
      </c>
      <c r="AA127" s="146" t="str">
        <f t="shared" si="3"/>
        <v/>
      </c>
      <c r="AB127" s="148" t="str">
        <f t="shared" si="4"/>
        <v/>
      </c>
      <c r="AC127" s="146" t="str">
        <f t="shared" si="29"/>
        <v/>
      </c>
      <c r="AD127" s="148" t="str">
        <f t="shared" si="5"/>
        <v/>
      </c>
      <c r="AE127" s="961"/>
      <c r="AF127" s="188"/>
      <c r="AG127" s="189"/>
      <c r="AH127" s="190"/>
      <c r="AI127" s="191"/>
      <c r="AJ127" s="190"/>
      <c r="AK127" s="190"/>
      <c r="AL127" s="190"/>
      <c r="AM127" s="724"/>
      <c r="AN127" s="665"/>
      <c r="AO127" s="655"/>
      <c r="AP127" s="234"/>
      <c r="AQ127" s="235"/>
      <c r="AR127" s="234"/>
      <c r="AS127" s="235"/>
      <c r="AT127" s="189"/>
      <c r="AU127" s="234"/>
      <c r="AV127" s="235"/>
      <c r="AW127" s="234"/>
      <c r="AX127" s="235"/>
      <c r="AY127" s="189"/>
      <c r="AZ127" s="234"/>
      <c r="BA127" s="235"/>
      <c r="BB127" s="155"/>
      <c r="BC127" s="156"/>
      <c r="BD127" s="156"/>
      <c r="BE127" s="156"/>
      <c r="BF127" s="156"/>
    </row>
    <row r="128" spans="1:58" ht="22.5" customHeight="1" thickBot="1">
      <c r="A128" s="968"/>
      <c r="B128" s="972"/>
      <c r="C128" s="953"/>
      <c r="D128" s="953"/>
      <c r="E128" s="953"/>
      <c r="F128" s="953"/>
      <c r="G128" s="953"/>
      <c r="H128" s="953"/>
      <c r="I128" s="953"/>
      <c r="J128" s="953"/>
      <c r="K128" s="953"/>
      <c r="L128" s="953"/>
      <c r="M128" s="953"/>
      <c r="N128" s="953"/>
      <c r="O128" s="953"/>
      <c r="P128" s="202"/>
      <c r="Q128" s="169"/>
      <c r="R128" s="170" t="str">
        <f t="shared" si="0"/>
        <v/>
      </c>
      <c r="S128" s="171"/>
      <c r="T128" s="171"/>
      <c r="U128" s="172" t="str">
        <f t="shared" si="1"/>
        <v/>
      </c>
      <c r="V128" s="171"/>
      <c r="W128" s="171"/>
      <c r="X128" s="171"/>
      <c r="Y128" s="173" t="str">
        <f>IFERROR(IF(AND(R127="Probabilidad",R128="Probabilidad"),(AA127-(+AA127*U128)),IF(R128="Probabilidad",(J123-(+J123*U128)),IF(R128="Impacto",AA127,""))),"")</f>
        <v/>
      </c>
      <c r="Z128" s="174" t="str">
        <f t="shared" si="2"/>
        <v/>
      </c>
      <c r="AA128" s="172" t="str">
        <f t="shared" si="3"/>
        <v/>
      </c>
      <c r="AB128" s="174" t="str">
        <f t="shared" si="4"/>
        <v/>
      </c>
      <c r="AC128" s="172" t="str">
        <f t="shared" si="29"/>
        <v/>
      </c>
      <c r="AD128" s="174" t="str">
        <f t="shared" si="5"/>
        <v/>
      </c>
      <c r="AE128" s="962"/>
      <c r="AF128" s="205"/>
      <c r="AG128" s="172"/>
      <c r="AH128" s="206"/>
      <c r="AI128" s="202"/>
      <c r="AJ128" s="206"/>
      <c r="AK128" s="206"/>
      <c r="AL128" s="195"/>
      <c r="AM128" s="724"/>
      <c r="AN128" s="665"/>
      <c r="AO128" s="655"/>
      <c r="AP128" s="234"/>
      <c r="AQ128" s="235"/>
      <c r="AR128" s="234"/>
      <c r="AS128" s="235"/>
      <c r="AT128" s="189"/>
      <c r="AU128" s="234"/>
      <c r="AV128" s="235"/>
      <c r="AW128" s="234"/>
      <c r="AX128" s="235"/>
      <c r="AY128" s="189"/>
      <c r="AZ128" s="234"/>
      <c r="BA128" s="235"/>
      <c r="BB128" s="155"/>
      <c r="BC128" s="156"/>
      <c r="BD128" s="156"/>
      <c r="BE128" s="156"/>
      <c r="BF128" s="156"/>
    </row>
    <row r="129" spans="1:58" ht="159.75" customHeight="1" thickBot="1">
      <c r="A129" s="966">
        <v>21</v>
      </c>
      <c r="B129" s="970" t="s">
        <v>250</v>
      </c>
      <c r="C129" s="952" t="s">
        <v>820</v>
      </c>
      <c r="D129" s="952" t="s">
        <v>1061</v>
      </c>
      <c r="E129" s="952" t="s">
        <v>1062</v>
      </c>
      <c r="F129" s="952" t="s">
        <v>1063</v>
      </c>
      <c r="G129" s="952" t="s">
        <v>824</v>
      </c>
      <c r="H129" s="952">
        <v>365</v>
      </c>
      <c r="I129" s="954" t="str">
        <f>IF(H129&lt;=0,"",IF(H129&lt;=2,"Muy Baja",IF(H129&lt;=24,"Baja",IF(H129&lt;=500,"Media",IF(H129&lt;=5000,"Alta","Muy Alta")))))</f>
        <v>Media</v>
      </c>
      <c r="J129" s="955">
        <f>IF(I129="","",IF(I129="Muy Baja",0.2,IF(I129="Baja",0.4,IF(I129="Media",0.6,IF(I129="Alta",0.8,IF(I129="Muy Alta",1,))))))</f>
        <v>0.6</v>
      </c>
      <c r="K129" s="955" t="s">
        <v>846</v>
      </c>
      <c r="L129" s="955" t="str">
        <f>IF(NOT(ISERROR(MATCH(K129,'[1]Tabla Impacto'!$B$221:$B$223,0))),'[1]Tabla Impacto'!$F$223&amp;"Por favor no seleccionar los criterios de impacto(Afectación Económica o presupuestal y Pérdida Reputacional)",K129)</f>
        <v xml:space="preserve">     El riesgo afecta la imagen de de la entidad con efecto publicitario sostenido a nivel de sector administrativo, nivel departamental o municipal</v>
      </c>
      <c r="M129" s="954" t="str">
        <f>IF(OR(K129='Tabla Impacto'!$C$11,K129='Tabla Impacto'!$D$11),"Leve",IF(OR(K129='Tabla Impacto'!$C$12,K129='Tabla Impacto'!$D$12),"Menor",IF(OR(K129='Tabla Impacto'!$C$13,K129='Tabla Impacto'!$D$13),"Moderado",IF(OR(K129='Tabla Impacto'!$C$14,K129='Tabla Impacto'!$D$14),"Mayor",IF(OR(K129='Tabla Impacto'!$C$15,K129='Tabla Impacto'!$D$15),"Catastrófico","")))))</f>
        <v>Mayor</v>
      </c>
      <c r="N129" s="955">
        <f>IF(M129="","",IF(M129="Leve",0.2,IF(M129="Menor",0.4,IF(M129="Moderado",0.6,IF(M129="Mayor",0.8,IF(M129="Catastrófico",1,))))))</f>
        <v>0.8</v>
      </c>
      <c r="O129" s="954" t="str">
        <f>IF(OR(AND(I129="Muy Baja",M129="Leve"),AND(I129="Muy Baja",M129="Menor"),AND(I129="Baja",M129="Leve")),"Bajo",IF(OR(AND(I129="Muy baja",M129="Moderado"),AND(I129="Baja",M129="Menor"),AND(I129="Baja",M129="Moderado"),AND(I129="Media",M129="Leve"),AND(I129="Media",M129="Menor"),AND(I129="Media",M129="Moderado"),AND(I129="Alta",M129="Leve"),AND(I129="Alta",M129="Menor")),"Moderado",IF(OR(AND(I129="Muy Baja",M129="Mayor"),AND(I129="Baja",M129="Mayor"),AND(I129="Media",M129="Mayor"),AND(I129="Alta",M129="Moderado"),AND(I129="Alta",M129="Mayor"),AND(I129="Muy Alta",M129="Leve"),AND(I129="Muy Alta",M129="Menor"),AND(I129="Muy Alta",M129="Moderado"),AND(I129="Muy Alta",M129="Mayor")),"Alto",IF(OR(AND(I129="Muy Baja",M129="Catastrófico"),AND(I129="Baja",M129="Catastrófico"),AND(I129="Media",M129="Catastrófico"),AND(I129="Alta",M129="Catastrófico"),AND(I129="Muy Alta",M129="Catastrófico")),"Extremo",""))))</f>
        <v>Alto</v>
      </c>
      <c r="P129" s="127">
        <v>1</v>
      </c>
      <c r="Q129" s="185" t="s">
        <v>1064</v>
      </c>
      <c r="R129" s="127" t="str">
        <f t="shared" si="0"/>
        <v>Probabilidad</v>
      </c>
      <c r="S129" s="128" t="s">
        <v>837</v>
      </c>
      <c r="T129" s="128" t="s">
        <v>828</v>
      </c>
      <c r="U129" s="129" t="str">
        <f t="shared" si="1"/>
        <v>40%</v>
      </c>
      <c r="V129" s="128" t="s">
        <v>842</v>
      </c>
      <c r="W129" s="128" t="s">
        <v>830</v>
      </c>
      <c r="X129" s="128" t="s">
        <v>831</v>
      </c>
      <c r="Y129" s="130">
        <f>IFERROR(IF(R129="Probabilidad",(J129-(+J129*U129)),IF(R129="Impacto",J129,"")),"")</f>
        <v>0.36</v>
      </c>
      <c r="Z129" s="131" t="str">
        <f t="shared" si="2"/>
        <v>Baja</v>
      </c>
      <c r="AA129" s="129">
        <f t="shared" si="3"/>
        <v>0.36</v>
      </c>
      <c r="AB129" s="131" t="str">
        <f t="shared" si="4"/>
        <v>Mayor</v>
      </c>
      <c r="AC129" s="129">
        <f>IFERROR(IF(R129="Impacto",(N129-(+N129*U129)),IF(R129="Probabilidad",N129,"")),"")</f>
        <v>0.8</v>
      </c>
      <c r="AD129" s="131" t="str">
        <f t="shared" si="5"/>
        <v>Alto</v>
      </c>
      <c r="AE129" s="960" t="s">
        <v>832</v>
      </c>
      <c r="AF129" s="743" t="s">
        <v>2467</v>
      </c>
      <c r="AG129" s="231">
        <v>1</v>
      </c>
      <c r="AH129" s="191" t="s">
        <v>1065</v>
      </c>
      <c r="AI129" s="264" t="s">
        <v>2466</v>
      </c>
      <c r="AJ129" s="213">
        <v>44562</v>
      </c>
      <c r="AK129" s="213">
        <v>44895</v>
      </c>
      <c r="AL129" s="231">
        <v>1</v>
      </c>
      <c r="AM129" s="653" t="s">
        <v>3079</v>
      </c>
      <c r="AN129" s="729" t="s">
        <v>3080</v>
      </c>
      <c r="AO129" s="718" t="s">
        <v>3081</v>
      </c>
      <c r="AP129" s="139">
        <v>44683</v>
      </c>
      <c r="AQ129" s="851" t="s">
        <v>3167</v>
      </c>
      <c r="AR129" s="139"/>
      <c r="AS129" s="137"/>
      <c r="AT129" s="138"/>
      <c r="AU129" s="139"/>
      <c r="AV129" s="137"/>
      <c r="AW129" s="139"/>
      <c r="AX129" s="137"/>
      <c r="AY129" s="138"/>
      <c r="AZ129" s="139"/>
      <c r="BA129" s="137"/>
      <c r="BB129" s="155"/>
      <c r="BC129" s="155"/>
      <c r="BD129" s="156"/>
      <c r="BE129" s="156"/>
      <c r="BF129" s="156"/>
    </row>
    <row r="130" spans="1:58" ht="159.75" customHeight="1">
      <c r="A130" s="967"/>
      <c r="B130" s="971"/>
      <c r="C130" s="899"/>
      <c r="D130" s="899"/>
      <c r="E130" s="899"/>
      <c r="F130" s="899"/>
      <c r="G130" s="899"/>
      <c r="H130" s="899"/>
      <c r="I130" s="899"/>
      <c r="J130" s="899"/>
      <c r="K130" s="899"/>
      <c r="L130" s="899"/>
      <c r="M130" s="899"/>
      <c r="N130" s="899"/>
      <c r="O130" s="899"/>
      <c r="P130" s="191">
        <v>2</v>
      </c>
      <c r="Q130" s="143" t="s">
        <v>1066</v>
      </c>
      <c r="R130" s="144" t="str">
        <f t="shared" si="0"/>
        <v>Impacto</v>
      </c>
      <c r="S130" s="145" t="s">
        <v>841</v>
      </c>
      <c r="T130" s="145" t="s">
        <v>828</v>
      </c>
      <c r="U130" s="146" t="str">
        <f t="shared" si="1"/>
        <v>25%</v>
      </c>
      <c r="V130" s="128" t="s">
        <v>842</v>
      </c>
      <c r="W130" s="128" t="s">
        <v>830</v>
      </c>
      <c r="X130" s="128" t="s">
        <v>831</v>
      </c>
      <c r="Y130" s="147">
        <f>IFERROR(IF(AND(R129="Probabilidad",R130="Probabilidad"),(AA129-(+AA129*U130)),IF(R130="Probabilidad",(J129-(+J129*U130)),IF(R130="Impacto",AA129,""))),"")</f>
        <v>0.36</v>
      </c>
      <c r="Z130" s="148" t="str">
        <f t="shared" si="2"/>
        <v>Baja</v>
      </c>
      <c r="AA130" s="146">
        <f t="shared" si="3"/>
        <v>0.36</v>
      </c>
      <c r="AB130" s="148" t="str">
        <f t="shared" si="4"/>
        <v>Moderado</v>
      </c>
      <c r="AC130" s="146">
        <f>IFERROR(IF(AND(R129="Impacto",R130="Impacto"),(AC129-(+AC129*U130)),IF(R130="Impacto",($N$129-(+$N$129*U130)),IF(R130="Probabilidad",AC129,""))),"")</f>
        <v>0.60000000000000009</v>
      </c>
      <c r="AD130" s="148" t="str">
        <f t="shared" si="5"/>
        <v>Moderado</v>
      </c>
      <c r="AE130" s="961"/>
      <c r="AF130" s="188"/>
      <c r="AG130" s="189"/>
      <c r="AH130" s="190"/>
      <c r="AI130" s="191"/>
      <c r="AJ130" s="190"/>
      <c r="AK130" s="190"/>
      <c r="AL130" s="190"/>
      <c r="AM130" s="742"/>
      <c r="AN130" s="665"/>
      <c r="AO130" s="655"/>
      <c r="AP130" s="234"/>
      <c r="AQ130" s="235"/>
      <c r="AR130" s="234"/>
      <c r="AS130" s="235"/>
      <c r="AT130" s="189"/>
      <c r="AU130" s="234"/>
      <c r="AV130" s="235"/>
      <c r="AW130" s="234"/>
      <c r="AX130" s="235"/>
      <c r="AY130" s="189"/>
      <c r="AZ130" s="234"/>
      <c r="BA130" s="235"/>
      <c r="BB130" s="155"/>
      <c r="BC130" s="156"/>
      <c r="BD130" s="156"/>
      <c r="BE130" s="156"/>
      <c r="BF130" s="156"/>
    </row>
    <row r="131" spans="1:58" ht="22.5" customHeight="1">
      <c r="A131" s="967"/>
      <c r="B131" s="971"/>
      <c r="C131" s="899"/>
      <c r="D131" s="899"/>
      <c r="E131" s="899"/>
      <c r="F131" s="899"/>
      <c r="G131" s="899"/>
      <c r="H131" s="899"/>
      <c r="I131" s="899"/>
      <c r="J131" s="899"/>
      <c r="K131" s="899"/>
      <c r="L131" s="899"/>
      <c r="M131" s="899"/>
      <c r="N131" s="899"/>
      <c r="O131" s="899"/>
      <c r="P131" s="191"/>
      <c r="Q131" s="143"/>
      <c r="R131" s="144" t="str">
        <f t="shared" si="0"/>
        <v/>
      </c>
      <c r="S131" s="145"/>
      <c r="T131" s="145"/>
      <c r="U131" s="146" t="str">
        <f t="shared" si="1"/>
        <v/>
      </c>
      <c r="V131" s="145"/>
      <c r="W131" s="145"/>
      <c r="X131" s="145"/>
      <c r="Y131" s="147" t="str">
        <f>IFERROR(IF(AND(R130="Probabilidad",R131="Probabilidad"),(AA130-(+AA130*U131)),IF(R131="Probabilidad",(J129-(+J129*U131)),IF(R131="Impacto",AA130,""))),"")</f>
        <v/>
      </c>
      <c r="Z131" s="148" t="str">
        <f t="shared" si="2"/>
        <v/>
      </c>
      <c r="AA131" s="146" t="str">
        <f t="shared" si="3"/>
        <v/>
      </c>
      <c r="AB131" s="148" t="str">
        <f t="shared" si="4"/>
        <v/>
      </c>
      <c r="AC131" s="146" t="str">
        <f t="shared" ref="AC131:AC134" si="30">IFERROR(IF(AND(R130="Impacto",R131="Impacto"),(AC130-(+AC130*U131)),IF(AND(R130="Probabilidad",R131="Impacto"),(AC129-(+AC129*U131)),IF(R131="Probabilidad",AC130,""))),"")</f>
        <v/>
      </c>
      <c r="AD131" s="148" t="str">
        <f t="shared" si="5"/>
        <v/>
      </c>
      <c r="AE131" s="961"/>
      <c r="AF131" s="188"/>
      <c r="AG131" s="189"/>
      <c r="AH131" s="190"/>
      <c r="AI131" s="191"/>
      <c r="AJ131" s="190"/>
      <c r="AK131" s="190"/>
      <c r="AL131" s="190"/>
      <c r="AM131" s="724"/>
      <c r="AN131" s="665"/>
      <c r="AO131" s="655"/>
      <c r="AP131" s="234"/>
      <c r="AQ131" s="235"/>
      <c r="AR131" s="234"/>
      <c r="AS131" s="235"/>
      <c r="AT131" s="189"/>
      <c r="AU131" s="234"/>
      <c r="AV131" s="235"/>
      <c r="AW131" s="234"/>
      <c r="AX131" s="235"/>
      <c r="AY131" s="189"/>
      <c r="AZ131" s="234"/>
      <c r="BA131" s="235"/>
      <c r="BB131" s="155"/>
      <c r="BC131" s="156"/>
      <c r="BD131" s="156"/>
      <c r="BE131" s="156"/>
      <c r="BF131" s="156"/>
    </row>
    <row r="132" spans="1:58" ht="22.5" customHeight="1">
      <c r="A132" s="967"/>
      <c r="B132" s="971"/>
      <c r="C132" s="899"/>
      <c r="D132" s="899"/>
      <c r="E132" s="899"/>
      <c r="F132" s="899"/>
      <c r="G132" s="899"/>
      <c r="H132" s="899"/>
      <c r="I132" s="899"/>
      <c r="J132" s="899"/>
      <c r="K132" s="899"/>
      <c r="L132" s="899"/>
      <c r="M132" s="899"/>
      <c r="N132" s="899"/>
      <c r="O132" s="899"/>
      <c r="P132" s="191"/>
      <c r="Q132" s="143"/>
      <c r="R132" s="144" t="str">
        <f t="shared" si="0"/>
        <v/>
      </c>
      <c r="S132" s="145"/>
      <c r="T132" s="145"/>
      <c r="U132" s="146" t="str">
        <f t="shared" si="1"/>
        <v/>
      </c>
      <c r="V132" s="145"/>
      <c r="W132" s="145"/>
      <c r="X132" s="145"/>
      <c r="Y132" s="147" t="str">
        <f>IFERROR(IF(AND(R131="Probabilidad",R132="Probabilidad"),(AA131-(+AA131*U132)),IF(R132="Probabilidad",(J129-(+J129*U132)),IF(R132="Impacto",AA131,""))),"")</f>
        <v/>
      </c>
      <c r="Z132" s="148" t="str">
        <f t="shared" si="2"/>
        <v/>
      </c>
      <c r="AA132" s="146" t="str">
        <f t="shared" si="3"/>
        <v/>
      </c>
      <c r="AB132" s="148" t="str">
        <f t="shared" si="4"/>
        <v/>
      </c>
      <c r="AC132" s="146" t="str">
        <f t="shared" si="30"/>
        <v/>
      </c>
      <c r="AD132" s="148" t="str">
        <f t="shared" si="5"/>
        <v/>
      </c>
      <c r="AE132" s="961"/>
      <c r="AF132" s="188"/>
      <c r="AG132" s="189"/>
      <c r="AH132" s="190"/>
      <c r="AI132" s="191"/>
      <c r="AJ132" s="190"/>
      <c r="AK132" s="190"/>
      <c r="AL132" s="190"/>
      <c r="AM132" s="724"/>
      <c r="AN132" s="665"/>
      <c r="AO132" s="655"/>
      <c r="AP132" s="234"/>
      <c r="AQ132" s="235"/>
      <c r="AR132" s="234"/>
      <c r="AS132" s="235"/>
      <c r="AT132" s="189"/>
      <c r="AU132" s="234"/>
      <c r="AV132" s="235"/>
      <c r="AW132" s="234"/>
      <c r="AX132" s="235"/>
      <c r="AY132" s="189"/>
      <c r="AZ132" s="234"/>
      <c r="BA132" s="235"/>
      <c r="BB132" s="155"/>
      <c r="BC132" s="156"/>
      <c r="BD132" s="156"/>
      <c r="BE132" s="156"/>
      <c r="BF132" s="156"/>
    </row>
    <row r="133" spans="1:58" ht="22.5" customHeight="1">
      <c r="A133" s="967"/>
      <c r="B133" s="971"/>
      <c r="C133" s="899"/>
      <c r="D133" s="899"/>
      <c r="E133" s="899"/>
      <c r="F133" s="899"/>
      <c r="G133" s="899"/>
      <c r="H133" s="899"/>
      <c r="I133" s="899"/>
      <c r="J133" s="899"/>
      <c r="K133" s="899"/>
      <c r="L133" s="899"/>
      <c r="M133" s="899"/>
      <c r="N133" s="899"/>
      <c r="O133" s="899"/>
      <c r="P133" s="191"/>
      <c r="Q133" s="143"/>
      <c r="R133" s="144" t="str">
        <f t="shared" si="0"/>
        <v/>
      </c>
      <c r="S133" s="145"/>
      <c r="T133" s="145"/>
      <c r="U133" s="146" t="str">
        <f t="shared" si="1"/>
        <v/>
      </c>
      <c r="V133" s="145"/>
      <c r="W133" s="145"/>
      <c r="X133" s="145"/>
      <c r="Y133" s="147" t="str">
        <f>IFERROR(IF(AND(R132="Probabilidad",R133="Probabilidad"),(AA132-(+AA132*U133)),IF(R133="Probabilidad",(J129-(+J129*U133)),IF(R133="Impacto",AA132,""))),"")</f>
        <v/>
      </c>
      <c r="Z133" s="148" t="str">
        <f t="shared" si="2"/>
        <v/>
      </c>
      <c r="AA133" s="146" t="str">
        <f t="shared" si="3"/>
        <v/>
      </c>
      <c r="AB133" s="148" t="str">
        <f t="shared" si="4"/>
        <v/>
      </c>
      <c r="AC133" s="146" t="str">
        <f t="shared" si="30"/>
        <v/>
      </c>
      <c r="AD133" s="148" t="str">
        <f t="shared" si="5"/>
        <v/>
      </c>
      <c r="AE133" s="961"/>
      <c r="AF133" s="188"/>
      <c r="AG133" s="189"/>
      <c r="AH133" s="190"/>
      <c r="AI133" s="191"/>
      <c r="AJ133" s="190"/>
      <c r="AK133" s="190"/>
      <c r="AL133" s="190"/>
      <c r="AM133" s="724"/>
      <c r="AN133" s="665"/>
      <c r="AO133" s="655"/>
      <c r="AP133" s="234"/>
      <c r="AQ133" s="235"/>
      <c r="AR133" s="234"/>
      <c r="AS133" s="235"/>
      <c r="AT133" s="189"/>
      <c r="AU133" s="234"/>
      <c r="AV133" s="235"/>
      <c r="AW133" s="234"/>
      <c r="AX133" s="235"/>
      <c r="AY133" s="189"/>
      <c r="AZ133" s="234"/>
      <c r="BA133" s="235"/>
      <c r="BB133" s="155"/>
      <c r="BC133" s="156"/>
      <c r="BD133" s="156"/>
      <c r="BE133" s="156"/>
      <c r="BF133" s="156"/>
    </row>
    <row r="134" spans="1:58" ht="22.5" customHeight="1" thickBot="1">
      <c r="A134" s="968"/>
      <c r="B134" s="972"/>
      <c r="C134" s="953"/>
      <c r="D134" s="953"/>
      <c r="E134" s="953"/>
      <c r="F134" s="953"/>
      <c r="G134" s="953"/>
      <c r="H134" s="953"/>
      <c r="I134" s="953"/>
      <c r="J134" s="953"/>
      <c r="K134" s="953"/>
      <c r="L134" s="953"/>
      <c r="M134" s="953"/>
      <c r="N134" s="953"/>
      <c r="O134" s="953"/>
      <c r="P134" s="202"/>
      <c r="Q134" s="169"/>
      <c r="R134" s="170" t="str">
        <f t="shared" si="0"/>
        <v/>
      </c>
      <c r="S134" s="171"/>
      <c r="T134" s="171"/>
      <c r="U134" s="172" t="str">
        <f t="shared" si="1"/>
        <v/>
      </c>
      <c r="V134" s="171"/>
      <c r="W134" s="171"/>
      <c r="X134" s="171"/>
      <c r="Y134" s="173" t="str">
        <f>IFERROR(IF(AND(R133="Probabilidad",R134="Probabilidad"),(AA133-(+AA133*U134)),IF(R134="Probabilidad",(J129-(+J129*U134)),IF(R134="Impacto",AA133,""))),"")</f>
        <v/>
      </c>
      <c r="Z134" s="174" t="str">
        <f t="shared" si="2"/>
        <v/>
      </c>
      <c r="AA134" s="172" t="str">
        <f t="shared" si="3"/>
        <v/>
      </c>
      <c r="AB134" s="174" t="str">
        <f t="shared" si="4"/>
        <v/>
      </c>
      <c r="AC134" s="172" t="str">
        <f t="shared" si="30"/>
        <v/>
      </c>
      <c r="AD134" s="174" t="str">
        <f t="shared" si="5"/>
        <v/>
      </c>
      <c r="AE134" s="962"/>
      <c r="AF134" s="205"/>
      <c r="AG134" s="172"/>
      <c r="AH134" s="206"/>
      <c r="AI134" s="202"/>
      <c r="AJ134" s="206"/>
      <c r="AK134" s="206"/>
      <c r="AL134" s="195"/>
      <c r="AM134" s="724"/>
      <c r="AN134" s="665"/>
      <c r="AO134" s="655"/>
      <c r="AP134" s="234"/>
      <c r="AQ134" s="235"/>
      <c r="AR134" s="234"/>
      <c r="AS134" s="235"/>
      <c r="AT134" s="189"/>
      <c r="AU134" s="234"/>
      <c r="AV134" s="235"/>
      <c r="AW134" s="234"/>
      <c r="AX134" s="235"/>
      <c r="AY134" s="189"/>
      <c r="AZ134" s="234"/>
      <c r="BA134" s="235"/>
      <c r="BB134" s="155"/>
      <c r="BC134" s="156"/>
      <c r="BD134" s="156"/>
      <c r="BE134" s="156"/>
      <c r="BF134" s="156"/>
    </row>
    <row r="135" spans="1:58" ht="159.75" customHeight="1">
      <c r="A135" s="1021">
        <v>22</v>
      </c>
      <c r="B135" s="970" t="s">
        <v>615</v>
      </c>
      <c r="C135" s="952" t="s">
        <v>873</v>
      </c>
      <c r="D135" s="1022" t="s">
        <v>1067</v>
      </c>
      <c r="E135" s="1022" t="s">
        <v>1068</v>
      </c>
      <c r="F135" s="1017" t="s">
        <v>1069</v>
      </c>
      <c r="G135" s="952" t="s">
        <v>1070</v>
      </c>
      <c r="H135" s="952">
        <v>365</v>
      </c>
      <c r="I135" s="954" t="str">
        <f>IF(H135&lt;=0,"",IF(H135&lt;=2,"Muy Baja",IF(H135&lt;=24,"Baja",IF(H135&lt;=500,"Media",IF(H135&lt;=5000,"Alta","Muy Alta")))))</f>
        <v>Media</v>
      </c>
      <c r="J135" s="955">
        <f>IF(I135="","",IF(I135="Muy Baja",0.2,IF(I135="Baja",0.4,IF(I135="Media",0.6,IF(I135="Alta",0.8,IF(I135="Muy Alta",1,))))))</f>
        <v>0.6</v>
      </c>
      <c r="K135" s="955" t="s">
        <v>864</v>
      </c>
      <c r="L135" s="955" t="str">
        <f>IF(NOT(ISERROR(MATCH(K135,'[1]Tabla Impacto'!$B$221:$B$223,0))),'[1]Tabla Impacto'!$F$223&amp;"Por favor no seleccionar los criterios de impacto(Afectación Económica o presupuestal y Pérdida Reputacional)",K135)</f>
        <v xml:space="preserve">     El riesgo afecta la imagen de la entidad a nivel nacional, con efecto publicitarios sostenible a nivel país</v>
      </c>
      <c r="M135" s="954" t="str">
        <f>IF(OR(K135='Tabla Impacto'!$C$11,K135='Tabla Impacto'!$D$11),"Leve",IF(OR(K135='Tabla Impacto'!$C$12,K135='Tabla Impacto'!$D$12),"Menor",IF(OR(K135='Tabla Impacto'!$C$13,K135='Tabla Impacto'!$D$13),"Moderado",IF(OR(K135='Tabla Impacto'!$C$14,K135='Tabla Impacto'!$D$14),"Mayor",IF(OR(K135='Tabla Impacto'!$C$15,K135='Tabla Impacto'!$D$15),"Catastrófico","")))))</f>
        <v>Catastrófico</v>
      </c>
      <c r="N135" s="955">
        <f>IF(M135="","",IF(M135="Leve",0.2,IF(M135="Menor",0.4,IF(M135="Moderado",0.6,IF(M135="Mayor",0.8,IF(M135="Catastrófico",1,))))))</f>
        <v>1</v>
      </c>
      <c r="O135" s="954" t="str">
        <f>IF(OR(AND(I135="Muy Baja",M135="Leve"),AND(I135="Muy Baja",M135="Menor"),AND(I135="Baja",M135="Leve")),"Bajo",IF(OR(AND(I135="Muy baja",M135="Moderado"),AND(I135="Baja",M135="Menor"),AND(I135="Baja",M135="Moderado"),AND(I135="Media",M135="Leve"),AND(I135="Media",M135="Menor"),AND(I135="Media",M135="Moderado"),AND(I135="Alta",M135="Leve"),AND(I135="Alta",M135="Menor")),"Moderado",IF(OR(AND(I135="Muy Baja",M135="Mayor"),AND(I135="Baja",M135="Mayor"),AND(I135="Media",M135="Mayor"),AND(I135="Alta",M135="Moderado"),AND(I135="Alta",M135="Mayor"),AND(I135="Muy Alta",M135="Leve"),AND(I135="Muy Alta",M135="Menor"),AND(I135="Muy Alta",M135="Moderado"),AND(I135="Muy Alta",M135="Mayor")),"Alto",IF(OR(AND(I135="Muy Baja",M135="Catastrófico"),AND(I135="Baja",M135="Catastrófico"),AND(I135="Media",M135="Catastrófico"),AND(I135="Alta",M135="Catastrófico"),AND(I135="Muy Alta",M135="Catastrófico")),"Extremo",""))))</f>
        <v>Extremo</v>
      </c>
      <c r="P135" s="144">
        <v>1</v>
      </c>
      <c r="Q135" s="265" t="s">
        <v>1071</v>
      </c>
      <c r="R135" s="127" t="str">
        <f t="shared" si="0"/>
        <v>Probabilidad</v>
      </c>
      <c r="S135" s="128" t="s">
        <v>827</v>
      </c>
      <c r="T135" s="128" t="s">
        <v>828</v>
      </c>
      <c r="U135" s="129" t="str">
        <f t="shared" si="1"/>
        <v>30%</v>
      </c>
      <c r="V135" s="128" t="s">
        <v>829</v>
      </c>
      <c r="W135" s="128" t="s">
        <v>830</v>
      </c>
      <c r="X135" s="128" t="s">
        <v>831</v>
      </c>
      <c r="Y135" s="130">
        <f>IFERROR(IF(R135="Probabilidad",(J135-(+J135*U135)),IF(R135="Impacto",J135,"")),"")</f>
        <v>0.42</v>
      </c>
      <c r="Z135" s="131" t="str">
        <f t="shared" si="2"/>
        <v>Media</v>
      </c>
      <c r="AA135" s="129">
        <f t="shared" si="3"/>
        <v>0.42</v>
      </c>
      <c r="AB135" s="131" t="str">
        <f t="shared" si="4"/>
        <v>Catastrófico</v>
      </c>
      <c r="AC135" s="129">
        <f>IFERROR(IF(R135="Impacto",(N135-(+N135*U135)),IF(R135="Probabilidad",N135,"")),"")</f>
        <v>1</v>
      </c>
      <c r="AD135" s="131" t="str">
        <f t="shared" si="5"/>
        <v>Extremo</v>
      </c>
      <c r="AE135" s="960" t="s">
        <v>832</v>
      </c>
      <c r="AF135" s="770" t="s">
        <v>1072</v>
      </c>
      <c r="AG135" s="231">
        <v>0.4</v>
      </c>
      <c r="AH135" s="267" t="s">
        <v>1073</v>
      </c>
      <c r="AI135" s="191" t="s">
        <v>1074</v>
      </c>
      <c r="AJ135" s="230">
        <v>44562</v>
      </c>
      <c r="AK135" s="230">
        <v>44895</v>
      </c>
      <c r="AL135" s="183">
        <v>1</v>
      </c>
      <c r="AM135" s="653" t="s">
        <v>3082</v>
      </c>
      <c r="AN135" s="665" t="s">
        <v>3083</v>
      </c>
      <c r="AO135" s="655" t="s">
        <v>3084</v>
      </c>
      <c r="AP135" s="139">
        <v>44683</v>
      </c>
      <c r="AQ135" s="852" t="s">
        <v>3168</v>
      </c>
      <c r="AR135" s="139"/>
      <c r="AS135" s="137"/>
      <c r="AT135" s="138"/>
      <c r="AU135" s="139"/>
      <c r="AV135" s="137"/>
      <c r="AW135" s="139"/>
      <c r="AX135" s="137"/>
      <c r="AY135" s="138"/>
      <c r="AZ135" s="139"/>
      <c r="BA135" s="137"/>
      <c r="BB135" s="155"/>
      <c r="BC135" s="155"/>
      <c r="BD135" s="156"/>
      <c r="BE135" s="156"/>
      <c r="BF135" s="156"/>
    </row>
    <row r="136" spans="1:58" ht="366" customHeight="1">
      <c r="A136" s="967"/>
      <c r="B136" s="971"/>
      <c r="C136" s="899"/>
      <c r="D136" s="899"/>
      <c r="E136" s="899"/>
      <c r="F136" s="899"/>
      <c r="G136" s="899"/>
      <c r="H136" s="899"/>
      <c r="I136" s="899"/>
      <c r="J136" s="899"/>
      <c r="K136" s="899"/>
      <c r="L136" s="899"/>
      <c r="M136" s="899"/>
      <c r="N136" s="899"/>
      <c r="O136" s="899"/>
      <c r="P136" s="191">
        <v>2</v>
      </c>
      <c r="Q136" s="25" t="s">
        <v>1075</v>
      </c>
      <c r="R136" s="144" t="str">
        <f t="shared" si="0"/>
        <v>Probabilidad</v>
      </c>
      <c r="S136" s="145" t="s">
        <v>837</v>
      </c>
      <c r="T136" s="145" t="s">
        <v>828</v>
      </c>
      <c r="U136" s="146" t="str">
        <f t="shared" si="1"/>
        <v>40%</v>
      </c>
      <c r="V136" s="145" t="s">
        <v>829</v>
      </c>
      <c r="W136" s="145" t="s">
        <v>830</v>
      </c>
      <c r="X136" s="145" t="s">
        <v>831</v>
      </c>
      <c r="Y136" s="147">
        <f>IFERROR(IF(AND(R135="Probabilidad",R136="Probabilidad"),(AA135-(+AA135*U136)),IF(R136="Probabilidad",(J135-(+J135*U136)),IF(R136="Impacto",AA135,""))),"")</f>
        <v>0.252</v>
      </c>
      <c r="Z136" s="148" t="str">
        <f t="shared" si="2"/>
        <v>Baja</v>
      </c>
      <c r="AA136" s="146">
        <f t="shared" si="3"/>
        <v>0.252</v>
      </c>
      <c r="AB136" s="148" t="str">
        <f t="shared" si="4"/>
        <v>Catastrófico</v>
      </c>
      <c r="AC136" s="146">
        <f>IFERROR(IF(AND(R135="Impacto",R136="Impacto"),(AC135-(+AC135*U136)),IF(R136="Impacto",($N$135-(+$N$135*U136)),IF(R136="Probabilidad",AC135,""))),"")</f>
        <v>1</v>
      </c>
      <c r="AD136" s="148" t="str">
        <f t="shared" si="5"/>
        <v>Extremo</v>
      </c>
      <c r="AE136" s="961"/>
      <c r="AF136" s="770" t="s">
        <v>1076</v>
      </c>
      <c r="AG136" s="231">
        <v>0.5</v>
      </c>
      <c r="AH136" s="267" t="s">
        <v>1077</v>
      </c>
      <c r="AI136" s="191" t="s">
        <v>1078</v>
      </c>
      <c r="AJ136" s="230">
        <v>44562</v>
      </c>
      <c r="AK136" s="230">
        <v>44895</v>
      </c>
      <c r="AL136" s="231">
        <v>1</v>
      </c>
      <c r="AM136" s="655" t="s">
        <v>3085</v>
      </c>
      <c r="AN136" s="706" t="s">
        <v>3086</v>
      </c>
      <c r="AO136" s="655" t="s">
        <v>3087</v>
      </c>
      <c r="AP136" s="139">
        <v>44683</v>
      </c>
      <c r="AQ136" s="853" t="s">
        <v>3169</v>
      </c>
      <c r="AR136" s="234"/>
      <c r="AS136" s="235"/>
      <c r="AT136" s="189"/>
      <c r="AU136" s="234"/>
      <c r="AV136" s="235"/>
      <c r="AW136" s="234"/>
      <c r="AX136" s="235"/>
      <c r="AY136" s="189"/>
      <c r="AZ136" s="234"/>
      <c r="BA136" s="235"/>
      <c r="BB136" s="155"/>
      <c r="BC136" s="156"/>
      <c r="BD136" s="156"/>
      <c r="BE136" s="156"/>
      <c r="BF136" s="156"/>
    </row>
    <row r="137" spans="1:58" ht="159.75" customHeight="1">
      <c r="A137" s="967"/>
      <c r="B137" s="971"/>
      <c r="C137" s="899"/>
      <c r="D137" s="899"/>
      <c r="E137" s="899"/>
      <c r="F137" s="899"/>
      <c r="G137" s="899"/>
      <c r="H137" s="899"/>
      <c r="I137" s="899"/>
      <c r="J137" s="899"/>
      <c r="K137" s="899"/>
      <c r="L137" s="899"/>
      <c r="M137" s="899"/>
      <c r="N137" s="899"/>
      <c r="O137" s="899"/>
      <c r="P137" s="191">
        <v>3</v>
      </c>
      <c r="Q137" s="143" t="s">
        <v>1079</v>
      </c>
      <c r="R137" s="144" t="str">
        <f t="shared" si="0"/>
        <v>Impacto</v>
      </c>
      <c r="S137" s="145" t="s">
        <v>841</v>
      </c>
      <c r="T137" s="145" t="s">
        <v>828</v>
      </c>
      <c r="U137" s="146" t="str">
        <f t="shared" si="1"/>
        <v>25%</v>
      </c>
      <c r="V137" s="145" t="s">
        <v>829</v>
      </c>
      <c r="W137" s="145" t="s">
        <v>830</v>
      </c>
      <c r="X137" s="145" t="s">
        <v>831</v>
      </c>
      <c r="Y137" s="147">
        <f>IFERROR(IF(AND(R136="Probabilidad",R137="Probabilidad"),(AA136-(+AA136*U137)),IF(R137="Probabilidad",(J135-(+J135*U137)),IF(R137="Impacto",AA136,""))),"")</f>
        <v>0.252</v>
      </c>
      <c r="Z137" s="148" t="str">
        <f t="shared" si="2"/>
        <v>Baja</v>
      </c>
      <c r="AA137" s="146">
        <f t="shared" si="3"/>
        <v>0.252</v>
      </c>
      <c r="AB137" s="148" t="str">
        <f t="shared" si="4"/>
        <v>Mayor</v>
      </c>
      <c r="AC137" s="146">
        <f t="shared" ref="AC137:AC140" si="31">IFERROR(IF(AND(R136="Impacto",R137="Impacto"),(AC136-(+AC136*U137)),IF(AND(R136="Probabilidad",R137="Impacto"),(AC135-(+AC135*U137)),IF(R137="Probabilidad",AC136,""))),"")</f>
        <v>0.75</v>
      </c>
      <c r="AD137" s="148" t="str">
        <f t="shared" si="5"/>
        <v>Alto</v>
      </c>
      <c r="AE137" s="961"/>
      <c r="AF137" s="768" t="s">
        <v>1080</v>
      </c>
      <c r="AG137" s="189">
        <v>0.1</v>
      </c>
      <c r="AH137" s="191" t="s">
        <v>1081</v>
      </c>
      <c r="AI137" s="191" t="s">
        <v>1082</v>
      </c>
      <c r="AJ137" s="190">
        <v>44562</v>
      </c>
      <c r="AK137" s="230">
        <v>44895</v>
      </c>
      <c r="AL137" s="231">
        <v>1</v>
      </c>
      <c r="AM137" s="653" t="s">
        <v>3088</v>
      </c>
      <c r="AN137" s="720" t="s">
        <v>3089</v>
      </c>
      <c r="AO137" s="655" t="s">
        <v>2530</v>
      </c>
      <c r="AP137" s="139">
        <v>44683</v>
      </c>
      <c r="AQ137" s="857" t="s">
        <v>3171</v>
      </c>
      <c r="AR137" s="234"/>
      <c r="AS137" s="235"/>
      <c r="AT137" s="189"/>
      <c r="AU137" s="234"/>
      <c r="AV137" s="235"/>
      <c r="AW137" s="234"/>
      <c r="AX137" s="235"/>
      <c r="AY137" s="189"/>
      <c r="AZ137" s="234"/>
      <c r="BA137" s="235"/>
      <c r="BB137" s="155"/>
      <c r="BC137" s="156"/>
      <c r="BD137" s="156"/>
      <c r="BE137" s="156"/>
      <c r="BF137" s="156"/>
    </row>
    <row r="138" spans="1:58" ht="21" customHeight="1">
      <c r="A138" s="967"/>
      <c r="B138" s="971"/>
      <c r="C138" s="899"/>
      <c r="D138" s="899"/>
      <c r="E138" s="899"/>
      <c r="F138" s="899"/>
      <c r="G138" s="899"/>
      <c r="H138" s="899"/>
      <c r="I138" s="899"/>
      <c r="J138" s="899"/>
      <c r="K138" s="899"/>
      <c r="L138" s="899"/>
      <c r="M138" s="899"/>
      <c r="N138" s="899"/>
      <c r="O138" s="899"/>
      <c r="P138" s="191"/>
      <c r="Q138" s="143"/>
      <c r="R138" s="144" t="str">
        <f t="shared" si="0"/>
        <v/>
      </c>
      <c r="S138" s="145"/>
      <c r="T138" s="145"/>
      <c r="U138" s="146" t="str">
        <f t="shared" si="1"/>
        <v/>
      </c>
      <c r="V138" s="145"/>
      <c r="W138" s="145"/>
      <c r="X138" s="145"/>
      <c r="Y138" s="147" t="str">
        <f>IFERROR(IF(AND(R137="Probabilidad",R138="Probabilidad"),(AA137-(+AA137*U138)),IF(R138="Probabilidad",(J135-(+J135*U138)),IF(R138="Impacto",AA137,""))),"")</f>
        <v/>
      </c>
      <c r="Z138" s="148" t="str">
        <f t="shared" si="2"/>
        <v/>
      </c>
      <c r="AA138" s="146" t="str">
        <f t="shared" si="3"/>
        <v/>
      </c>
      <c r="AB138" s="148" t="str">
        <f t="shared" si="4"/>
        <v/>
      </c>
      <c r="AC138" s="146" t="str">
        <f t="shared" si="31"/>
        <v/>
      </c>
      <c r="AD138" s="148" t="str">
        <f t="shared" si="5"/>
        <v/>
      </c>
      <c r="AE138" s="961"/>
      <c r="AF138" s="188"/>
      <c r="AG138" s="189"/>
      <c r="AH138" s="190"/>
      <c r="AI138" s="191"/>
      <c r="AJ138" s="190"/>
      <c r="AK138" s="190"/>
      <c r="AL138" s="190"/>
      <c r="AM138" s="724"/>
      <c r="AN138" s="665"/>
      <c r="AO138" s="655"/>
      <c r="AP138" s="234"/>
      <c r="AQ138" s="235"/>
      <c r="AR138" s="234"/>
      <c r="AS138" s="235"/>
      <c r="AT138" s="189"/>
      <c r="AU138" s="234"/>
      <c r="AV138" s="235"/>
      <c r="AW138" s="234"/>
      <c r="AX138" s="235"/>
      <c r="AY138" s="189"/>
      <c r="AZ138" s="234"/>
      <c r="BA138" s="235"/>
      <c r="BB138" s="155"/>
      <c r="BC138" s="156"/>
      <c r="BD138" s="156"/>
      <c r="BE138" s="156"/>
      <c r="BF138" s="156"/>
    </row>
    <row r="139" spans="1:58" ht="21" customHeight="1">
      <c r="A139" s="967"/>
      <c r="B139" s="971"/>
      <c r="C139" s="899"/>
      <c r="D139" s="899"/>
      <c r="E139" s="899"/>
      <c r="F139" s="899"/>
      <c r="G139" s="899"/>
      <c r="H139" s="899"/>
      <c r="I139" s="899"/>
      <c r="J139" s="899"/>
      <c r="K139" s="899"/>
      <c r="L139" s="899"/>
      <c r="M139" s="899"/>
      <c r="N139" s="899"/>
      <c r="O139" s="899"/>
      <c r="P139" s="191"/>
      <c r="Q139" s="143"/>
      <c r="R139" s="144" t="str">
        <f t="shared" si="0"/>
        <v/>
      </c>
      <c r="S139" s="145"/>
      <c r="T139" s="145"/>
      <c r="U139" s="146" t="str">
        <f t="shared" si="1"/>
        <v/>
      </c>
      <c r="V139" s="145"/>
      <c r="W139" s="145"/>
      <c r="X139" s="145"/>
      <c r="Y139" s="147" t="str">
        <f>IFERROR(IF(AND(R138="Probabilidad",R139="Probabilidad"),(AA138-(+AA138*U139)),IF(R139="Probabilidad",(J135-(+J135*U139)),IF(R139="Impacto",AA138,""))),"")</f>
        <v/>
      </c>
      <c r="Z139" s="148" t="str">
        <f t="shared" si="2"/>
        <v/>
      </c>
      <c r="AA139" s="146" t="str">
        <f t="shared" si="3"/>
        <v/>
      </c>
      <c r="AB139" s="148" t="str">
        <f t="shared" si="4"/>
        <v/>
      </c>
      <c r="AC139" s="146" t="str">
        <f t="shared" si="31"/>
        <v/>
      </c>
      <c r="AD139" s="148" t="str">
        <f t="shared" si="5"/>
        <v/>
      </c>
      <c r="AE139" s="961"/>
      <c r="AF139" s="188"/>
      <c r="AG139" s="189"/>
      <c r="AH139" s="190"/>
      <c r="AI139" s="191"/>
      <c r="AJ139" s="190"/>
      <c r="AK139" s="190"/>
      <c r="AL139" s="190"/>
      <c r="AM139" s="724"/>
      <c r="AN139" s="665"/>
      <c r="AO139" s="655"/>
      <c r="AP139" s="234"/>
      <c r="AQ139" s="235"/>
      <c r="AR139" s="234"/>
      <c r="AS139" s="235"/>
      <c r="AT139" s="189"/>
      <c r="AU139" s="234"/>
      <c r="AV139" s="235"/>
      <c r="AW139" s="234"/>
      <c r="AX139" s="235"/>
      <c r="AY139" s="189"/>
      <c r="AZ139" s="234"/>
      <c r="BA139" s="235"/>
      <c r="BB139" s="155"/>
      <c r="BC139" s="156"/>
      <c r="BD139" s="156"/>
      <c r="BE139" s="156"/>
      <c r="BF139" s="156"/>
    </row>
    <row r="140" spans="1:58" ht="21" customHeight="1" thickBot="1">
      <c r="A140" s="968"/>
      <c r="B140" s="972"/>
      <c r="C140" s="953"/>
      <c r="D140" s="953"/>
      <c r="E140" s="953"/>
      <c r="F140" s="953"/>
      <c r="G140" s="953"/>
      <c r="H140" s="953"/>
      <c r="I140" s="953"/>
      <c r="J140" s="953"/>
      <c r="K140" s="953"/>
      <c r="L140" s="953"/>
      <c r="M140" s="953"/>
      <c r="N140" s="953"/>
      <c r="O140" s="953"/>
      <c r="P140" s="202"/>
      <c r="Q140" s="169"/>
      <c r="R140" s="170" t="str">
        <f t="shared" si="0"/>
        <v/>
      </c>
      <c r="S140" s="171"/>
      <c r="T140" s="171"/>
      <c r="U140" s="172" t="str">
        <f t="shared" si="1"/>
        <v/>
      </c>
      <c r="V140" s="171"/>
      <c r="W140" s="171"/>
      <c r="X140" s="171"/>
      <c r="Y140" s="173" t="str">
        <f>IFERROR(IF(AND(R139="Probabilidad",R140="Probabilidad"),(AA139-(+AA139*U140)),IF(R140="Probabilidad",(J135-(+J135*U140)),IF(R140="Impacto",AA139,""))),"")</f>
        <v/>
      </c>
      <c r="Z140" s="174" t="str">
        <f t="shared" si="2"/>
        <v/>
      </c>
      <c r="AA140" s="172" t="str">
        <f t="shared" si="3"/>
        <v/>
      </c>
      <c r="AB140" s="174" t="str">
        <f t="shared" si="4"/>
        <v/>
      </c>
      <c r="AC140" s="172" t="str">
        <f t="shared" si="31"/>
        <v/>
      </c>
      <c r="AD140" s="174" t="str">
        <f t="shared" si="5"/>
        <v/>
      </c>
      <c r="AE140" s="962"/>
      <c r="AF140" s="205"/>
      <c r="AG140" s="172"/>
      <c r="AH140" s="206"/>
      <c r="AI140" s="202"/>
      <c r="AJ140" s="206"/>
      <c r="AK140" s="206"/>
      <c r="AL140" s="195"/>
      <c r="AM140" s="724"/>
      <c r="AN140" s="665"/>
      <c r="AO140" s="655"/>
      <c r="AP140" s="234"/>
      <c r="AQ140" s="235"/>
      <c r="AR140" s="234"/>
      <c r="AS140" s="235"/>
      <c r="AT140" s="189"/>
      <c r="AU140" s="234"/>
      <c r="AV140" s="235"/>
      <c r="AW140" s="234"/>
      <c r="AX140" s="235"/>
      <c r="AY140" s="189"/>
      <c r="AZ140" s="234"/>
      <c r="BA140" s="235"/>
      <c r="BB140" s="155"/>
      <c r="BC140" s="156"/>
      <c r="BD140" s="156"/>
      <c r="BE140" s="156"/>
      <c r="BF140" s="156"/>
    </row>
    <row r="141" spans="1:58" ht="159.75" customHeight="1">
      <c r="A141" s="1023">
        <v>22</v>
      </c>
      <c r="B141" s="970" t="s">
        <v>615</v>
      </c>
      <c r="C141" s="952" t="s">
        <v>873</v>
      </c>
      <c r="D141" s="1022" t="s">
        <v>1067</v>
      </c>
      <c r="E141" s="1022" t="s">
        <v>1068</v>
      </c>
      <c r="F141" s="1017" t="s">
        <v>1069</v>
      </c>
      <c r="G141" s="952" t="s">
        <v>1070</v>
      </c>
      <c r="H141" s="952">
        <v>365</v>
      </c>
      <c r="I141" s="954" t="str">
        <f>IF(H141&lt;=0,"",IF(H141&lt;=2,"Muy Baja",IF(H141&lt;=24,"Baja",IF(H141&lt;=500,"Media",IF(H141&lt;=5000,"Alta","Muy Alta")))))</f>
        <v>Media</v>
      </c>
      <c r="J141" s="955">
        <f>IF(I141="","",IF(I141="Muy Baja",0.2,IF(I141="Baja",0.4,IF(I141="Media",0.6,IF(I141="Alta",0.8,IF(I141="Muy Alta",1,))))))</f>
        <v>0.6</v>
      </c>
      <c r="K141" s="955" t="s">
        <v>864</v>
      </c>
      <c r="L141" s="955" t="str">
        <f>IF(NOT(ISERROR(MATCH(K141,'[1]Tabla Impacto'!$B$221:$B$223,0))),'[1]Tabla Impacto'!$F$223&amp;"Por favor no seleccionar los criterios de impacto(Afectación Económica o presupuestal y Pérdida Reputacional)",K141)</f>
        <v xml:space="preserve">     El riesgo afecta la imagen de la entidad a nivel nacional, con efecto publicitarios sostenible a nivel país</v>
      </c>
      <c r="M141" s="954" t="str">
        <f>IF(OR(K141='Tabla Impacto'!$C$11,K141='Tabla Impacto'!$D$11),"Leve",IF(OR(K141='Tabla Impacto'!$C$12,K141='Tabla Impacto'!$D$12),"Menor",IF(OR(K141='Tabla Impacto'!$C$13,K141='Tabla Impacto'!$D$13),"Moderado",IF(OR(K141='Tabla Impacto'!$C$14,K141='Tabla Impacto'!$D$14),"Mayor",IF(OR(K141='Tabla Impacto'!$C$15,K141='Tabla Impacto'!$D$15),"Catastrófico","")))))</f>
        <v>Catastrófico</v>
      </c>
      <c r="N141" s="955">
        <f>IF(M141="","",IF(M141="Leve",0.2,IF(M141="Menor",0.4,IF(M141="Moderado",0.6,IF(M141="Mayor",0.8,IF(M141="Catastrófico",1,))))))</f>
        <v>1</v>
      </c>
      <c r="O141" s="954" t="str">
        <f>IF(OR(AND(I141="Muy Baja",M141="Leve"),AND(I141="Muy Baja",M141="Menor"),AND(I141="Baja",M141="Leve")),"Bajo",IF(OR(AND(I141="Muy baja",M141="Moderado"),AND(I141="Baja",M141="Menor"),AND(I141="Baja",M141="Moderado"),AND(I141="Media",M141="Leve"),AND(I141="Media",M141="Menor"),AND(I141="Media",M141="Moderado"),AND(I141="Alta",M141="Leve"),AND(I141="Alta",M141="Menor")),"Moderado",IF(OR(AND(I141="Muy Baja",M141="Mayor"),AND(I141="Baja",M141="Mayor"),AND(I141="Media",M141="Mayor"),AND(I141="Alta",M141="Moderado"),AND(I141="Alta",M141="Mayor"),AND(I141="Muy Alta",M141="Leve"),AND(I141="Muy Alta",M141="Menor"),AND(I141="Muy Alta",M141="Moderado"),AND(I141="Muy Alta",M141="Mayor")),"Alto",IF(OR(AND(I141="Muy Baja",M141="Catastrófico"),AND(I141="Baja",M141="Catastrófico"),AND(I141="Media",M141="Catastrófico"),AND(I141="Alta",M141="Catastrófico"),AND(I141="Muy Alta",M141="Catastrófico")),"Extremo",""))))</f>
        <v>Extremo</v>
      </c>
      <c r="P141" s="144">
        <v>1</v>
      </c>
      <c r="Q141" s="265" t="s">
        <v>1071</v>
      </c>
      <c r="R141" s="127" t="str">
        <f t="shared" si="0"/>
        <v>Probabilidad</v>
      </c>
      <c r="S141" s="128" t="s">
        <v>827</v>
      </c>
      <c r="T141" s="128" t="s">
        <v>828</v>
      </c>
      <c r="U141" s="129" t="str">
        <f t="shared" si="1"/>
        <v>30%</v>
      </c>
      <c r="V141" s="128" t="s">
        <v>829</v>
      </c>
      <c r="W141" s="128" t="s">
        <v>830</v>
      </c>
      <c r="X141" s="128" t="s">
        <v>831</v>
      </c>
      <c r="Y141" s="130">
        <f>IFERROR(IF(R141="Probabilidad",(J141-(+J141*U141)),IF(R141="Impacto",J141,"")),"")</f>
        <v>0.42</v>
      </c>
      <c r="Z141" s="131" t="str">
        <f t="shared" si="2"/>
        <v>Media</v>
      </c>
      <c r="AA141" s="129">
        <f t="shared" si="3"/>
        <v>0.42</v>
      </c>
      <c r="AB141" s="131" t="str">
        <f t="shared" si="4"/>
        <v>Catastrófico</v>
      </c>
      <c r="AC141" s="129">
        <f>IFERROR(IF(R141="Impacto",(N141-(+N141*U141)),IF(R141="Probabilidad",N141,"")),"")</f>
        <v>1</v>
      </c>
      <c r="AD141" s="131" t="str">
        <f t="shared" si="5"/>
        <v>Extremo</v>
      </c>
      <c r="AE141" s="960" t="s">
        <v>832</v>
      </c>
      <c r="AF141" s="266" t="s">
        <v>8</v>
      </c>
      <c r="AG141" s="231" t="s">
        <v>8</v>
      </c>
      <c r="AH141" s="267" t="s">
        <v>37</v>
      </c>
      <c r="AI141" s="191" t="s">
        <v>1083</v>
      </c>
      <c r="AJ141" s="230" t="s">
        <v>8</v>
      </c>
      <c r="AK141" s="230" t="s">
        <v>8</v>
      </c>
      <c r="AL141" s="183" t="s">
        <v>8</v>
      </c>
      <c r="AM141" s="619"/>
      <c r="AN141" s="584"/>
      <c r="AO141" s="600"/>
      <c r="AP141" s="139"/>
      <c r="AQ141" s="137"/>
      <c r="AR141" s="139"/>
      <c r="AS141" s="137"/>
      <c r="AT141" s="138"/>
      <c r="AU141" s="139"/>
      <c r="AV141" s="137"/>
      <c r="AW141" s="139"/>
      <c r="AX141" s="137"/>
      <c r="AY141" s="138"/>
      <c r="AZ141" s="139"/>
      <c r="BA141" s="137"/>
      <c r="BB141" s="155"/>
      <c r="BC141" s="155"/>
      <c r="BD141" s="156"/>
      <c r="BE141" s="156"/>
      <c r="BF141" s="156"/>
    </row>
    <row r="142" spans="1:58" ht="231" customHeight="1">
      <c r="A142" s="957"/>
      <c r="B142" s="971"/>
      <c r="C142" s="899"/>
      <c r="D142" s="899"/>
      <c r="E142" s="899"/>
      <c r="F142" s="899"/>
      <c r="G142" s="899"/>
      <c r="H142" s="899"/>
      <c r="I142" s="899"/>
      <c r="J142" s="899"/>
      <c r="K142" s="899"/>
      <c r="L142" s="899"/>
      <c r="M142" s="899"/>
      <c r="N142" s="899"/>
      <c r="O142" s="899"/>
      <c r="P142" s="191">
        <v>2</v>
      </c>
      <c r="Q142" s="25" t="s">
        <v>1075</v>
      </c>
      <c r="R142" s="144" t="str">
        <f t="shared" si="0"/>
        <v>Probabilidad</v>
      </c>
      <c r="S142" s="145" t="s">
        <v>837</v>
      </c>
      <c r="T142" s="145" t="s">
        <v>828</v>
      </c>
      <c r="U142" s="146" t="str">
        <f t="shared" si="1"/>
        <v>40%</v>
      </c>
      <c r="V142" s="145" t="s">
        <v>829</v>
      </c>
      <c r="W142" s="145" t="s">
        <v>830</v>
      </c>
      <c r="X142" s="145" t="s">
        <v>831</v>
      </c>
      <c r="Y142" s="147">
        <f>IFERROR(IF(AND(R141="Probabilidad",R142="Probabilidad"),(AA141-(+AA141*U142)),IF(R142="Probabilidad",(J141-(+J141*U142)),IF(R142="Impacto",AA141,""))),"")</f>
        <v>0.252</v>
      </c>
      <c r="Z142" s="148" t="str">
        <f t="shared" si="2"/>
        <v>Baja</v>
      </c>
      <c r="AA142" s="146">
        <f t="shared" si="3"/>
        <v>0.252</v>
      </c>
      <c r="AB142" s="148" t="str">
        <f t="shared" si="4"/>
        <v>Catastrófico</v>
      </c>
      <c r="AC142" s="146">
        <f>IFERROR(IF(AND(R141="Impacto",R142="Impacto"),(AC141-(+AC141*U142)),IF(R142="Impacto",($N$135-(+$N$135*U142)),IF(R142="Probabilidad",AC141,""))),"")</f>
        <v>1</v>
      </c>
      <c r="AD142" s="148" t="str">
        <f t="shared" si="5"/>
        <v>Extremo</v>
      </c>
      <c r="AE142" s="961"/>
      <c r="AF142" s="770" t="s">
        <v>1076</v>
      </c>
      <c r="AG142" s="231">
        <v>0.5</v>
      </c>
      <c r="AH142" s="267" t="s">
        <v>1077</v>
      </c>
      <c r="AI142" s="191" t="s">
        <v>1084</v>
      </c>
      <c r="AJ142" s="230">
        <v>44562</v>
      </c>
      <c r="AK142" s="230">
        <v>44895</v>
      </c>
      <c r="AL142" s="231">
        <v>1</v>
      </c>
      <c r="AM142" s="695" t="s">
        <v>3090</v>
      </c>
      <c r="AN142" s="730" t="s">
        <v>3091</v>
      </c>
      <c r="AO142" s="695" t="s">
        <v>3092</v>
      </c>
      <c r="AP142" s="139">
        <v>44683</v>
      </c>
      <c r="AQ142" s="852" t="s">
        <v>3168</v>
      </c>
      <c r="AR142" s="234"/>
      <c r="AS142" s="235"/>
      <c r="AT142" s="189"/>
      <c r="AU142" s="234"/>
      <c r="AV142" s="235"/>
      <c r="AW142" s="234"/>
      <c r="AX142" s="235"/>
      <c r="AY142" s="189"/>
      <c r="AZ142" s="234"/>
      <c r="BA142" s="235"/>
      <c r="BB142" s="155"/>
      <c r="BC142" s="156"/>
      <c r="BD142" s="156"/>
      <c r="BE142" s="156"/>
      <c r="BF142" s="156"/>
    </row>
    <row r="143" spans="1:58" ht="159.75" customHeight="1">
      <c r="A143" s="957"/>
      <c r="B143" s="971"/>
      <c r="C143" s="899"/>
      <c r="D143" s="899"/>
      <c r="E143" s="899"/>
      <c r="F143" s="899"/>
      <c r="G143" s="899"/>
      <c r="H143" s="899"/>
      <c r="I143" s="899"/>
      <c r="J143" s="899"/>
      <c r="K143" s="899"/>
      <c r="L143" s="899"/>
      <c r="M143" s="899"/>
      <c r="N143" s="899"/>
      <c r="O143" s="899"/>
      <c r="P143" s="191">
        <v>3</v>
      </c>
      <c r="Q143" s="143" t="s">
        <v>1079</v>
      </c>
      <c r="R143" s="144" t="str">
        <f t="shared" si="0"/>
        <v>Impacto</v>
      </c>
      <c r="S143" s="145" t="s">
        <v>841</v>
      </c>
      <c r="T143" s="145" t="s">
        <v>828</v>
      </c>
      <c r="U143" s="146" t="str">
        <f t="shared" si="1"/>
        <v>25%</v>
      </c>
      <c r="V143" s="145" t="s">
        <v>829</v>
      </c>
      <c r="W143" s="145" t="s">
        <v>830</v>
      </c>
      <c r="X143" s="145" t="s">
        <v>831</v>
      </c>
      <c r="Y143" s="147">
        <f>IFERROR(IF(AND(R142="Probabilidad",R143="Probabilidad"),(AA142-(+AA142*U143)),IF(R143="Probabilidad",(J141-(+J141*U143)),IF(R143="Impacto",AA142,""))),"")</f>
        <v>0.252</v>
      </c>
      <c r="Z143" s="148" t="str">
        <f t="shared" si="2"/>
        <v>Baja</v>
      </c>
      <c r="AA143" s="146">
        <f t="shared" si="3"/>
        <v>0.252</v>
      </c>
      <c r="AB143" s="148" t="str">
        <f t="shared" si="4"/>
        <v>Mayor</v>
      </c>
      <c r="AC143" s="146">
        <f t="shared" ref="AC143:AC146" si="32">IFERROR(IF(AND(R142="Impacto",R143="Impacto"),(AC142-(+AC142*U143)),IF(AND(R142="Probabilidad",R143="Impacto"),(AC141-(+AC141*U143)),IF(R143="Probabilidad",AC142,""))),"")</f>
        <v>0.75</v>
      </c>
      <c r="AD143" s="148" t="str">
        <f t="shared" si="5"/>
        <v>Alto</v>
      </c>
      <c r="AE143" s="961"/>
      <c r="AF143" s="266" t="s">
        <v>8</v>
      </c>
      <c r="AG143" s="231" t="s">
        <v>8</v>
      </c>
      <c r="AH143" s="267" t="s">
        <v>37</v>
      </c>
      <c r="AI143" s="191" t="s">
        <v>1083</v>
      </c>
      <c r="AJ143" s="230" t="s">
        <v>8</v>
      </c>
      <c r="AK143" s="230" t="s">
        <v>8</v>
      </c>
      <c r="AL143" s="183" t="s">
        <v>8</v>
      </c>
      <c r="AM143" s="724"/>
      <c r="AN143" s="665"/>
      <c r="AO143" s="655"/>
      <c r="AP143" s="234"/>
      <c r="AQ143" s="235"/>
      <c r="AR143" s="234"/>
      <c r="AS143" s="235"/>
      <c r="AT143" s="189"/>
      <c r="AU143" s="234"/>
      <c r="AV143" s="235"/>
      <c r="AW143" s="234"/>
      <c r="AX143" s="235"/>
      <c r="AY143" s="189"/>
      <c r="AZ143" s="234"/>
      <c r="BA143" s="235"/>
      <c r="BB143" s="155"/>
      <c r="BC143" s="156"/>
      <c r="BD143" s="156"/>
      <c r="BE143" s="156"/>
      <c r="BF143" s="156"/>
    </row>
    <row r="144" spans="1:58" ht="21" customHeight="1">
      <c r="A144" s="957"/>
      <c r="B144" s="971"/>
      <c r="C144" s="899"/>
      <c r="D144" s="899"/>
      <c r="E144" s="899"/>
      <c r="F144" s="899"/>
      <c r="G144" s="899"/>
      <c r="H144" s="899"/>
      <c r="I144" s="899"/>
      <c r="J144" s="899"/>
      <c r="K144" s="899"/>
      <c r="L144" s="899"/>
      <c r="M144" s="899"/>
      <c r="N144" s="899"/>
      <c r="O144" s="899"/>
      <c r="P144" s="191"/>
      <c r="Q144" s="143"/>
      <c r="R144" s="144" t="str">
        <f t="shared" si="0"/>
        <v/>
      </c>
      <c r="S144" s="145"/>
      <c r="T144" s="145"/>
      <c r="U144" s="146" t="str">
        <f t="shared" si="1"/>
        <v/>
      </c>
      <c r="V144" s="145"/>
      <c r="W144" s="145"/>
      <c r="X144" s="145"/>
      <c r="Y144" s="147" t="str">
        <f>IFERROR(IF(AND(R143="Probabilidad",R144="Probabilidad"),(AA143-(+AA143*U144)),IF(R144="Probabilidad",(J141-(+J141*U144)),IF(R144="Impacto",AA143,""))),"")</f>
        <v/>
      </c>
      <c r="Z144" s="148" t="str">
        <f t="shared" si="2"/>
        <v/>
      </c>
      <c r="AA144" s="146" t="str">
        <f t="shared" si="3"/>
        <v/>
      </c>
      <c r="AB144" s="148" t="str">
        <f t="shared" si="4"/>
        <v/>
      </c>
      <c r="AC144" s="146" t="str">
        <f t="shared" si="32"/>
        <v/>
      </c>
      <c r="AD144" s="148" t="str">
        <f t="shared" si="5"/>
        <v/>
      </c>
      <c r="AE144" s="961"/>
      <c r="AF144" s="188"/>
      <c r="AG144" s="189"/>
      <c r="AH144" s="190"/>
      <c r="AI144" s="191"/>
      <c r="AJ144" s="190"/>
      <c r="AK144" s="190"/>
      <c r="AL144" s="190"/>
      <c r="AM144" s="724"/>
      <c r="AN144" s="665"/>
      <c r="AO144" s="655"/>
      <c r="AP144" s="234"/>
      <c r="AQ144" s="235"/>
      <c r="AR144" s="234"/>
      <c r="AS144" s="235"/>
      <c r="AT144" s="189"/>
      <c r="AU144" s="234"/>
      <c r="AV144" s="235"/>
      <c r="AW144" s="234"/>
      <c r="AX144" s="235"/>
      <c r="AY144" s="189"/>
      <c r="AZ144" s="234"/>
      <c r="BA144" s="235"/>
      <c r="BB144" s="155"/>
      <c r="BC144" s="156"/>
      <c r="BD144" s="156"/>
      <c r="BE144" s="156"/>
      <c r="BF144" s="156"/>
    </row>
    <row r="145" spans="1:58" ht="21" customHeight="1">
      <c r="A145" s="957"/>
      <c r="B145" s="971"/>
      <c r="C145" s="899"/>
      <c r="D145" s="899"/>
      <c r="E145" s="899"/>
      <c r="F145" s="899"/>
      <c r="G145" s="899"/>
      <c r="H145" s="899"/>
      <c r="I145" s="899"/>
      <c r="J145" s="899"/>
      <c r="K145" s="899"/>
      <c r="L145" s="899"/>
      <c r="M145" s="899"/>
      <c r="N145" s="899"/>
      <c r="O145" s="899"/>
      <c r="P145" s="191"/>
      <c r="Q145" s="143"/>
      <c r="R145" s="144" t="str">
        <f t="shared" si="0"/>
        <v/>
      </c>
      <c r="S145" s="145"/>
      <c r="T145" s="145"/>
      <c r="U145" s="146" t="str">
        <f t="shared" si="1"/>
        <v/>
      </c>
      <c r="V145" s="145"/>
      <c r="W145" s="145"/>
      <c r="X145" s="145"/>
      <c r="Y145" s="147" t="str">
        <f>IFERROR(IF(AND(R144="Probabilidad",R145="Probabilidad"),(AA144-(+AA144*U145)),IF(R145="Probabilidad",(J141-(+J141*U145)),IF(R145="Impacto",AA144,""))),"")</f>
        <v/>
      </c>
      <c r="Z145" s="148" t="str">
        <f t="shared" si="2"/>
        <v/>
      </c>
      <c r="AA145" s="146" t="str">
        <f t="shared" si="3"/>
        <v/>
      </c>
      <c r="AB145" s="148" t="str">
        <f t="shared" si="4"/>
        <v/>
      </c>
      <c r="AC145" s="146" t="str">
        <f t="shared" si="32"/>
        <v/>
      </c>
      <c r="AD145" s="148" t="str">
        <f t="shared" si="5"/>
        <v/>
      </c>
      <c r="AE145" s="961"/>
      <c r="AF145" s="188"/>
      <c r="AG145" s="189"/>
      <c r="AH145" s="190"/>
      <c r="AI145" s="191"/>
      <c r="AJ145" s="190"/>
      <c r="AK145" s="190"/>
      <c r="AL145" s="190"/>
      <c r="AM145" s="724"/>
      <c r="AN145" s="665"/>
      <c r="AO145" s="655"/>
      <c r="AP145" s="234"/>
      <c r="AQ145" s="235"/>
      <c r="AR145" s="234"/>
      <c r="AS145" s="235"/>
      <c r="AT145" s="189"/>
      <c r="AU145" s="234"/>
      <c r="AV145" s="235"/>
      <c r="AW145" s="234"/>
      <c r="AX145" s="235"/>
      <c r="AY145" s="189"/>
      <c r="AZ145" s="234"/>
      <c r="BA145" s="235"/>
      <c r="BB145" s="155"/>
      <c r="BC145" s="156"/>
      <c r="BD145" s="156"/>
      <c r="BE145" s="156"/>
      <c r="BF145" s="156"/>
    </row>
    <row r="146" spans="1:58" ht="21" customHeight="1" thickBot="1">
      <c r="A146" s="958"/>
      <c r="B146" s="972"/>
      <c r="C146" s="953"/>
      <c r="D146" s="953"/>
      <c r="E146" s="953"/>
      <c r="F146" s="953"/>
      <c r="G146" s="953"/>
      <c r="H146" s="953"/>
      <c r="I146" s="953"/>
      <c r="J146" s="953"/>
      <c r="K146" s="953"/>
      <c r="L146" s="953"/>
      <c r="M146" s="953"/>
      <c r="N146" s="953"/>
      <c r="O146" s="953"/>
      <c r="P146" s="202"/>
      <c r="Q146" s="169"/>
      <c r="R146" s="170" t="str">
        <f t="shared" si="0"/>
        <v/>
      </c>
      <c r="S146" s="171"/>
      <c r="T146" s="171"/>
      <c r="U146" s="172" t="str">
        <f t="shared" si="1"/>
        <v/>
      </c>
      <c r="V146" s="171"/>
      <c r="W146" s="171"/>
      <c r="X146" s="171"/>
      <c r="Y146" s="173" t="str">
        <f>IFERROR(IF(AND(R145="Probabilidad",R146="Probabilidad"),(AA145-(+AA145*U146)),IF(R146="Probabilidad",(J141-(+J141*U146)),IF(R146="Impacto",AA145,""))),"")</f>
        <v/>
      </c>
      <c r="Z146" s="174" t="str">
        <f t="shared" si="2"/>
        <v/>
      </c>
      <c r="AA146" s="172" t="str">
        <f t="shared" si="3"/>
        <v/>
      </c>
      <c r="AB146" s="174" t="str">
        <f t="shared" si="4"/>
        <v/>
      </c>
      <c r="AC146" s="172" t="str">
        <f t="shared" si="32"/>
        <v/>
      </c>
      <c r="AD146" s="174" t="str">
        <f t="shared" si="5"/>
        <v/>
      </c>
      <c r="AE146" s="962"/>
      <c r="AF146" s="205"/>
      <c r="AG146" s="172"/>
      <c r="AH146" s="206"/>
      <c r="AI146" s="202"/>
      <c r="AJ146" s="206"/>
      <c r="AK146" s="206"/>
      <c r="AL146" s="195"/>
      <c r="AM146" s="724"/>
      <c r="AN146" s="665"/>
      <c r="AO146" s="655"/>
      <c r="AP146" s="234"/>
      <c r="AQ146" s="235"/>
      <c r="AR146" s="234"/>
      <c r="AS146" s="235"/>
      <c r="AT146" s="189"/>
      <c r="AU146" s="234"/>
      <c r="AV146" s="235"/>
      <c r="AW146" s="234"/>
      <c r="AX146" s="235"/>
      <c r="AY146" s="189"/>
      <c r="AZ146" s="234"/>
      <c r="BA146" s="235"/>
      <c r="BB146" s="155"/>
      <c r="BC146" s="156"/>
      <c r="BD146" s="156"/>
      <c r="BE146" s="156"/>
      <c r="BF146" s="156"/>
    </row>
    <row r="147" spans="1:58" ht="159.75" customHeight="1">
      <c r="A147" s="1023">
        <v>22</v>
      </c>
      <c r="B147" s="970" t="s">
        <v>615</v>
      </c>
      <c r="C147" s="952" t="s">
        <v>873</v>
      </c>
      <c r="D147" s="1022" t="s">
        <v>1067</v>
      </c>
      <c r="E147" s="1022" t="s">
        <v>1068</v>
      </c>
      <c r="F147" s="1017" t="s">
        <v>1069</v>
      </c>
      <c r="G147" s="952" t="s">
        <v>1070</v>
      </c>
      <c r="H147" s="952">
        <v>365</v>
      </c>
      <c r="I147" s="954" t="str">
        <f>IF(H147&lt;=0,"",IF(H147&lt;=2,"Muy Baja",IF(H147&lt;=24,"Baja",IF(H147&lt;=500,"Media",IF(H147&lt;=5000,"Alta","Muy Alta")))))</f>
        <v>Media</v>
      </c>
      <c r="J147" s="955">
        <f>IF(I147="","",IF(I147="Muy Baja",0.2,IF(I147="Baja",0.4,IF(I147="Media",0.6,IF(I147="Alta",0.8,IF(I147="Muy Alta",1,))))))</f>
        <v>0.6</v>
      </c>
      <c r="K147" s="955" t="s">
        <v>864</v>
      </c>
      <c r="L147" s="955" t="str">
        <f>IF(NOT(ISERROR(MATCH(K147,'[1]Tabla Impacto'!$B$221:$B$223,0))),'[1]Tabla Impacto'!$F$223&amp;"Por favor no seleccionar los criterios de impacto(Afectación Económica o presupuestal y Pérdida Reputacional)",K147)</f>
        <v xml:space="preserve">     El riesgo afecta la imagen de la entidad a nivel nacional, con efecto publicitarios sostenible a nivel país</v>
      </c>
      <c r="M147" s="954" t="str">
        <f>IF(OR(K147='Tabla Impacto'!$C$11,K147='Tabla Impacto'!$D$11),"Leve",IF(OR(K147='Tabla Impacto'!$C$12,K147='Tabla Impacto'!$D$12),"Menor",IF(OR(K147='Tabla Impacto'!$C$13,K147='Tabla Impacto'!$D$13),"Moderado",IF(OR(K147='Tabla Impacto'!$C$14,K147='Tabla Impacto'!$D$14),"Mayor",IF(OR(K147='Tabla Impacto'!$C$15,K147='Tabla Impacto'!$D$15),"Catastrófico","")))))</f>
        <v>Catastrófico</v>
      </c>
      <c r="N147" s="955">
        <f>IF(M147="","",IF(M147="Leve",0.2,IF(M147="Menor",0.4,IF(M147="Moderado",0.6,IF(M147="Mayor",0.8,IF(M147="Catastrófico",1,))))))</f>
        <v>1</v>
      </c>
      <c r="O147" s="954" t="str">
        <f>IF(OR(AND(I147="Muy Baja",M147="Leve"),AND(I147="Muy Baja",M147="Menor"),AND(I147="Baja",M147="Leve")),"Bajo",IF(OR(AND(I147="Muy baja",M147="Moderado"),AND(I147="Baja",M147="Menor"),AND(I147="Baja",M147="Moderado"),AND(I147="Media",M147="Leve"),AND(I147="Media",M147="Menor"),AND(I147="Media",M147="Moderado"),AND(I147="Alta",M147="Leve"),AND(I147="Alta",M147="Menor")),"Moderado",IF(OR(AND(I147="Muy Baja",M147="Mayor"),AND(I147="Baja",M147="Mayor"),AND(I147="Media",M147="Mayor"),AND(I147="Alta",M147="Moderado"),AND(I147="Alta",M147="Mayor"),AND(I147="Muy Alta",M147="Leve"),AND(I147="Muy Alta",M147="Menor"),AND(I147="Muy Alta",M147="Moderado"),AND(I147="Muy Alta",M147="Mayor")),"Alto",IF(OR(AND(I147="Muy Baja",M147="Catastrófico"),AND(I147="Baja",M147="Catastrófico"),AND(I147="Media",M147="Catastrófico"),AND(I147="Alta",M147="Catastrófico"),AND(I147="Muy Alta",M147="Catastrófico")),"Extremo",""))))</f>
        <v>Extremo</v>
      </c>
      <c r="P147" s="144">
        <v>1</v>
      </c>
      <c r="Q147" s="265" t="s">
        <v>1071</v>
      </c>
      <c r="R147" s="127" t="str">
        <f t="shared" si="0"/>
        <v>Probabilidad</v>
      </c>
      <c r="S147" s="128" t="s">
        <v>827</v>
      </c>
      <c r="T147" s="128" t="s">
        <v>828</v>
      </c>
      <c r="U147" s="129" t="str">
        <f t="shared" si="1"/>
        <v>30%</v>
      </c>
      <c r="V147" s="128" t="s">
        <v>829</v>
      </c>
      <c r="W147" s="128" t="s">
        <v>830</v>
      </c>
      <c r="X147" s="128" t="s">
        <v>831</v>
      </c>
      <c r="Y147" s="130">
        <f>IFERROR(IF(R147="Probabilidad",(J147-(+J147*U147)),IF(R147="Impacto",J147,"")),"")</f>
        <v>0.42</v>
      </c>
      <c r="Z147" s="131" t="str">
        <f t="shared" si="2"/>
        <v>Media</v>
      </c>
      <c r="AA147" s="129">
        <f t="shared" si="3"/>
        <v>0.42</v>
      </c>
      <c r="AB147" s="131" t="str">
        <f t="shared" si="4"/>
        <v>Catastrófico</v>
      </c>
      <c r="AC147" s="129">
        <f>IFERROR(IF(R147="Impacto",(N147-(+N147*U147)),IF(R147="Probabilidad",N147,"")),"")</f>
        <v>1</v>
      </c>
      <c r="AD147" s="131" t="str">
        <f t="shared" si="5"/>
        <v>Extremo</v>
      </c>
      <c r="AE147" s="960" t="s">
        <v>832</v>
      </c>
      <c r="AF147" s="266" t="s">
        <v>8</v>
      </c>
      <c r="AG147" s="231" t="s">
        <v>8</v>
      </c>
      <c r="AH147" s="267" t="s">
        <v>37</v>
      </c>
      <c r="AI147" s="191" t="s">
        <v>1083</v>
      </c>
      <c r="AJ147" s="230" t="s">
        <v>8</v>
      </c>
      <c r="AK147" s="230" t="s">
        <v>8</v>
      </c>
      <c r="AL147" s="183" t="s">
        <v>8</v>
      </c>
      <c r="AM147" s="619"/>
      <c r="AN147" s="584"/>
      <c r="AO147" s="600"/>
      <c r="AP147" s="139"/>
      <c r="AQ147" s="137"/>
      <c r="AR147" s="139"/>
      <c r="AS147" s="137"/>
      <c r="AT147" s="138"/>
      <c r="AU147" s="139"/>
      <c r="AV147" s="137"/>
      <c r="AW147" s="139"/>
      <c r="AX147" s="137"/>
      <c r="AY147" s="138"/>
      <c r="AZ147" s="139"/>
      <c r="BA147" s="137"/>
      <c r="BB147" s="155"/>
      <c r="BC147" s="155"/>
      <c r="BD147" s="156"/>
      <c r="BE147" s="156"/>
      <c r="BF147" s="156"/>
    </row>
    <row r="148" spans="1:58" ht="246.95" customHeight="1">
      <c r="A148" s="957"/>
      <c r="B148" s="971"/>
      <c r="C148" s="899"/>
      <c r="D148" s="899"/>
      <c r="E148" s="899"/>
      <c r="F148" s="899"/>
      <c r="G148" s="899"/>
      <c r="H148" s="899"/>
      <c r="I148" s="899"/>
      <c r="J148" s="899"/>
      <c r="K148" s="899"/>
      <c r="L148" s="899"/>
      <c r="M148" s="899"/>
      <c r="N148" s="899"/>
      <c r="O148" s="899"/>
      <c r="P148" s="191">
        <v>2</v>
      </c>
      <c r="Q148" s="25" t="s">
        <v>1075</v>
      </c>
      <c r="R148" s="144" t="str">
        <f t="shared" si="0"/>
        <v>Probabilidad</v>
      </c>
      <c r="S148" s="145" t="s">
        <v>837</v>
      </c>
      <c r="T148" s="145" t="s">
        <v>828</v>
      </c>
      <c r="U148" s="146" t="str">
        <f t="shared" si="1"/>
        <v>40%</v>
      </c>
      <c r="V148" s="145" t="s">
        <v>829</v>
      </c>
      <c r="W148" s="145" t="s">
        <v>830</v>
      </c>
      <c r="X148" s="145" t="s">
        <v>831</v>
      </c>
      <c r="Y148" s="147">
        <f>IFERROR(IF(AND(R147="Probabilidad",R148="Probabilidad"),(AA147-(+AA147*U148)),IF(R148="Probabilidad",(J147-(+J147*U148)),IF(R148="Impacto",AA147,""))),"")</f>
        <v>0.252</v>
      </c>
      <c r="Z148" s="148" t="str">
        <f t="shared" si="2"/>
        <v>Baja</v>
      </c>
      <c r="AA148" s="146">
        <f t="shared" si="3"/>
        <v>0.252</v>
      </c>
      <c r="AB148" s="148" t="str">
        <f t="shared" si="4"/>
        <v>Catastrófico</v>
      </c>
      <c r="AC148" s="146">
        <f>IFERROR(IF(AND(R147="Impacto",R148="Impacto"),(AC147-(+AC147*U148)),IF(R148="Impacto",($N$135-(+$N$135*U148)),IF(R148="Probabilidad",AC147,""))),"")</f>
        <v>1</v>
      </c>
      <c r="AD148" s="148" t="str">
        <f t="shared" si="5"/>
        <v>Extremo</v>
      </c>
      <c r="AE148" s="961"/>
      <c r="AF148" s="770" t="s">
        <v>1076</v>
      </c>
      <c r="AG148" s="231">
        <v>0.5</v>
      </c>
      <c r="AH148" s="267" t="s">
        <v>1077</v>
      </c>
      <c r="AI148" s="191" t="s">
        <v>1085</v>
      </c>
      <c r="AJ148" s="230">
        <v>44562</v>
      </c>
      <c r="AK148" s="230">
        <v>44895</v>
      </c>
      <c r="AL148" s="231">
        <v>1</v>
      </c>
      <c r="AM148" s="655" t="s">
        <v>3093</v>
      </c>
      <c r="AN148" s="731" t="s">
        <v>3094</v>
      </c>
      <c r="AO148" s="655" t="s">
        <v>3095</v>
      </c>
      <c r="AP148" s="139">
        <v>44683</v>
      </c>
      <c r="AQ148" s="852" t="s">
        <v>3168</v>
      </c>
      <c r="AR148" s="234"/>
      <c r="AS148" s="235"/>
      <c r="AT148" s="189"/>
      <c r="AU148" s="234"/>
      <c r="AV148" s="235"/>
      <c r="AW148" s="234"/>
      <c r="AX148" s="235"/>
      <c r="AY148" s="189"/>
      <c r="AZ148" s="234"/>
      <c r="BA148" s="235"/>
      <c r="BB148" s="155"/>
      <c r="BC148" s="156"/>
      <c r="BD148" s="156"/>
      <c r="BE148" s="156"/>
      <c r="BF148" s="156"/>
    </row>
    <row r="149" spans="1:58" ht="159.75" customHeight="1">
      <c r="A149" s="957"/>
      <c r="B149" s="971"/>
      <c r="C149" s="899"/>
      <c r="D149" s="899"/>
      <c r="E149" s="899"/>
      <c r="F149" s="899"/>
      <c r="G149" s="899"/>
      <c r="H149" s="899"/>
      <c r="I149" s="899"/>
      <c r="J149" s="899"/>
      <c r="K149" s="899"/>
      <c r="L149" s="899"/>
      <c r="M149" s="899"/>
      <c r="N149" s="899"/>
      <c r="O149" s="899"/>
      <c r="P149" s="191">
        <v>3</v>
      </c>
      <c r="Q149" s="143" t="s">
        <v>1079</v>
      </c>
      <c r="R149" s="144" t="str">
        <f t="shared" si="0"/>
        <v>Impacto</v>
      </c>
      <c r="S149" s="145" t="s">
        <v>841</v>
      </c>
      <c r="T149" s="145" t="s">
        <v>828</v>
      </c>
      <c r="U149" s="146" t="str">
        <f t="shared" si="1"/>
        <v>25%</v>
      </c>
      <c r="V149" s="145" t="s">
        <v>829</v>
      </c>
      <c r="W149" s="145" t="s">
        <v>830</v>
      </c>
      <c r="X149" s="145" t="s">
        <v>831</v>
      </c>
      <c r="Y149" s="147">
        <f>IFERROR(IF(AND(R148="Probabilidad",R149="Probabilidad"),(AA148-(+AA148*U149)),IF(R149="Probabilidad",(J147-(+J147*U149)),IF(R149="Impacto",AA148,""))),"")</f>
        <v>0.252</v>
      </c>
      <c r="Z149" s="148" t="str">
        <f t="shared" si="2"/>
        <v>Baja</v>
      </c>
      <c r="AA149" s="146">
        <f t="shared" si="3"/>
        <v>0.252</v>
      </c>
      <c r="AB149" s="148" t="str">
        <f t="shared" si="4"/>
        <v>Mayor</v>
      </c>
      <c r="AC149" s="146">
        <f t="shared" ref="AC149:AC152" si="33">IFERROR(IF(AND(R148="Impacto",R149="Impacto"),(AC148-(+AC148*U149)),IF(AND(R148="Probabilidad",R149="Impacto"),(AC147-(+AC147*U149)),IF(R149="Probabilidad",AC148,""))),"")</f>
        <v>0.75</v>
      </c>
      <c r="AD149" s="148" t="str">
        <f t="shared" si="5"/>
        <v>Alto</v>
      </c>
      <c r="AE149" s="961"/>
      <c r="AF149" s="266" t="s">
        <v>8</v>
      </c>
      <c r="AG149" s="231" t="s">
        <v>8</v>
      </c>
      <c r="AH149" s="267" t="s">
        <v>37</v>
      </c>
      <c r="AI149" s="191" t="s">
        <v>1083</v>
      </c>
      <c r="AJ149" s="230" t="s">
        <v>8</v>
      </c>
      <c r="AK149" s="230" t="s">
        <v>8</v>
      </c>
      <c r="AL149" s="183" t="s">
        <v>8</v>
      </c>
      <c r="AM149" s="724"/>
      <c r="AN149" s="665"/>
      <c r="AO149" s="655"/>
      <c r="AP149" s="234"/>
      <c r="AQ149" s="235"/>
      <c r="AR149" s="234"/>
      <c r="AS149" s="235"/>
      <c r="AT149" s="189"/>
      <c r="AU149" s="234"/>
      <c r="AV149" s="235"/>
      <c r="AW149" s="234"/>
      <c r="AX149" s="235"/>
      <c r="AY149" s="189"/>
      <c r="AZ149" s="234"/>
      <c r="BA149" s="235"/>
      <c r="BB149" s="155"/>
      <c r="BC149" s="156"/>
      <c r="BD149" s="156"/>
      <c r="BE149" s="156"/>
      <c r="BF149" s="156"/>
    </row>
    <row r="150" spans="1:58" ht="21" customHeight="1">
      <c r="A150" s="957"/>
      <c r="B150" s="971"/>
      <c r="C150" s="899"/>
      <c r="D150" s="899"/>
      <c r="E150" s="899"/>
      <c r="F150" s="899"/>
      <c r="G150" s="899"/>
      <c r="H150" s="899"/>
      <c r="I150" s="899"/>
      <c r="J150" s="899"/>
      <c r="K150" s="899"/>
      <c r="L150" s="899"/>
      <c r="M150" s="899"/>
      <c r="N150" s="899"/>
      <c r="O150" s="899"/>
      <c r="P150" s="191"/>
      <c r="Q150" s="143"/>
      <c r="R150" s="144" t="str">
        <f t="shared" si="0"/>
        <v/>
      </c>
      <c r="S150" s="145"/>
      <c r="T150" s="145"/>
      <c r="U150" s="146" t="str">
        <f t="shared" si="1"/>
        <v/>
      </c>
      <c r="V150" s="145"/>
      <c r="W150" s="145"/>
      <c r="X150" s="145"/>
      <c r="Y150" s="147" t="str">
        <f>IFERROR(IF(AND(R149="Probabilidad",R150="Probabilidad"),(AA149-(+AA149*U150)),IF(R150="Probabilidad",(J147-(+J147*U150)),IF(R150="Impacto",AA149,""))),"")</f>
        <v/>
      </c>
      <c r="Z150" s="148" t="str">
        <f t="shared" si="2"/>
        <v/>
      </c>
      <c r="AA150" s="146" t="str">
        <f t="shared" si="3"/>
        <v/>
      </c>
      <c r="AB150" s="148" t="str">
        <f t="shared" si="4"/>
        <v/>
      </c>
      <c r="AC150" s="146" t="str">
        <f t="shared" si="33"/>
        <v/>
      </c>
      <c r="AD150" s="148" t="str">
        <f t="shared" si="5"/>
        <v/>
      </c>
      <c r="AE150" s="961"/>
      <c r="AF150" s="188"/>
      <c r="AG150" s="189"/>
      <c r="AH150" s="190"/>
      <c r="AI150" s="191"/>
      <c r="AJ150" s="190"/>
      <c r="AK150" s="190"/>
      <c r="AL150" s="190"/>
      <c r="AM150" s="724"/>
      <c r="AN150" s="665"/>
      <c r="AO150" s="655"/>
      <c r="AP150" s="234"/>
      <c r="AQ150" s="235"/>
      <c r="AR150" s="234"/>
      <c r="AS150" s="235"/>
      <c r="AT150" s="189"/>
      <c r="AU150" s="234"/>
      <c r="AV150" s="235"/>
      <c r="AW150" s="234"/>
      <c r="AX150" s="235"/>
      <c r="AY150" s="189"/>
      <c r="AZ150" s="234"/>
      <c r="BA150" s="235"/>
      <c r="BB150" s="155"/>
      <c r="BC150" s="156"/>
      <c r="BD150" s="156"/>
      <c r="BE150" s="156"/>
      <c r="BF150" s="156"/>
    </row>
    <row r="151" spans="1:58" ht="21" customHeight="1">
      <c r="A151" s="957"/>
      <c r="B151" s="971"/>
      <c r="C151" s="899"/>
      <c r="D151" s="899"/>
      <c r="E151" s="899"/>
      <c r="F151" s="899"/>
      <c r="G151" s="899"/>
      <c r="H151" s="899"/>
      <c r="I151" s="899"/>
      <c r="J151" s="899"/>
      <c r="K151" s="899"/>
      <c r="L151" s="899"/>
      <c r="M151" s="899"/>
      <c r="N151" s="899"/>
      <c r="O151" s="899"/>
      <c r="P151" s="191"/>
      <c r="Q151" s="143"/>
      <c r="R151" s="144" t="str">
        <f t="shared" si="0"/>
        <v/>
      </c>
      <c r="S151" s="145"/>
      <c r="T151" s="145"/>
      <c r="U151" s="146" t="str">
        <f t="shared" si="1"/>
        <v/>
      </c>
      <c r="V151" s="145"/>
      <c r="W151" s="145"/>
      <c r="X151" s="145"/>
      <c r="Y151" s="147" t="str">
        <f>IFERROR(IF(AND(R150="Probabilidad",R151="Probabilidad"),(AA150-(+AA150*U151)),IF(R151="Probabilidad",(J147-(+J147*U151)),IF(R151="Impacto",AA150,""))),"")</f>
        <v/>
      </c>
      <c r="Z151" s="148" t="str">
        <f t="shared" si="2"/>
        <v/>
      </c>
      <c r="AA151" s="146" t="str">
        <f t="shared" si="3"/>
        <v/>
      </c>
      <c r="AB151" s="148" t="str">
        <f t="shared" si="4"/>
        <v/>
      </c>
      <c r="AC151" s="146" t="str">
        <f t="shared" si="33"/>
        <v/>
      </c>
      <c r="AD151" s="148" t="str">
        <f t="shared" si="5"/>
        <v/>
      </c>
      <c r="AE151" s="961"/>
      <c r="AF151" s="188"/>
      <c r="AG151" s="189"/>
      <c r="AH151" s="190"/>
      <c r="AI151" s="191"/>
      <c r="AJ151" s="190"/>
      <c r="AK151" s="190"/>
      <c r="AL151" s="190"/>
      <c r="AM151" s="724"/>
      <c r="AN151" s="665"/>
      <c r="AO151" s="655"/>
      <c r="AP151" s="234"/>
      <c r="AQ151" s="235"/>
      <c r="AR151" s="234"/>
      <c r="AS151" s="235"/>
      <c r="AT151" s="189"/>
      <c r="AU151" s="234"/>
      <c r="AV151" s="235"/>
      <c r="AW151" s="234"/>
      <c r="AX151" s="235"/>
      <c r="AY151" s="189"/>
      <c r="AZ151" s="234"/>
      <c r="BA151" s="235"/>
      <c r="BB151" s="155"/>
      <c r="BC151" s="156"/>
      <c r="BD151" s="156"/>
      <c r="BE151" s="156"/>
      <c r="BF151" s="156"/>
    </row>
    <row r="152" spans="1:58" ht="21" customHeight="1" thickBot="1">
      <c r="A152" s="958"/>
      <c r="B152" s="972"/>
      <c r="C152" s="953"/>
      <c r="D152" s="953"/>
      <c r="E152" s="953"/>
      <c r="F152" s="953"/>
      <c r="G152" s="953"/>
      <c r="H152" s="953"/>
      <c r="I152" s="953"/>
      <c r="J152" s="953"/>
      <c r="K152" s="953"/>
      <c r="L152" s="953"/>
      <c r="M152" s="953"/>
      <c r="N152" s="953"/>
      <c r="O152" s="953"/>
      <c r="P152" s="202"/>
      <c r="Q152" s="169"/>
      <c r="R152" s="170" t="str">
        <f t="shared" si="0"/>
        <v/>
      </c>
      <c r="S152" s="171"/>
      <c r="T152" s="171"/>
      <c r="U152" s="172" t="str">
        <f t="shared" si="1"/>
        <v/>
      </c>
      <c r="V152" s="171"/>
      <c r="W152" s="171"/>
      <c r="X152" s="171"/>
      <c r="Y152" s="173" t="str">
        <f>IFERROR(IF(AND(R151="Probabilidad",R152="Probabilidad"),(AA151-(+AA151*U152)),IF(R152="Probabilidad",(J147-(+J147*U152)),IF(R152="Impacto",AA151,""))),"")</f>
        <v/>
      </c>
      <c r="Z152" s="174" t="str">
        <f t="shared" si="2"/>
        <v/>
      </c>
      <c r="AA152" s="172" t="str">
        <f t="shared" si="3"/>
        <v/>
      </c>
      <c r="AB152" s="174" t="str">
        <f t="shared" si="4"/>
        <v/>
      </c>
      <c r="AC152" s="172" t="str">
        <f t="shared" si="33"/>
        <v/>
      </c>
      <c r="AD152" s="174" t="str">
        <f t="shared" si="5"/>
        <v/>
      </c>
      <c r="AE152" s="962"/>
      <c r="AF152" s="205"/>
      <c r="AG152" s="172"/>
      <c r="AH152" s="206"/>
      <c r="AI152" s="202"/>
      <c r="AJ152" s="206"/>
      <c r="AK152" s="206"/>
      <c r="AL152" s="195"/>
      <c r="AM152" s="724"/>
      <c r="AN152" s="665"/>
      <c r="AO152" s="655"/>
      <c r="AP152" s="234"/>
      <c r="AQ152" s="235"/>
      <c r="AR152" s="234"/>
      <c r="AS152" s="235"/>
      <c r="AT152" s="189"/>
      <c r="AU152" s="234"/>
      <c r="AV152" s="235"/>
      <c r="AW152" s="234"/>
      <c r="AX152" s="235"/>
      <c r="AY152" s="189"/>
      <c r="AZ152" s="234"/>
      <c r="BA152" s="235"/>
      <c r="BB152" s="155"/>
      <c r="BC152" s="156"/>
      <c r="BD152" s="156"/>
      <c r="BE152" s="156"/>
      <c r="BF152" s="156"/>
    </row>
    <row r="153" spans="1:58" ht="159.75" customHeight="1">
      <c r="A153" s="1023">
        <v>22</v>
      </c>
      <c r="B153" s="970" t="s">
        <v>615</v>
      </c>
      <c r="C153" s="952" t="s">
        <v>873</v>
      </c>
      <c r="D153" s="1022" t="s">
        <v>1067</v>
      </c>
      <c r="E153" s="1022" t="s">
        <v>1068</v>
      </c>
      <c r="F153" s="1017" t="s">
        <v>1069</v>
      </c>
      <c r="G153" s="952" t="s">
        <v>1070</v>
      </c>
      <c r="H153" s="952">
        <v>365</v>
      </c>
      <c r="I153" s="954" t="str">
        <f>IF(H153&lt;=0,"",IF(H153&lt;=2,"Muy Baja",IF(H153&lt;=24,"Baja",IF(H153&lt;=500,"Media",IF(H153&lt;=5000,"Alta","Muy Alta")))))</f>
        <v>Media</v>
      </c>
      <c r="J153" s="955">
        <f>IF(I153="","",IF(I153="Muy Baja",0.2,IF(I153="Baja",0.4,IF(I153="Media",0.6,IF(I153="Alta",0.8,IF(I153="Muy Alta",1,))))))</f>
        <v>0.6</v>
      </c>
      <c r="K153" s="955" t="s">
        <v>864</v>
      </c>
      <c r="L153" s="955" t="str">
        <f>IF(NOT(ISERROR(MATCH(K153,'[1]Tabla Impacto'!$B$221:$B$223,0))),'[1]Tabla Impacto'!$F$223&amp;"Por favor no seleccionar los criterios de impacto(Afectación Económica o presupuestal y Pérdida Reputacional)",K153)</f>
        <v xml:space="preserve">     El riesgo afecta la imagen de la entidad a nivel nacional, con efecto publicitarios sostenible a nivel país</v>
      </c>
      <c r="M153" s="954" t="str">
        <f>IF(OR(K153='Tabla Impacto'!$C$11,K153='Tabla Impacto'!$D$11),"Leve",IF(OR(K153='Tabla Impacto'!$C$12,K153='Tabla Impacto'!$D$12),"Menor",IF(OR(K153='Tabla Impacto'!$C$13,K153='Tabla Impacto'!$D$13),"Moderado",IF(OR(K153='Tabla Impacto'!$C$14,K153='Tabla Impacto'!$D$14),"Mayor",IF(OR(K153='Tabla Impacto'!$C$15,K153='Tabla Impacto'!$D$15),"Catastrófico","")))))</f>
        <v>Catastrófico</v>
      </c>
      <c r="N153" s="955">
        <f>IF(M153="","",IF(M153="Leve",0.2,IF(M153="Menor",0.4,IF(M153="Moderado",0.6,IF(M153="Mayor",0.8,IF(M153="Catastrófico",1,))))))</f>
        <v>1</v>
      </c>
      <c r="O153" s="954" t="str">
        <f>IF(OR(AND(I153="Muy Baja",M153="Leve"),AND(I153="Muy Baja",M153="Menor"),AND(I153="Baja",M153="Leve")),"Bajo",IF(OR(AND(I153="Muy baja",M153="Moderado"),AND(I153="Baja",M153="Menor"),AND(I153="Baja",M153="Moderado"),AND(I153="Media",M153="Leve"),AND(I153="Media",M153="Menor"),AND(I153="Media",M153="Moderado"),AND(I153="Alta",M153="Leve"),AND(I153="Alta",M153="Menor")),"Moderado",IF(OR(AND(I153="Muy Baja",M153="Mayor"),AND(I153="Baja",M153="Mayor"),AND(I153="Media",M153="Mayor"),AND(I153="Alta",M153="Moderado"),AND(I153="Alta",M153="Mayor"),AND(I153="Muy Alta",M153="Leve"),AND(I153="Muy Alta",M153="Menor"),AND(I153="Muy Alta",M153="Moderado"),AND(I153="Muy Alta",M153="Mayor")),"Alto",IF(OR(AND(I153="Muy Baja",M153="Catastrófico"),AND(I153="Baja",M153="Catastrófico"),AND(I153="Media",M153="Catastrófico"),AND(I153="Alta",M153="Catastrófico"),AND(I153="Muy Alta",M153="Catastrófico")),"Extremo",""))))</f>
        <v>Extremo</v>
      </c>
      <c r="P153" s="144">
        <v>1</v>
      </c>
      <c r="Q153" s="265" t="s">
        <v>1071</v>
      </c>
      <c r="R153" s="127" t="str">
        <f t="shared" si="0"/>
        <v>Probabilidad</v>
      </c>
      <c r="S153" s="128" t="s">
        <v>827</v>
      </c>
      <c r="T153" s="128" t="s">
        <v>828</v>
      </c>
      <c r="U153" s="129" t="str">
        <f t="shared" si="1"/>
        <v>30%</v>
      </c>
      <c r="V153" s="128" t="s">
        <v>829</v>
      </c>
      <c r="W153" s="128" t="s">
        <v>830</v>
      </c>
      <c r="X153" s="128" t="s">
        <v>831</v>
      </c>
      <c r="Y153" s="130">
        <f>IFERROR(IF(R153="Probabilidad",(J153-(+J153*U153)),IF(R153="Impacto",J153,"")),"")</f>
        <v>0.42</v>
      </c>
      <c r="Z153" s="131" t="str">
        <f t="shared" si="2"/>
        <v>Media</v>
      </c>
      <c r="AA153" s="129">
        <f t="shared" si="3"/>
        <v>0.42</v>
      </c>
      <c r="AB153" s="131" t="str">
        <f t="shared" si="4"/>
        <v>Catastrófico</v>
      </c>
      <c r="AC153" s="129">
        <f>IFERROR(IF(R153="Impacto",(N153-(+N153*U153)),IF(R153="Probabilidad",N153,"")),"")</f>
        <v>1</v>
      </c>
      <c r="AD153" s="131" t="str">
        <f t="shared" si="5"/>
        <v>Extremo</v>
      </c>
      <c r="AE153" s="960" t="s">
        <v>832</v>
      </c>
      <c r="AF153" s="266" t="s">
        <v>8</v>
      </c>
      <c r="AG153" s="231" t="s">
        <v>8</v>
      </c>
      <c r="AH153" s="267" t="s">
        <v>37</v>
      </c>
      <c r="AI153" s="191" t="s">
        <v>1083</v>
      </c>
      <c r="AJ153" s="230" t="s">
        <v>8</v>
      </c>
      <c r="AK153" s="230" t="s">
        <v>8</v>
      </c>
      <c r="AL153" s="183" t="s">
        <v>8</v>
      </c>
      <c r="AM153" s="619"/>
      <c r="AN153" s="584"/>
      <c r="AO153" s="600"/>
      <c r="AP153" s="139"/>
      <c r="AQ153" s="137"/>
      <c r="AR153" s="139"/>
      <c r="AS153" s="137"/>
      <c r="AT153" s="138"/>
      <c r="AU153" s="139"/>
      <c r="AV153" s="137"/>
      <c r="AW153" s="139"/>
      <c r="AX153" s="137"/>
      <c r="AY153" s="138"/>
      <c r="AZ153" s="139"/>
      <c r="BA153" s="137"/>
      <c r="BB153" s="155"/>
      <c r="BC153" s="155"/>
      <c r="BD153" s="156"/>
      <c r="BE153" s="156"/>
      <c r="BF153" s="156"/>
    </row>
    <row r="154" spans="1:58" ht="159.75" customHeight="1">
      <c r="A154" s="957"/>
      <c r="B154" s="971"/>
      <c r="C154" s="899"/>
      <c r="D154" s="899"/>
      <c r="E154" s="899"/>
      <c r="F154" s="899"/>
      <c r="G154" s="899"/>
      <c r="H154" s="899"/>
      <c r="I154" s="899"/>
      <c r="J154" s="899"/>
      <c r="K154" s="899"/>
      <c r="L154" s="899"/>
      <c r="M154" s="899"/>
      <c r="N154" s="899"/>
      <c r="O154" s="899"/>
      <c r="P154" s="191">
        <v>2</v>
      </c>
      <c r="Q154" s="25" t="s">
        <v>1075</v>
      </c>
      <c r="R154" s="144" t="str">
        <f t="shared" si="0"/>
        <v>Probabilidad</v>
      </c>
      <c r="S154" s="145" t="s">
        <v>837</v>
      </c>
      <c r="T154" s="145" t="s">
        <v>828</v>
      </c>
      <c r="U154" s="146" t="str">
        <f t="shared" si="1"/>
        <v>40%</v>
      </c>
      <c r="V154" s="145" t="s">
        <v>829</v>
      </c>
      <c r="W154" s="145" t="s">
        <v>830</v>
      </c>
      <c r="X154" s="145" t="s">
        <v>831</v>
      </c>
      <c r="Y154" s="147">
        <f>IFERROR(IF(AND(R153="Probabilidad",R154="Probabilidad"),(AA153-(+AA153*U154)),IF(R154="Probabilidad",(J153-(+J153*U154)),IF(R154="Impacto",AA153,""))),"")</f>
        <v>0.252</v>
      </c>
      <c r="Z154" s="148" t="str">
        <f t="shared" si="2"/>
        <v>Baja</v>
      </c>
      <c r="AA154" s="146">
        <f t="shared" si="3"/>
        <v>0.252</v>
      </c>
      <c r="AB154" s="148" t="str">
        <f t="shared" si="4"/>
        <v>Catastrófico</v>
      </c>
      <c r="AC154" s="146">
        <f>IFERROR(IF(AND(R153="Impacto",R154="Impacto"),(AC153-(+AC153*U154)),IF(R154="Impacto",($N$135-(+$N$135*U154)),IF(R154="Probabilidad",AC153,""))),"")</f>
        <v>1</v>
      </c>
      <c r="AD154" s="148" t="str">
        <f t="shared" si="5"/>
        <v>Extremo</v>
      </c>
      <c r="AE154" s="961"/>
      <c r="AF154" s="770" t="s">
        <v>1076</v>
      </c>
      <c r="AG154" s="231">
        <v>0.5</v>
      </c>
      <c r="AH154" s="267" t="s">
        <v>1077</v>
      </c>
      <c r="AI154" s="191" t="s">
        <v>1086</v>
      </c>
      <c r="AJ154" s="230">
        <v>44562</v>
      </c>
      <c r="AK154" s="230">
        <v>44895</v>
      </c>
      <c r="AL154" s="231">
        <v>1</v>
      </c>
      <c r="AM154" s="653" t="s">
        <v>2475</v>
      </c>
      <c r="AN154" s="706" t="s">
        <v>3096</v>
      </c>
      <c r="AO154" s="655" t="s">
        <v>2474</v>
      </c>
      <c r="AP154" s="139">
        <v>44683</v>
      </c>
      <c r="AQ154" s="852" t="s">
        <v>3168</v>
      </c>
      <c r="AR154" s="234"/>
      <c r="AS154" s="235"/>
      <c r="AT154" s="189"/>
      <c r="AU154" s="234"/>
      <c r="AV154" s="235"/>
      <c r="AW154" s="234"/>
      <c r="AX154" s="235"/>
      <c r="AY154" s="189"/>
      <c r="AZ154" s="234"/>
      <c r="BA154" s="235"/>
      <c r="BB154" s="155"/>
      <c r="BC154" s="156"/>
      <c r="BD154" s="156"/>
      <c r="BE154" s="156"/>
      <c r="BF154" s="156"/>
    </row>
    <row r="155" spans="1:58" ht="159.75" customHeight="1">
      <c r="A155" s="957"/>
      <c r="B155" s="971"/>
      <c r="C155" s="899"/>
      <c r="D155" s="899"/>
      <c r="E155" s="899"/>
      <c r="F155" s="899"/>
      <c r="G155" s="899"/>
      <c r="H155" s="899"/>
      <c r="I155" s="899"/>
      <c r="J155" s="899"/>
      <c r="K155" s="899"/>
      <c r="L155" s="899"/>
      <c r="M155" s="899"/>
      <c r="N155" s="899"/>
      <c r="O155" s="899"/>
      <c r="P155" s="191">
        <v>3</v>
      </c>
      <c r="Q155" s="143" t="s">
        <v>1079</v>
      </c>
      <c r="R155" s="144" t="str">
        <f t="shared" si="0"/>
        <v>Impacto</v>
      </c>
      <c r="S155" s="145" t="s">
        <v>841</v>
      </c>
      <c r="T155" s="145" t="s">
        <v>828</v>
      </c>
      <c r="U155" s="146" t="str">
        <f t="shared" si="1"/>
        <v>25%</v>
      </c>
      <c r="V155" s="145" t="s">
        <v>829</v>
      </c>
      <c r="W155" s="145" t="s">
        <v>830</v>
      </c>
      <c r="X155" s="145" t="s">
        <v>831</v>
      </c>
      <c r="Y155" s="147">
        <f>IFERROR(IF(AND(R154="Probabilidad",R155="Probabilidad"),(AA154-(+AA154*U155)),IF(R155="Probabilidad",(J153-(+J153*U155)),IF(R155="Impacto",AA154,""))),"")</f>
        <v>0.252</v>
      </c>
      <c r="Z155" s="148" t="str">
        <f t="shared" si="2"/>
        <v>Baja</v>
      </c>
      <c r="AA155" s="146">
        <f t="shared" si="3"/>
        <v>0.252</v>
      </c>
      <c r="AB155" s="148" t="str">
        <f t="shared" si="4"/>
        <v>Mayor</v>
      </c>
      <c r="AC155" s="146">
        <f t="shared" ref="AC155:AC158" si="34">IFERROR(IF(AND(R154="Impacto",R155="Impacto"),(AC154-(+AC154*U155)),IF(AND(R154="Probabilidad",R155="Impacto"),(AC153-(+AC153*U155)),IF(R155="Probabilidad",AC154,""))),"")</f>
        <v>0.75</v>
      </c>
      <c r="AD155" s="148" t="str">
        <f t="shared" si="5"/>
        <v>Alto</v>
      </c>
      <c r="AE155" s="961"/>
      <c r="AF155" s="266" t="s">
        <v>8</v>
      </c>
      <c r="AG155" s="231" t="s">
        <v>8</v>
      </c>
      <c r="AH155" s="267" t="s">
        <v>37</v>
      </c>
      <c r="AI155" s="191" t="s">
        <v>1083</v>
      </c>
      <c r="AJ155" s="230" t="s">
        <v>8</v>
      </c>
      <c r="AK155" s="230" t="s">
        <v>8</v>
      </c>
      <c r="AL155" s="183" t="s">
        <v>8</v>
      </c>
      <c r="AM155" s="724"/>
      <c r="AN155" s="665"/>
      <c r="AO155" s="655"/>
      <c r="AP155" s="234"/>
      <c r="AQ155" s="235"/>
      <c r="AR155" s="234"/>
      <c r="AS155" s="235"/>
      <c r="AT155" s="189"/>
      <c r="AU155" s="234"/>
      <c r="AV155" s="235"/>
      <c r="AW155" s="234"/>
      <c r="AX155" s="235"/>
      <c r="AY155" s="189"/>
      <c r="AZ155" s="234"/>
      <c r="BA155" s="235"/>
      <c r="BB155" s="155"/>
      <c r="BC155" s="156"/>
      <c r="BD155" s="156"/>
      <c r="BE155" s="156"/>
      <c r="BF155" s="156"/>
    </row>
    <row r="156" spans="1:58" ht="21" customHeight="1">
      <c r="A156" s="957"/>
      <c r="B156" s="971"/>
      <c r="C156" s="899"/>
      <c r="D156" s="899"/>
      <c r="E156" s="899"/>
      <c r="F156" s="899"/>
      <c r="G156" s="899"/>
      <c r="H156" s="899"/>
      <c r="I156" s="899"/>
      <c r="J156" s="899"/>
      <c r="K156" s="899"/>
      <c r="L156" s="899"/>
      <c r="M156" s="899"/>
      <c r="N156" s="899"/>
      <c r="O156" s="899"/>
      <c r="P156" s="191"/>
      <c r="Q156" s="143"/>
      <c r="R156" s="144" t="str">
        <f t="shared" si="0"/>
        <v/>
      </c>
      <c r="S156" s="145"/>
      <c r="T156" s="145"/>
      <c r="U156" s="146" t="str">
        <f t="shared" si="1"/>
        <v/>
      </c>
      <c r="V156" s="145"/>
      <c r="W156" s="145"/>
      <c r="X156" s="145"/>
      <c r="Y156" s="147" t="str">
        <f>IFERROR(IF(AND(R155="Probabilidad",R156="Probabilidad"),(AA155-(+AA155*U156)),IF(R156="Probabilidad",(J153-(+J153*U156)),IF(R156="Impacto",AA155,""))),"")</f>
        <v/>
      </c>
      <c r="Z156" s="148" t="str">
        <f t="shared" si="2"/>
        <v/>
      </c>
      <c r="AA156" s="146" t="str">
        <f t="shared" si="3"/>
        <v/>
      </c>
      <c r="AB156" s="148" t="str">
        <f t="shared" si="4"/>
        <v/>
      </c>
      <c r="AC156" s="146" t="str">
        <f t="shared" si="34"/>
        <v/>
      </c>
      <c r="AD156" s="148" t="str">
        <f t="shared" si="5"/>
        <v/>
      </c>
      <c r="AE156" s="961"/>
      <c r="AF156" s="188"/>
      <c r="AG156" s="189"/>
      <c r="AH156" s="190"/>
      <c r="AI156" s="191"/>
      <c r="AJ156" s="190"/>
      <c r="AK156" s="190"/>
      <c r="AL156" s="190"/>
      <c r="AM156" s="724"/>
      <c r="AN156" s="665"/>
      <c r="AO156" s="655"/>
      <c r="AP156" s="234"/>
      <c r="AQ156" s="235"/>
      <c r="AR156" s="234"/>
      <c r="AS156" s="235"/>
      <c r="AT156" s="189"/>
      <c r="AU156" s="234"/>
      <c r="AV156" s="235"/>
      <c r="AW156" s="234"/>
      <c r="AX156" s="235"/>
      <c r="AY156" s="189"/>
      <c r="AZ156" s="234"/>
      <c r="BA156" s="235"/>
      <c r="BB156" s="155"/>
      <c r="BC156" s="156"/>
      <c r="BD156" s="156"/>
      <c r="BE156" s="156"/>
      <c r="BF156" s="156"/>
    </row>
    <row r="157" spans="1:58" ht="21" customHeight="1">
      <c r="A157" s="957"/>
      <c r="B157" s="971"/>
      <c r="C157" s="899"/>
      <c r="D157" s="899"/>
      <c r="E157" s="899"/>
      <c r="F157" s="899"/>
      <c r="G157" s="899"/>
      <c r="H157" s="899"/>
      <c r="I157" s="899"/>
      <c r="J157" s="899"/>
      <c r="K157" s="899"/>
      <c r="L157" s="899"/>
      <c r="M157" s="899"/>
      <c r="N157" s="899"/>
      <c r="O157" s="899"/>
      <c r="P157" s="191"/>
      <c r="Q157" s="143"/>
      <c r="R157" s="144" t="str">
        <f t="shared" si="0"/>
        <v/>
      </c>
      <c r="S157" s="145"/>
      <c r="T157" s="145"/>
      <c r="U157" s="146" t="str">
        <f t="shared" si="1"/>
        <v/>
      </c>
      <c r="V157" s="145"/>
      <c r="W157" s="145"/>
      <c r="X157" s="145"/>
      <c r="Y157" s="147" t="str">
        <f>IFERROR(IF(AND(R156="Probabilidad",R157="Probabilidad"),(AA156-(+AA156*U157)),IF(R157="Probabilidad",(J153-(+J153*U157)),IF(R157="Impacto",AA156,""))),"")</f>
        <v/>
      </c>
      <c r="Z157" s="148" t="str">
        <f t="shared" si="2"/>
        <v/>
      </c>
      <c r="AA157" s="146" t="str">
        <f t="shared" si="3"/>
        <v/>
      </c>
      <c r="AB157" s="148" t="str">
        <f t="shared" si="4"/>
        <v/>
      </c>
      <c r="AC157" s="146" t="str">
        <f t="shared" si="34"/>
        <v/>
      </c>
      <c r="AD157" s="148" t="str">
        <f t="shared" si="5"/>
        <v/>
      </c>
      <c r="AE157" s="961"/>
      <c r="AF157" s="188"/>
      <c r="AG157" s="189"/>
      <c r="AH157" s="190"/>
      <c r="AI157" s="191"/>
      <c r="AJ157" s="190"/>
      <c r="AK157" s="190"/>
      <c r="AL157" s="190"/>
      <c r="AM157" s="724"/>
      <c r="AN157" s="665"/>
      <c r="AO157" s="655"/>
      <c r="AP157" s="234"/>
      <c r="AQ157" s="235"/>
      <c r="AR157" s="234"/>
      <c r="AS157" s="235"/>
      <c r="AT157" s="189"/>
      <c r="AU157" s="234"/>
      <c r="AV157" s="235"/>
      <c r="AW157" s="234"/>
      <c r="AX157" s="235"/>
      <c r="AY157" s="189"/>
      <c r="AZ157" s="234"/>
      <c r="BA157" s="235"/>
      <c r="BB157" s="155"/>
      <c r="BC157" s="156"/>
      <c r="BD157" s="156"/>
      <c r="BE157" s="156"/>
      <c r="BF157" s="156"/>
    </row>
    <row r="158" spans="1:58" ht="21" customHeight="1" thickBot="1">
      <c r="A158" s="958"/>
      <c r="B158" s="972"/>
      <c r="C158" s="953"/>
      <c r="D158" s="953"/>
      <c r="E158" s="953"/>
      <c r="F158" s="953"/>
      <c r="G158" s="953"/>
      <c r="H158" s="953"/>
      <c r="I158" s="953"/>
      <c r="J158" s="953"/>
      <c r="K158" s="953"/>
      <c r="L158" s="953"/>
      <c r="M158" s="953"/>
      <c r="N158" s="953"/>
      <c r="O158" s="953"/>
      <c r="P158" s="202"/>
      <c r="Q158" s="169"/>
      <c r="R158" s="170" t="str">
        <f t="shared" si="0"/>
        <v/>
      </c>
      <c r="S158" s="171"/>
      <c r="T158" s="171"/>
      <c r="U158" s="172" t="str">
        <f t="shared" si="1"/>
        <v/>
      </c>
      <c r="V158" s="171"/>
      <c r="W158" s="171"/>
      <c r="X158" s="171"/>
      <c r="Y158" s="173" t="str">
        <f>IFERROR(IF(AND(R157="Probabilidad",R158="Probabilidad"),(AA157-(+AA157*U158)),IF(R158="Probabilidad",(J153-(+J153*U158)),IF(R158="Impacto",AA157,""))),"")</f>
        <v/>
      </c>
      <c r="Z158" s="174" t="str">
        <f t="shared" si="2"/>
        <v/>
      </c>
      <c r="AA158" s="172" t="str">
        <f t="shared" si="3"/>
        <v/>
      </c>
      <c r="AB158" s="174" t="str">
        <f t="shared" si="4"/>
        <v/>
      </c>
      <c r="AC158" s="172" t="str">
        <f t="shared" si="34"/>
        <v/>
      </c>
      <c r="AD158" s="174" t="str">
        <f t="shared" si="5"/>
        <v/>
      </c>
      <c r="AE158" s="962"/>
      <c r="AF158" s="205"/>
      <c r="AG158" s="172"/>
      <c r="AH158" s="206"/>
      <c r="AI158" s="202"/>
      <c r="AJ158" s="206"/>
      <c r="AK158" s="206"/>
      <c r="AL158" s="195"/>
      <c r="AM158" s="724"/>
      <c r="AN158" s="665"/>
      <c r="AO158" s="655"/>
      <c r="AP158" s="234"/>
      <c r="AQ158" s="235"/>
      <c r="AR158" s="234"/>
      <c r="AS158" s="235"/>
      <c r="AT158" s="189"/>
      <c r="AU158" s="234"/>
      <c r="AV158" s="235"/>
      <c r="AW158" s="234"/>
      <c r="AX158" s="235"/>
      <c r="AY158" s="189"/>
      <c r="AZ158" s="234"/>
      <c r="BA158" s="235"/>
      <c r="BB158" s="155"/>
      <c r="BC158" s="156"/>
      <c r="BD158" s="156"/>
      <c r="BE158" s="156"/>
      <c r="BF158" s="156"/>
    </row>
    <row r="159" spans="1:58" ht="159.75" customHeight="1">
      <c r="A159" s="1023">
        <v>22</v>
      </c>
      <c r="B159" s="970" t="s">
        <v>615</v>
      </c>
      <c r="C159" s="952" t="s">
        <v>873</v>
      </c>
      <c r="D159" s="1022" t="s">
        <v>1067</v>
      </c>
      <c r="E159" s="1022" t="s">
        <v>1068</v>
      </c>
      <c r="F159" s="1017" t="s">
        <v>1069</v>
      </c>
      <c r="G159" s="952" t="s">
        <v>1070</v>
      </c>
      <c r="H159" s="952">
        <v>365</v>
      </c>
      <c r="I159" s="954" t="str">
        <f>IF(H159&lt;=0,"",IF(H159&lt;=2,"Muy Baja",IF(H159&lt;=24,"Baja",IF(H159&lt;=500,"Media",IF(H159&lt;=5000,"Alta","Muy Alta")))))</f>
        <v>Media</v>
      </c>
      <c r="J159" s="955">
        <f>IF(I159="","",IF(I159="Muy Baja",0.2,IF(I159="Baja",0.4,IF(I159="Media",0.6,IF(I159="Alta",0.8,IF(I159="Muy Alta",1,))))))</f>
        <v>0.6</v>
      </c>
      <c r="K159" s="955" t="s">
        <v>864</v>
      </c>
      <c r="L159" s="955" t="str">
        <f>IF(NOT(ISERROR(MATCH(K159,'[1]Tabla Impacto'!$B$221:$B$223,0))),'[1]Tabla Impacto'!$F$223&amp;"Por favor no seleccionar los criterios de impacto(Afectación Económica o presupuestal y Pérdida Reputacional)",K159)</f>
        <v xml:space="preserve">     El riesgo afecta la imagen de la entidad a nivel nacional, con efecto publicitarios sostenible a nivel país</v>
      </c>
      <c r="M159" s="954" t="str">
        <f>IF(OR(K159='Tabla Impacto'!$C$11,K159='Tabla Impacto'!$D$11),"Leve",IF(OR(K159='Tabla Impacto'!$C$12,K159='Tabla Impacto'!$D$12),"Menor",IF(OR(K159='Tabla Impacto'!$C$13,K159='Tabla Impacto'!$D$13),"Moderado",IF(OR(K159='Tabla Impacto'!$C$14,K159='Tabla Impacto'!$D$14),"Mayor",IF(OR(K159='Tabla Impacto'!$C$15,K159='Tabla Impacto'!$D$15),"Catastrófico","")))))</f>
        <v>Catastrófico</v>
      </c>
      <c r="N159" s="955">
        <f>IF(M159="","",IF(M159="Leve",0.2,IF(M159="Menor",0.4,IF(M159="Moderado",0.6,IF(M159="Mayor",0.8,IF(M159="Catastrófico",1,))))))</f>
        <v>1</v>
      </c>
      <c r="O159" s="954" t="str">
        <f>IF(OR(AND(I159="Muy Baja",M159="Leve"),AND(I159="Muy Baja",M159="Menor"),AND(I159="Baja",M159="Leve")),"Bajo",IF(OR(AND(I159="Muy baja",M159="Moderado"),AND(I159="Baja",M159="Menor"),AND(I159="Baja",M159="Moderado"),AND(I159="Media",M159="Leve"),AND(I159="Media",M159="Menor"),AND(I159="Media",M159="Moderado"),AND(I159="Alta",M159="Leve"),AND(I159="Alta",M159="Menor")),"Moderado",IF(OR(AND(I159="Muy Baja",M159="Mayor"),AND(I159="Baja",M159="Mayor"),AND(I159="Media",M159="Mayor"),AND(I159="Alta",M159="Moderado"),AND(I159="Alta",M159="Mayor"),AND(I159="Muy Alta",M159="Leve"),AND(I159="Muy Alta",M159="Menor"),AND(I159="Muy Alta",M159="Moderado"),AND(I159="Muy Alta",M159="Mayor")),"Alto",IF(OR(AND(I159="Muy Baja",M159="Catastrófico"),AND(I159="Baja",M159="Catastrófico"),AND(I159="Media",M159="Catastrófico"),AND(I159="Alta",M159="Catastrófico"),AND(I159="Muy Alta",M159="Catastrófico")),"Extremo",""))))</f>
        <v>Extremo</v>
      </c>
      <c r="P159" s="144">
        <v>1</v>
      </c>
      <c r="Q159" s="265" t="s">
        <v>1071</v>
      </c>
      <c r="R159" s="127" t="str">
        <f t="shared" si="0"/>
        <v>Probabilidad</v>
      </c>
      <c r="S159" s="128" t="s">
        <v>827</v>
      </c>
      <c r="T159" s="128" t="s">
        <v>828</v>
      </c>
      <c r="U159" s="129" t="str">
        <f t="shared" si="1"/>
        <v>30%</v>
      </c>
      <c r="V159" s="128" t="s">
        <v>829</v>
      </c>
      <c r="W159" s="128" t="s">
        <v>830</v>
      </c>
      <c r="X159" s="128" t="s">
        <v>831</v>
      </c>
      <c r="Y159" s="130">
        <f>IFERROR(IF(R159="Probabilidad",(J159-(+J159*U159)),IF(R159="Impacto",J159,"")),"")</f>
        <v>0.42</v>
      </c>
      <c r="Z159" s="131" t="str">
        <f t="shared" si="2"/>
        <v>Media</v>
      </c>
      <c r="AA159" s="129">
        <f t="shared" si="3"/>
        <v>0.42</v>
      </c>
      <c r="AB159" s="131" t="str">
        <f t="shared" si="4"/>
        <v>Catastrófico</v>
      </c>
      <c r="AC159" s="129">
        <f>IFERROR(IF(R159="Impacto",(N159-(+N159*U159)),IF(R159="Probabilidad",N159,"")),"")</f>
        <v>1</v>
      </c>
      <c r="AD159" s="131" t="str">
        <f t="shared" si="5"/>
        <v>Extremo</v>
      </c>
      <c r="AE159" s="960" t="s">
        <v>832</v>
      </c>
      <c r="AF159" s="266" t="s">
        <v>8</v>
      </c>
      <c r="AG159" s="231" t="s">
        <v>8</v>
      </c>
      <c r="AH159" s="267" t="s">
        <v>37</v>
      </c>
      <c r="AI159" s="191" t="s">
        <v>1083</v>
      </c>
      <c r="AJ159" s="230" t="s">
        <v>8</v>
      </c>
      <c r="AK159" s="230" t="s">
        <v>8</v>
      </c>
      <c r="AL159" s="183" t="s">
        <v>8</v>
      </c>
      <c r="AM159" s="619"/>
      <c r="AN159" s="584"/>
      <c r="AO159" s="600"/>
      <c r="AP159" s="139"/>
      <c r="AQ159" s="137"/>
      <c r="AR159" s="139"/>
      <c r="AS159" s="137"/>
      <c r="AT159" s="138"/>
      <c r="AU159" s="139"/>
      <c r="AV159" s="137"/>
      <c r="AW159" s="139"/>
      <c r="AX159" s="137"/>
      <c r="AY159" s="138"/>
      <c r="AZ159" s="139"/>
      <c r="BA159" s="137"/>
      <c r="BB159" s="155"/>
      <c r="BC159" s="155"/>
      <c r="BD159" s="156"/>
      <c r="BE159" s="156"/>
      <c r="BF159" s="156"/>
    </row>
    <row r="160" spans="1:58" ht="218.1" customHeight="1">
      <c r="A160" s="957"/>
      <c r="B160" s="971"/>
      <c r="C160" s="899"/>
      <c r="D160" s="899"/>
      <c r="E160" s="899"/>
      <c r="F160" s="899"/>
      <c r="G160" s="899"/>
      <c r="H160" s="899"/>
      <c r="I160" s="899"/>
      <c r="J160" s="899"/>
      <c r="K160" s="899"/>
      <c r="L160" s="899"/>
      <c r="M160" s="899"/>
      <c r="N160" s="899"/>
      <c r="O160" s="899"/>
      <c r="P160" s="191">
        <v>2</v>
      </c>
      <c r="Q160" s="25" t="s">
        <v>1075</v>
      </c>
      <c r="R160" s="144" t="str">
        <f t="shared" si="0"/>
        <v>Probabilidad</v>
      </c>
      <c r="S160" s="145" t="s">
        <v>837</v>
      </c>
      <c r="T160" s="145" t="s">
        <v>828</v>
      </c>
      <c r="U160" s="146" t="str">
        <f t="shared" si="1"/>
        <v>40%</v>
      </c>
      <c r="V160" s="145" t="s">
        <v>829</v>
      </c>
      <c r="W160" s="145" t="s">
        <v>830</v>
      </c>
      <c r="X160" s="145" t="s">
        <v>831</v>
      </c>
      <c r="Y160" s="147">
        <f>IFERROR(IF(AND(R159="Probabilidad",R160="Probabilidad"),(AA159-(+AA159*U160)),IF(R160="Probabilidad",(J159-(+J159*U160)),IF(R160="Impacto",AA159,""))),"")</f>
        <v>0.252</v>
      </c>
      <c r="Z160" s="148" t="str">
        <f t="shared" si="2"/>
        <v>Baja</v>
      </c>
      <c r="AA160" s="146">
        <f t="shared" si="3"/>
        <v>0.252</v>
      </c>
      <c r="AB160" s="148" t="str">
        <f t="shared" si="4"/>
        <v>Catastrófico</v>
      </c>
      <c r="AC160" s="146">
        <f>IFERROR(IF(AND(R159="Impacto",R160="Impacto"),(AC159-(+AC159*U160)),IF(R160="Impacto",($N$135-(+$N$135*U160)),IF(R160="Probabilidad",AC159,""))),"")</f>
        <v>1</v>
      </c>
      <c r="AD160" s="148" t="str">
        <f t="shared" si="5"/>
        <v>Extremo</v>
      </c>
      <c r="AE160" s="961"/>
      <c r="AF160" s="770" t="s">
        <v>1076</v>
      </c>
      <c r="AG160" s="231">
        <v>0.5</v>
      </c>
      <c r="AH160" s="267" t="s">
        <v>1077</v>
      </c>
      <c r="AI160" s="191" t="s">
        <v>1087</v>
      </c>
      <c r="AJ160" s="230">
        <v>44562</v>
      </c>
      <c r="AK160" s="230">
        <v>44895</v>
      </c>
      <c r="AL160" s="231">
        <v>1</v>
      </c>
      <c r="AM160" s="658" t="s">
        <v>2476</v>
      </c>
      <c r="AN160" s="665" t="s">
        <v>2517</v>
      </c>
      <c r="AO160" s="655" t="s">
        <v>2516</v>
      </c>
      <c r="AP160" s="139">
        <v>44683</v>
      </c>
      <c r="AQ160" s="853" t="s">
        <v>3169</v>
      </c>
      <c r="AR160" s="234"/>
      <c r="AS160" s="235"/>
      <c r="AT160" s="189"/>
      <c r="AU160" s="234"/>
      <c r="AV160" s="235"/>
      <c r="AW160" s="234"/>
      <c r="AX160" s="235"/>
      <c r="AY160" s="189"/>
      <c r="AZ160" s="234"/>
      <c r="BA160" s="235"/>
      <c r="BB160" s="155"/>
      <c r="BC160" s="156"/>
      <c r="BD160" s="156"/>
      <c r="BE160" s="156"/>
      <c r="BF160" s="156"/>
    </row>
    <row r="161" spans="1:58" ht="159.75" customHeight="1">
      <c r="A161" s="957"/>
      <c r="B161" s="971"/>
      <c r="C161" s="899"/>
      <c r="D161" s="899"/>
      <c r="E161" s="899"/>
      <c r="F161" s="899"/>
      <c r="G161" s="899"/>
      <c r="H161" s="899"/>
      <c r="I161" s="899"/>
      <c r="J161" s="899"/>
      <c r="K161" s="899"/>
      <c r="L161" s="899"/>
      <c r="M161" s="899"/>
      <c r="N161" s="899"/>
      <c r="O161" s="899"/>
      <c r="P161" s="191">
        <v>3</v>
      </c>
      <c r="Q161" s="143" t="s">
        <v>1079</v>
      </c>
      <c r="R161" s="144" t="str">
        <f t="shared" si="0"/>
        <v>Impacto</v>
      </c>
      <c r="S161" s="145" t="s">
        <v>841</v>
      </c>
      <c r="T161" s="145" t="s">
        <v>828</v>
      </c>
      <c r="U161" s="146" t="str">
        <f t="shared" si="1"/>
        <v>25%</v>
      </c>
      <c r="V161" s="145" t="s">
        <v>829</v>
      </c>
      <c r="W161" s="145" t="s">
        <v>830</v>
      </c>
      <c r="X161" s="145" t="s">
        <v>831</v>
      </c>
      <c r="Y161" s="147">
        <f>IFERROR(IF(AND(R160="Probabilidad",R161="Probabilidad"),(AA160-(+AA160*U161)),IF(R161="Probabilidad",(J159-(+J159*U161)),IF(R161="Impacto",AA160,""))),"")</f>
        <v>0.252</v>
      </c>
      <c r="Z161" s="148" t="str">
        <f t="shared" si="2"/>
        <v>Baja</v>
      </c>
      <c r="AA161" s="146">
        <f t="shared" si="3"/>
        <v>0.252</v>
      </c>
      <c r="AB161" s="148" t="str">
        <f t="shared" si="4"/>
        <v>Mayor</v>
      </c>
      <c r="AC161" s="146">
        <f t="shared" ref="AC161:AC164" si="35">IFERROR(IF(AND(R160="Impacto",R161="Impacto"),(AC160-(+AC160*U161)),IF(AND(R160="Probabilidad",R161="Impacto"),(AC159-(+AC159*U161)),IF(R161="Probabilidad",AC160,""))),"")</f>
        <v>0.75</v>
      </c>
      <c r="AD161" s="148" t="str">
        <f t="shared" si="5"/>
        <v>Alto</v>
      </c>
      <c r="AE161" s="961"/>
      <c r="AF161" s="266" t="s">
        <v>8</v>
      </c>
      <c r="AG161" s="231" t="s">
        <v>8</v>
      </c>
      <c r="AH161" s="267" t="s">
        <v>37</v>
      </c>
      <c r="AI161" s="191" t="s">
        <v>1083</v>
      </c>
      <c r="AJ161" s="230" t="s">
        <v>8</v>
      </c>
      <c r="AK161" s="230" t="s">
        <v>8</v>
      </c>
      <c r="AL161" s="183" t="s">
        <v>8</v>
      </c>
      <c r="AM161" s="724"/>
      <c r="AN161" s="665"/>
      <c r="AO161" s="655"/>
      <c r="AP161" s="234"/>
      <c r="AQ161" s="235"/>
      <c r="AR161" s="234"/>
      <c r="AS161" s="235"/>
      <c r="AT161" s="189"/>
      <c r="AU161" s="234"/>
      <c r="AV161" s="235"/>
      <c r="AW161" s="234"/>
      <c r="AX161" s="235"/>
      <c r="AY161" s="189"/>
      <c r="AZ161" s="234"/>
      <c r="BA161" s="235"/>
      <c r="BB161" s="155"/>
      <c r="BC161" s="156"/>
      <c r="BD161" s="156"/>
      <c r="BE161" s="156"/>
      <c r="BF161" s="156"/>
    </row>
    <row r="162" spans="1:58" ht="21" customHeight="1">
      <c r="A162" s="957"/>
      <c r="B162" s="971"/>
      <c r="C162" s="899"/>
      <c r="D162" s="899"/>
      <c r="E162" s="899"/>
      <c r="F162" s="899"/>
      <c r="G162" s="899"/>
      <c r="H162" s="899"/>
      <c r="I162" s="899"/>
      <c r="J162" s="899"/>
      <c r="K162" s="899"/>
      <c r="L162" s="899"/>
      <c r="M162" s="899"/>
      <c r="N162" s="899"/>
      <c r="O162" s="899"/>
      <c r="P162" s="191"/>
      <c r="Q162" s="143"/>
      <c r="R162" s="144" t="str">
        <f t="shared" si="0"/>
        <v/>
      </c>
      <c r="S162" s="145"/>
      <c r="T162" s="145"/>
      <c r="U162" s="146" t="str">
        <f t="shared" si="1"/>
        <v/>
      </c>
      <c r="V162" s="145"/>
      <c r="W162" s="145"/>
      <c r="X162" s="145"/>
      <c r="Y162" s="147" t="str">
        <f>IFERROR(IF(AND(R161="Probabilidad",R162="Probabilidad"),(AA161-(+AA161*U162)),IF(R162="Probabilidad",(J159-(+J159*U162)),IF(R162="Impacto",AA161,""))),"")</f>
        <v/>
      </c>
      <c r="Z162" s="148" t="str">
        <f t="shared" si="2"/>
        <v/>
      </c>
      <c r="AA162" s="146" t="str">
        <f t="shared" si="3"/>
        <v/>
      </c>
      <c r="AB162" s="148" t="str">
        <f t="shared" si="4"/>
        <v/>
      </c>
      <c r="AC162" s="146" t="str">
        <f t="shared" si="35"/>
        <v/>
      </c>
      <c r="AD162" s="148" t="str">
        <f t="shared" si="5"/>
        <v/>
      </c>
      <c r="AE162" s="961"/>
      <c r="AF162" s="188"/>
      <c r="AG162" s="189"/>
      <c r="AH162" s="190"/>
      <c r="AI162" s="191"/>
      <c r="AJ162" s="190"/>
      <c r="AK162" s="190"/>
      <c r="AL162" s="190"/>
      <c r="AM162" s="724"/>
      <c r="AN162" s="665"/>
      <c r="AO162" s="655"/>
      <c r="AP162" s="234"/>
      <c r="AQ162" s="235"/>
      <c r="AR162" s="234"/>
      <c r="AS162" s="235"/>
      <c r="AT162" s="189"/>
      <c r="AU162" s="234"/>
      <c r="AV162" s="235"/>
      <c r="AW162" s="234"/>
      <c r="AX162" s="235"/>
      <c r="AY162" s="189"/>
      <c r="AZ162" s="234"/>
      <c r="BA162" s="235"/>
      <c r="BB162" s="155"/>
      <c r="BC162" s="156"/>
      <c r="BD162" s="156"/>
      <c r="BE162" s="156"/>
      <c r="BF162" s="156"/>
    </row>
    <row r="163" spans="1:58" ht="21" customHeight="1">
      <c r="A163" s="957"/>
      <c r="B163" s="971"/>
      <c r="C163" s="899"/>
      <c r="D163" s="899"/>
      <c r="E163" s="899"/>
      <c r="F163" s="899"/>
      <c r="G163" s="899"/>
      <c r="H163" s="899"/>
      <c r="I163" s="899"/>
      <c r="J163" s="899"/>
      <c r="K163" s="899"/>
      <c r="L163" s="899"/>
      <c r="M163" s="899"/>
      <c r="N163" s="899"/>
      <c r="O163" s="899"/>
      <c r="P163" s="191"/>
      <c r="Q163" s="143"/>
      <c r="R163" s="144" t="str">
        <f t="shared" si="0"/>
        <v/>
      </c>
      <c r="S163" s="145"/>
      <c r="T163" s="145"/>
      <c r="U163" s="146" t="str">
        <f t="shared" si="1"/>
        <v/>
      </c>
      <c r="V163" s="145"/>
      <c r="W163" s="145"/>
      <c r="X163" s="145"/>
      <c r="Y163" s="147" t="str">
        <f>IFERROR(IF(AND(R162="Probabilidad",R163="Probabilidad"),(AA162-(+AA162*U163)),IF(R163="Probabilidad",(J159-(+J159*U163)),IF(R163="Impacto",AA162,""))),"")</f>
        <v/>
      </c>
      <c r="Z163" s="148" t="str">
        <f t="shared" si="2"/>
        <v/>
      </c>
      <c r="AA163" s="146" t="str">
        <f t="shared" si="3"/>
        <v/>
      </c>
      <c r="AB163" s="148" t="str">
        <f t="shared" si="4"/>
        <v/>
      </c>
      <c r="AC163" s="146" t="str">
        <f t="shared" si="35"/>
        <v/>
      </c>
      <c r="AD163" s="148" t="str">
        <f t="shared" si="5"/>
        <v/>
      </c>
      <c r="AE163" s="961"/>
      <c r="AF163" s="188"/>
      <c r="AG163" s="189"/>
      <c r="AH163" s="190"/>
      <c r="AI163" s="191"/>
      <c r="AJ163" s="190"/>
      <c r="AK163" s="190"/>
      <c r="AL163" s="190"/>
      <c r="AM163" s="724"/>
      <c r="AN163" s="665"/>
      <c r="AO163" s="655"/>
      <c r="AP163" s="234"/>
      <c r="AQ163" s="235"/>
      <c r="AR163" s="234"/>
      <c r="AS163" s="235"/>
      <c r="AT163" s="189"/>
      <c r="AU163" s="234"/>
      <c r="AV163" s="235"/>
      <c r="AW163" s="234"/>
      <c r="AX163" s="235"/>
      <c r="AY163" s="189"/>
      <c r="AZ163" s="234"/>
      <c r="BA163" s="235"/>
      <c r="BB163" s="155"/>
      <c r="BC163" s="156"/>
      <c r="BD163" s="156"/>
      <c r="BE163" s="156"/>
      <c r="BF163" s="156"/>
    </row>
    <row r="164" spans="1:58" ht="21" customHeight="1" thickBot="1">
      <c r="A164" s="958"/>
      <c r="B164" s="972"/>
      <c r="C164" s="953"/>
      <c r="D164" s="953"/>
      <c r="E164" s="953"/>
      <c r="F164" s="953"/>
      <c r="G164" s="953"/>
      <c r="H164" s="953"/>
      <c r="I164" s="953"/>
      <c r="J164" s="953"/>
      <c r="K164" s="953"/>
      <c r="L164" s="953"/>
      <c r="M164" s="953"/>
      <c r="N164" s="953"/>
      <c r="O164" s="953"/>
      <c r="P164" s="202"/>
      <c r="Q164" s="169"/>
      <c r="R164" s="170" t="str">
        <f t="shared" si="0"/>
        <v/>
      </c>
      <c r="S164" s="171"/>
      <c r="T164" s="171"/>
      <c r="U164" s="172" t="str">
        <f t="shared" si="1"/>
        <v/>
      </c>
      <c r="V164" s="171"/>
      <c r="W164" s="171"/>
      <c r="X164" s="171"/>
      <c r="Y164" s="173" t="str">
        <f>IFERROR(IF(AND(R163="Probabilidad",R164="Probabilidad"),(AA163-(+AA163*U164)),IF(R164="Probabilidad",(J159-(+J159*U164)),IF(R164="Impacto",AA163,""))),"")</f>
        <v/>
      </c>
      <c r="Z164" s="174" t="str">
        <f t="shared" si="2"/>
        <v/>
      </c>
      <c r="AA164" s="172" t="str">
        <f t="shared" si="3"/>
        <v/>
      </c>
      <c r="AB164" s="174" t="str">
        <f t="shared" si="4"/>
        <v/>
      </c>
      <c r="AC164" s="172" t="str">
        <f t="shared" si="35"/>
        <v/>
      </c>
      <c r="AD164" s="174" t="str">
        <f t="shared" si="5"/>
        <v/>
      </c>
      <c r="AE164" s="962"/>
      <c r="AF164" s="205"/>
      <c r="AG164" s="172"/>
      <c r="AH164" s="206"/>
      <c r="AI164" s="202"/>
      <c r="AJ164" s="206"/>
      <c r="AK164" s="206"/>
      <c r="AL164" s="195"/>
      <c r="AM164" s="724"/>
      <c r="AN164" s="665"/>
      <c r="AO164" s="655"/>
      <c r="AP164" s="234"/>
      <c r="AQ164" s="235"/>
      <c r="AR164" s="234"/>
      <c r="AS164" s="235"/>
      <c r="AT164" s="189"/>
      <c r="AU164" s="234"/>
      <c r="AV164" s="235"/>
      <c r="AW164" s="234"/>
      <c r="AX164" s="235"/>
      <c r="AY164" s="189"/>
      <c r="AZ164" s="234"/>
      <c r="BA164" s="235"/>
      <c r="BB164" s="155"/>
      <c r="BC164" s="156"/>
      <c r="BD164" s="156"/>
      <c r="BE164" s="156"/>
      <c r="BF164" s="156"/>
    </row>
    <row r="165" spans="1:58" ht="159.75" customHeight="1">
      <c r="A165" s="1023">
        <v>22</v>
      </c>
      <c r="B165" s="970" t="s">
        <v>615</v>
      </c>
      <c r="C165" s="952" t="s">
        <v>873</v>
      </c>
      <c r="D165" s="1022" t="s">
        <v>1067</v>
      </c>
      <c r="E165" s="1022" t="s">
        <v>1068</v>
      </c>
      <c r="F165" s="1017" t="s">
        <v>1069</v>
      </c>
      <c r="G165" s="952" t="s">
        <v>1070</v>
      </c>
      <c r="H165" s="952">
        <v>365</v>
      </c>
      <c r="I165" s="954" t="str">
        <f>IF(H165&lt;=0,"",IF(H165&lt;=2,"Muy Baja",IF(H165&lt;=24,"Baja",IF(H165&lt;=500,"Media",IF(H165&lt;=5000,"Alta","Muy Alta")))))</f>
        <v>Media</v>
      </c>
      <c r="J165" s="955">
        <f>IF(I165="","",IF(I165="Muy Baja",0.2,IF(I165="Baja",0.4,IF(I165="Media",0.6,IF(I165="Alta",0.8,IF(I165="Muy Alta",1,))))))</f>
        <v>0.6</v>
      </c>
      <c r="K165" s="955" t="s">
        <v>864</v>
      </c>
      <c r="L165" s="955" t="str">
        <f>IF(NOT(ISERROR(MATCH(K165,'[1]Tabla Impacto'!$B$221:$B$223,0))),'[1]Tabla Impacto'!$F$223&amp;"Por favor no seleccionar los criterios de impacto(Afectación Económica o presupuestal y Pérdida Reputacional)",K165)</f>
        <v xml:space="preserve">     El riesgo afecta la imagen de la entidad a nivel nacional, con efecto publicitarios sostenible a nivel país</v>
      </c>
      <c r="M165" s="954" t="str">
        <f>IF(OR(K165='Tabla Impacto'!$C$11,K165='Tabla Impacto'!$D$11),"Leve",IF(OR(K165='Tabla Impacto'!$C$12,K165='Tabla Impacto'!$D$12),"Menor",IF(OR(K165='Tabla Impacto'!$C$13,K165='Tabla Impacto'!$D$13),"Moderado",IF(OR(K165='Tabla Impacto'!$C$14,K165='Tabla Impacto'!$D$14),"Mayor",IF(OR(K165='Tabla Impacto'!$C$15,K165='Tabla Impacto'!$D$15),"Catastrófico","")))))</f>
        <v>Catastrófico</v>
      </c>
      <c r="N165" s="955">
        <f>IF(M165="","",IF(M165="Leve",0.2,IF(M165="Menor",0.4,IF(M165="Moderado",0.6,IF(M165="Mayor",0.8,IF(M165="Catastrófico",1,))))))</f>
        <v>1</v>
      </c>
      <c r="O165" s="954" t="str">
        <f>IF(OR(AND(I165="Muy Baja",M165="Leve"),AND(I165="Muy Baja",M165="Menor"),AND(I165="Baja",M165="Leve")),"Bajo",IF(OR(AND(I165="Muy baja",M165="Moderado"),AND(I165="Baja",M165="Menor"),AND(I165="Baja",M165="Moderado"),AND(I165="Media",M165="Leve"),AND(I165="Media",M165="Menor"),AND(I165="Media",M165="Moderado"),AND(I165="Alta",M165="Leve"),AND(I165="Alta",M165="Menor")),"Moderado",IF(OR(AND(I165="Muy Baja",M165="Mayor"),AND(I165="Baja",M165="Mayor"),AND(I165="Media",M165="Mayor"),AND(I165="Alta",M165="Moderado"),AND(I165="Alta",M165="Mayor"),AND(I165="Muy Alta",M165="Leve"),AND(I165="Muy Alta",M165="Menor"),AND(I165="Muy Alta",M165="Moderado"),AND(I165="Muy Alta",M165="Mayor")),"Alto",IF(OR(AND(I165="Muy Baja",M165="Catastrófico"),AND(I165="Baja",M165="Catastrófico"),AND(I165="Media",M165="Catastrófico"),AND(I165="Alta",M165="Catastrófico"),AND(I165="Muy Alta",M165="Catastrófico")),"Extremo",""))))</f>
        <v>Extremo</v>
      </c>
      <c r="P165" s="144">
        <v>1</v>
      </c>
      <c r="Q165" s="265" t="s">
        <v>1071</v>
      </c>
      <c r="R165" s="127" t="str">
        <f t="shared" si="0"/>
        <v>Probabilidad</v>
      </c>
      <c r="S165" s="128" t="s">
        <v>827</v>
      </c>
      <c r="T165" s="128" t="s">
        <v>828</v>
      </c>
      <c r="U165" s="129" t="str">
        <f t="shared" si="1"/>
        <v>30%</v>
      </c>
      <c r="V165" s="128" t="s">
        <v>829</v>
      </c>
      <c r="W165" s="128" t="s">
        <v>830</v>
      </c>
      <c r="X165" s="128" t="s">
        <v>831</v>
      </c>
      <c r="Y165" s="130">
        <f>IFERROR(IF(R165="Probabilidad",(J165-(+J165*U165)),IF(R165="Impacto",J165,"")),"")</f>
        <v>0.42</v>
      </c>
      <c r="Z165" s="131" t="str">
        <f t="shared" si="2"/>
        <v>Media</v>
      </c>
      <c r="AA165" s="129">
        <f t="shared" si="3"/>
        <v>0.42</v>
      </c>
      <c r="AB165" s="131" t="str">
        <f t="shared" si="4"/>
        <v>Catastrófico</v>
      </c>
      <c r="AC165" s="129">
        <f>IFERROR(IF(R165="Impacto",(N165-(+N165*U165)),IF(R165="Probabilidad",N165,"")),"")</f>
        <v>1</v>
      </c>
      <c r="AD165" s="131" t="str">
        <f t="shared" si="5"/>
        <v>Extremo</v>
      </c>
      <c r="AE165" s="960" t="s">
        <v>832</v>
      </c>
      <c r="AF165" s="266" t="s">
        <v>8</v>
      </c>
      <c r="AG165" s="231" t="s">
        <v>8</v>
      </c>
      <c r="AH165" s="267" t="s">
        <v>37</v>
      </c>
      <c r="AI165" s="191" t="s">
        <v>1083</v>
      </c>
      <c r="AJ165" s="230" t="s">
        <v>8</v>
      </c>
      <c r="AK165" s="230" t="s">
        <v>8</v>
      </c>
      <c r="AL165" s="183" t="s">
        <v>8</v>
      </c>
      <c r="AM165" s="619"/>
      <c r="AN165" s="584"/>
      <c r="AO165" s="600"/>
      <c r="AP165" s="139"/>
      <c r="AQ165" s="137"/>
      <c r="AR165" s="139"/>
      <c r="AS165" s="137"/>
      <c r="AT165" s="138"/>
      <c r="AU165" s="139"/>
      <c r="AV165" s="137"/>
      <c r="AW165" s="139"/>
      <c r="AX165" s="137"/>
      <c r="AY165" s="138"/>
      <c r="AZ165" s="139"/>
      <c r="BA165" s="137"/>
      <c r="BB165" s="155"/>
      <c r="BC165" s="155"/>
      <c r="BD165" s="156"/>
      <c r="BE165" s="156"/>
      <c r="BF165" s="156"/>
    </row>
    <row r="166" spans="1:58" ht="159.75" customHeight="1">
      <c r="A166" s="957"/>
      <c r="B166" s="971"/>
      <c r="C166" s="899"/>
      <c r="D166" s="899"/>
      <c r="E166" s="899"/>
      <c r="F166" s="899"/>
      <c r="G166" s="899"/>
      <c r="H166" s="899"/>
      <c r="I166" s="899"/>
      <c r="J166" s="899"/>
      <c r="K166" s="899"/>
      <c r="L166" s="899"/>
      <c r="M166" s="899"/>
      <c r="N166" s="899"/>
      <c r="O166" s="899"/>
      <c r="P166" s="191">
        <v>2</v>
      </c>
      <c r="Q166" s="25" t="s">
        <v>1075</v>
      </c>
      <c r="R166" s="144" t="str">
        <f t="shared" si="0"/>
        <v>Probabilidad</v>
      </c>
      <c r="S166" s="145" t="s">
        <v>837</v>
      </c>
      <c r="T166" s="145" t="s">
        <v>828</v>
      </c>
      <c r="U166" s="146" t="str">
        <f t="shared" si="1"/>
        <v>40%</v>
      </c>
      <c r="V166" s="145" t="s">
        <v>829</v>
      </c>
      <c r="W166" s="145" t="s">
        <v>830</v>
      </c>
      <c r="X166" s="145" t="s">
        <v>831</v>
      </c>
      <c r="Y166" s="147">
        <f>IFERROR(IF(AND(R165="Probabilidad",R166="Probabilidad"),(AA165-(+AA165*U166)),IF(R166="Probabilidad",(J165-(+J165*U166)),IF(R166="Impacto",AA165,""))),"")</f>
        <v>0.252</v>
      </c>
      <c r="Z166" s="148" t="str">
        <f t="shared" si="2"/>
        <v>Baja</v>
      </c>
      <c r="AA166" s="146">
        <f t="shared" si="3"/>
        <v>0.252</v>
      </c>
      <c r="AB166" s="148" t="str">
        <f t="shared" si="4"/>
        <v>Catastrófico</v>
      </c>
      <c r="AC166" s="146">
        <f>IFERROR(IF(AND(R165="Impacto",R166="Impacto"),(AC165-(+AC165*U166)),IF(R166="Impacto",($N$135-(+$N$135*U166)),IF(R166="Probabilidad",AC165,""))),"")</f>
        <v>1</v>
      </c>
      <c r="AD166" s="148" t="str">
        <f t="shared" si="5"/>
        <v>Extremo</v>
      </c>
      <c r="AE166" s="961"/>
      <c r="AF166" s="770" t="s">
        <v>1076</v>
      </c>
      <c r="AG166" s="231">
        <v>0.5</v>
      </c>
      <c r="AH166" s="267" t="s">
        <v>1077</v>
      </c>
      <c r="AI166" s="191" t="s">
        <v>1088</v>
      </c>
      <c r="AJ166" s="230">
        <v>44562</v>
      </c>
      <c r="AK166" s="230">
        <v>44895</v>
      </c>
      <c r="AL166" s="231">
        <v>1</v>
      </c>
      <c r="AM166" s="660" t="s">
        <v>2477</v>
      </c>
      <c r="AN166" s="732" t="s">
        <v>2528</v>
      </c>
      <c r="AO166" s="698" t="s">
        <v>3097</v>
      </c>
      <c r="AP166" s="139">
        <v>44683</v>
      </c>
      <c r="AQ166" s="852" t="s">
        <v>3168</v>
      </c>
      <c r="AR166" s="234"/>
      <c r="AS166" s="235"/>
      <c r="AT166" s="189"/>
      <c r="AU166" s="234"/>
      <c r="AV166" s="235"/>
      <c r="AW166" s="234"/>
      <c r="AX166" s="235"/>
      <c r="AY166" s="189"/>
      <c r="AZ166" s="234"/>
      <c r="BA166" s="235"/>
      <c r="BB166" s="155"/>
      <c r="BC166" s="156"/>
      <c r="BD166" s="156"/>
      <c r="BE166" s="156"/>
      <c r="BF166" s="156"/>
    </row>
    <row r="167" spans="1:58" ht="159.75" customHeight="1">
      <c r="A167" s="957"/>
      <c r="B167" s="971"/>
      <c r="C167" s="899"/>
      <c r="D167" s="899"/>
      <c r="E167" s="899"/>
      <c r="F167" s="899"/>
      <c r="G167" s="899"/>
      <c r="H167" s="899"/>
      <c r="I167" s="899"/>
      <c r="J167" s="899"/>
      <c r="K167" s="899"/>
      <c r="L167" s="899"/>
      <c r="M167" s="899"/>
      <c r="N167" s="899"/>
      <c r="O167" s="899"/>
      <c r="P167" s="191">
        <v>3</v>
      </c>
      <c r="Q167" s="143" t="s">
        <v>1079</v>
      </c>
      <c r="R167" s="144" t="str">
        <f t="shared" si="0"/>
        <v>Impacto</v>
      </c>
      <c r="S167" s="145" t="s">
        <v>841</v>
      </c>
      <c r="T167" s="145" t="s">
        <v>828</v>
      </c>
      <c r="U167" s="146" t="str">
        <f t="shared" si="1"/>
        <v>25%</v>
      </c>
      <c r="V167" s="145" t="s">
        <v>829</v>
      </c>
      <c r="W167" s="145" t="s">
        <v>830</v>
      </c>
      <c r="X167" s="145" t="s">
        <v>831</v>
      </c>
      <c r="Y167" s="147">
        <f>IFERROR(IF(AND(R166="Probabilidad",R167="Probabilidad"),(AA166-(+AA166*U167)),IF(R167="Probabilidad",(J165-(+J165*U167)),IF(R167="Impacto",AA166,""))),"")</f>
        <v>0.252</v>
      </c>
      <c r="Z167" s="148" t="str">
        <f t="shared" si="2"/>
        <v>Baja</v>
      </c>
      <c r="AA167" s="146">
        <f t="shared" si="3"/>
        <v>0.252</v>
      </c>
      <c r="AB167" s="148" t="str">
        <f t="shared" si="4"/>
        <v>Mayor</v>
      </c>
      <c r="AC167" s="146">
        <f t="shared" ref="AC167:AC170" si="36">IFERROR(IF(AND(R166="Impacto",R167="Impacto"),(AC166-(+AC166*U167)),IF(AND(R166="Probabilidad",R167="Impacto"),(AC165-(+AC165*U167)),IF(R167="Probabilidad",AC166,""))),"")</f>
        <v>0.75</v>
      </c>
      <c r="AD167" s="148" t="str">
        <f t="shared" si="5"/>
        <v>Alto</v>
      </c>
      <c r="AE167" s="961"/>
      <c r="AF167" s="266" t="s">
        <v>8</v>
      </c>
      <c r="AG167" s="231" t="s">
        <v>8</v>
      </c>
      <c r="AH167" s="267" t="s">
        <v>37</v>
      </c>
      <c r="AI167" s="191" t="s">
        <v>1083</v>
      </c>
      <c r="AJ167" s="230" t="s">
        <v>8</v>
      </c>
      <c r="AK167" s="230" t="s">
        <v>8</v>
      </c>
      <c r="AL167" s="183" t="s">
        <v>8</v>
      </c>
      <c r="AM167" s="724"/>
      <c r="AN167" s="665"/>
      <c r="AO167" s="655"/>
      <c r="AP167" s="234"/>
      <c r="AQ167" s="235"/>
      <c r="AR167" s="234"/>
      <c r="AS167" s="235"/>
      <c r="AT167" s="189"/>
      <c r="AU167" s="234"/>
      <c r="AV167" s="235"/>
      <c r="AW167" s="234"/>
      <c r="AX167" s="235"/>
      <c r="AY167" s="189"/>
      <c r="AZ167" s="234"/>
      <c r="BA167" s="235"/>
      <c r="BB167" s="155"/>
      <c r="BC167" s="156"/>
      <c r="BD167" s="156"/>
      <c r="BE167" s="156"/>
      <c r="BF167" s="156"/>
    </row>
    <row r="168" spans="1:58" ht="21" customHeight="1">
      <c r="A168" s="957"/>
      <c r="B168" s="971"/>
      <c r="C168" s="899"/>
      <c r="D168" s="899"/>
      <c r="E168" s="899"/>
      <c r="F168" s="899"/>
      <c r="G168" s="899"/>
      <c r="H168" s="899"/>
      <c r="I168" s="899"/>
      <c r="J168" s="899"/>
      <c r="K168" s="899"/>
      <c r="L168" s="899"/>
      <c r="M168" s="899"/>
      <c r="N168" s="899"/>
      <c r="O168" s="899"/>
      <c r="P168" s="191"/>
      <c r="Q168" s="143"/>
      <c r="R168" s="144" t="str">
        <f t="shared" si="0"/>
        <v/>
      </c>
      <c r="S168" s="145"/>
      <c r="T168" s="145"/>
      <c r="U168" s="146" t="str">
        <f t="shared" si="1"/>
        <v/>
      </c>
      <c r="V168" s="145"/>
      <c r="W168" s="145"/>
      <c r="X168" s="145"/>
      <c r="Y168" s="147" t="str">
        <f>IFERROR(IF(AND(R167="Probabilidad",R168="Probabilidad"),(AA167-(+AA167*U168)),IF(R168="Probabilidad",(J165-(+J165*U168)),IF(R168="Impacto",AA167,""))),"")</f>
        <v/>
      </c>
      <c r="Z168" s="148" t="str">
        <f t="shared" si="2"/>
        <v/>
      </c>
      <c r="AA168" s="146" t="str">
        <f t="shared" si="3"/>
        <v/>
      </c>
      <c r="AB168" s="148" t="str">
        <f t="shared" si="4"/>
        <v/>
      </c>
      <c r="AC168" s="146" t="str">
        <f t="shared" si="36"/>
        <v/>
      </c>
      <c r="AD168" s="148" t="str">
        <f t="shared" si="5"/>
        <v/>
      </c>
      <c r="AE168" s="961"/>
      <c r="AF168" s="188"/>
      <c r="AG168" s="189"/>
      <c r="AH168" s="190"/>
      <c r="AI168" s="191"/>
      <c r="AJ168" s="190"/>
      <c r="AK168" s="190"/>
      <c r="AL168" s="190"/>
      <c r="AM168" s="724"/>
      <c r="AN168" s="665"/>
      <c r="AO168" s="655"/>
      <c r="AP168" s="234"/>
      <c r="AQ168" s="235"/>
      <c r="AR168" s="234"/>
      <c r="AS168" s="235"/>
      <c r="AT168" s="189"/>
      <c r="AU168" s="234"/>
      <c r="AV168" s="235"/>
      <c r="AW168" s="234"/>
      <c r="AX168" s="235"/>
      <c r="AY168" s="189"/>
      <c r="AZ168" s="234"/>
      <c r="BA168" s="235"/>
      <c r="BB168" s="155"/>
      <c r="BC168" s="156"/>
      <c r="BD168" s="156"/>
      <c r="BE168" s="156"/>
      <c r="BF168" s="156"/>
    </row>
    <row r="169" spans="1:58" ht="21" customHeight="1">
      <c r="A169" s="957"/>
      <c r="B169" s="971"/>
      <c r="C169" s="899"/>
      <c r="D169" s="899"/>
      <c r="E169" s="899"/>
      <c r="F169" s="899"/>
      <c r="G169" s="899"/>
      <c r="H169" s="899"/>
      <c r="I169" s="899"/>
      <c r="J169" s="899"/>
      <c r="K169" s="899"/>
      <c r="L169" s="899"/>
      <c r="M169" s="899"/>
      <c r="N169" s="899"/>
      <c r="O169" s="899"/>
      <c r="P169" s="191"/>
      <c r="Q169" s="143"/>
      <c r="R169" s="144" t="str">
        <f t="shared" si="0"/>
        <v/>
      </c>
      <c r="S169" s="145"/>
      <c r="T169" s="145"/>
      <c r="U169" s="146" t="str">
        <f t="shared" si="1"/>
        <v/>
      </c>
      <c r="V169" s="145"/>
      <c r="W169" s="145"/>
      <c r="X169" s="145"/>
      <c r="Y169" s="147" t="str">
        <f>IFERROR(IF(AND(R168="Probabilidad",R169="Probabilidad"),(AA168-(+AA168*U169)),IF(R169="Probabilidad",(J165-(+J165*U169)),IF(R169="Impacto",AA168,""))),"")</f>
        <v/>
      </c>
      <c r="Z169" s="148" t="str">
        <f t="shared" si="2"/>
        <v/>
      </c>
      <c r="AA169" s="146" t="str">
        <f t="shared" si="3"/>
        <v/>
      </c>
      <c r="AB169" s="148" t="str">
        <f t="shared" si="4"/>
        <v/>
      </c>
      <c r="AC169" s="146" t="str">
        <f t="shared" si="36"/>
        <v/>
      </c>
      <c r="AD169" s="148" t="str">
        <f t="shared" si="5"/>
        <v/>
      </c>
      <c r="AE169" s="961"/>
      <c r="AF169" s="188"/>
      <c r="AG169" s="189"/>
      <c r="AH169" s="190"/>
      <c r="AI169" s="191"/>
      <c r="AJ169" s="190"/>
      <c r="AK169" s="190"/>
      <c r="AL169" s="190"/>
      <c r="AM169" s="724"/>
      <c r="AN169" s="665"/>
      <c r="AO169" s="655"/>
      <c r="AP169" s="234"/>
      <c r="AQ169" s="235"/>
      <c r="AR169" s="234"/>
      <c r="AS169" s="235"/>
      <c r="AT169" s="189"/>
      <c r="AU169" s="234"/>
      <c r="AV169" s="235"/>
      <c r="AW169" s="234"/>
      <c r="AX169" s="235"/>
      <c r="AY169" s="189"/>
      <c r="AZ169" s="234"/>
      <c r="BA169" s="235"/>
      <c r="BB169" s="155"/>
      <c r="BC169" s="156"/>
      <c r="BD169" s="156"/>
      <c r="BE169" s="156"/>
      <c r="BF169" s="156"/>
    </row>
    <row r="170" spans="1:58" ht="21" customHeight="1" thickBot="1">
      <c r="A170" s="958"/>
      <c r="B170" s="972"/>
      <c r="C170" s="953"/>
      <c r="D170" s="953"/>
      <c r="E170" s="953"/>
      <c r="F170" s="953"/>
      <c r="G170" s="953"/>
      <c r="H170" s="953"/>
      <c r="I170" s="953"/>
      <c r="J170" s="953"/>
      <c r="K170" s="953"/>
      <c r="L170" s="953"/>
      <c r="M170" s="953"/>
      <c r="N170" s="953"/>
      <c r="O170" s="953"/>
      <c r="P170" s="202"/>
      <c r="Q170" s="169"/>
      <c r="R170" s="170" t="str">
        <f t="shared" si="0"/>
        <v/>
      </c>
      <c r="S170" s="171"/>
      <c r="T170" s="171"/>
      <c r="U170" s="172" t="str">
        <f t="shared" si="1"/>
        <v/>
      </c>
      <c r="V170" s="171"/>
      <c r="W170" s="171"/>
      <c r="X170" s="171"/>
      <c r="Y170" s="173" t="str">
        <f>IFERROR(IF(AND(R169="Probabilidad",R170="Probabilidad"),(AA169-(+AA169*U170)),IF(R170="Probabilidad",(J165-(+J165*U170)),IF(R170="Impacto",AA169,""))),"")</f>
        <v/>
      </c>
      <c r="Z170" s="174" t="str">
        <f t="shared" si="2"/>
        <v/>
      </c>
      <c r="AA170" s="172" t="str">
        <f t="shared" si="3"/>
        <v/>
      </c>
      <c r="AB170" s="174" t="str">
        <f t="shared" si="4"/>
        <v/>
      </c>
      <c r="AC170" s="172" t="str">
        <f t="shared" si="36"/>
        <v/>
      </c>
      <c r="AD170" s="174" t="str">
        <f t="shared" si="5"/>
        <v/>
      </c>
      <c r="AE170" s="962"/>
      <c r="AF170" s="205"/>
      <c r="AG170" s="172"/>
      <c r="AH170" s="206"/>
      <c r="AI170" s="202"/>
      <c r="AJ170" s="206"/>
      <c r="AK170" s="206"/>
      <c r="AL170" s="195"/>
      <c r="AM170" s="724"/>
      <c r="AN170" s="665"/>
      <c r="AO170" s="655"/>
      <c r="AP170" s="234"/>
      <c r="AQ170" s="235"/>
      <c r="AR170" s="234"/>
      <c r="AS170" s="235"/>
      <c r="AT170" s="189"/>
      <c r="AU170" s="234"/>
      <c r="AV170" s="235"/>
      <c r="AW170" s="234"/>
      <c r="AX170" s="235"/>
      <c r="AY170" s="189"/>
      <c r="AZ170" s="234"/>
      <c r="BA170" s="235"/>
      <c r="BB170" s="155"/>
      <c r="BC170" s="156"/>
      <c r="BD170" s="156"/>
      <c r="BE170" s="156"/>
      <c r="BF170" s="156"/>
    </row>
    <row r="171" spans="1:58" ht="159.75" customHeight="1">
      <c r="A171" s="1024">
        <v>23</v>
      </c>
      <c r="B171" s="981" t="s">
        <v>615</v>
      </c>
      <c r="C171" s="982" t="s">
        <v>820</v>
      </c>
      <c r="D171" s="982" t="s">
        <v>1089</v>
      </c>
      <c r="E171" s="982" t="s">
        <v>1090</v>
      </c>
      <c r="F171" s="982" t="s">
        <v>1091</v>
      </c>
      <c r="G171" s="982" t="s">
        <v>1070</v>
      </c>
      <c r="H171" s="982">
        <v>365</v>
      </c>
      <c r="I171" s="978" t="str">
        <f>IF(H171&lt;=0,"",IF(H171&lt;=2,"Muy Baja",IF(H171&lt;=24,"Baja",IF(H171&lt;=500,"Media",IF(H171&lt;=5000,"Alta","Muy Alta")))))</f>
        <v>Media</v>
      </c>
      <c r="J171" s="979">
        <f>IF(I171="","",IF(I171="Muy Baja",0.2,IF(I171="Baja",0.4,IF(I171="Media",0.6,IF(I171="Alta",0.8,IF(I171="Muy Alta",1,))))))</f>
        <v>0.6</v>
      </c>
      <c r="K171" s="979" t="s">
        <v>864</v>
      </c>
      <c r="L171" s="979" t="str">
        <f>IF(NOT(ISERROR(MATCH(K171,'[1]Tabla Impacto'!$B$221:$B$223,0))),'[1]Tabla Impacto'!$F$223&amp;"Por favor no seleccionar los criterios de impacto(Afectación Económica o presupuestal y Pérdida Reputacional)",K171)</f>
        <v xml:space="preserve">     El riesgo afecta la imagen de la entidad a nivel nacional, con efecto publicitarios sostenible a nivel país</v>
      </c>
      <c r="M171" s="978" t="str">
        <f>IF(OR(K171='Tabla Impacto'!$C$11,K171='Tabla Impacto'!$D$11),"Leve",IF(OR(K171='Tabla Impacto'!$C$12,K171='Tabla Impacto'!$D$12),"Menor",IF(OR(K171='Tabla Impacto'!$C$13,K171='Tabla Impacto'!$D$13),"Moderado",IF(OR(K171='Tabla Impacto'!$C$14,K171='Tabla Impacto'!$D$14),"Mayor",IF(OR(K171='Tabla Impacto'!$C$15,K171='Tabla Impacto'!$D$15),"Catastrófico","")))))</f>
        <v>Catastrófico</v>
      </c>
      <c r="N171" s="979">
        <f>IF(M171="","",IF(M171="Leve",0.2,IF(M171="Menor",0.4,IF(M171="Moderado",0.6,IF(M171="Mayor",0.8,IF(M171="Catastrófico",1,))))))</f>
        <v>1</v>
      </c>
      <c r="O171" s="978" t="str">
        <f>IF(OR(AND(I171="Muy Baja",M171="Leve"),AND(I171="Muy Baja",M171="Menor"),AND(I171="Baja",M171="Leve")),"Bajo",IF(OR(AND(I171="Muy baja",M171="Moderado"),AND(I171="Baja",M171="Menor"),AND(I171="Baja",M171="Moderado"),AND(I171="Media",M171="Leve"),AND(I171="Media",M171="Menor"),AND(I171="Media",M171="Moderado"),AND(I171="Alta",M171="Leve"),AND(I171="Alta",M171="Menor")),"Moderado",IF(OR(AND(I171="Muy Baja",M171="Mayor"),AND(I171="Baja",M171="Mayor"),AND(I171="Media",M171="Mayor"),AND(I171="Alta",M171="Moderado"),AND(I171="Alta",M171="Mayor"),AND(I171="Muy Alta",M171="Leve"),AND(I171="Muy Alta",M171="Menor"),AND(I171="Muy Alta",M171="Moderado"),AND(I171="Muy Alta",M171="Mayor")),"Alto",IF(OR(AND(I171="Muy Baja",M171="Catastrófico"),AND(I171="Baja",M171="Catastrófico"),AND(I171="Media",M171="Catastrófico"),AND(I171="Alta",M171="Catastrófico"),AND(I171="Muy Alta",M171="Catastrófico")),"Extremo",""))))</f>
        <v>Extremo</v>
      </c>
      <c r="P171" s="127">
        <v>1</v>
      </c>
      <c r="Q171" s="265" t="s">
        <v>1092</v>
      </c>
      <c r="R171" s="144" t="str">
        <f t="shared" si="0"/>
        <v>Probabilidad</v>
      </c>
      <c r="S171" s="145" t="s">
        <v>837</v>
      </c>
      <c r="T171" s="145" t="s">
        <v>828</v>
      </c>
      <c r="U171" s="146" t="str">
        <f t="shared" si="1"/>
        <v>40%</v>
      </c>
      <c r="V171" s="145" t="s">
        <v>829</v>
      </c>
      <c r="W171" s="145" t="s">
        <v>930</v>
      </c>
      <c r="X171" s="145" t="s">
        <v>831</v>
      </c>
      <c r="Y171" s="147">
        <f>IFERROR(IF(R171="Probabilidad",(J171-(+J171*U171)),IF(R171="Impacto",J171,"")),"")</f>
        <v>0.36</v>
      </c>
      <c r="Z171" s="148" t="str">
        <f t="shared" si="2"/>
        <v>Baja</v>
      </c>
      <c r="AA171" s="146">
        <f t="shared" si="3"/>
        <v>0.36</v>
      </c>
      <c r="AB171" s="148" t="str">
        <f t="shared" si="4"/>
        <v>Catastrófico</v>
      </c>
      <c r="AC171" s="146">
        <f>IFERROR(IF(R171="Impacto",(N171-(+N171*U171)),IF(R171="Probabilidad",N171,"")),"")</f>
        <v>1</v>
      </c>
      <c r="AD171" s="148" t="str">
        <f t="shared" si="5"/>
        <v>Extremo</v>
      </c>
      <c r="AE171" s="963" t="s">
        <v>832</v>
      </c>
      <c r="AF171" s="771" t="s">
        <v>1093</v>
      </c>
      <c r="AG171" s="150">
        <v>0.5</v>
      </c>
      <c r="AH171" s="151" t="s">
        <v>1094</v>
      </c>
      <c r="AI171" s="544" t="s">
        <v>1095</v>
      </c>
      <c r="AJ171" s="240">
        <v>44562</v>
      </c>
      <c r="AK171" s="240">
        <v>44895</v>
      </c>
      <c r="AL171" s="167">
        <v>1</v>
      </c>
      <c r="AM171" s="655" t="s">
        <v>2927</v>
      </c>
      <c r="AN171" s="733" t="s">
        <v>3098</v>
      </c>
      <c r="AO171" s="600" t="s">
        <v>3099</v>
      </c>
      <c r="AP171" s="139">
        <v>44683</v>
      </c>
      <c r="AQ171" s="853" t="s">
        <v>3169</v>
      </c>
      <c r="AR171" s="139"/>
      <c r="AS171" s="137"/>
      <c r="AT171" s="138"/>
      <c r="AU171" s="139"/>
      <c r="AV171" s="137"/>
      <c r="AW171" s="139"/>
      <c r="AX171" s="137"/>
      <c r="AY171" s="138"/>
      <c r="AZ171" s="139"/>
      <c r="BA171" s="137"/>
      <c r="BB171" s="155"/>
      <c r="BC171" s="155"/>
      <c r="BD171" s="156"/>
      <c r="BE171" s="156"/>
      <c r="BF171" s="156"/>
    </row>
    <row r="172" spans="1:58" ht="159.75" customHeight="1">
      <c r="A172" s="957"/>
      <c r="B172" s="971"/>
      <c r="C172" s="899"/>
      <c r="D172" s="899"/>
      <c r="E172" s="899"/>
      <c r="F172" s="899"/>
      <c r="G172" s="899"/>
      <c r="H172" s="899"/>
      <c r="I172" s="899"/>
      <c r="J172" s="899"/>
      <c r="K172" s="899"/>
      <c r="L172" s="899"/>
      <c r="M172" s="899"/>
      <c r="N172" s="899"/>
      <c r="O172" s="899"/>
      <c r="P172" s="191">
        <v>2</v>
      </c>
      <c r="Q172" s="143" t="s">
        <v>1096</v>
      </c>
      <c r="R172" s="144" t="str">
        <f t="shared" si="0"/>
        <v>Impacto</v>
      </c>
      <c r="S172" s="145" t="s">
        <v>841</v>
      </c>
      <c r="T172" s="145" t="s">
        <v>828</v>
      </c>
      <c r="U172" s="146" t="str">
        <f t="shared" si="1"/>
        <v>25%</v>
      </c>
      <c r="V172" s="145" t="s">
        <v>842</v>
      </c>
      <c r="W172" s="145" t="s">
        <v>830</v>
      </c>
      <c r="X172" s="145" t="s">
        <v>831</v>
      </c>
      <c r="Y172" s="147">
        <f>IFERROR(IF(AND(R171="Probabilidad",R172="Probabilidad"),(AA171-(+AA171*U172)),IF(R172="Probabilidad",(J171-(+J171*U172)),IF(R172="Impacto",AA171,""))),"")</f>
        <v>0.36</v>
      </c>
      <c r="Z172" s="148" t="str">
        <f t="shared" si="2"/>
        <v>Baja</v>
      </c>
      <c r="AA172" s="146">
        <f t="shared" si="3"/>
        <v>0.36</v>
      </c>
      <c r="AB172" s="148" t="str">
        <f t="shared" si="4"/>
        <v>Mayor</v>
      </c>
      <c r="AC172" s="146">
        <f>IFERROR(IF(AND(R171="Impacto",R172="Impacto"),(AC171-(+AC171*U172)),IF(R172="Impacto",($N$171-(+$N$171*U172)),IF(R172="Probabilidad",AC171,""))),"")</f>
        <v>0.75</v>
      </c>
      <c r="AD172" s="148" t="str">
        <f t="shared" si="5"/>
        <v>Alto</v>
      </c>
      <c r="AE172" s="899"/>
      <c r="AF172" s="743" t="s">
        <v>1097</v>
      </c>
      <c r="AG172" s="150">
        <v>0.5</v>
      </c>
      <c r="AH172" s="151" t="s">
        <v>1098</v>
      </c>
      <c r="AI172" s="152" t="s">
        <v>1099</v>
      </c>
      <c r="AJ172" s="240">
        <v>44562</v>
      </c>
      <c r="AK172" s="240">
        <v>44895</v>
      </c>
      <c r="AL172" s="150">
        <v>1</v>
      </c>
      <c r="AM172" s="653" t="s">
        <v>3100</v>
      </c>
      <c r="AN172" s="665" t="s">
        <v>3101</v>
      </c>
      <c r="AO172" s="655" t="s">
        <v>3102</v>
      </c>
      <c r="AP172" s="139">
        <v>44683</v>
      </c>
      <c r="AQ172" s="851" t="s">
        <v>3167</v>
      </c>
      <c r="AR172" s="234"/>
      <c r="AS172" s="235"/>
      <c r="AT172" s="189"/>
      <c r="AU172" s="234"/>
      <c r="AV172" s="235"/>
      <c r="AW172" s="234"/>
      <c r="AX172" s="235"/>
      <c r="AY172" s="189"/>
      <c r="AZ172" s="234"/>
      <c r="BA172" s="235"/>
      <c r="BB172" s="155"/>
      <c r="BC172" s="156"/>
      <c r="BD172" s="156"/>
      <c r="BE172" s="156"/>
      <c r="BF172" s="156"/>
    </row>
    <row r="173" spans="1:58" ht="27" customHeight="1">
      <c r="A173" s="957"/>
      <c r="B173" s="971"/>
      <c r="C173" s="899"/>
      <c r="D173" s="899"/>
      <c r="E173" s="899"/>
      <c r="F173" s="899"/>
      <c r="G173" s="899"/>
      <c r="H173" s="899"/>
      <c r="I173" s="899"/>
      <c r="J173" s="899"/>
      <c r="K173" s="899"/>
      <c r="L173" s="899"/>
      <c r="M173" s="899"/>
      <c r="N173" s="899"/>
      <c r="O173" s="899"/>
      <c r="P173" s="191"/>
      <c r="Q173" s="151"/>
      <c r="R173" s="144" t="str">
        <f t="shared" si="0"/>
        <v/>
      </c>
      <c r="S173" s="145"/>
      <c r="T173" s="145"/>
      <c r="U173" s="146" t="str">
        <f t="shared" si="1"/>
        <v/>
      </c>
      <c r="V173" s="145"/>
      <c r="W173" s="145"/>
      <c r="X173" s="145"/>
      <c r="Y173" s="147" t="str">
        <f>IFERROR(IF(AND(R172="Probabilidad",R173="Probabilidad"),(AA172-(+AA172*U173)),IF(R173="Probabilidad",(J171-(+J171*U173)),IF(R173="Impacto",AA172,""))),"")</f>
        <v/>
      </c>
      <c r="Z173" s="148" t="str">
        <f t="shared" si="2"/>
        <v/>
      </c>
      <c r="AA173" s="146" t="str">
        <f t="shared" si="3"/>
        <v/>
      </c>
      <c r="AB173" s="148" t="str">
        <f t="shared" si="4"/>
        <v/>
      </c>
      <c r="AC173" s="146" t="str">
        <f t="shared" ref="AC173:AC176" si="37">IFERROR(IF(AND(R172="Impacto",R173="Impacto"),(AC172-(+AC172*U173)),IF(AND(R172="Probabilidad",R173="Impacto"),(AC171-(+AC171*U173)),IF(R173="Probabilidad",AC172,""))),"")</f>
        <v/>
      </c>
      <c r="AD173" s="148" t="str">
        <f t="shared" si="5"/>
        <v/>
      </c>
      <c r="AE173" s="899"/>
      <c r="AF173" s="191"/>
      <c r="AG173" s="189"/>
      <c r="AH173" s="190"/>
      <c r="AI173" s="191"/>
      <c r="AJ173" s="190"/>
      <c r="AK173" s="190"/>
      <c r="AL173" s="190"/>
      <c r="AM173" s="724"/>
      <c r="AN173" s="665"/>
      <c r="AO173" s="655"/>
      <c r="AP173" s="234"/>
      <c r="AQ173" s="235"/>
      <c r="AR173" s="234"/>
      <c r="AS173" s="235"/>
      <c r="AT173" s="189"/>
      <c r="AU173" s="234"/>
      <c r="AV173" s="235"/>
      <c r="AW173" s="234"/>
      <c r="AX173" s="235"/>
      <c r="AY173" s="189"/>
      <c r="AZ173" s="234"/>
      <c r="BA173" s="235"/>
      <c r="BB173" s="155"/>
      <c r="BC173" s="156"/>
      <c r="BD173" s="156"/>
      <c r="BE173" s="156"/>
      <c r="BF173" s="156"/>
    </row>
    <row r="174" spans="1:58" ht="27" customHeight="1">
      <c r="A174" s="957"/>
      <c r="B174" s="971"/>
      <c r="C174" s="899"/>
      <c r="D174" s="899"/>
      <c r="E174" s="899"/>
      <c r="F174" s="899"/>
      <c r="G174" s="899"/>
      <c r="H174" s="899"/>
      <c r="I174" s="899"/>
      <c r="J174" s="899"/>
      <c r="K174" s="899"/>
      <c r="L174" s="899"/>
      <c r="M174" s="899"/>
      <c r="N174" s="899"/>
      <c r="O174" s="899"/>
      <c r="P174" s="191"/>
      <c r="Q174" s="143"/>
      <c r="R174" s="144" t="str">
        <f t="shared" si="0"/>
        <v/>
      </c>
      <c r="S174" s="145"/>
      <c r="T174" s="145"/>
      <c r="U174" s="146" t="str">
        <f t="shared" si="1"/>
        <v/>
      </c>
      <c r="V174" s="145"/>
      <c r="W174" s="145"/>
      <c r="X174" s="145"/>
      <c r="Y174" s="147" t="str">
        <f>IFERROR(IF(AND(R173="Probabilidad",R174="Probabilidad"),(AA173-(+AA173*U174)),IF(R174="Probabilidad",(J171-(+J171*U174)),IF(R174="Impacto",AA173,""))),"")</f>
        <v/>
      </c>
      <c r="Z174" s="148" t="str">
        <f t="shared" si="2"/>
        <v/>
      </c>
      <c r="AA174" s="146" t="str">
        <f t="shared" si="3"/>
        <v/>
      </c>
      <c r="AB174" s="148" t="str">
        <f t="shared" si="4"/>
        <v/>
      </c>
      <c r="AC174" s="146" t="str">
        <f t="shared" si="37"/>
        <v/>
      </c>
      <c r="AD174" s="148" t="str">
        <f t="shared" si="5"/>
        <v/>
      </c>
      <c r="AE174" s="899"/>
      <c r="AF174" s="191"/>
      <c r="AG174" s="189"/>
      <c r="AH174" s="190"/>
      <c r="AI174" s="191"/>
      <c r="AJ174" s="190"/>
      <c r="AK174" s="190"/>
      <c r="AL174" s="190"/>
      <c r="AM174" s="724"/>
      <c r="AN174" s="665"/>
      <c r="AO174" s="655"/>
      <c r="AP174" s="234"/>
      <c r="AQ174" s="235"/>
      <c r="AR174" s="234"/>
      <c r="AS174" s="235"/>
      <c r="AT174" s="189"/>
      <c r="AU174" s="234"/>
      <c r="AV174" s="235"/>
      <c r="AW174" s="234"/>
      <c r="AX174" s="235"/>
      <c r="AY174" s="189"/>
      <c r="AZ174" s="234"/>
      <c r="BA174" s="235"/>
      <c r="BB174" s="155"/>
      <c r="BC174" s="156"/>
      <c r="BD174" s="156"/>
      <c r="BE174" s="156"/>
      <c r="BF174" s="156"/>
    </row>
    <row r="175" spans="1:58" ht="27" customHeight="1">
      <c r="A175" s="957"/>
      <c r="B175" s="971"/>
      <c r="C175" s="899"/>
      <c r="D175" s="899"/>
      <c r="E175" s="899"/>
      <c r="F175" s="899"/>
      <c r="G175" s="899"/>
      <c r="H175" s="899"/>
      <c r="I175" s="899"/>
      <c r="J175" s="899"/>
      <c r="K175" s="899"/>
      <c r="L175" s="899"/>
      <c r="M175" s="899"/>
      <c r="N175" s="899"/>
      <c r="O175" s="899"/>
      <c r="P175" s="191"/>
      <c r="Q175" s="143"/>
      <c r="R175" s="144" t="str">
        <f t="shared" si="0"/>
        <v/>
      </c>
      <c r="S175" s="145"/>
      <c r="T175" s="145"/>
      <c r="U175" s="146" t="str">
        <f t="shared" si="1"/>
        <v/>
      </c>
      <c r="V175" s="145"/>
      <c r="W175" s="145"/>
      <c r="X175" s="145"/>
      <c r="Y175" s="147" t="str">
        <f>IFERROR(IF(AND(R174="Probabilidad",R175="Probabilidad"),(AA174-(+AA174*U175)),IF(R175="Probabilidad",(J171-(+J171*U175)),IF(R175="Impacto",AA174,""))),"")</f>
        <v/>
      </c>
      <c r="Z175" s="148" t="str">
        <f t="shared" si="2"/>
        <v/>
      </c>
      <c r="AA175" s="146" t="str">
        <f t="shared" si="3"/>
        <v/>
      </c>
      <c r="AB175" s="148" t="str">
        <f t="shared" si="4"/>
        <v/>
      </c>
      <c r="AC175" s="146" t="str">
        <f t="shared" si="37"/>
        <v/>
      </c>
      <c r="AD175" s="148" t="str">
        <f t="shared" si="5"/>
        <v/>
      </c>
      <c r="AE175" s="899"/>
      <c r="AF175" s="191"/>
      <c r="AG175" s="189"/>
      <c r="AH175" s="190"/>
      <c r="AI175" s="191"/>
      <c r="AJ175" s="190"/>
      <c r="AK175" s="190"/>
      <c r="AL175" s="190"/>
      <c r="AM175" s="724"/>
      <c r="AN175" s="665"/>
      <c r="AO175" s="655"/>
      <c r="AP175" s="234"/>
      <c r="AQ175" s="235"/>
      <c r="AR175" s="234"/>
      <c r="AS175" s="235"/>
      <c r="AT175" s="189"/>
      <c r="AU175" s="234"/>
      <c r="AV175" s="235"/>
      <c r="AW175" s="234"/>
      <c r="AX175" s="235"/>
      <c r="AY175" s="189"/>
      <c r="AZ175" s="234"/>
      <c r="BA175" s="235"/>
      <c r="BB175" s="155"/>
      <c r="BC175" s="156"/>
      <c r="BD175" s="156"/>
      <c r="BE175" s="156"/>
      <c r="BF175" s="156"/>
    </row>
    <row r="176" spans="1:58" ht="27" customHeight="1" thickBot="1">
      <c r="A176" s="958"/>
      <c r="B176" s="972"/>
      <c r="C176" s="953"/>
      <c r="D176" s="953"/>
      <c r="E176" s="953"/>
      <c r="F176" s="953"/>
      <c r="G176" s="953"/>
      <c r="H176" s="953"/>
      <c r="I176" s="953"/>
      <c r="J176" s="953"/>
      <c r="K176" s="953"/>
      <c r="L176" s="953"/>
      <c r="M176" s="953"/>
      <c r="N176" s="953"/>
      <c r="O176" s="953"/>
      <c r="P176" s="202"/>
      <c r="Q176" s="169"/>
      <c r="R176" s="170" t="str">
        <f t="shared" si="0"/>
        <v/>
      </c>
      <c r="S176" s="171"/>
      <c r="T176" s="171"/>
      <c r="U176" s="172" t="str">
        <f t="shared" si="1"/>
        <v/>
      </c>
      <c r="V176" s="171"/>
      <c r="W176" s="171"/>
      <c r="X176" s="171"/>
      <c r="Y176" s="173" t="str">
        <f>IFERROR(IF(AND(R175="Probabilidad",R176="Probabilidad"),(AA175-(+AA175*U176)),IF(R176="Probabilidad",(J171-(+J171*U176)),IF(R176="Impacto",AA175,""))),"")</f>
        <v/>
      </c>
      <c r="Z176" s="174" t="str">
        <f t="shared" si="2"/>
        <v/>
      </c>
      <c r="AA176" s="172" t="str">
        <f t="shared" si="3"/>
        <v/>
      </c>
      <c r="AB176" s="174" t="str">
        <f t="shared" si="4"/>
        <v/>
      </c>
      <c r="AC176" s="172" t="str">
        <f t="shared" si="37"/>
        <v/>
      </c>
      <c r="AD176" s="174" t="str">
        <f t="shared" si="5"/>
        <v/>
      </c>
      <c r="AE176" s="953"/>
      <c r="AF176" s="202"/>
      <c r="AG176" s="172"/>
      <c r="AH176" s="206"/>
      <c r="AI176" s="202"/>
      <c r="AJ176" s="206"/>
      <c r="AK176" s="206"/>
      <c r="AL176" s="195"/>
      <c r="AM176" s="724"/>
      <c r="AN176" s="665"/>
      <c r="AO176" s="655"/>
      <c r="AP176" s="234"/>
      <c r="AQ176" s="235"/>
      <c r="AR176" s="234"/>
      <c r="AS176" s="235"/>
      <c r="AT176" s="189"/>
      <c r="AU176" s="234"/>
      <c r="AV176" s="235"/>
      <c r="AW176" s="234"/>
      <c r="AX176" s="235"/>
      <c r="AY176" s="189"/>
      <c r="AZ176" s="234"/>
      <c r="BA176" s="235"/>
      <c r="BB176" s="155"/>
      <c r="BC176" s="156"/>
      <c r="BD176" s="156"/>
      <c r="BE176" s="156"/>
      <c r="BF176" s="156"/>
    </row>
    <row r="177" spans="1:58" ht="329.1" customHeight="1">
      <c r="A177" s="1024">
        <v>23</v>
      </c>
      <c r="B177" s="981" t="s">
        <v>615</v>
      </c>
      <c r="C177" s="982" t="s">
        <v>820</v>
      </c>
      <c r="D177" s="982" t="s">
        <v>1089</v>
      </c>
      <c r="E177" s="982" t="s">
        <v>1090</v>
      </c>
      <c r="F177" s="982" t="s">
        <v>1091</v>
      </c>
      <c r="G177" s="982" t="s">
        <v>1070</v>
      </c>
      <c r="H177" s="982">
        <v>365</v>
      </c>
      <c r="I177" s="978" t="str">
        <f>IF(H177&lt;=0,"",IF(H177&lt;=2,"Muy Baja",IF(H177&lt;=24,"Baja",IF(H177&lt;=500,"Media",IF(H177&lt;=5000,"Alta","Muy Alta")))))</f>
        <v>Media</v>
      </c>
      <c r="J177" s="979">
        <f>IF(I177="","",IF(I177="Muy Baja",0.2,IF(I177="Baja",0.4,IF(I177="Media",0.6,IF(I177="Alta",0.8,IF(I177="Muy Alta",1,))))))</f>
        <v>0.6</v>
      </c>
      <c r="K177" s="979" t="s">
        <v>864</v>
      </c>
      <c r="L177" s="979" t="str">
        <f>IF(NOT(ISERROR(MATCH(K177,'[1]Tabla Impacto'!$B$221:$B$223,0))),'[1]Tabla Impacto'!$F$223&amp;"Por favor no seleccionar los criterios de impacto(Afectación Económica o presupuestal y Pérdida Reputacional)",K177)</f>
        <v xml:space="preserve">     El riesgo afecta la imagen de la entidad a nivel nacional, con efecto publicitarios sostenible a nivel país</v>
      </c>
      <c r="M177" s="978" t="str">
        <f>IF(OR(K177='Tabla Impacto'!$C$11,K177='Tabla Impacto'!$D$11),"Leve",IF(OR(K177='Tabla Impacto'!$C$12,K177='Tabla Impacto'!$D$12),"Menor",IF(OR(K177='Tabla Impacto'!$C$13,K177='Tabla Impacto'!$D$13),"Moderado",IF(OR(K177='Tabla Impacto'!$C$14,K177='Tabla Impacto'!$D$14),"Mayor",IF(OR(K177='Tabla Impacto'!$C$15,K177='Tabla Impacto'!$D$15),"Catastrófico","")))))</f>
        <v>Catastrófico</v>
      </c>
      <c r="N177" s="979">
        <f>IF(M177="","",IF(M177="Leve",0.2,IF(M177="Menor",0.4,IF(M177="Moderado",0.6,IF(M177="Mayor",0.8,IF(M177="Catastrófico",1,))))))</f>
        <v>1</v>
      </c>
      <c r="O177" s="978" t="str">
        <f>IF(OR(AND(I177="Muy Baja",M177="Leve"),AND(I177="Muy Baja",M177="Menor"),AND(I177="Baja",M177="Leve")),"Bajo",IF(OR(AND(I177="Muy baja",M177="Moderado"),AND(I177="Baja",M177="Menor"),AND(I177="Baja",M177="Moderado"),AND(I177="Media",M177="Leve"),AND(I177="Media",M177="Menor"),AND(I177="Media",M177="Moderado"),AND(I177="Alta",M177="Leve"),AND(I177="Alta",M177="Menor")),"Moderado",IF(OR(AND(I177="Muy Baja",M177="Mayor"),AND(I177="Baja",M177="Mayor"),AND(I177="Media",M177="Mayor"),AND(I177="Alta",M177="Moderado"),AND(I177="Alta",M177="Mayor"),AND(I177="Muy Alta",M177="Leve"),AND(I177="Muy Alta",M177="Menor"),AND(I177="Muy Alta",M177="Moderado"),AND(I177="Muy Alta",M177="Mayor")),"Alto",IF(OR(AND(I177="Muy Baja",M177="Catastrófico"),AND(I177="Baja",M177="Catastrófico"),AND(I177="Media",M177="Catastrófico"),AND(I177="Alta",M177="Catastrófico"),AND(I177="Muy Alta",M177="Catastrófico")),"Extremo",""))))</f>
        <v>Extremo</v>
      </c>
      <c r="P177" s="127">
        <v>1</v>
      </c>
      <c r="Q177" s="265" t="s">
        <v>1092</v>
      </c>
      <c r="R177" s="144" t="str">
        <f t="shared" si="0"/>
        <v>Probabilidad</v>
      </c>
      <c r="S177" s="145" t="s">
        <v>837</v>
      </c>
      <c r="T177" s="145" t="s">
        <v>828</v>
      </c>
      <c r="U177" s="146" t="str">
        <f t="shared" si="1"/>
        <v>40%</v>
      </c>
      <c r="V177" s="145" t="s">
        <v>829</v>
      </c>
      <c r="W177" s="145" t="s">
        <v>930</v>
      </c>
      <c r="X177" s="145" t="s">
        <v>831</v>
      </c>
      <c r="Y177" s="147">
        <f>IFERROR(IF(R177="Probabilidad",(J177-(+J177*U177)),IF(R177="Impacto",J177,"")),"")</f>
        <v>0.36</v>
      </c>
      <c r="Z177" s="148" t="str">
        <f t="shared" si="2"/>
        <v>Baja</v>
      </c>
      <c r="AA177" s="146">
        <f t="shared" si="3"/>
        <v>0.36</v>
      </c>
      <c r="AB177" s="148" t="str">
        <f t="shared" si="4"/>
        <v>Catastrófico</v>
      </c>
      <c r="AC177" s="146">
        <f>IFERROR(IF(R177="Impacto",(N177-(+N177*U177)),IF(R177="Probabilidad",N177,"")),"")</f>
        <v>1</v>
      </c>
      <c r="AD177" s="148" t="str">
        <f t="shared" si="5"/>
        <v>Extremo</v>
      </c>
      <c r="AE177" s="963" t="s">
        <v>832</v>
      </c>
      <c r="AF177" s="771" t="s">
        <v>1093</v>
      </c>
      <c r="AG177" s="150">
        <v>0.5</v>
      </c>
      <c r="AH177" s="151" t="s">
        <v>1100</v>
      </c>
      <c r="AI177" s="544" t="s">
        <v>1101</v>
      </c>
      <c r="AJ177" s="240">
        <v>44562</v>
      </c>
      <c r="AK177" s="240">
        <v>44895</v>
      </c>
      <c r="AL177" s="167">
        <v>1</v>
      </c>
      <c r="AM177" s="656" t="s">
        <v>3103</v>
      </c>
      <c r="AN177" s="707" t="s">
        <v>2745</v>
      </c>
      <c r="AO177" s="655" t="s">
        <v>3172</v>
      </c>
      <c r="AP177" s="139">
        <v>44683</v>
      </c>
      <c r="AQ177" s="858" t="s">
        <v>3169</v>
      </c>
      <c r="AR177" s="139"/>
      <c r="AS177" s="137"/>
      <c r="AT177" s="138"/>
      <c r="AU177" s="139"/>
      <c r="AV177" s="137"/>
      <c r="AW177" s="139"/>
      <c r="AX177" s="137"/>
      <c r="AY177" s="138"/>
      <c r="AZ177" s="139"/>
      <c r="BA177" s="137"/>
      <c r="BB177" s="155"/>
      <c r="BC177" s="155"/>
      <c r="BD177" s="156"/>
      <c r="BE177" s="156"/>
      <c r="BF177" s="156"/>
    </row>
    <row r="178" spans="1:58" ht="159.75" customHeight="1">
      <c r="A178" s="957"/>
      <c r="B178" s="971"/>
      <c r="C178" s="899"/>
      <c r="D178" s="899"/>
      <c r="E178" s="899"/>
      <c r="F178" s="899"/>
      <c r="G178" s="899"/>
      <c r="H178" s="899"/>
      <c r="I178" s="899"/>
      <c r="J178" s="899"/>
      <c r="K178" s="899"/>
      <c r="L178" s="899"/>
      <c r="M178" s="899"/>
      <c r="N178" s="899"/>
      <c r="O178" s="899"/>
      <c r="P178" s="191">
        <v>2</v>
      </c>
      <c r="Q178" s="143" t="s">
        <v>1096</v>
      </c>
      <c r="R178" s="144" t="str">
        <f t="shared" si="0"/>
        <v>Impacto</v>
      </c>
      <c r="S178" s="145" t="s">
        <v>841</v>
      </c>
      <c r="T178" s="145" t="s">
        <v>828</v>
      </c>
      <c r="U178" s="146" t="str">
        <f t="shared" si="1"/>
        <v>25%</v>
      </c>
      <c r="V178" s="145" t="s">
        <v>842</v>
      </c>
      <c r="W178" s="145" t="s">
        <v>830</v>
      </c>
      <c r="X178" s="145" t="s">
        <v>831</v>
      </c>
      <c r="Y178" s="147">
        <f>IFERROR(IF(AND(R177="Probabilidad",R178="Probabilidad"),(AA177-(+AA177*U178)),IF(R178="Probabilidad",(J177-(+J177*U178)),IF(R178="Impacto",AA177,""))),"")</f>
        <v>0.36</v>
      </c>
      <c r="Z178" s="148" t="str">
        <f t="shared" si="2"/>
        <v>Baja</v>
      </c>
      <c r="AA178" s="146">
        <f t="shared" si="3"/>
        <v>0.36</v>
      </c>
      <c r="AB178" s="148" t="str">
        <f t="shared" si="4"/>
        <v>Mayor</v>
      </c>
      <c r="AC178" s="146">
        <f>IFERROR(IF(AND(R177="Impacto",R178="Impacto"),(AC177-(+AC177*U178)),IF(R178="Impacto",($N$171-(+$N$171*U178)),IF(R178="Probabilidad",AC177,""))),"")</f>
        <v>0.75</v>
      </c>
      <c r="AD178" s="148" t="str">
        <f t="shared" si="5"/>
        <v>Alto</v>
      </c>
      <c r="AE178" s="899"/>
      <c r="AF178" s="266" t="s">
        <v>8</v>
      </c>
      <c r="AG178" s="231" t="s">
        <v>8</v>
      </c>
      <c r="AH178" s="267" t="s">
        <v>37</v>
      </c>
      <c r="AI178" s="191" t="s">
        <v>1083</v>
      </c>
      <c r="AJ178" s="230" t="s">
        <v>8</v>
      </c>
      <c r="AK178" s="230" t="s">
        <v>8</v>
      </c>
      <c r="AL178" s="183" t="s">
        <v>8</v>
      </c>
      <c r="AM178" s="724"/>
      <c r="AN178" s="665"/>
      <c r="AO178" s="655"/>
      <c r="AP178" s="234"/>
      <c r="AQ178" s="235"/>
      <c r="AR178" s="234"/>
      <c r="AS178" s="235"/>
      <c r="AT178" s="189"/>
      <c r="AU178" s="234"/>
      <c r="AV178" s="235"/>
      <c r="AW178" s="234"/>
      <c r="AX178" s="235"/>
      <c r="AY178" s="189"/>
      <c r="AZ178" s="234"/>
      <c r="BA178" s="235"/>
      <c r="BB178" s="155"/>
      <c r="BC178" s="156"/>
      <c r="BD178" s="156"/>
      <c r="BE178" s="156"/>
      <c r="BF178" s="156"/>
    </row>
    <row r="179" spans="1:58" ht="27" customHeight="1">
      <c r="A179" s="957"/>
      <c r="B179" s="971"/>
      <c r="C179" s="899"/>
      <c r="D179" s="899"/>
      <c r="E179" s="899"/>
      <c r="F179" s="899"/>
      <c r="G179" s="899"/>
      <c r="H179" s="899"/>
      <c r="I179" s="899"/>
      <c r="J179" s="899"/>
      <c r="K179" s="899"/>
      <c r="L179" s="899"/>
      <c r="M179" s="899"/>
      <c r="N179" s="899"/>
      <c r="O179" s="899"/>
      <c r="P179" s="191"/>
      <c r="Q179" s="151"/>
      <c r="R179" s="144" t="str">
        <f t="shared" si="0"/>
        <v/>
      </c>
      <c r="S179" s="145"/>
      <c r="T179" s="145"/>
      <c r="U179" s="146" t="str">
        <f t="shared" si="1"/>
        <v/>
      </c>
      <c r="V179" s="145"/>
      <c r="W179" s="145"/>
      <c r="X179" s="145"/>
      <c r="Y179" s="147" t="str">
        <f>IFERROR(IF(AND(R178="Probabilidad",R179="Probabilidad"),(AA178-(+AA178*U179)),IF(R179="Probabilidad",(J177-(+J177*U179)),IF(R179="Impacto",AA178,""))),"")</f>
        <v/>
      </c>
      <c r="Z179" s="148" t="str">
        <f t="shared" si="2"/>
        <v/>
      </c>
      <c r="AA179" s="146" t="str">
        <f t="shared" si="3"/>
        <v/>
      </c>
      <c r="AB179" s="148" t="str">
        <f t="shared" si="4"/>
        <v/>
      </c>
      <c r="AC179" s="146" t="str">
        <f t="shared" ref="AC179:AC182" si="38">IFERROR(IF(AND(R178="Impacto",R179="Impacto"),(AC178-(+AC178*U179)),IF(AND(R178="Probabilidad",R179="Impacto"),(AC177-(+AC177*U179)),IF(R179="Probabilidad",AC178,""))),"")</f>
        <v/>
      </c>
      <c r="AD179" s="148" t="str">
        <f t="shared" si="5"/>
        <v/>
      </c>
      <c r="AE179" s="899"/>
      <c r="AF179" s="191"/>
      <c r="AG179" s="189"/>
      <c r="AH179" s="190"/>
      <c r="AI179" s="191"/>
      <c r="AJ179" s="190"/>
      <c r="AK179" s="190"/>
      <c r="AL179" s="190"/>
      <c r="AM179" s="724"/>
      <c r="AN179" s="665"/>
      <c r="AO179" s="655"/>
      <c r="AP179" s="234"/>
      <c r="AQ179" s="235"/>
      <c r="AR179" s="234"/>
      <c r="AS179" s="235"/>
      <c r="AT179" s="189"/>
      <c r="AU179" s="234"/>
      <c r="AV179" s="235"/>
      <c r="AW179" s="234"/>
      <c r="AX179" s="235"/>
      <c r="AY179" s="189"/>
      <c r="AZ179" s="234"/>
      <c r="BA179" s="235"/>
      <c r="BB179" s="155"/>
      <c r="BC179" s="156"/>
      <c r="BD179" s="156"/>
      <c r="BE179" s="156"/>
      <c r="BF179" s="156"/>
    </row>
    <row r="180" spans="1:58" ht="27" customHeight="1">
      <c r="A180" s="957"/>
      <c r="B180" s="971"/>
      <c r="C180" s="899"/>
      <c r="D180" s="899"/>
      <c r="E180" s="899"/>
      <c r="F180" s="899"/>
      <c r="G180" s="899"/>
      <c r="H180" s="899"/>
      <c r="I180" s="899"/>
      <c r="J180" s="899"/>
      <c r="K180" s="899"/>
      <c r="L180" s="899"/>
      <c r="M180" s="899"/>
      <c r="N180" s="899"/>
      <c r="O180" s="899"/>
      <c r="P180" s="191"/>
      <c r="Q180" s="143"/>
      <c r="R180" s="144" t="str">
        <f t="shared" si="0"/>
        <v/>
      </c>
      <c r="S180" s="145"/>
      <c r="T180" s="145"/>
      <c r="U180" s="146" t="str">
        <f t="shared" si="1"/>
        <v/>
      </c>
      <c r="V180" s="145"/>
      <c r="W180" s="145"/>
      <c r="X180" s="145"/>
      <c r="Y180" s="147" t="str">
        <f>IFERROR(IF(AND(R179="Probabilidad",R180="Probabilidad"),(AA179-(+AA179*U180)),IF(R180="Probabilidad",(J177-(+J177*U180)),IF(R180="Impacto",AA179,""))),"")</f>
        <v/>
      </c>
      <c r="Z180" s="148" t="str">
        <f t="shared" si="2"/>
        <v/>
      </c>
      <c r="AA180" s="146" t="str">
        <f t="shared" si="3"/>
        <v/>
      </c>
      <c r="AB180" s="148" t="str">
        <f t="shared" si="4"/>
        <v/>
      </c>
      <c r="AC180" s="146" t="str">
        <f t="shared" si="38"/>
        <v/>
      </c>
      <c r="AD180" s="148" t="str">
        <f t="shared" si="5"/>
        <v/>
      </c>
      <c r="AE180" s="899"/>
      <c r="AF180" s="191"/>
      <c r="AG180" s="189"/>
      <c r="AH180" s="190"/>
      <c r="AI180" s="191"/>
      <c r="AJ180" s="190"/>
      <c r="AK180" s="190"/>
      <c r="AL180" s="190"/>
      <c r="AM180" s="724"/>
      <c r="AN180" s="665"/>
      <c r="AO180" s="655"/>
      <c r="AP180" s="234"/>
      <c r="AQ180" s="235"/>
      <c r="AR180" s="234"/>
      <c r="AS180" s="235"/>
      <c r="AT180" s="189"/>
      <c r="AU180" s="234"/>
      <c r="AV180" s="235"/>
      <c r="AW180" s="234"/>
      <c r="AX180" s="235"/>
      <c r="AY180" s="189"/>
      <c r="AZ180" s="234"/>
      <c r="BA180" s="235"/>
      <c r="BB180" s="155"/>
      <c r="BC180" s="156"/>
      <c r="BD180" s="156"/>
      <c r="BE180" s="156"/>
      <c r="BF180" s="156"/>
    </row>
    <row r="181" spans="1:58" ht="27" customHeight="1">
      <c r="A181" s="957"/>
      <c r="B181" s="971"/>
      <c r="C181" s="899"/>
      <c r="D181" s="899"/>
      <c r="E181" s="899"/>
      <c r="F181" s="899"/>
      <c r="G181" s="899"/>
      <c r="H181" s="899"/>
      <c r="I181" s="899"/>
      <c r="J181" s="899"/>
      <c r="K181" s="899"/>
      <c r="L181" s="899"/>
      <c r="M181" s="899"/>
      <c r="N181" s="899"/>
      <c r="O181" s="899"/>
      <c r="P181" s="191"/>
      <c r="Q181" s="143"/>
      <c r="R181" s="144" t="str">
        <f t="shared" si="0"/>
        <v/>
      </c>
      <c r="S181" s="145"/>
      <c r="T181" s="145"/>
      <c r="U181" s="146" t="str">
        <f t="shared" si="1"/>
        <v/>
      </c>
      <c r="V181" s="145"/>
      <c r="W181" s="145"/>
      <c r="X181" s="145"/>
      <c r="Y181" s="147" t="str">
        <f>IFERROR(IF(AND(R180="Probabilidad",R181="Probabilidad"),(AA180-(+AA180*U181)),IF(R181="Probabilidad",(J177-(+J177*U181)),IF(R181="Impacto",AA180,""))),"")</f>
        <v/>
      </c>
      <c r="Z181" s="148" t="str">
        <f t="shared" si="2"/>
        <v/>
      </c>
      <c r="AA181" s="146" t="str">
        <f t="shared" si="3"/>
        <v/>
      </c>
      <c r="AB181" s="148" t="str">
        <f t="shared" si="4"/>
        <v/>
      </c>
      <c r="AC181" s="146" t="str">
        <f t="shared" si="38"/>
        <v/>
      </c>
      <c r="AD181" s="148" t="str">
        <f t="shared" si="5"/>
        <v/>
      </c>
      <c r="AE181" s="899"/>
      <c r="AF181" s="191"/>
      <c r="AG181" s="189"/>
      <c r="AH181" s="190"/>
      <c r="AI181" s="191"/>
      <c r="AJ181" s="190"/>
      <c r="AK181" s="190"/>
      <c r="AL181" s="190"/>
      <c r="AM181" s="724"/>
      <c r="AN181" s="665"/>
      <c r="AO181" s="655"/>
      <c r="AP181" s="234"/>
      <c r="AQ181" s="235"/>
      <c r="AR181" s="234"/>
      <c r="AS181" s="235"/>
      <c r="AT181" s="189"/>
      <c r="AU181" s="234"/>
      <c r="AV181" s="235"/>
      <c r="AW181" s="234"/>
      <c r="AX181" s="235"/>
      <c r="AY181" s="189"/>
      <c r="AZ181" s="234"/>
      <c r="BA181" s="235"/>
      <c r="BB181" s="155"/>
      <c r="BC181" s="156"/>
      <c r="BD181" s="156"/>
      <c r="BE181" s="156"/>
      <c r="BF181" s="156"/>
    </row>
    <row r="182" spans="1:58" ht="27" customHeight="1" thickBot="1">
      <c r="A182" s="958"/>
      <c r="B182" s="972"/>
      <c r="C182" s="953"/>
      <c r="D182" s="953"/>
      <c r="E182" s="953"/>
      <c r="F182" s="953"/>
      <c r="G182" s="953"/>
      <c r="H182" s="953"/>
      <c r="I182" s="953"/>
      <c r="J182" s="953"/>
      <c r="K182" s="953"/>
      <c r="L182" s="953"/>
      <c r="M182" s="953"/>
      <c r="N182" s="953"/>
      <c r="O182" s="953"/>
      <c r="P182" s="202"/>
      <c r="Q182" s="169"/>
      <c r="R182" s="170" t="str">
        <f t="shared" si="0"/>
        <v/>
      </c>
      <c r="S182" s="171"/>
      <c r="T182" s="171"/>
      <c r="U182" s="172" t="str">
        <f t="shared" si="1"/>
        <v/>
      </c>
      <c r="V182" s="171"/>
      <c r="W182" s="171"/>
      <c r="X182" s="171"/>
      <c r="Y182" s="173" t="str">
        <f>IFERROR(IF(AND(R181="Probabilidad",R182="Probabilidad"),(AA181-(+AA181*U182)),IF(R182="Probabilidad",(J177-(+J177*U182)),IF(R182="Impacto",AA181,""))),"")</f>
        <v/>
      </c>
      <c r="Z182" s="174" t="str">
        <f t="shared" si="2"/>
        <v/>
      </c>
      <c r="AA182" s="172" t="str">
        <f t="shared" si="3"/>
        <v/>
      </c>
      <c r="AB182" s="174" t="str">
        <f t="shared" si="4"/>
        <v/>
      </c>
      <c r="AC182" s="172" t="str">
        <f t="shared" si="38"/>
        <v/>
      </c>
      <c r="AD182" s="174" t="str">
        <f t="shared" si="5"/>
        <v/>
      </c>
      <c r="AE182" s="953"/>
      <c r="AF182" s="202"/>
      <c r="AG182" s="172"/>
      <c r="AH182" s="206"/>
      <c r="AI182" s="202"/>
      <c r="AJ182" s="206"/>
      <c r="AK182" s="206"/>
      <c r="AL182" s="195"/>
      <c r="AM182" s="724"/>
      <c r="AN182" s="665"/>
      <c r="AO182" s="655"/>
      <c r="AP182" s="234"/>
      <c r="AQ182" s="235"/>
      <c r="AR182" s="234"/>
      <c r="AS182" s="235"/>
      <c r="AT182" s="189"/>
      <c r="AU182" s="234"/>
      <c r="AV182" s="235"/>
      <c r="AW182" s="234"/>
      <c r="AX182" s="235"/>
      <c r="AY182" s="189"/>
      <c r="AZ182" s="234"/>
      <c r="BA182" s="235"/>
      <c r="BB182" s="155"/>
      <c r="BC182" s="156"/>
      <c r="BD182" s="156"/>
      <c r="BE182" s="156"/>
      <c r="BF182" s="156"/>
    </row>
    <row r="183" spans="1:58" ht="300" customHeight="1">
      <c r="A183" s="1024">
        <v>23</v>
      </c>
      <c r="B183" s="981" t="s">
        <v>615</v>
      </c>
      <c r="C183" s="982" t="s">
        <v>820</v>
      </c>
      <c r="D183" s="982" t="s">
        <v>1089</v>
      </c>
      <c r="E183" s="982" t="s">
        <v>1090</v>
      </c>
      <c r="F183" s="982" t="s">
        <v>1091</v>
      </c>
      <c r="G183" s="982" t="s">
        <v>1070</v>
      </c>
      <c r="H183" s="982">
        <v>365</v>
      </c>
      <c r="I183" s="978" t="str">
        <f>IF(H183&lt;=0,"",IF(H183&lt;=2,"Muy Baja",IF(H183&lt;=24,"Baja",IF(H183&lt;=500,"Media",IF(H183&lt;=5000,"Alta","Muy Alta")))))</f>
        <v>Media</v>
      </c>
      <c r="J183" s="979">
        <f>IF(I183="","",IF(I183="Muy Baja",0.2,IF(I183="Baja",0.4,IF(I183="Media",0.6,IF(I183="Alta",0.8,IF(I183="Muy Alta",1,))))))</f>
        <v>0.6</v>
      </c>
      <c r="K183" s="979" t="s">
        <v>864</v>
      </c>
      <c r="L183" s="979" t="str">
        <f>IF(NOT(ISERROR(MATCH(K183,'[1]Tabla Impacto'!$B$221:$B$223,0))),'[1]Tabla Impacto'!$F$223&amp;"Por favor no seleccionar los criterios de impacto(Afectación Económica o presupuestal y Pérdida Reputacional)",K183)</f>
        <v xml:space="preserve">     El riesgo afecta la imagen de la entidad a nivel nacional, con efecto publicitarios sostenible a nivel país</v>
      </c>
      <c r="M183" s="978" t="str">
        <f>IF(OR(K183='Tabla Impacto'!$C$11,K183='Tabla Impacto'!$D$11),"Leve",IF(OR(K183='Tabla Impacto'!$C$12,K183='Tabla Impacto'!$D$12),"Menor",IF(OR(K183='Tabla Impacto'!$C$13,K183='Tabla Impacto'!$D$13),"Moderado",IF(OR(K183='Tabla Impacto'!$C$14,K183='Tabla Impacto'!$D$14),"Mayor",IF(OR(K183='Tabla Impacto'!$C$15,K183='Tabla Impacto'!$D$15),"Catastrófico","")))))</f>
        <v>Catastrófico</v>
      </c>
      <c r="N183" s="979">
        <f>IF(M183="","",IF(M183="Leve",0.2,IF(M183="Menor",0.4,IF(M183="Moderado",0.6,IF(M183="Mayor",0.8,IF(M183="Catastrófico",1,))))))</f>
        <v>1</v>
      </c>
      <c r="O183" s="978" t="str">
        <f>IF(OR(AND(I183="Muy Baja",M183="Leve"),AND(I183="Muy Baja",M183="Menor"),AND(I183="Baja",M183="Leve")),"Bajo",IF(OR(AND(I183="Muy baja",M183="Moderado"),AND(I183="Baja",M183="Menor"),AND(I183="Baja",M183="Moderado"),AND(I183="Media",M183="Leve"),AND(I183="Media",M183="Menor"),AND(I183="Media",M183="Moderado"),AND(I183="Alta",M183="Leve"),AND(I183="Alta",M183="Menor")),"Moderado",IF(OR(AND(I183="Muy Baja",M183="Mayor"),AND(I183="Baja",M183="Mayor"),AND(I183="Media",M183="Mayor"),AND(I183="Alta",M183="Moderado"),AND(I183="Alta",M183="Mayor"),AND(I183="Muy Alta",M183="Leve"),AND(I183="Muy Alta",M183="Menor"),AND(I183="Muy Alta",M183="Moderado"),AND(I183="Muy Alta",M183="Mayor")),"Alto",IF(OR(AND(I183="Muy Baja",M183="Catastrófico"),AND(I183="Baja",M183="Catastrófico"),AND(I183="Media",M183="Catastrófico"),AND(I183="Alta",M183="Catastrófico"),AND(I183="Muy Alta",M183="Catastrófico")),"Extremo",""))))</f>
        <v>Extremo</v>
      </c>
      <c r="P183" s="127">
        <v>1</v>
      </c>
      <c r="Q183" s="265" t="s">
        <v>1092</v>
      </c>
      <c r="R183" s="144" t="str">
        <f t="shared" si="0"/>
        <v>Probabilidad</v>
      </c>
      <c r="S183" s="145" t="s">
        <v>837</v>
      </c>
      <c r="T183" s="145" t="s">
        <v>828</v>
      </c>
      <c r="U183" s="146" t="str">
        <f t="shared" si="1"/>
        <v>40%</v>
      </c>
      <c r="V183" s="145" t="s">
        <v>829</v>
      </c>
      <c r="W183" s="145" t="s">
        <v>930</v>
      </c>
      <c r="X183" s="145" t="s">
        <v>831</v>
      </c>
      <c r="Y183" s="147">
        <f>IFERROR(IF(R183="Probabilidad",(J183-(+J183*U183)),IF(R183="Impacto",J183,"")),"")</f>
        <v>0.36</v>
      </c>
      <c r="Z183" s="148" t="str">
        <f t="shared" si="2"/>
        <v>Baja</v>
      </c>
      <c r="AA183" s="146">
        <f t="shared" si="3"/>
        <v>0.36</v>
      </c>
      <c r="AB183" s="148" t="str">
        <f t="shared" si="4"/>
        <v>Catastrófico</v>
      </c>
      <c r="AC183" s="146">
        <f>IFERROR(IF(R183="Impacto",(N183-(+N183*U183)),IF(R183="Probabilidad",N183,"")),"")</f>
        <v>1</v>
      </c>
      <c r="AD183" s="148" t="str">
        <f t="shared" si="5"/>
        <v>Extremo</v>
      </c>
      <c r="AE183" s="963" t="s">
        <v>832</v>
      </c>
      <c r="AF183" s="771" t="s">
        <v>1093</v>
      </c>
      <c r="AG183" s="150">
        <v>0.5</v>
      </c>
      <c r="AH183" s="151" t="s">
        <v>1100</v>
      </c>
      <c r="AI183" s="544" t="s">
        <v>1102</v>
      </c>
      <c r="AJ183" s="240">
        <v>44562</v>
      </c>
      <c r="AK183" s="240">
        <v>44895</v>
      </c>
      <c r="AL183" s="167">
        <v>1</v>
      </c>
      <c r="AM183" s="653" t="s">
        <v>2473</v>
      </c>
      <c r="AN183" s="708" t="s">
        <v>3104</v>
      </c>
      <c r="AO183" s="655" t="s">
        <v>3173</v>
      </c>
      <c r="AP183" s="139">
        <v>44683</v>
      </c>
      <c r="AQ183" s="858" t="s">
        <v>3169</v>
      </c>
      <c r="AR183" s="139"/>
      <c r="AS183" s="137"/>
      <c r="AT183" s="138"/>
      <c r="AU183" s="139"/>
      <c r="AV183" s="137"/>
      <c r="AW183" s="139"/>
      <c r="AX183" s="137"/>
      <c r="AY183" s="138"/>
      <c r="AZ183" s="139"/>
      <c r="BA183" s="137"/>
      <c r="BB183" s="155"/>
      <c r="BC183" s="155"/>
      <c r="BD183" s="156"/>
      <c r="BE183" s="156"/>
      <c r="BF183" s="156"/>
    </row>
    <row r="184" spans="1:58" ht="159.75" customHeight="1">
      <c r="A184" s="957"/>
      <c r="B184" s="971"/>
      <c r="C184" s="899"/>
      <c r="D184" s="899"/>
      <c r="E184" s="899"/>
      <c r="F184" s="899"/>
      <c r="G184" s="899"/>
      <c r="H184" s="899"/>
      <c r="I184" s="899"/>
      <c r="J184" s="899"/>
      <c r="K184" s="899"/>
      <c r="L184" s="899"/>
      <c r="M184" s="899"/>
      <c r="N184" s="899"/>
      <c r="O184" s="899"/>
      <c r="P184" s="191">
        <v>2</v>
      </c>
      <c r="Q184" s="143" t="s">
        <v>1096</v>
      </c>
      <c r="R184" s="144" t="str">
        <f t="shared" si="0"/>
        <v>Impacto</v>
      </c>
      <c r="S184" s="145" t="s">
        <v>841</v>
      </c>
      <c r="T184" s="145" t="s">
        <v>828</v>
      </c>
      <c r="U184" s="146" t="str">
        <f t="shared" si="1"/>
        <v>25%</v>
      </c>
      <c r="V184" s="145" t="s">
        <v>842</v>
      </c>
      <c r="W184" s="145" t="s">
        <v>830</v>
      </c>
      <c r="X184" s="145" t="s">
        <v>831</v>
      </c>
      <c r="Y184" s="147">
        <f>IFERROR(IF(AND(R183="Probabilidad",R184="Probabilidad"),(AA183-(+AA183*U184)),IF(R184="Probabilidad",(J183-(+J183*U184)),IF(R184="Impacto",AA183,""))),"")</f>
        <v>0.36</v>
      </c>
      <c r="Z184" s="148" t="str">
        <f t="shared" si="2"/>
        <v>Baja</v>
      </c>
      <c r="AA184" s="146">
        <f t="shared" si="3"/>
        <v>0.36</v>
      </c>
      <c r="AB184" s="148" t="str">
        <f t="shared" si="4"/>
        <v>Mayor</v>
      </c>
      <c r="AC184" s="146">
        <f>IFERROR(IF(AND(R183="Impacto",R184="Impacto"),(AC183-(+AC183*U184)),IF(R184="Impacto",($N$171-(+$N$171*U184)),IF(R184="Probabilidad",AC183,""))),"")</f>
        <v>0.75</v>
      </c>
      <c r="AD184" s="148" t="str">
        <f t="shared" si="5"/>
        <v>Alto</v>
      </c>
      <c r="AE184" s="899"/>
      <c r="AF184" s="266" t="s">
        <v>8</v>
      </c>
      <c r="AG184" s="231" t="s">
        <v>8</v>
      </c>
      <c r="AH184" s="267" t="s">
        <v>37</v>
      </c>
      <c r="AI184" s="191" t="s">
        <v>1083</v>
      </c>
      <c r="AJ184" s="230" t="s">
        <v>8</v>
      </c>
      <c r="AK184" s="230" t="s">
        <v>8</v>
      </c>
      <c r="AL184" s="183" t="s">
        <v>8</v>
      </c>
      <c r="AM184" s="724"/>
      <c r="AN184" s="665"/>
      <c r="AO184" s="655"/>
      <c r="AP184" s="234"/>
      <c r="AQ184" s="235"/>
      <c r="AR184" s="234"/>
      <c r="AS184" s="235"/>
      <c r="AT184" s="189"/>
      <c r="AU184" s="234"/>
      <c r="AV184" s="235"/>
      <c r="AW184" s="234"/>
      <c r="AX184" s="235"/>
      <c r="AY184" s="189"/>
      <c r="AZ184" s="234"/>
      <c r="BA184" s="235"/>
      <c r="BB184" s="155"/>
      <c r="BC184" s="156"/>
      <c r="BD184" s="156"/>
      <c r="BE184" s="156"/>
      <c r="BF184" s="156"/>
    </row>
    <row r="185" spans="1:58" ht="27" customHeight="1">
      <c r="A185" s="957"/>
      <c r="B185" s="971"/>
      <c r="C185" s="899"/>
      <c r="D185" s="899"/>
      <c r="E185" s="899"/>
      <c r="F185" s="899"/>
      <c r="G185" s="899"/>
      <c r="H185" s="899"/>
      <c r="I185" s="899"/>
      <c r="J185" s="899"/>
      <c r="K185" s="899"/>
      <c r="L185" s="899"/>
      <c r="M185" s="899"/>
      <c r="N185" s="899"/>
      <c r="O185" s="899"/>
      <c r="P185" s="191"/>
      <c r="Q185" s="151"/>
      <c r="R185" s="144" t="str">
        <f t="shared" si="0"/>
        <v/>
      </c>
      <c r="S185" s="145"/>
      <c r="T185" s="145"/>
      <c r="U185" s="146" t="str">
        <f t="shared" si="1"/>
        <v/>
      </c>
      <c r="V185" s="145"/>
      <c r="W185" s="145"/>
      <c r="X185" s="145"/>
      <c r="Y185" s="147" t="str">
        <f>IFERROR(IF(AND(R184="Probabilidad",R185="Probabilidad"),(AA184-(+AA184*U185)),IF(R185="Probabilidad",(J183-(+J183*U185)),IF(R185="Impacto",AA184,""))),"")</f>
        <v/>
      </c>
      <c r="Z185" s="148" t="str">
        <f t="shared" si="2"/>
        <v/>
      </c>
      <c r="AA185" s="146" t="str">
        <f t="shared" si="3"/>
        <v/>
      </c>
      <c r="AB185" s="148" t="str">
        <f t="shared" si="4"/>
        <v/>
      </c>
      <c r="AC185" s="146" t="str">
        <f t="shared" ref="AC185:AC188" si="39">IFERROR(IF(AND(R184="Impacto",R185="Impacto"),(AC184-(+AC184*U185)),IF(AND(R184="Probabilidad",R185="Impacto"),(AC183-(+AC183*U185)),IF(R185="Probabilidad",AC184,""))),"")</f>
        <v/>
      </c>
      <c r="AD185" s="148" t="str">
        <f t="shared" si="5"/>
        <v/>
      </c>
      <c r="AE185" s="899"/>
      <c r="AF185" s="191"/>
      <c r="AG185" s="189"/>
      <c r="AH185" s="190"/>
      <c r="AI185" s="191"/>
      <c r="AJ185" s="190"/>
      <c r="AK185" s="190"/>
      <c r="AL185" s="190"/>
      <c r="AM185" s="724"/>
      <c r="AN185" s="665"/>
      <c r="AO185" s="655"/>
      <c r="AP185" s="234"/>
      <c r="AQ185" s="235"/>
      <c r="AR185" s="234"/>
      <c r="AS185" s="235"/>
      <c r="AT185" s="189"/>
      <c r="AU185" s="234"/>
      <c r="AV185" s="235"/>
      <c r="AW185" s="234"/>
      <c r="AX185" s="235"/>
      <c r="AY185" s="189"/>
      <c r="AZ185" s="234"/>
      <c r="BA185" s="235"/>
      <c r="BB185" s="155"/>
      <c r="BC185" s="156"/>
      <c r="BD185" s="156"/>
      <c r="BE185" s="156"/>
      <c r="BF185" s="156"/>
    </row>
    <row r="186" spans="1:58" ht="27" customHeight="1">
      <c r="A186" s="957"/>
      <c r="B186" s="971"/>
      <c r="C186" s="899"/>
      <c r="D186" s="899"/>
      <c r="E186" s="899"/>
      <c r="F186" s="899"/>
      <c r="G186" s="899"/>
      <c r="H186" s="899"/>
      <c r="I186" s="899"/>
      <c r="J186" s="899"/>
      <c r="K186" s="899"/>
      <c r="L186" s="899"/>
      <c r="M186" s="899"/>
      <c r="N186" s="899"/>
      <c r="O186" s="899"/>
      <c r="P186" s="191"/>
      <c r="Q186" s="143"/>
      <c r="R186" s="144" t="str">
        <f t="shared" si="0"/>
        <v/>
      </c>
      <c r="S186" s="145"/>
      <c r="T186" s="145"/>
      <c r="U186" s="146" t="str">
        <f t="shared" si="1"/>
        <v/>
      </c>
      <c r="V186" s="145"/>
      <c r="W186" s="145"/>
      <c r="X186" s="145"/>
      <c r="Y186" s="147" t="str">
        <f>IFERROR(IF(AND(R185="Probabilidad",R186="Probabilidad"),(AA185-(+AA185*U186)),IF(R186="Probabilidad",(J183-(+J183*U186)),IF(R186="Impacto",AA185,""))),"")</f>
        <v/>
      </c>
      <c r="Z186" s="148" t="str">
        <f t="shared" si="2"/>
        <v/>
      </c>
      <c r="AA186" s="146" t="str">
        <f t="shared" si="3"/>
        <v/>
      </c>
      <c r="AB186" s="148" t="str">
        <f t="shared" si="4"/>
        <v/>
      </c>
      <c r="AC186" s="146" t="str">
        <f t="shared" si="39"/>
        <v/>
      </c>
      <c r="AD186" s="148" t="str">
        <f t="shared" si="5"/>
        <v/>
      </c>
      <c r="AE186" s="899"/>
      <c r="AF186" s="191"/>
      <c r="AG186" s="189"/>
      <c r="AH186" s="190"/>
      <c r="AI186" s="191"/>
      <c r="AJ186" s="190"/>
      <c r="AK186" s="190"/>
      <c r="AL186" s="190"/>
      <c r="AM186" s="724"/>
      <c r="AN186" s="665"/>
      <c r="AO186" s="655"/>
      <c r="AP186" s="234"/>
      <c r="AQ186" s="235"/>
      <c r="AR186" s="234"/>
      <c r="AS186" s="235"/>
      <c r="AT186" s="189"/>
      <c r="AU186" s="234"/>
      <c r="AV186" s="235"/>
      <c r="AW186" s="234"/>
      <c r="AX186" s="235"/>
      <c r="AY186" s="189"/>
      <c r="AZ186" s="234"/>
      <c r="BA186" s="235"/>
      <c r="BB186" s="155"/>
      <c r="BC186" s="156"/>
      <c r="BD186" s="156"/>
      <c r="BE186" s="156"/>
      <c r="BF186" s="156"/>
    </row>
    <row r="187" spans="1:58" ht="27" customHeight="1">
      <c r="A187" s="957"/>
      <c r="B187" s="971"/>
      <c r="C187" s="899"/>
      <c r="D187" s="899"/>
      <c r="E187" s="899"/>
      <c r="F187" s="899"/>
      <c r="G187" s="899"/>
      <c r="H187" s="899"/>
      <c r="I187" s="899"/>
      <c r="J187" s="899"/>
      <c r="K187" s="899"/>
      <c r="L187" s="899"/>
      <c r="M187" s="899"/>
      <c r="N187" s="899"/>
      <c r="O187" s="899"/>
      <c r="P187" s="191"/>
      <c r="Q187" s="143"/>
      <c r="R187" s="144" t="str">
        <f t="shared" si="0"/>
        <v/>
      </c>
      <c r="S187" s="145"/>
      <c r="T187" s="145"/>
      <c r="U187" s="146" t="str">
        <f t="shared" si="1"/>
        <v/>
      </c>
      <c r="V187" s="145"/>
      <c r="W187" s="145"/>
      <c r="X187" s="145"/>
      <c r="Y187" s="147" t="str">
        <f>IFERROR(IF(AND(R186="Probabilidad",R187="Probabilidad"),(AA186-(+AA186*U187)),IF(R187="Probabilidad",(J183-(+J183*U187)),IF(R187="Impacto",AA186,""))),"")</f>
        <v/>
      </c>
      <c r="Z187" s="148" t="str">
        <f t="shared" si="2"/>
        <v/>
      </c>
      <c r="AA187" s="146" t="str">
        <f t="shared" si="3"/>
        <v/>
      </c>
      <c r="AB187" s="148" t="str">
        <f t="shared" si="4"/>
        <v/>
      </c>
      <c r="AC187" s="146" t="str">
        <f t="shared" si="39"/>
        <v/>
      </c>
      <c r="AD187" s="148" t="str">
        <f t="shared" si="5"/>
        <v/>
      </c>
      <c r="AE187" s="899"/>
      <c r="AF187" s="191"/>
      <c r="AG187" s="189"/>
      <c r="AH187" s="190"/>
      <c r="AI187" s="191"/>
      <c r="AJ187" s="190"/>
      <c r="AK187" s="190"/>
      <c r="AL187" s="190"/>
      <c r="AM187" s="724"/>
      <c r="AN187" s="665"/>
      <c r="AO187" s="655"/>
      <c r="AP187" s="234"/>
      <c r="AQ187" s="235"/>
      <c r="AR187" s="234"/>
      <c r="AS187" s="235"/>
      <c r="AT187" s="189"/>
      <c r="AU187" s="234"/>
      <c r="AV187" s="235"/>
      <c r="AW187" s="234"/>
      <c r="AX187" s="235"/>
      <c r="AY187" s="189"/>
      <c r="AZ187" s="234"/>
      <c r="BA187" s="235"/>
      <c r="BB187" s="155"/>
      <c r="BC187" s="156"/>
      <c r="BD187" s="156"/>
      <c r="BE187" s="156"/>
      <c r="BF187" s="156"/>
    </row>
    <row r="188" spans="1:58" ht="27" customHeight="1" thickBot="1">
      <c r="A188" s="958"/>
      <c r="B188" s="972"/>
      <c r="C188" s="953"/>
      <c r="D188" s="953"/>
      <c r="E188" s="953"/>
      <c r="F188" s="953"/>
      <c r="G188" s="953"/>
      <c r="H188" s="953"/>
      <c r="I188" s="953"/>
      <c r="J188" s="953"/>
      <c r="K188" s="953"/>
      <c r="L188" s="953"/>
      <c r="M188" s="953"/>
      <c r="N188" s="953"/>
      <c r="O188" s="953"/>
      <c r="P188" s="202"/>
      <c r="Q188" s="169"/>
      <c r="R188" s="170" t="str">
        <f t="shared" si="0"/>
        <v/>
      </c>
      <c r="S188" s="171"/>
      <c r="T188" s="171"/>
      <c r="U188" s="172" t="str">
        <f t="shared" si="1"/>
        <v/>
      </c>
      <c r="V188" s="171"/>
      <c r="W188" s="171"/>
      <c r="X188" s="171"/>
      <c r="Y188" s="173" t="str">
        <f>IFERROR(IF(AND(R187="Probabilidad",R188="Probabilidad"),(AA187-(+AA187*U188)),IF(R188="Probabilidad",(J183-(+J183*U188)),IF(R188="Impacto",AA187,""))),"")</f>
        <v/>
      </c>
      <c r="Z188" s="174" t="str">
        <f t="shared" si="2"/>
        <v/>
      </c>
      <c r="AA188" s="172" t="str">
        <f t="shared" si="3"/>
        <v/>
      </c>
      <c r="AB188" s="174" t="str">
        <f t="shared" si="4"/>
        <v/>
      </c>
      <c r="AC188" s="172" t="str">
        <f t="shared" si="39"/>
        <v/>
      </c>
      <c r="AD188" s="174" t="str">
        <f t="shared" si="5"/>
        <v/>
      </c>
      <c r="AE188" s="953"/>
      <c r="AF188" s="202"/>
      <c r="AG188" s="172"/>
      <c r="AH188" s="206"/>
      <c r="AI188" s="202"/>
      <c r="AJ188" s="206"/>
      <c r="AK188" s="206"/>
      <c r="AL188" s="195"/>
      <c r="AM188" s="724"/>
      <c r="AN188" s="665"/>
      <c r="AO188" s="655"/>
      <c r="AP188" s="234"/>
      <c r="AQ188" s="235"/>
      <c r="AR188" s="234"/>
      <c r="AS188" s="235"/>
      <c r="AT188" s="189"/>
      <c r="AU188" s="234"/>
      <c r="AV188" s="235"/>
      <c r="AW188" s="234"/>
      <c r="AX188" s="235"/>
      <c r="AY188" s="189"/>
      <c r="AZ188" s="234"/>
      <c r="BA188" s="235"/>
      <c r="BB188" s="155"/>
      <c r="BC188" s="156"/>
      <c r="BD188" s="156"/>
      <c r="BE188" s="156"/>
      <c r="BF188" s="156"/>
    </row>
    <row r="189" spans="1:58" ht="159.75" customHeight="1">
      <c r="A189" s="1024">
        <v>23</v>
      </c>
      <c r="B189" s="981" t="s">
        <v>615</v>
      </c>
      <c r="C189" s="982" t="s">
        <v>820</v>
      </c>
      <c r="D189" s="982" t="s">
        <v>1089</v>
      </c>
      <c r="E189" s="982" t="s">
        <v>1090</v>
      </c>
      <c r="F189" s="982" t="s">
        <v>1091</v>
      </c>
      <c r="G189" s="982" t="s">
        <v>1070</v>
      </c>
      <c r="H189" s="982">
        <v>365</v>
      </c>
      <c r="I189" s="978" t="str">
        <f>IF(H189&lt;=0,"",IF(H189&lt;=2,"Muy Baja",IF(H189&lt;=24,"Baja",IF(H189&lt;=500,"Media",IF(H189&lt;=5000,"Alta","Muy Alta")))))</f>
        <v>Media</v>
      </c>
      <c r="J189" s="979">
        <f>IF(I189="","",IF(I189="Muy Baja",0.2,IF(I189="Baja",0.4,IF(I189="Media",0.6,IF(I189="Alta",0.8,IF(I189="Muy Alta",1,))))))</f>
        <v>0.6</v>
      </c>
      <c r="K189" s="979" t="s">
        <v>864</v>
      </c>
      <c r="L189" s="979" t="str">
        <f>IF(NOT(ISERROR(MATCH(K189,'[1]Tabla Impacto'!$B$221:$B$223,0))),'[1]Tabla Impacto'!$F$223&amp;"Por favor no seleccionar los criterios de impacto(Afectación Económica o presupuestal y Pérdida Reputacional)",K189)</f>
        <v xml:space="preserve">     El riesgo afecta la imagen de la entidad a nivel nacional, con efecto publicitarios sostenible a nivel país</v>
      </c>
      <c r="M189" s="978" t="str">
        <f>IF(OR(K189='Tabla Impacto'!$C$11,K189='Tabla Impacto'!$D$11),"Leve",IF(OR(K189='Tabla Impacto'!$C$12,K189='Tabla Impacto'!$D$12),"Menor",IF(OR(K189='Tabla Impacto'!$C$13,K189='Tabla Impacto'!$D$13),"Moderado",IF(OR(K189='Tabla Impacto'!$C$14,K189='Tabla Impacto'!$D$14),"Mayor",IF(OR(K189='Tabla Impacto'!$C$15,K189='Tabla Impacto'!$D$15),"Catastrófico","")))))</f>
        <v>Catastrófico</v>
      </c>
      <c r="N189" s="979">
        <f>IF(M189="","",IF(M189="Leve",0.2,IF(M189="Menor",0.4,IF(M189="Moderado",0.6,IF(M189="Mayor",0.8,IF(M189="Catastrófico",1,))))))</f>
        <v>1</v>
      </c>
      <c r="O189" s="978" t="str">
        <f>IF(OR(AND(I189="Muy Baja",M189="Leve"),AND(I189="Muy Baja",M189="Menor"),AND(I189="Baja",M189="Leve")),"Bajo",IF(OR(AND(I189="Muy baja",M189="Moderado"),AND(I189="Baja",M189="Menor"),AND(I189="Baja",M189="Moderado"),AND(I189="Media",M189="Leve"),AND(I189="Media",M189="Menor"),AND(I189="Media",M189="Moderado"),AND(I189="Alta",M189="Leve"),AND(I189="Alta",M189="Menor")),"Moderado",IF(OR(AND(I189="Muy Baja",M189="Mayor"),AND(I189="Baja",M189="Mayor"),AND(I189="Media",M189="Mayor"),AND(I189="Alta",M189="Moderado"),AND(I189="Alta",M189="Mayor"),AND(I189="Muy Alta",M189="Leve"),AND(I189="Muy Alta",M189="Menor"),AND(I189="Muy Alta",M189="Moderado"),AND(I189="Muy Alta",M189="Mayor")),"Alto",IF(OR(AND(I189="Muy Baja",M189="Catastrófico"),AND(I189="Baja",M189="Catastrófico"),AND(I189="Media",M189="Catastrófico"),AND(I189="Alta",M189="Catastrófico"),AND(I189="Muy Alta",M189="Catastrófico")),"Extremo",""))))</f>
        <v>Extremo</v>
      </c>
      <c r="P189" s="127">
        <v>1</v>
      </c>
      <c r="Q189" s="265" t="s">
        <v>1092</v>
      </c>
      <c r="R189" s="144" t="str">
        <f t="shared" si="0"/>
        <v>Probabilidad</v>
      </c>
      <c r="S189" s="145" t="s">
        <v>837</v>
      </c>
      <c r="T189" s="145" t="s">
        <v>828</v>
      </c>
      <c r="U189" s="146" t="str">
        <f t="shared" si="1"/>
        <v>40%</v>
      </c>
      <c r="V189" s="145" t="s">
        <v>829</v>
      </c>
      <c r="W189" s="145" t="s">
        <v>930</v>
      </c>
      <c r="X189" s="145" t="s">
        <v>831</v>
      </c>
      <c r="Y189" s="147">
        <f>IFERROR(IF(R189="Probabilidad",(J189-(+J189*U189)),IF(R189="Impacto",J189,"")),"")</f>
        <v>0.36</v>
      </c>
      <c r="Z189" s="148" t="str">
        <f t="shared" si="2"/>
        <v>Baja</v>
      </c>
      <c r="AA189" s="146">
        <f t="shared" si="3"/>
        <v>0.36</v>
      </c>
      <c r="AB189" s="148" t="str">
        <f t="shared" si="4"/>
        <v>Catastrófico</v>
      </c>
      <c r="AC189" s="146">
        <f>IFERROR(IF(R189="Impacto",(N189-(+N189*U189)),IF(R189="Probabilidad",N189,"")),"")</f>
        <v>1</v>
      </c>
      <c r="AD189" s="148" t="str">
        <f t="shared" si="5"/>
        <v>Extremo</v>
      </c>
      <c r="AE189" s="963" t="s">
        <v>832</v>
      </c>
      <c r="AF189" s="771" t="s">
        <v>1093</v>
      </c>
      <c r="AG189" s="150">
        <v>0.5</v>
      </c>
      <c r="AH189" s="151" t="s">
        <v>1100</v>
      </c>
      <c r="AI189" s="544" t="s">
        <v>1103</v>
      </c>
      <c r="AJ189" s="240">
        <v>44562</v>
      </c>
      <c r="AK189" s="240">
        <v>44895</v>
      </c>
      <c r="AL189" s="167">
        <v>1</v>
      </c>
      <c r="AM189" s="653" t="s">
        <v>2478</v>
      </c>
      <c r="AN189" s="706" t="s">
        <v>3105</v>
      </c>
      <c r="AO189" s="600" t="s">
        <v>2514</v>
      </c>
      <c r="AP189" s="139">
        <v>44683</v>
      </c>
      <c r="AQ189" s="853" t="s">
        <v>3169</v>
      </c>
      <c r="AR189" s="139"/>
      <c r="AS189" s="137"/>
      <c r="AT189" s="138"/>
      <c r="AU189" s="139"/>
      <c r="AV189" s="137"/>
      <c r="AW189" s="139"/>
      <c r="AX189" s="137"/>
      <c r="AY189" s="138"/>
      <c r="AZ189" s="139"/>
      <c r="BA189" s="137"/>
      <c r="BB189" s="155"/>
      <c r="BC189" s="155"/>
      <c r="BD189" s="156"/>
      <c r="BE189" s="156"/>
      <c r="BF189" s="156"/>
    </row>
    <row r="190" spans="1:58" ht="159.75" customHeight="1">
      <c r="A190" s="957"/>
      <c r="B190" s="971"/>
      <c r="C190" s="899"/>
      <c r="D190" s="899"/>
      <c r="E190" s="899"/>
      <c r="F190" s="899"/>
      <c r="G190" s="899"/>
      <c r="H190" s="899"/>
      <c r="I190" s="899"/>
      <c r="J190" s="899"/>
      <c r="K190" s="899"/>
      <c r="L190" s="899"/>
      <c r="M190" s="899"/>
      <c r="N190" s="899"/>
      <c r="O190" s="899"/>
      <c r="P190" s="191">
        <v>2</v>
      </c>
      <c r="Q190" s="143" t="s">
        <v>1096</v>
      </c>
      <c r="R190" s="144" t="str">
        <f t="shared" si="0"/>
        <v>Impacto</v>
      </c>
      <c r="S190" s="145" t="s">
        <v>841</v>
      </c>
      <c r="T190" s="145" t="s">
        <v>828</v>
      </c>
      <c r="U190" s="146" t="str">
        <f t="shared" si="1"/>
        <v>25%</v>
      </c>
      <c r="V190" s="145" t="s">
        <v>842</v>
      </c>
      <c r="W190" s="145" t="s">
        <v>830</v>
      </c>
      <c r="X190" s="145" t="s">
        <v>831</v>
      </c>
      <c r="Y190" s="147">
        <f>IFERROR(IF(AND(R189="Probabilidad",R190="Probabilidad"),(AA189-(+AA189*U190)),IF(R190="Probabilidad",(J189-(+J189*U190)),IF(R190="Impacto",AA189,""))),"")</f>
        <v>0.36</v>
      </c>
      <c r="Z190" s="148" t="str">
        <f t="shared" si="2"/>
        <v>Baja</v>
      </c>
      <c r="AA190" s="146">
        <f t="shared" si="3"/>
        <v>0.36</v>
      </c>
      <c r="AB190" s="148" t="str">
        <f t="shared" si="4"/>
        <v>Mayor</v>
      </c>
      <c r="AC190" s="146">
        <f>IFERROR(IF(AND(R189="Impacto",R190="Impacto"),(AC189-(+AC189*U190)),IF(R190="Impacto",($N$171-(+$N$171*U190)),IF(R190="Probabilidad",AC189,""))),"")</f>
        <v>0.75</v>
      </c>
      <c r="AD190" s="148" t="str">
        <f t="shared" si="5"/>
        <v>Alto</v>
      </c>
      <c r="AE190" s="899"/>
      <c r="AF190" s="266" t="s">
        <v>8</v>
      </c>
      <c r="AG190" s="231" t="s">
        <v>8</v>
      </c>
      <c r="AH190" s="267" t="s">
        <v>37</v>
      </c>
      <c r="AI190" s="191" t="s">
        <v>1083</v>
      </c>
      <c r="AJ190" s="230" t="s">
        <v>8</v>
      </c>
      <c r="AK190" s="230" t="s">
        <v>8</v>
      </c>
      <c r="AL190" s="183" t="s">
        <v>8</v>
      </c>
      <c r="AM190" s="724"/>
      <c r="AN190" s="665"/>
      <c r="AO190" s="655"/>
      <c r="AP190" s="234"/>
      <c r="AQ190" s="235"/>
      <c r="AR190" s="234"/>
      <c r="AS190" s="235"/>
      <c r="AT190" s="189"/>
      <c r="AU190" s="234"/>
      <c r="AV190" s="235"/>
      <c r="AW190" s="234"/>
      <c r="AX190" s="235"/>
      <c r="AY190" s="189"/>
      <c r="AZ190" s="234"/>
      <c r="BA190" s="235"/>
      <c r="BB190" s="155"/>
      <c r="BC190" s="156"/>
      <c r="BD190" s="156"/>
      <c r="BE190" s="156"/>
      <c r="BF190" s="156"/>
    </row>
    <row r="191" spans="1:58" ht="27" customHeight="1">
      <c r="A191" s="957"/>
      <c r="B191" s="971"/>
      <c r="C191" s="899"/>
      <c r="D191" s="899"/>
      <c r="E191" s="899"/>
      <c r="F191" s="899"/>
      <c r="G191" s="899"/>
      <c r="H191" s="899"/>
      <c r="I191" s="899"/>
      <c r="J191" s="899"/>
      <c r="K191" s="899"/>
      <c r="L191" s="899"/>
      <c r="M191" s="899"/>
      <c r="N191" s="899"/>
      <c r="O191" s="899"/>
      <c r="P191" s="191"/>
      <c r="Q191" s="151"/>
      <c r="R191" s="144" t="str">
        <f t="shared" si="0"/>
        <v/>
      </c>
      <c r="S191" s="145"/>
      <c r="T191" s="145"/>
      <c r="U191" s="146" t="str">
        <f t="shared" si="1"/>
        <v/>
      </c>
      <c r="V191" s="145"/>
      <c r="W191" s="145"/>
      <c r="X191" s="145"/>
      <c r="Y191" s="147" t="str">
        <f>IFERROR(IF(AND(R190="Probabilidad",R191="Probabilidad"),(AA190-(+AA190*U191)),IF(R191="Probabilidad",(J189-(+J189*U191)),IF(R191="Impacto",AA190,""))),"")</f>
        <v/>
      </c>
      <c r="Z191" s="148" t="str">
        <f t="shared" si="2"/>
        <v/>
      </c>
      <c r="AA191" s="146" t="str">
        <f t="shared" si="3"/>
        <v/>
      </c>
      <c r="AB191" s="148" t="str">
        <f t="shared" si="4"/>
        <v/>
      </c>
      <c r="AC191" s="146" t="str">
        <f t="shared" ref="AC191:AC194" si="40">IFERROR(IF(AND(R190="Impacto",R191="Impacto"),(AC190-(+AC190*U191)),IF(AND(R190="Probabilidad",R191="Impacto"),(AC189-(+AC189*U191)),IF(R191="Probabilidad",AC190,""))),"")</f>
        <v/>
      </c>
      <c r="AD191" s="148" t="str">
        <f t="shared" si="5"/>
        <v/>
      </c>
      <c r="AE191" s="899"/>
      <c r="AF191" s="191"/>
      <c r="AG191" s="189"/>
      <c r="AH191" s="190"/>
      <c r="AI191" s="191"/>
      <c r="AJ191" s="190"/>
      <c r="AK191" s="190"/>
      <c r="AL191" s="190"/>
      <c r="AM191" s="724"/>
      <c r="AN191" s="665"/>
      <c r="AO191" s="655"/>
      <c r="AP191" s="234"/>
      <c r="AQ191" s="235"/>
      <c r="AR191" s="234"/>
      <c r="AS191" s="235"/>
      <c r="AT191" s="189"/>
      <c r="AU191" s="234"/>
      <c r="AV191" s="235"/>
      <c r="AW191" s="234"/>
      <c r="AX191" s="235"/>
      <c r="AY191" s="189"/>
      <c r="AZ191" s="234"/>
      <c r="BA191" s="235"/>
      <c r="BB191" s="155"/>
      <c r="BC191" s="156"/>
      <c r="BD191" s="156"/>
      <c r="BE191" s="156"/>
      <c r="BF191" s="156"/>
    </row>
    <row r="192" spans="1:58" ht="27" customHeight="1">
      <c r="A192" s="957"/>
      <c r="B192" s="971"/>
      <c r="C192" s="899"/>
      <c r="D192" s="899"/>
      <c r="E192" s="899"/>
      <c r="F192" s="899"/>
      <c r="G192" s="899"/>
      <c r="H192" s="899"/>
      <c r="I192" s="899"/>
      <c r="J192" s="899"/>
      <c r="K192" s="899"/>
      <c r="L192" s="899"/>
      <c r="M192" s="899"/>
      <c r="N192" s="899"/>
      <c r="O192" s="899"/>
      <c r="P192" s="191"/>
      <c r="Q192" s="143"/>
      <c r="R192" s="144" t="str">
        <f t="shared" si="0"/>
        <v/>
      </c>
      <c r="S192" s="145"/>
      <c r="T192" s="145"/>
      <c r="U192" s="146" t="str">
        <f t="shared" si="1"/>
        <v/>
      </c>
      <c r="V192" s="145"/>
      <c r="W192" s="145"/>
      <c r="X192" s="145"/>
      <c r="Y192" s="147" t="str">
        <f>IFERROR(IF(AND(R191="Probabilidad",R192="Probabilidad"),(AA191-(+AA191*U192)),IF(R192="Probabilidad",(J189-(+J189*U192)),IF(R192="Impacto",AA191,""))),"")</f>
        <v/>
      </c>
      <c r="Z192" s="148" t="str">
        <f t="shared" si="2"/>
        <v/>
      </c>
      <c r="AA192" s="146" t="str">
        <f t="shared" si="3"/>
        <v/>
      </c>
      <c r="AB192" s="148" t="str">
        <f t="shared" si="4"/>
        <v/>
      </c>
      <c r="AC192" s="146" t="str">
        <f t="shared" si="40"/>
        <v/>
      </c>
      <c r="AD192" s="148" t="str">
        <f t="shared" si="5"/>
        <v/>
      </c>
      <c r="AE192" s="899"/>
      <c r="AF192" s="191"/>
      <c r="AG192" s="189"/>
      <c r="AH192" s="190"/>
      <c r="AI192" s="191"/>
      <c r="AJ192" s="190"/>
      <c r="AK192" s="190"/>
      <c r="AL192" s="190"/>
      <c r="AM192" s="724"/>
      <c r="AN192" s="665"/>
      <c r="AO192" s="655"/>
      <c r="AP192" s="234"/>
      <c r="AQ192" s="235"/>
      <c r="AR192" s="234"/>
      <c r="AS192" s="235"/>
      <c r="AT192" s="189"/>
      <c r="AU192" s="234"/>
      <c r="AV192" s="235"/>
      <c r="AW192" s="234"/>
      <c r="AX192" s="235"/>
      <c r="AY192" s="189"/>
      <c r="AZ192" s="234"/>
      <c r="BA192" s="235"/>
      <c r="BB192" s="155"/>
      <c r="BC192" s="156"/>
      <c r="BD192" s="156"/>
      <c r="BE192" s="156"/>
      <c r="BF192" s="156"/>
    </row>
    <row r="193" spans="1:58" ht="27" customHeight="1">
      <c r="A193" s="957"/>
      <c r="B193" s="971"/>
      <c r="C193" s="899"/>
      <c r="D193" s="899"/>
      <c r="E193" s="899"/>
      <c r="F193" s="899"/>
      <c r="G193" s="899"/>
      <c r="H193" s="899"/>
      <c r="I193" s="899"/>
      <c r="J193" s="899"/>
      <c r="K193" s="899"/>
      <c r="L193" s="899"/>
      <c r="M193" s="899"/>
      <c r="N193" s="899"/>
      <c r="O193" s="899"/>
      <c r="P193" s="191"/>
      <c r="Q193" s="143"/>
      <c r="R193" s="144" t="str">
        <f t="shared" si="0"/>
        <v/>
      </c>
      <c r="S193" s="145"/>
      <c r="T193" s="145"/>
      <c r="U193" s="146" t="str">
        <f t="shared" si="1"/>
        <v/>
      </c>
      <c r="V193" s="145"/>
      <c r="W193" s="145"/>
      <c r="X193" s="145"/>
      <c r="Y193" s="147" t="str">
        <f>IFERROR(IF(AND(R192="Probabilidad",R193="Probabilidad"),(AA192-(+AA192*U193)),IF(R193="Probabilidad",(J189-(+J189*U193)),IF(R193="Impacto",AA192,""))),"")</f>
        <v/>
      </c>
      <c r="Z193" s="148" t="str">
        <f t="shared" si="2"/>
        <v/>
      </c>
      <c r="AA193" s="146" t="str">
        <f t="shared" si="3"/>
        <v/>
      </c>
      <c r="AB193" s="148" t="str">
        <f t="shared" si="4"/>
        <v/>
      </c>
      <c r="AC193" s="146" t="str">
        <f t="shared" si="40"/>
        <v/>
      </c>
      <c r="AD193" s="148" t="str">
        <f t="shared" si="5"/>
        <v/>
      </c>
      <c r="AE193" s="899"/>
      <c r="AF193" s="191"/>
      <c r="AG193" s="189"/>
      <c r="AH193" s="190"/>
      <c r="AI193" s="191"/>
      <c r="AJ193" s="190"/>
      <c r="AK193" s="190"/>
      <c r="AL193" s="190"/>
      <c r="AM193" s="724"/>
      <c r="AN193" s="665"/>
      <c r="AO193" s="655"/>
      <c r="AP193" s="234"/>
      <c r="AQ193" s="235"/>
      <c r="AR193" s="234"/>
      <c r="AS193" s="235"/>
      <c r="AT193" s="189"/>
      <c r="AU193" s="234"/>
      <c r="AV193" s="235"/>
      <c r="AW193" s="234"/>
      <c r="AX193" s="235"/>
      <c r="AY193" s="189"/>
      <c r="AZ193" s="234"/>
      <c r="BA193" s="235"/>
      <c r="BB193" s="155"/>
      <c r="BC193" s="156"/>
      <c r="BD193" s="156"/>
      <c r="BE193" s="156"/>
      <c r="BF193" s="156"/>
    </row>
    <row r="194" spans="1:58" ht="27" customHeight="1" thickBot="1">
      <c r="A194" s="958"/>
      <c r="B194" s="972"/>
      <c r="C194" s="953"/>
      <c r="D194" s="953"/>
      <c r="E194" s="953"/>
      <c r="F194" s="953"/>
      <c r="G194" s="953"/>
      <c r="H194" s="953"/>
      <c r="I194" s="953"/>
      <c r="J194" s="953"/>
      <c r="K194" s="953"/>
      <c r="L194" s="953"/>
      <c r="M194" s="953"/>
      <c r="N194" s="953"/>
      <c r="O194" s="953"/>
      <c r="P194" s="202"/>
      <c r="Q194" s="169"/>
      <c r="R194" s="170" t="str">
        <f t="shared" si="0"/>
        <v/>
      </c>
      <c r="S194" s="171"/>
      <c r="T194" s="171"/>
      <c r="U194" s="172" t="str">
        <f t="shared" si="1"/>
        <v/>
      </c>
      <c r="V194" s="171"/>
      <c r="W194" s="171"/>
      <c r="X194" s="171"/>
      <c r="Y194" s="173" t="str">
        <f>IFERROR(IF(AND(R193="Probabilidad",R194="Probabilidad"),(AA193-(+AA193*U194)),IF(R194="Probabilidad",(J189-(+J189*U194)),IF(R194="Impacto",AA193,""))),"")</f>
        <v/>
      </c>
      <c r="Z194" s="174" t="str">
        <f t="shared" si="2"/>
        <v/>
      </c>
      <c r="AA194" s="172" t="str">
        <f t="shared" si="3"/>
        <v/>
      </c>
      <c r="AB194" s="174" t="str">
        <f t="shared" si="4"/>
        <v/>
      </c>
      <c r="AC194" s="172" t="str">
        <f t="shared" si="40"/>
        <v/>
      </c>
      <c r="AD194" s="174" t="str">
        <f t="shared" si="5"/>
        <v/>
      </c>
      <c r="AE194" s="953"/>
      <c r="AF194" s="202"/>
      <c r="AG194" s="172"/>
      <c r="AH194" s="206"/>
      <c r="AI194" s="202"/>
      <c r="AJ194" s="206"/>
      <c r="AK194" s="206"/>
      <c r="AL194" s="195"/>
      <c r="AM194" s="724"/>
      <c r="AN194" s="665"/>
      <c r="AO194" s="655"/>
      <c r="AP194" s="234"/>
      <c r="AQ194" s="235"/>
      <c r="AR194" s="234"/>
      <c r="AS194" s="235"/>
      <c r="AT194" s="189"/>
      <c r="AU194" s="234"/>
      <c r="AV194" s="235"/>
      <c r="AW194" s="234"/>
      <c r="AX194" s="235"/>
      <c r="AY194" s="189"/>
      <c r="AZ194" s="234"/>
      <c r="BA194" s="235"/>
      <c r="BB194" s="155"/>
      <c r="BC194" s="156"/>
      <c r="BD194" s="156"/>
      <c r="BE194" s="156"/>
      <c r="BF194" s="156"/>
    </row>
    <row r="195" spans="1:58" ht="267.95" customHeight="1">
      <c r="A195" s="1024">
        <v>23</v>
      </c>
      <c r="B195" s="981" t="s">
        <v>615</v>
      </c>
      <c r="C195" s="982" t="s">
        <v>820</v>
      </c>
      <c r="D195" s="982" t="s">
        <v>1089</v>
      </c>
      <c r="E195" s="982" t="s">
        <v>1090</v>
      </c>
      <c r="F195" s="982" t="s">
        <v>1091</v>
      </c>
      <c r="G195" s="982" t="s">
        <v>1070</v>
      </c>
      <c r="H195" s="982">
        <v>365</v>
      </c>
      <c r="I195" s="978" t="str">
        <f>IF(H195&lt;=0,"",IF(H195&lt;=2,"Muy Baja",IF(H195&lt;=24,"Baja",IF(H195&lt;=500,"Media",IF(H195&lt;=5000,"Alta","Muy Alta")))))</f>
        <v>Media</v>
      </c>
      <c r="J195" s="979">
        <f>IF(I195="","",IF(I195="Muy Baja",0.2,IF(I195="Baja",0.4,IF(I195="Media",0.6,IF(I195="Alta",0.8,IF(I195="Muy Alta",1,))))))</f>
        <v>0.6</v>
      </c>
      <c r="K195" s="979" t="s">
        <v>864</v>
      </c>
      <c r="L195" s="979" t="str">
        <f>IF(NOT(ISERROR(MATCH(K195,'[1]Tabla Impacto'!$B$221:$B$223,0))),'[1]Tabla Impacto'!$F$223&amp;"Por favor no seleccionar los criterios de impacto(Afectación Económica o presupuestal y Pérdida Reputacional)",K195)</f>
        <v xml:space="preserve">     El riesgo afecta la imagen de la entidad a nivel nacional, con efecto publicitarios sostenible a nivel país</v>
      </c>
      <c r="M195" s="978" t="str">
        <f>IF(OR(K195='Tabla Impacto'!$C$11,K195='Tabla Impacto'!$D$11),"Leve",IF(OR(K195='Tabla Impacto'!$C$12,K195='Tabla Impacto'!$D$12),"Menor",IF(OR(K195='Tabla Impacto'!$C$13,K195='Tabla Impacto'!$D$13),"Moderado",IF(OR(K195='Tabla Impacto'!$C$14,K195='Tabla Impacto'!$D$14),"Mayor",IF(OR(K195='Tabla Impacto'!$C$15,K195='Tabla Impacto'!$D$15),"Catastrófico","")))))</f>
        <v>Catastrófico</v>
      </c>
      <c r="N195" s="979">
        <f>IF(M195="","",IF(M195="Leve",0.2,IF(M195="Menor",0.4,IF(M195="Moderado",0.6,IF(M195="Mayor",0.8,IF(M195="Catastrófico",1,))))))</f>
        <v>1</v>
      </c>
      <c r="O195" s="978" t="str">
        <f>IF(OR(AND(I195="Muy Baja",M195="Leve"),AND(I195="Muy Baja",M195="Menor"),AND(I195="Baja",M195="Leve")),"Bajo",IF(OR(AND(I195="Muy baja",M195="Moderado"),AND(I195="Baja",M195="Menor"),AND(I195="Baja",M195="Moderado"),AND(I195="Media",M195="Leve"),AND(I195="Media",M195="Menor"),AND(I195="Media",M195="Moderado"),AND(I195="Alta",M195="Leve"),AND(I195="Alta",M195="Menor")),"Moderado",IF(OR(AND(I195="Muy Baja",M195="Mayor"),AND(I195="Baja",M195="Mayor"),AND(I195="Media",M195="Mayor"),AND(I195="Alta",M195="Moderado"),AND(I195="Alta",M195="Mayor"),AND(I195="Muy Alta",M195="Leve"),AND(I195="Muy Alta",M195="Menor"),AND(I195="Muy Alta",M195="Moderado"),AND(I195="Muy Alta",M195="Mayor")),"Alto",IF(OR(AND(I195="Muy Baja",M195="Catastrófico"),AND(I195="Baja",M195="Catastrófico"),AND(I195="Media",M195="Catastrófico"),AND(I195="Alta",M195="Catastrófico"),AND(I195="Muy Alta",M195="Catastrófico")),"Extremo",""))))</f>
        <v>Extremo</v>
      </c>
      <c r="P195" s="127">
        <v>1</v>
      </c>
      <c r="Q195" s="265" t="s">
        <v>1092</v>
      </c>
      <c r="R195" s="144" t="str">
        <f t="shared" si="0"/>
        <v>Probabilidad</v>
      </c>
      <c r="S195" s="145" t="s">
        <v>837</v>
      </c>
      <c r="T195" s="145" t="s">
        <v>828</v>
      </c>
      <c r="U195" s="146" t="str">
        <f t="shared" si="1"/>
        <v>40%</v>
      </c>
      <c r="V195" s="145" t="s">
        <v>829</v>
      </c>
      <c r="W195" s="145" t="s">
        <v>930</v>
      </c>
      <c r="X195" s="145" t="s">
        <v>831</v>
      </c>
      <c r="Y195" s="147">
        <f>IFERROR(IF(R195="Probabilidad",(J195-(+J195*U195)),IF(R195="Impacto",J195,"")),"")</f>
        <v>0.36</v>
      </c>
      <c r="Z195" s="148" t="str">
        <f t="shared" si="2"/>
        <v>Baja</v>
      </c>
      <c r="AA195" s="146">
        <f t="shared" si="3"/>
        <v>0.36</v>
      </c>
      <c r="AB195" s="148" t="str">
        <f t="shared" si="4"/>
        <v>Catastrófico</v>
      </c>
      <c r="AC195" s="146">
        <f>IFERROR(IF(R195="Impacto",(N195-(+N195*U195)),IF(R195="Probabilidad",N195,"")),"")</f>
        <v>1</v>
      </c>
      <c r="AD195" s="148" t="str">
        <f t="shared" si="5"/>
        <v>Extremo</v>
      </c>
      <c r="AE195" s="963" t="s">
        <v>832</v>
      </c>
      <c r="AF195" s="771" t="s">
        <v>1093</v>
      </c>
      <c r="AG195" s="150">
        <v>0.5</v>
      </c>
      <c r="AH195" s="151" t="s">
        <v>1100</v>
      </c>
      <c r="AI195" s="544" t="s">
        <v>1104</v>
      </c>
      <c r="AJ195" s="240">
        <v>44562</v>
      </c>
      <c r="AK195" s="240">
        <v>44895</v>
      </c>
      <c r="AL195" s="167">
        <v>1</v>
      </c>
      <c r="AM195" s="592" t="s">
        <v>2479</v>
      </c>
      <c r="AN195" s="709" t="s">
        <v>2523</v>
      </c>
      <c r="AO195" s="710" t="s">
        <v>2518</v>
      </c>
      <c r="AP195" s="139">
        <v>44683</v>
      </c>
      <c r="AQ195" s="857" t="s">
        <v>3171</v>
      </c>
      <c r="AR195" s="139"/>
      <c r="AS195" s="137"/>
      <c r="AT195" s="138"/>
      <c r="AU195" s="139"/>
      <c r="AV195" s="137"/>
      <c r="AW195" s="139"/>
      <c r="AX195" s="137"/>
      <c r="AY195" s="138"/>
      <c r="AZ195" s="139"/>
      <c r="BA195" s="137"/>
      <c r="BB195" s="155"/>
      <c r="BC195" s="155"/>
      <c r="BD195" s="156"/>
      <c r="BE195" s="156"/>
      <c r="BF195" s="156"/>
    </row>
    <row r="196" spans="1:58" ht="159.75" customHeight="1">
      <c r="A196" s="957"/>
      <c r="B196" s="971"/>
      <c r="C196" s="899"/>
      <c r="D196" s="899"/>
      <c r="E196" s="899"/>
      <c r="F196" s="899"/>
      <c r="G196" s="899"/>
      <c r="H196" s="899"/>
      <c r="I196" s="899"/>
      <c r="J196" s="899"/>
      <c r="K196" s="899"/>
      <c r="L196" s="899"/>
      <c r="M196" s="899"/>
      <c r="N196" s="899"/>
      <c r="O196" s="899"/>
      <c r="P196" s="191">
        <v>2</v>
      </c>
      <c r="Q196" s="143" t="s">
        <v>1096</v>
      </c>
      <c r="R196" s="144" t="str">
        <f t="shared" si="0"/>
        <v>Impacto</v>
      </c>
      <c r="S196" s="145" t="s">
        <v>841</v>
      </c>
      <c r="T196" s="145" t="s">
        <v>828</v>
      </c>
      <c r="U196" s="146" t="str">
        <f t="shared" si="1"/>
        <v>25%</v>
      </c>
      <c r="V196" s="145" t="s">
        <v>842</v>
      </c>
      <c r="W196" s="145" t="s">
        <v>830</v>
      </c>
      <c r="X196" s="145" t="s">
        <v>831</v>
      </c>
      <c r="Y196" s="147">
        <f>IFERROR(IF(AND(R195="Probabilidad",R196="Probabilidad"),(AA195-(+AA195*U196)),IF(R196="Probabilidad",(J195-(+J195*U196)),IF(R196="Impacto",AA195,""))),"")</f>
        <v>0.36</v>
      </c>
      <c r="Z196" s="148" t="str">
        <f t="shared" si="2"/>
        <v>Baja</v>
      </c>
      <c r="AA196" s="146">
        <f t="shared" si="3"/>
        <v>0.36</v>
      </c>
      <c r="AB196" s="148" t="str">
        <f t="shared" si="4"/>
        <v>Mayor</v>
      </c>
      <c r="AC196" s="146">
        <f>IFERROR(IF(AND(R195="Impacto",R196="Impacto"),(AC195-(+AC195*U196)),IF(R196="Impacto",($N$171-(+$N$171*U196)),IF(R196="Probabilidad",AC195,""))),"")</f>
        <v>0.75</v>
      </c>
      <c r="AD196" s="148" t="str">
        <f t="shared" si="5"/>
        <v>Alto</v>
      </c>
      <c r="AE196" s="899"/>
      <c r="AF196" s="266" t="s">
        <v>8</v>
      </c>
      <c r="AG196" s="231" t="s">
        <v>8</v>
      </c>
      <c r="AH196" s="267" t="s">
        <v>37</v>
      </c>
      <c r="AI196" s="191" t="s">
        <v>1083</v>
      </c>
      <c r="AJ196" s="230" t="s">
        <v>8</v>
      </c>
      <c r="AK196" s="230" t="s">
        <v>8</v>
      </c>
      <c r="AL196" s="183" t="s">
        <v>8</v>
      </c>
      <c r="AM196" s="724"/>
      <c r="AN196" s="665"/>
      <c r="AO196" s="655"/>
      <c r="AP196" s="234"/>
      <c r="AQ196" s="235"/>
      <c r="AR196" s="234"/>
      <c r="AS196" s="235"/>
      <c r="AT196" s="189"/>
      <c r="AU196" s="234"/>
      <c r="AV196" s="235"/>
      <c r="AW196" s="234"/>
      <c r="AX196" s="235"/>
      <c r="AY196" s="189"/>
      <c r="AZ196" s="234"/>
      <c r="BA196" s="235"/>
      <c r="BB196" s="155"/>
      <c r="BC196" s="156"/>
      <c r="BD196" s="156"/>
      <c r="BE196" s="156"/>
      <c r="BF196" s="156"/>
    </row>
    <row r="197" spans="1:58" ht="27" customHeight="1">
      <c r="A197" s="957"/>
      <c r="B197" s="971"/>
      <c r="C197" s="899"/>
      <c r="D197" s="899"/>
      <c r="E197" s="899"/>
      <c r="F197" s="899"/>
      <c r="G197" s="899"/>
      <c r="H197" s="899"/>
      <c r="I197" s="899"/>
      <c r="J197" s="899"/>
      <c r="K197" s="899"/>
      <c r="L197" s="899"/>
      <c r="M197" s="899"/>
      <c r="N197" s="899"/>
      <c r="O197" s="899"/>
      <c r="P197" s="191"/>
      <c r="Q197" s="151"/>
      <c r="R197" s="144" t="str">
        <f t="shared" si="0"/>
        <v/>
      </c>
      <c r="S197" s="145"/>
      <c r="T197" s="145"/>
      <c r="U197" s="146" t="str">
        <f t="shared" si="1"/>
        <v/>
      </c>
      <c r="V197" s="145"/>
      <c r="W197" s="145"/>
      <c r="X197" s="145"/>
      <c r="Y197" s="147" t="str">
        <f>IFERROR(IF(AND(R196="Probabilidad",R197="Probabilidad"),(AA196-(+AA196*U197)),IF(R197="Probabilidad",(J195-(+J195*U197)),IF(R197="Impacto",AA196,""))),"")</f>
        <v/>
      </c>
      <c r="Z197" s="148" t="str">
        <f t="shared" si="2"/>
        <v/>
      </c>
      <c r="AA197" s="146" t="str">
        <f t="shared" si="3"/>
        <v/>
      </c>
      <c r="AB197" s="148" t="str">
        <f t="shared" si="4"/>
        <v/>
      </c>
      <c r="AC197" s="146" t="str">
        <f t="shared" ref="AC197:AC200" si="41">IFERROR(IF(AND(R196="Impacto",R197="Impacto"),(AC196-(+AC196*U197)),IF(AND(R196="Probabilidad",R197="Impacto"),(AC195-(+AC195*U197)),IF(R197="Probabilidad",AC196,""))),"")</f>
        <v/>
      </c>
      <c r="AD197" s="148" t="str">
        <f t="shared" si="5"/>
        <v/>
      </c>
      <c r="AE197" s="899"/>
      <c r="AF197" s="191"/>
      <c r="AG197" s="189"/>
      <c r="AH197" s="190"/>
      <c r="AI197" s="191"/>
      <c r="AJ197" s="190"/>
      <c r="AK197" s="190"/>
      <c r="AL197" s="190"/>
      <c r="AM197" s="724"/>
      <c r="AN197" s="665"/>
      <c r="AO197" s="655"/>
      <c r="AP197" s="234"/>
      <c r="AQ197" s="235"/>
      <c r="AR197" s="234"/>
      <c r="AS197" s="235"/>
      <c r="AT197" s="189"/>
      <c r="AU197" s="234"/>
      <c r="AV197" s="235"/>
      <c r="AW197" s="234"/>
      <c r="AX197" s="235"/>
      <c r="AY197" s="189"/>
      <c r="AZ197" s="234"/>
      <c r="BA197" s="235"/>
      <c r="BB197" s="155"/>
      <c r="BC197" s="156"/>
      <c r="BD197" s="156"/>
      <c r="BE197" s="156"/>
      <c r="BF197" s="156"/>
    </row>
    <row r="198" spans="1:58" ht="27" customHeight="1">
      <c r="A198" s="957"/>
      <c r="B198" s="971"/>
      <c r="C198" s="899"/>
      <c r="D198" s="899"/>
      <c r="E198" s="899"/>
      <c r="F198" s="899"/>
      <c r="G198" s="899"/>
      <c r="H198" s="899"/>
      <c r="I198" s="899"/>
      <c r="J198" s="899"/>
      <c r="K198" s="899"/>
      <c r="L198" s="899"/>
      <c r="M198" s="899"/>
      <c r="N198" s="899"/>
      <c r="O198" s="899"/>
      <c r="P198" s="191"/>
      <c r="Q198" s="143"/>
      <c r="R198" s="144" t="str">
        <f t="shared" si="0"/>
        <v/>
      </c>
      <c r="S198" s="145"/>
      <c r="T198" s="145"/>
      <c r="U198" s="146" t="str">
        <f t="shared" si="1"/>
        <v/>
      </c>
      <c r="V198" s="145"/>
      <c r="W198" s="145"/>
      <c r="X198" s="145"/>
      <c r="Y198" s="147" t="str">
        <f>IFERROR(IF(AND(R197="Probabilidad",R198="Probabilidad"),(AA197-(+AA197*U198)),IF(R198="Probabilidad",(J195-(+J195*U198)),IF(R198="Impacto",AA197,""))),"")</f>
        <v/>
      </c>
      <c r="Z198" s="148" t="str">
        <f t="shared" si="2"/>
        <v/>
      </c>
      <c r="AA198" s="146" t="str">
        <f t="shared" si="3"/>
        <v/>
      </c>
      <c r="AB198" s="148" t="str">
        <f t="shared" si="4"/>
        <v/>
      </c>
      <c r="AC198" s="146" t="str">
        <f t="shared" si="41"/>
        <v/>
      </c>
      <c r="AD198" s="148" t="str">
        <f t="shared" si="5"/>
        <v/>
      </c>
      <c r="AE198" s="899"/>
      <c r="AF198" s="191"/>
      <c r="AG198" s="189"/>
      <c r="AH198" s="190"/>
      <c r="AI198" s="191"/>
      <c r="AJ198" s="190"/>
      <c r="AK198" s="190"/>
      <c r="AL198" s="190"/>
      <c r="AM198" s="724"/>
      <c r="AN198" s="665"/>
      <c r="AO198" s="655"/>
      <c r="AP198" s="234"/>
      <c r="AQ198" s="235"/>
      <c r="AR198" s="234"/>
      <c r="AS198" s="235"/>
      <c r="AT198" s="189"/>
      <c r="AU198" s="234"/>
      <c r="AV198" s="235"/>
      <c r="AW198" s="234"/>
      <c r="AX198" s="235"/>
      <c r="AY198" s="189"/>
      <c r="AZ198" s="234"/>
      <c r="BA198" s="235"/>
      <c r="BB198" s="155"/>
      <c r="BC198" s="156"/>
      <c r="BD198" s="156"/>
      <c r="BE198" s="156"/>
      <c r="BF198" s="156"/>
    </row>
    <row r="199" spans="1:58" ht="27" customHeight="1">
      <c r="A199" s="957"/>
      <c r="B199" s="971"/>
      <c r="C199" s="899"/>
      <c r="D199" s="899"/>
      <c r="E199" s="899"/>
      <c r="F199" s="899"/>
      <c r="G199" s="899"/>
      <c r="H199" s="899"/>
      <c r="I199" s="899"/>
      <c r="J199" s="899"/>
      <c r="K199" s="899"/>
      <c r="L199" s="899"/>
      <c r="M199" s="899"/>
      <c r="N199" s="899"/>
      <c r="O199" s="899"/>
      <c r="P199" s="191"/>
      <c r="Q199" s="143"/>
      <c r="R199" s="144" t="str">
        <f t="shared" si="0"/>
        <v/>
      </c>
      <c r="S199" s="145"/>
      <c r="T199" s="145"/>
      <c r="U199" s="146" t="str">
        <f t="shared" si="1"/>
        <v/>
      </c>
      <c r="V199" s="145"/>
      <c r="W199" s="145"/>
      <c r="X199" s="145"/>
      <c r="Y199" s="147" t="str">
        <f>IFERROR(IF(AND(R198="Probabilidad",R199="Probabilidad"),(AA198-(+AA198*U199)),IF(R199="Probabilidad",(J195-(+J195*U199)),IF(R199="Impacto",AA198,""))),"")</f>
        <v/>
      </c>
      <c r="Z199" s="148" t="str">
        <f t="shared" si="2"/>
        <v/>
      </c>
      <c r="AA199" s="146" t="str">
        <f t="shared" si="3"/>
        <v/>
      </c>
      <c r="AB199" s="148" t="str">
        <f t="shared" si="4"/>
        <v/>
      </c>
      <c r="AC199" s="146" t="str">
        <f t="shared" si="41"/>
        <v/>
      </c>
      <c r="AD199" s="148" t="str">
        <f t="shared" si="5"/>
        <v/>
      </c>
      <c r="AE199" s="899"/>
      <c r="AF199" s="191"/>
      <c r="AG199" s="189"/>
      <c r="AH199" s="190"/>
      <c r="AI199" s="191"/>
      <c r="AJ199" s="190"/>
      <c r="AK199" s="190"/>
      <c r="AL199" s="190"/>
      <c r="AM199" s="724"/>
      <c r="AN199" s="665"/>
      <c r="AO199" s="655"/>
      <c r="AP199" s="234"/>
      <c r="AQ199" s="235"/>
      <c r="AR199" s="234"/>
      <c r="AS199" s="235"/>
      <c r="AT199" s="189"/>
      <c r="AU199" s="234"/>
      <c r="AV199" s="235"/>
      <c r="AW199" s="234"/>
      <c r="AX199" s="235"/>
      <c r="AY199" s="189"/>
      <c r="AZ199" s="234"/>
      <c r="BA199" s="235"/>
      <c r="BB199" s="155"/>
      <c r="BC199" s="156"/>
      <c r="BD199" s="156"/>
      <c r="BE199" s="156"/>
      <c r="BF199" s="156"/>
    </row>
    <row r="200" spans="1:58" ht="27" customHeight="1" thickBot="1">
      <c r="A200" s="958"/>
      <c r="B200" s="972"/>
      <c r="C200" s="953"/>
      <c r="D200" s="953"/>
      <c r="E200" s="953"/>
      <c r="F200" s="953"/>
      <c r="G200" s="953"/>
      <c r="H200" s="953"/>
      <c r="I200" s="953"/>
      <c r="J200" s="953"/>
      <c r="K200" s="953"/>
      <c r="L200" s="953"/>
      <c r="M200" s="953"/>
      <c r="N200" s="953"/>
      <c r="O200" s="953"/>
      <c r="P200" s="202"/>
      <c r="Q200" s="169"/>
      <c r="R200" s="170" t="str">
        <f t="shared" si="0"/>
        <v/>
      </c>
      <c r="S200" s="171"/>
      <c r="T200" s="171"/>
      <c r="U200" s="172" t="str">
        <f t="shared" si="1"/>
        <v/>
      </c>
      <c r="V200" s="171"/>
      <c r="W200" s="171"/>
      <c r="X200" s="171"/>
      <c r="Y200" s="173" t="str">
        <f>IFERROR(IF(AND(R199="Probabilidad",R200="Probabilidad"),(AA199-(+AA199*U200)),IF(R200="Probabilidad",(J195-(+J195*U200)),IF(R200="Impacto",AA199,""))),"")</f>
        <v/>
      </c>
      <c r="Z200" s="174" t="str">
        <f t="shared" si="2"/>
        <v/>
      </c>
      <c r="AA200" s="172" t="str">
        <f t="shared" si="3"/>
        <v/>
      </c>
      <c r="AB200" s="174" t="str">
        <f t="shared" si="4"/>
        <v/>
      </c>
      <c r="AC200" s="172" t="str">
        <f t="shared" si="41"/>
        <v/>
      </c>
      <c r="AD200" s="174" t="str">
        <f t="shared" si="5"/>
        <v/>
      </c>
      <c r="AE200" s="953"/>
      <c r="AF200" s="202"/>
      <c r="AG200" s="172"/>
      <c r="AH200" s="206"/>
      <c r="AI200" s="202"/>
      <c r="AJ200" s="206"/>
      <c r="AK200" s="206"/>
      <c r="AL200" s="195"/>
      <c r="AM200" s="724"/>
      <c r="AN200" s="665"/>
      <c r="AO200" s="655"/>
      <c r="AP200" s="234"/>
      <c r="AQ200" s="235"/>
      <c r="AR200" s="234"/>
      <c r="AS200" s="235"/>
      <c r="AT200" s="189"/>
      <c r="AU200" s="234"/>
      <c r="AV200" s="235"/>
      <c r="AW200" s="234"/>
      <c r="AX200" s="235"/>
      <c r="AY200" s="189"/>
      <c r="AZ200" s="234"/>
      <c r="BA200" s="235"/>
      <c r="BB200" s="155"/>
      <c r="BC200" s="156"/>
      <c r="BD200" s="156"/>
      <c r="BE200" s="156"/>
      <c r="BF200" s="156"/>
    </row>
    <row r="201" spans="1:58" ht="209.1" customHeight="1">
      <c r="A201" s="1024">
        <v>23</v>
      </c>
      <c r="B201" s="981" t="s">
        <v>615</v>
      </c>
      <c r="C201" s="982" t="s">
        <v>820</v>
      </c>
      <c r="D201" s="982" t="s">
        <v>1089</v>
      </c>
      <c r="E201" s="982" t="s">
        <v>1090</v>
      </c>
      <c r="F201" s="982" t="s">
        <v>1091</v>
      </c>
      <c r="G201" s="982" t="s">
        <v>1070</v>
      </c>
      <c r="H201" s="982">
        <v>365</v>
      </c>
      <c r="I201" s="978" t="str">
        <f>IF(H201&lt;=0,"",IF(H201&lt;=2,"Muy Baja",IF(H201&lt;=24,"Baja",IF(H201&lt;=500,"Media",IF(H201&lt;=5000,"Alta","Muy Alta")))))</f>
        <v>Media</v>
      </c>
      <c r="J201" s="979">
        <f>IF(I201="","",IF(I201="Muy Baja",0.2,IF(I201="Baja",0.4,IF(I201="Media",0.6,IF(I201="Alta",0.8,IF(I201="Muy Alta",1,))))))</f>
        <v>0.6</v>
      </c>
      <c r="K201" s="979" t="s">
        <v>864</v>
      </c>
      <c r="L201" s="979" t="str">
        <f>IF(NOT(ISERROR(MATCH(K201,'[1]Tabla Impacto'!$B$221:$B$223,0))),'[1]Tabla Impacto'!$F$223&amp;"Por favor no seleccionar los criterios de impacto(Afectación Económica o presupuestal y Pérdida Reputacional)",K201)</f>
        <v xml:space="preserve">     El riesgo afecta la imagen de la entidad a nivel nacional, con efecto publicitarios sostenible a nivel país</v>
      </c>
      <c r="M201" s="978" t="str">
        <f>IF(OR(K201='Tabla Impacto'!$C$11,K201='Tabla Impacto'!$D$11),"Leve",IF(OR(K201='Tabla Impacto'!$C$12,K201='Tabla Impacto'!$D$12),"Menor",IF(OR(K201='Tabla Impacto'!$C$13,K201='Tabla Impacto'!$D$13),"Moderado",IF(OR(K201='Tabla Impacto'!$C$14,K201='Tabla Impacto'!$D$14),"Mayor",IF(OR(K201='Tabla Impacto'!$C$15,K201='Tabla Impacto'!$D$15),"Catastrófico","")))))</f>
        <v>Catastrófico</v>
      </c>
      <c r="N201" s="979">
        <f>IF(M201="","",IF(M201="Leve",0.2,IF(M201="Menor",0.4,IF(M201="Moderado",0.6,IF(M201="Mayor",0.8,IF(M201="Catastrófico",1,))))))</f>
        <v>1</v>
      </c>
      <c r="O201" s="978" t="str">
        <f>IF(OR(AND(I201="Muy Baja",M201="Leve"),AND(I201="Muy Baja",M201="Menor"),AND(I201="Baja",M201="Leve")),"Bajo",IF(OR(AND(I201="Muy baja",M201="Moderado"),AND(I201="Baja",M201="Menor"),AND(I201="Baja",M201="Moderado"),AND(I201="Media",M201="Leve"),AND(I201="Media",M201="Menor"),AND(I201="Media",M201="Moderado"),AND(I201="Alta",M201="Leve"),AND(I201="Alta",M201="Menor")),"Moderado",IF(OR(AND(I201="Muy Baja",M201="Mayor"),AND(I201="Baja",M201="Mayor"),AND(I201="Media",M201="Mayor"),AND(I201="Alta",M201="Moderado"),AND(I201="Alta",M201="Mayor"),AND(I201="Muy Alta",M201="Leve"),AND(I201="Muy Alta",M201="Menor"),AND(I201="Muy Alta",M201="Moderado"),AND(I201="Muy Alta",M201="Mayor")),"Alto",IF(OR(AND(I201="Muy Baja",M201="Catastrófico"),AND(I201="Baja",M201="Catastrófico"),AND(I201="Media",M201="Catastrófico"),AND(I201="Alta",M201="Catastrófico"),AND(I201="Muy Alta",M201="Catastrófico")),"Extremo",""))))</f>
        <v>Extremo</v>
      </c>
      <c r="P201" s="127">
        <v>1</v>
      </c>
      <c r="Q201" s="265" t="s">
        <v>1092</v>
      </c>
      <c r="R201" s="144" t="str">
        <f t="shared" si="0"/>
        <v>Probabilidad</v>
      </c>
      <c r="S201" s="145" t="s">
        <v>837</v>
      </c>
      <c r="T201" s="145" t="s">
        <v>828</v>
      </c>
      <c r="U201" s="146" t="str">
        <f t="shared" si="1"/>
        <v>40%</v>
      </c>
      <c r="V201" s="145" t="s">
        <v>829</v>
      </c>
      <c r="W201" s="145" t="s">
        <v>930</v>
      </c>
      <c r="X201" s="145" t="s">
        <v>831</v>
      </c>
      <c r="Y201" s="147">
        <f>IFERROR(IF(R201="Probabilidad",(J201-(+J201*U201)),IF(R201="Impacto",J201,"")),"")</f>
        <v>0.36</v>
      </c>
      <c r="Z201" s="148" t="str">
        <f t="shared" si="2"/>
        <v>Baja</v>
      </c>
      <c r="AA201" s="146">
        <f t="shared" si="3"/>
        <v>0.36</v>
      </c>
      <c r="AB201" s="148" t="str">
        <f t="shared" si="4"/>
        <v>Catastrófico</v>
      </c>
      <c r="AC201" s="146">
        <f>IFERROR(IF(R201="Impacto",(N201-(+N201*U201)),IF(R201="Probabilidad",N201,"")),"")</f>
        <v>1</v>
      </c>
      <c r="AD201" s="148" t="str">
        <f t="shared" si="5"/>
        <v>Extremo</v>
      </c>
      <c r="AE201" s="963" t="s">
        <v>832</v>
      </c>
      <c r="AF201" s="771" t="s">
        <v>1093</v>
      </c>
      <c r="AG201" s="150">
        <v>0.5</v>
      </c>
      <c r="AH201" s="151" t="s">
        <v>1100</v>
      </c>
      <c r="AI201" s="544" t="s">
        <v>1105</v>
      </c>
      <c r="AJ201" s="240">
        <v>44562</v>
      </c>
      <c r="AK201" s="240">
        <v>44895</v>
      </c>
      <c r="AL201" s="167">
        <v>1</v>
      </c>
      <c r="AM201" s="592" t="s">
        <v>2477</v>
      </c>
      <c r="AN201" s="711" t="s">
        <v>3106</v>
      </c>
      <c r="AO201" s="698" t="s">
        <v>2529</v>
      </c>
      <c r="AP201" s="139">
        <v>44683</v>
      </c>
      <c r="AQ201" s="853" t="s">
        <v>3169</v>
      </c>
      <c r="AR201" s="139"/>
      <c r="AS201" s="137"/>
      <c r="AT201" s="138"/>
      <c r="AU201" s="139"/>
      <c r="AV201" s="137"/>
      <c r="AW201" s="139"/>
      <c r="AX201" s="137"/>
      <c r="AY201" s="138"/>
      <c r="AZ201" s="139"/>
      <c r="BA201" s="137"/>
      <c r="BB201" s="155"/>
      <c r="BC201" s="155"/>
      <c r="BD201" s="156"/>
      <c r="BE201" s="156"/>
      <c r="BF201" s="156"/>
    </row>
    <row r="202" spans="1:58" ht="159.75" customHeight="1">
      <c r="A202" s="957"/>
      <c r="B202" s="971"/>
      <c r="C202" s="899"/>
      <c r="D202" s="899"/>
      <c r="E202" s="899"/>
      <c r="F202" s="899"/>
      <c r="G202" s="899"/>
      <c r="H202" s="899"/>
      <c r="I202" s="899"/>
      <c r="J202" s="899"/>
      <c r="K202" s="899"/>
      <c r="L202" s="899"/>
      <c r="M202" s="899"/>
      <c r="N202" s="899"/>
      <c r="O202" s="899"/>
      <c r="P202" s="191">
        <v>2</v>
      </c>
      <c r="Q202" s="143" t="s">
        <v>1096</v>
      </c>
      <c r="R202" s="144" t="str">
        <f t="shared" si="0"/>
        <v>Impacto</v>
      </c>
      <c r="S202" s="145" t="s">
        <v>841</v>
      </c>
      <c r="T202" s="145" t="s">
        <v>828</v>
      </c>
      <c r="U202" s="146" t="str">
        <f t="shared" si="1"/>
        <v>25%</v>
      </c>
      <c r="V202" s="145" t="s">
        <v>842</v>
      </c>
      <c r="W202" s="145" t="s">
        <v>830</v>
      </c>
      <c r="X202" s="145" t="s">
        <v>831</v>
      </c>
      <c r="Y202" s="147">
        <f>IFERROR(IF(AND(R201="Probabilidad",R202="Probabilidad"),(AA201-(+AA201*U202)),IF(R202="Probabilidad",(J201-(+J201*U202)),IF(R202="Impacto",AA201,""))),"")</f>
        <v>0.36</v>
      </c>
      <c r="Z202" s="148" t="str">
        <f t="shared" si="2"/>
        <v>Baja</v>
      </c>
      <c r="AA202" s="146">
        <f t="shared" si="3"/>
        <v>0.36</v>
      </c>
      <c r="AB202" s="148" t="str">
        <f t="shared" si="4"/>
        <v>Mayor</v>
      </c>
      <c r="AC202" s="146">
        <f>IFERROR(IF(AND(R201="Impacto",R202="Impacto"),(AC201-(+AC201*U202)),IF(R202="Impacto",($N$171-(+$N$171*U202)),IF(R202="Probabilidad",AC201,""))),"")</f>
        <v>0.75</v>
      </c>
      <c r="AD202" s="148" t="str">
        <f t="shared" si="5"/>
        <v>Alto</v>
      </c>
      <c r="AE202" s="899"/>
      <c r="AF202" s="266" t="s">
        <v>8</v>
      </c>
      <c r="AG202" s="231" t="s">
        <v>8</v>
      </c>
      <c r="AH202" s="267" t="s">
        <v>37</v>
      </c>
      <c r="AI202" s="191" t="s">
        <v>1083</v>
      </c>
      <c r="AJ202" s="230" t="s">
        <v>8</v>
      </c>
      <c r="AK202" s="230" t="s">
        <v>8</v>
      </c>
      <c r="AL202" s="183" t="s">
        <v>8</v>
      </c>
      <c r="AM202" s="724"/>
      <c r="AN202" s="665"/>
      <c r="AO202" s="655"/>
      <c r="AP202" s="234"/>
      <c r="AQ202" s="235"/>
      <c r="AR202" s="234"/>
      <c r="AS202" s="235"/>
      <c r="AT202" s="189"/>
      <c r="AU202" s="234"/>
      <c r="AV202" s="235"/>
      <c r="AW202" s="234"/>
      <c r="AX202" s="235"/>
      <c r="AY202" s="189"/>
      <c r="AZ202" s="234"/>
      <c r="BA202" s="235"/>
      <c r="BB202" s="155"/>
      <c r="BC202" s="156"/>
      <c r="BD202" s="156"/>
      <c r="BE202" s="156"/>
      <c r="BF202" s="156"/>
    </row>
    <row r="203" spans="1:58" ht="27" customHeight="1">
      <c r="A203" s="957"/>
      <c r="B203" s="971"/>
      <c r="C203" s="899"/>
      <c r="D203" s="899"/>
      <c r="E203" s="899"/>
      <c r="F203" s="899"/>
      <c r="G203" s="899"/>
      <c r="H203" s="899"/>
      <c r="I203" s="899"/>
      <c r="J203" s="899"/>
      <c r="K203" s="899"/>
      <c r="L203" s="899"/>
      <c r="M203" s="899"/>
      <c r="N203" s="899"/>
      <c r="O203" s="899"/>
      <c r="P203" s="191"/>
      <c r="Q203" s="151"/>
      <c r="R203" s="144" t="str">
        <f t="shared" si="0"/>
        <v/>
      </c>
      <c r="S203" s="145"/>
      <c r="T203" s="145"/>
      <c r="U203" s="146" t="str">
        <f t="shared" si="1"/>
        <v/>
      </c>
      <c r="V203" s="145"/>
      <c r="W203" s="145"/>
      <c r="X203" s="145"/>
      <c r="Y203" s="147" t="str">
        <f>IFERROR(IF(AND(R202="Probabilidad",R203="Probabilidad"),(AA202-(+AA202*U203)),IF(R203="Probabilidad",(J201-(+J201*U203)),IF(R203="Impacto",AA202,""))),"")</f>
        <v/>
      </c>
      <c r="Z203" s="148" t="str">
        <f t="shared" si="2"/>
        <v/>
      </c>
      <c r="AA203" s="146" t="str">
        <f t="shared" si="3"/>
        <v/>
      </c>
      <c r="AB203" s="148" t="str">
        <f t="shared" si="4"/>
        <v/>
      </c>
      <c r="AC203" s="146" t="str">
        <f t="shared" ref="AC203:AC206" si="42">IFERROR(IF(AND(R202="Impacto",R203="Impacto"),(AC202-(+AC202*U203)),IF(AND(R202="Probabilidad",R203="Impacto"),(AC201-(+AC201*U203)),IF(R203="Probabilidad",AC202,""))),"")</f>
        <v/>
      </c>
      <c r="AD203" s="148" t="str">
        <f t="shared" si="5"/>
        <v/>
      </c>
      <c r="AE203" s="899"/>
      <c r="AF203" s="191"/>
      <c r="AG203" s="189"/>
      <c r="AH203" s="190"/>
      <c r="AI203" s="191"/>
      <c r="AJ203" s="190"/>
      <c r="AK203" s="190"/>
      <c r="AL203" s="190"/>
      <c r="AM203" s="724"/>
      <c r="AN203" s="665"/>
      <c r="AO203" s="655"/>
      <c r="AP203" s="234"/>
      <c r="AQ203" s="235"/>
      <c r="AR203" s="234"/>
      <c r="AS203" s="235"/>
      <c r="AT203" s="189"/>
      <c r="AU203" s="234"/>
      <c r="AV203" s="235"/>
      <c r="AW203" s="234"/>
      <c r="AX203" s="235"/>
      <c r="AY203" s="189"/>
      <c r="AZ203" s="234"/>
      <c r="BA203" s="235"/>
      <c r="BB203" s="155"/>
      <c r="BC203" s="156"/>
      <c r="BD203" s="156"/>
      <c r="BE203" s="156"/>
      <c r="BF203" s="156"/>
    </row>
    <row r="204" spans="1:58" ht="27" customHeight="1">
      <c r="A204" s="957"/>
      <c r="B204" s="971"/>
      <c r="C204" s="899"/>
      <c r="D204" s="899"/>
      <c r="E204" s="899"/>
      <c r="F204" s="899"/>
      <c r="G204" s="899"/>
      <c r="H204" s="899"/>
      <c r="I204" s="899"/>
      <c r="J204" s="899"/>
      <c r="K204" s="899"/>
      <c r="L204" s="899"/>
      <c r="M204" s="899"/>
      <c r="N204" s="899"/>
      <c r="O204" s="899"/>
      <c r="P204" s="191"/>
      <c r="Q204" s="143"/>
      <c r="R204" s="144" t="str">
        <f t="shared" si="0"/>
        <v/>
      </c>
      <c r="S204" s="145"/>
      <c r="T204" s="145"/>
      <c r="U204" s="146" t="str">
        <f t="shared" si="1"/>
        <v/>
      </c>
      <c r="V204" s="145"/>
      <c r="W204" s="145"/>
      <c r="X204" s="145"/>
      <c r="Y204" s="147" t="str">
        <f>IFERROR(IF(AND(R203="Probabilidad",R204="Probabilidad"),(AA203-(+AA203*U204)),IF(R204="Probabilidad",(J201-(+J201*U204)),IF(R204="Impacto",AA203,""))),"")</f>
        <v/>
      </c>
      <c r="Z204" s="148" t="str">
        <f t="shared" si="2"/>
        <v/>
      </c>
      <c r="AA204" s="146" t="str">
        <f t="shared" si="3"/>
        <v/>
      </c>
      <c r="AB204" s="148" t="str">
        <f t="shared" si="4"/>
        <v/>
      </c>
      <c r="AC204" s="146" t="str">
        <f t="shared" si="42"/>
        <v/>
      </c>
      <c r="AD204" s="148" t="str">
        <f t="shared" si="5"/>
        <v/>
      </c>
      <c r="AE204" s="899"/>
      <c r="AF204" s="191"/>
      <c r="AG204" s="189"/>
      <c r="AH204" s="190"/>
      <c r="AI204" s="191"/>
      <c r="AJ204" s="190"/>
      <c r="AK204" s="190"/>
      <c r="AL204" s="190"/>
      <c r="AM204" s="724"/>
      <c r="AN204" s="665"/>
      <c r="AO204" s="655"/>
      <c r="AP204" s="234"/>
      <c r="AQ204" s="235"/>
      <c r="AR204" s="234"/>
      <c r="AS204" s="235"/>
      <c r="AT204" s="189"/>
      <c r="AU204" s="234"/>
      <c r="AV204" s="235"/>
      <c r="AW204" s="234"/>
      <c r="AX204" s="235"/>
      <c r="AY204" s="189"/>
      <c r="AZ204" s="234"/>
      <c r="BA204" s="235"/>
      <c r="BB204" s="155"/>
      <c r="BC204" s="156"/>
      <c r="BD204" s="156"/>
      <c r="BE204" s="156"/>
      <c r="BF204" s="156"/>
    </row>
    <row r="205" spans="1:58" ht="27" customHeight="1">
      <c r="A205" s="957"/>
      <c r="B205" s="971"/>
      <c r="C205" s="899"/>
      <c r="D205" s="899"/>
      <c r="E205" s="899"/>
      <c r="F205" s="899"/>
      <c r="G205" s="899"/>
      <c r="H205" s="899"/>
      <c r="I205" s="899"/>
      <c r="J205" s="899"/>
      <c r="K205" s="899"/>
      <c r="L205" s="899"/>
      <c r="M205" s="899"/>
      <c r="N205" s="899"/>
      <c r="O205" s="899"/>
      <c r="P205" s="191"/>
      <c r="Q205" s="143"/>
      <c r="R205" s="144" t="str">
        <f t="shared" si="0"/>
        <v/>
      </c>
      <c r="S205" s="145"/>
      <c r="T205" s="145"/>
      <c r="U205" s="146" t="str">
        <f t="shared" si="1"/>
        <v/>
      </c>
      <c r="V205" s="145"/>
      <c r="W205" s="145"/>
      <c r="X205" s="145"/>
      <c r="Y205" s="147" t="str">
        <f>IFERROR(IF(AND(R204="Probabilidad",R205="Probabilidad"),(AA204-(+AA204*U205)),IF(R205="Probabilidad",(J201-(+J201*U205)),IF(R205="Impacto",AA204,""))),"")</f>
        <v/>
      </c>
      <c r="Z205" s="148" t="str">
        <f t="shared" si="2"/>
        <v/>
      </c>
      <c r="AA205" s="146" t="str">
        <f t="shared" si="3"/>
        <v/>
      </c>
      <c r="AB205" s="148" t="str">
        <f t="shared" si="4"/>
        <v/>
      </c>
      <c r="AC205" s="146" t="str">
        <f t="shared" si="42"/>
        <v/>
      </c>
      <c r="AD205" s="148" t="str">
        <f t="shared" si="5"/>
        <v/>
      </c>
      <c r="AE205" s="899"/>
      <c r="AF205" s="191"/>
      <c r="AG205" s="189"/>
      <c r="AH205" s="190"/>
      <c r="AI205" s="191"/>
      <c r="AJ205" s="190"/>
      <c r="AK205" s="190"/>
      <c r="AL205" s="190"/>
      <c r="AM205" s="724"/>
      <c r="AN205" s="665"/>
      <c r="AO205" s="655"/>
      <c r="AP205" s="234"/>
      <c r="AQ205" s="235"/>
      <c r="AR205" s="234"/>
      <c r="AS205" s="235"/>
      <c r="AT205" s="189"/>
      <c r="AU205" s="234"/>
      <c r="AV205" s="235"/>
      <c r="AW205" s="234"/>
      <c r="AX205" s="235"/>
      <c r="AY205" s="189"/>
      <c r="AZ205" s="234"/>
      <c r="BA205" s="235"/>
      <c r="BB205" s="155"/>
      <c r="BC205" s="156"/>
      <c r="BD205" s="156"/>
      <c r="BE205" s="156"/>
      <c r="BF205" s="156"/>
    </row>
    <row r="206" spans="1:58" ht="27" customHeight="1" thickBot="1">
      <c r="A206" s="958"/>
      <c r="B206" s="972"/>
      <c r="C206" s="953"/>
      <c r="D206" s="953"/>
      <c r="E206" s="953"/>
      <c r="F206" s="953"/>
      <c r="G206" s="953"/>
      <c r="H206" s="953"/>
      <c r="I206" s="953"/>
      <c r="J206" s="953"/>
      <c r="K206" s="953"/>
      <c r="L206" s="953"/>
      <c r="M206" s="953"/>
      <c r="N206" s="953"/>
      <c r="O206" s="953"/>
      <c r="P206" s="202"/>
      <c r="Q206" s="169"/>
      <c r="R206" s="170" t="str">
        <f t="shared" si="0"/>
        <v/>
      </c>
      <c r="S206" s="171"/>
      <c r="T206" s="171"/>
      <c r="U206" s="172" t="str">
        <f t="shared" si="1"/>
        <v/>
      </c>
      <c r="V206" s="171"/>
      <c r="W206" s="171"/>
      <c r="X206" s="171"/>
      <c r="Y206" s="173" t="str">
        <f>IFERROR(IF(AND(R205="Probabilidad",R206="Probabilidad"),(AA205-(+AA205*U206)),IF(R206="Probabilidad",(J201-(+J201*U206)),IF(R206="Impacto",AA205,""))),"")</f>
        <v/>
      </c>
      <c r="Z206" s="174" t="str">
        <f t="shared" si="2"/>
        <v/>
      </c>
      <c r="AA206" s="172" t="str">
        <f t="shared" si="3"/>
        <v/>
      </c>
      <c r="AB206" s="174" t="str">
        <f t="shared" si="4"/>
        <v/>
      </c>
      <c r="AC206" s="172" t="str">
        <f t="shared" si="42"/>
        <v/>
      </c>
      <c r="AD206" s="174" t="str">
        <f t="shared" si="5"/>
        <v/>
      </c>
      <c r="AE206" s="953"/>
      <c r="AF206" s="202"/>
      <c r="AG206" s="172"/>
      <c r="AH206" s="206"/>
      <c r="AI206" s="202"/>
      <c r="AJ206" s="206"/>
      <c r="AK206" s="206"/>
      <c r="AL206" s="195"/>
      <c r="AM206" s="724"/>
      <c r="AN206" s="665"/>
      <c r="AO206" s="655"/>
      <c r="AP206" s="234"/>
      <c r="AQ206" s="235"/>
      <c r="AR206" s="234"/>
      <c r="AS206" s="235"/>
      <c r="AT206" s="189"/>
      <c r="AU206" s="234"/>
      <c r="AV206" s="235"/>
      <c r="AW206" s="234"/>
      <c r="AX206" s="235"/>
      <c r="AY206" s="189"/>
      <c r="AZ206" s="234"/>
      <c r="BA206" s="235"/>
      <c r="BB206" s="155"/>
      <c r="BC206" s="156"/>
      <c r="BD206" s="156"/>
      <c r="BE206" s="156"/>
      <c r="BF206" s="156"/>
    </row>
    <row r="207" spans="1:58" ht="336" customHeight="1">
      <c r="A207" s="1025">
        <v>24</v>
      </c>
      <c r="B207" s="981" t="s">
        <v>615</v>
      </c>
      <c r="C207" s="982" t="s">
        <v>873</v>
      </c>
      <c r="D207" s="952" t="s">
        <v>1106</v>
      </c>
      <c r="E207" s="952" t="s">
        <v>1107</v>
      </c>
      <c r="F207" s="1017" t="s">
        <v>1108</v>
      </c>
      <c r="G207" s="982" t="s">
        <v>1070</v>
      </c>
      <c r="H207" s="952">
        <v>365</v>
      </c>
      <c r="I207" s="954" t="str">
        <f>IF(H207&lt;=0,"",IF(H207&lt;=2,"Muy Baja",IF(H207&lt;=24,"Baja",IF(H207&lt;=500,"Media",IF(H207&lt;=5000,"Alta","Muy Alta")))))</f>
        <v>Media</v>
      </c>
      <c r="J207" s="955">
        <f>IF(I207="","",IF(I207="Muy Baja",0.2,IF(I207="Baja",0.4,IF(I207="Media",0.6,IF(I207="Alta",0.8,IF(I207="Muy Alta",1,))))))</f>
        <v>0.6</v>
      </c>
      <c r="K207" s="979" t="s">
        <v>864</v>
      </c>
      <c r="L207" s="955" t="str">
        <f>IF(NOT(ISERROR(MATCH(K207,'[1]Tabla Impacto'!$B$221:$B$223,0))),'[1]Tabla Impacto'!$F$223&amp;"Por favor no seleccionar los criterios de impacto(Afectación Económica o presupuestal y Pérdida Reputacional)",K207)</f>
        <v xml:space="preserve">     El riesgo afecta la imagen de la entidad a nivel nacional, con efecto publicitarios sostenible a nivel país</v>
      </c>
      <c r="M207" s="983" t="str">
        <f>IF(OR(K207='Tabla Impacto'!$C$11,K207='Tabla Impacto'!$D$11),"Leve",IF(OR(K207='Tabla Impacto'!$C$12,K207='Tabla Impacto'!$D$12),"Menor",IF(OR(K207='Tabla Impacto'!$C$13,K207='Tabla Impacto'!$D$13),"Moderado",IF(OR(K207='Tabla Impacto'!$C$14,K207='Tabla Impacto'!$D$14),"Mayor",IF(OR(K207='Tabla Impacto'!$C$15,K207='Tabla Impacto'!$D$15),"Catastrófico","")))))</f>
        <v>Catastrófico</v>
      </c>
      <c r="N207" s="955">
        <f>IF(M207="","",IF(M207="Leve",0.2,IF(M207="Menor",0.4,IF(M207="Moderado",0.6,IF(M207="Mayor",0.8,IF(M207="Catastrófico",1,))))))</f>
        <v>1</v>
      </c>
      <c r="O207" s="954" t="str">
        <f>IF(OR(AND(I207="Muy Baja",M207="Leve"),AND(I207="Muy Baja",M207="Menor"),AND(I207="Baja",M207="Leve")),"Bajo",IF(OR(AND(I207="Muy baja",M207="Moderado"),AND(I207="Baja",M207="Menor"),AND(I207="Baja",M207="Moderado"),AND(I207="Media",M207="Leve"),AND(I207="Media",M207="Menor"),AND(I207="Media",M207="Moderado"),AND(I207="Alta",M207="Leve"),AND(I207="Alta",M207="Menor")),"Moderado",IF(OR(AND(I207="Muy Baja",M207="Mayor"),AND(I207="Baja",M207="Mayor"),AND(I207="Media",M207="Mayor"),AND(I207="Alta",M207="Moderado"),AND(I207="Alta",M207="Mayor"),AND(I207="Muy Alta",M207="Leve"),AND(I207="Muy Alta",M207="Menor"),AND(I207="Muy Alta",M207="Moderado"),AND(I207="Muy Alta",M207="Mayor")),"Alto",IF(OR(AND(I207="Muy Baja",M207="Catastrófico"),AND(I207="Baja",M207="Catastrófico"),AND(I207="Media",M207="Catastrófico"),AND(I207="Alta",M207="Catastrófico"),AND(I207="Muy Alta",M207="Catastrófico")),"Extremo",""))))</f>
        <v>Extremo</v>
      </c>
      <c r="P207" s="127">
        <v>1</v>
      </c>
      <c r="Q207" s="126" t="s">
        <v>1109</v>
      </c>
      <c r="R207" s="144" t="str">
        <f t="shared" si="0"/>
        <v>Probabilidad</v>
      </c>
      <c r="S207" s="145" t="s">
        <v>837</v>
      </c>
      <c r="T207" s="145" t="s">
        <v>828</v>
      </c>
      <c r="U207" s="146" t="str">
        <f t="shared" si="1"/>
        <v>40%</v>
      </c>
      <c r="V207" s="145" t="s">
        <v>829</v>
      </c>
      <c r="W207" s="145" t="s">
        <v>830</v>
      </c>
      <c r="X207" s="145" t="s">
        <v>831</v>
      </c>
      <c r="Y207" s="147">
        <f>IFERROR(IF(R207="Probabilidad",(J207-(+J207*U207)),IF(R207="Impacto",J207,"")),"")</f>
        <v>0.36</v>
      </c>
      <c r="Z207" s="148" t="str">
        <f t="shared" si="2"/>
        <v>Baja</v>
      </c>
      <c r="AA207" s="146">
        <f t="shared" si="3"/>
        <v>0.36</v>
      </c>
      <c r="AB207" s="148" t="str">
        <f t="shared" si="4"/>
        <v>Catastrófico</v>
      </c>
      <c r="AC207" s="146">
        <f>IFERROR(IF(R207="Impacto",(N207-(+N207*U207)),IF(R207="Probabilidad",N207,"")),"")</f>
        <v>1</v>
      </c>
      <c r="AD207" s="148" t="str">
        <f t="shared" si="5"/>
        <v>Extremo</v>
      </c>
      <c r="AE207" s="963" t="s">
        <v>832</v>
      </c>
      <c r="AF207" s="772" t="s">
        <v>1110</v>
      </c>
      <c r="AG207" s="150">
        <v>0.2</v>
      </c>
      <c r="AH207" s="152" t="s">
        <v>1111</v>
      </c>
      <c r="AI207" s="565" t="s">
        <v>1095</v>
      </c>
      <c r="AJ207" s="240">
        <v>44562</v>
      </c>
      <c r="AK207" s="240">
        <v>44895</v>
      </c>
      <c r="AL207" s="167">
        <v>1</v>
      </c>
      <c r="AM207" s="655" t="s">
        <v>3085</v>
      </c>
      <c r="AN207" s="706" t="s">
        <v>3107</v>
      </c>
      <c r="AO207" s="655" t="s">
        <v>3108</v>
      </c>
      <c r="AP207" s="139">
        <v>44683</v>
      </c>
      <c r="AQ207" s="853" t="s">
        <v>3169</v>
      </c>
      <c r="AR207" s="139"/>
      <c r="AS207" s="137"/>
      <c r="AT207" s="138"/>
      <c r="AU207" s="139"/>
      <c r="AV207" s="137"/>
      <c r="AW207" s="139"/>
      <c r="AX207" s="137"/>
      <c r="AY207" s="138"/>
      <c r="AZ207" s="139"/>
      <c r="BA207" s="137"/>
      <c r="BB207" s="155"/>
      <c r="BC207" s="155"/>
      <c r="BD207" s="156"/>
      <c r="BE207" s="156"/>
      <c r="BF207" s="156"/>
    </row>
    <row r="208" spans="1:58" ht="221.1" customHeight="1">
      <c r="A208" s="957"/>
      <c r="B208" s="971"/>
      <c r="C208" s="899"/>
      <c r="D208" s="899"/>
      <c r="E208" s="899"/>
      <c r="F208" s="899"/>
      <c r="G208" s="899"/>
      <c r="H208" s="899"/>
      <c r="I208" s="899"/>
      <c r="J208" s="899"/>
      <c r="K208" s="899"/>
      <c r="L208" s="899"/>
      <c r="M208" s="899"/>
      <c r="N208" s="899"/>
      <c r="O208" s="899"/>
      <c r="P208" s="191">
        <v>2</v>
      </c>
      <c r="Q208" s="143" t="s">
        <v>1112</v>
      </c>
      <c r="R208" s="144" t="str">
        <f t="shared" si="0"/>
        <v>Impacto</v>
      </c>
      <c r="S208" s="145" t="s">
        <v>841</v>
      </c>
      <c r="T208" s="145" t="s">
        <v>828</v>
      </c>
      <c r="U208" s="146" t="str">
        <f t="shared" si="1"/>
        <v>25%</v>
      </c>
      <c r="V208" s="145" t="s">
        <v>829</v>
      </c>
      <c r="W208" s="145" t="s">
        <v>830</v>
      </c>
      <c r="X208" s="145" t="s">
        <v>831</v>
      </c>
      <c r="Y208" s="147">
        <f>IFERROR(IF(AND(R207="Probabilidad",R208="Probabilidad"),(AA207-(+AA207*U208)),IF(R208="Probabilidad",(J207-(+J207*U208)),IF(R208="Impacto",AA207,""))),"")</f>
        <v>0.36</v>
      </c>
      <c r="Z208" s="148" t="str">
        <f t="shared" si="2"/>
        <v>Baja</v>
      </c>
      <c r="AA208" s="146">
        <f t="shared" si="3"/>
        <v>0.36</v>
      </c>
      <c r="AB208" s="148" t="str">
        <f t="shared" si="4"/>
        <v>Mayor</v>
      </c>
      <c r="AC208" s="146">
        <f>IFERROR(IF(AND(R207="Impacto",R208="Impacto"),(AC207-(+AC207*U208)),IF(R208="Impacto",($N$207-(+$N$207*U208)),IF(R208="Probabilidad",AC207,""))),"")</f>
        <v>0.75</v>
      </c>
      <c r="AD208" s="148" t="str">
        <f t="shared" si="5"/>
        <v>Alto</v>
      </c>
      <c r="AE208" s="899"/>
      <c r="AF208" s="743" t="s">
        <v>1113</v>
      </c>
      <c r="AG208" s="150">
        <v>0.4</v>
      </c>
      <c r="AH208" s="268" t="s">
        <v>1114</v>
      </c>
      <c r="AI208" s="544" t="s">
        <v>1095</v>
      </c>
      <c r="AJ208" s="269">
        <v>44562</v>
      </c>
      <c r="AK208" s="240">
        <v>44895</v>
      </c>
      <c r="AL208" s="167">
        <v>1</v>
      </c>
      <c r="AM208" s="655" t="s">
        <v>3085</v>
      </c>
      <c r="AN208" s="706" t="s">
        <v>3109</v>
      </c>
      <c r="AO208" s="655" t="s">
        <v>3110</v>
      </c>
      <c r="AP208" s="139">
        <v>44683</v>
      </c>
      <c r="AQ208" s="853" t="s">
        <v>3169</v>
      </c>
      <c r="AR208" s="234"/>
      <c r="AS208" s="235"/>
      <c r="AT208" s="189"/>
      <c r="AU208" s="234"/>
      <c r="AV208" s="235"/>
      <c r="AW208" s="234"/>
      <c r="AX208" s="235"/>
      <c r="AY208" s="189"/>
      <c r="AZ208" s="234"/>
      <c r="BA208" s="235"/>
      <c r="BB208" s="155"/>
      <c r="BC208" s="156"/>
      <c r="BD208" s="156"/>
      <c r="BE208" s="156"/>
      <c r="BF208" s="156"/>
    </row>
    <row r="209" spans="1:58" ht="379.5" customHeight="1">
      <c r="A209" s="957"/>
      <c r="B209" s="971"/>
      <c r="C209" s="899"/>
      <c r="D209" s="899"/>
      <c r="E209" s="899"/>
      <c r="F209" s="899"/>
      <c r="G209" s="899"/>
      <c r="H209" s="899"/>
      <c r="I209" s="899"/>
      <c r="J209" s="899"/>
      <c r="K209" s="899"/>
      <c r="L209" s="899"/>
      <c r="M209" s="899"/>
      <c r="N209" s="899"/>
      <c r="O209" s="899"/>
      <c r="P209" s="191">
        <v>3</v>
      </c>
      <c r="Q209" s="143" t="s">
        <v>1115</v>
      </c>
      <c r="R209" s="144" t="str">
        <f t="shared" si="0"/>
        <v>Probabilidad</v>
      </c>
      <c r="S209" s="145" t="s">
        <v>827</v>
      </c>
      <c r="T209" s="145" t="s">
        <v>828</v>
      </c>
      <c r="U209" s="146" t="str">
        <f t="shared" si="1"/>
        <v>30%</v>
      </c>
      <c r="V209" s="145" t="s">
        <v>829</v>
      </c>
      <c r="W209" s="145" t="s">
        <v>830</v>
      </c>
      <c r="X209" s="145" t="s">
        <v>831</v>
      </c>
      <c r="Y209" s="147">
        <f>IFERROR(IF(AND(R208="Probabilidad",R209="Probabilidad"),(AA208-(+AA208*U209)),IF(R209="Probabilidad",(J207-(+J207*U209)),IF(R209="Impacto",AA208,""))),"")</f>
        <v>0.42</v>
      </c>
      <c r="Z209" s="148" t="str">
        <f t="shared" si="2"/>
        <v>Media</v>
      </c>
      <c r="AA209" s="146">
        <f t="shared" si="3"/>
        <v>0.42</v>
      </c>
      <c r="AB209" s="148" t="str">
        <f t="shared" si="4"/>
        <v>Mayor</v>
      </c>
      <c r="AC209" s="146">
        <f t="shared" ref="AC209:AC212" si="43">IFERROR(IF(AND(R208="Impacto",R209="Impacto"),(AC208-(+AC208*U209)),IF(AND(R208="Probabilidad",R209="Impacto"),(AC207-(+AC207*U209)),IF(R209="Probabilidad",AC208,""))),"")</f>
        <v>0.75</v>
      </c>
      <c r="AD209" s="148" t="str">
        <f t="shared" si="5"/>
        <v>Alto</v>
      </c>
      <c r="AE209" s="899"/>
      <c r="AF209" s="743" t="s">
        <v>1116</v>
      </c>
      <c r="AG209" s="150">
        <v>0.4</v>
      </c>
      <c r="AH209" s="152" t="s">
        <v>1117</v>
      </c>
      <c r="AI209" s="544" t="s">
        <v>1095</v>
      </c>
      <c r="AJ209" s="240">
        <v>44562</v>
      </c>
      <c r="AK209" s="240">
        <v>44895</v>
      </c>
      <c r="AL209" s="150">
        <v>1</v>
      </c>
      <c r="AM209" s="655" t="s">
        <v>3085</v>
      </c>
      <c r="AN209" s="706" t="s">
        <v>2480</v>
      </c>
      <c r="AO209" s="655" t="s">
        <v>3111</v>
      </c>
      <c r="AP209" s="139">
        <v>44683</v>
      </c>
      <c r="AQ209" s="853" t="s">
        <v>3169</v>
      </c>
      <c r="AR209" s="234"/>
      <c r="AS209" s="235"/>
      <c r="AT209" s="189"/>
      <c r="AU209" s="234"/>
      <c r="AV209" s="235"/>
      <c r="AW209" s="234"/>
      <c r="AX209" s="235"/>
      <c r="AY209" s="189"/>
      <c r="AZ209" s="234"/>
      <c r="BA209" s="235"/>
      <c r="BB209" s="155"/>
      <c r="BC209" s="156"/>
      <c r="BD209" s="156"/>
      <c r="BE209" s="156"/>
      <c r="BF209" s="156"/>
    </row>
    <row r="210" spans="1:58" ht="22.5" customHeight="1">
      <c r="A210" s="957"/>
      <c r="B210" s="971"/>
      <c r="C210" s="899"/>
      <c r="D210" s="899"/>
      <c r="E210" s="899"/>
      <c r="F210" s="899"/>
      <c r="G210" s="899"/>
      <c r="H210" s="899"/>
      <c r="I210" s="899"/>
      <c r="J210" s="899"/>
      <c r="K210" s="899"/>
      <c r="L210" s="899"/>
      <c r="M210" s="899"/>
      <c r="N210" s="899"/>
      <c r="O210" s="899"/>
      <c r="P210" s="191"/>
      <c r="Q210" s="143"/>
      <c r="R210" s="144" t="str">
        <f t="shared" si="0"/>
        <v/>
      </c>
      <c r="S210" s="145"/>
      <c r="T210" s="145"/>
      <c r="U210" s="146" t="str">
        <f t="shared" si="1"/>
        <v/>
      </c>
      <c r="V210" s="145"/>
      <c r="W210" s="145"/>
      <c r="X210" s="145"/>
      <c r="Y210" s="147" t="str">
        <f>IFERROR(IF(AND(R209="Probabilidad",R210="Probabilidad"),(AA209-(+AA209*U210)),IF(R210="Probabilidad",(J207-(+J207*U210)),IF(R210="Impacto",AA209,""))),"")</f>
        <v/>
      </c>
      <c r="Z210" s="148" t="str">
        <f t="shared" si="2"/>
        <v/>
      </c>
      <c r="AA210" s="146" t="str">
        <f t="shared" si="3"/>
        <v/>
      </c>
      <c r="AB210" s="148" t="str">
        <f t="shared" si="4"/>
        <v/>
      </c>
      <c r="AC210" s="146" t="str">
        <f t="shared" si="43"/>
        <v/>
      </c>
      <c r="AD210" s="148" t="str">
        <f t="shared" si="5"/>
        <v/>
      </c>
      <c r="AE210" s="899"/>
      <c r="AF210" s="191"/>
      <c r="AG210" s="189"/>
      <c r="AH210" s="190"/>
      <c r="AI210" s="191"/>
      <c r="AJ210" s="190"/>
      <c r="AK210" s="190"/>
      <c r="AL210" s="190"/>
      <c r="AM210" s="724"/>
      <c r="AN210" s="665"/>
      <c r="AO210" s="655"/>
      <c r="AP210" s="234"/>
      <c r="AQ210" s="235"/>
      <c r="AR210" s="234"/>
      <c r="AS210" s="235"/>
      <c r="AT210" s="189"/>
      <c r="AU210" s="234"/>
      <c r="AV210" s="235"/>
      <c r="AW210" s="234"/>
      <c r="AX210" s="235"/>
      <c r="AY210" s="189"/>
      <c r="AZ210" s="234"/>
      <c r="BA210" s="235"/>
      <c r="BB210" s="155"/>
      <c r="BC210" s="156"/>
      <c r="BD210" s="156"/>
      <c r="BE210" s="156"/>
      <c r="BF210" s="156"/>
    </row>
    <row r="211" spans="1:58" ht="22.5" customHeight="1">
      <c r="A211" s="957"/>
      <c r="B211" s="971"/>
      <c r="C211" s="899"/>
      <c r="D211" s="899"/>
      <c r="E211" s="899"/>
      <c r="F211" s="899"/>
      <c r="G211" s="899"/>
      <c r="H211" s="899"/>
      <c r="I211" s="899"/>
      <c r="J211" s="899"/>
      <c r="K211" s="899"/>
      <c r="L211" s="899"/>
      <c r="M211" s="899"/>
      <c r="N211" s="899"/>
      <c r="O211" s="899"/>
      <c r="P211" s="191"/>
      <c r="Q211" s="143"/>
      <c r="R211" s="144" t="str">
        <f t="shared" si="0"/>
        <v/>
      </c>
      <c r="S211" s="145"/>
      <c r="T211" s="145"/>
      <c r="U211" s="146" t="str">
        <f t="shared" si="1"/>
        <v/>
      </c>
      <c r="V211" s="145"/>
      <c r="W211" s="145"/>
      <c r="X211" s="145"/>
      <c r="Y211" s="147" t="str">
        <f>IFERROR(IF(AND(R210="Probabilidad",R211="Probabilidad"),(AA210-(+AA210*U211)),IF(R211="Probabilidad",(J207-(+J207*U211)),IF(R211="Impacto",AA210,""))),"")</f>
        <v/>
      </c>
      <c r="Z211" s="148" t="str">
        <f t="shared" si="2"/>
        <v/>
      </c>
      <c r="AA211" s="146" t="str">
        <f t="shared" si="3"/>
        <v/>
      </c>
      <c r="AB211" s="148" t="str">
        <f t="shared" si="4"/>
        <v/>
      </c>
      <c r="AC211" s="146" t="str">
        <f t="shared" si="43"/>
        <v/>
      </c>
      <c r="AD211" s="148" t="str">
        <f t="shared" si="5"/>
        <v/>
      </c>
      <c r="AE211" s="899"/>
      <c r="AF211" s="191"/>
      <c r="AG211" s="189"/>
      <c r="AH211" s="190"/>
      <c r="AI211" s="191"/>
      <c r="AJ211" s="190"/>
      <c r="AK211" s="190"/>
      <c r="AL211" s="190"/>
      <c r="AM211" s="724"/>
      <c r="AN211" s="665"/>
      <c r="AO211" s="655"/>
      <c r="AP211" s="234"/>
      <c r="AQ211" s="235"/>
      <c r="AR211" s="234"/>
      <c r="AS211" s="235"/>
      <c r="AT211" s="189"/>
      <c r="AU211" s="234"/>
      <c r="AV211" s="235"/>
      <c r="AW211" s="234"/>
      <c r="AX211" s="235"/>
      <c r="AY211" s="189"/>
      <c r="AZ211" s="234"/>
      <c r="BA211" s="235"/>
      <c r="BB211" s="155"/>
      <c r="BC211" s="156"/>
      <c r="BD211" s="156"/>
      <c r="BE211" s="156"/>
      <c r="BF211" s="156"/>
    </row>
    <row r="212" spans="1:58" ht="22.5" customHeight="1" thickBot="1">
      <c r="A212" s="958"/>
      <c r="B212" s="972"/>
      <c r="C212" s="953"/>
      <c r="D212" s="953"/>
      <c r="E212" s="953"/>
      <c r="F212" s="953"/>
      <c r="G212" s="953"/>
      <c r="H212" s="953"/>
      <c r="I212" s="953"/>
      <c r="J212" s="953"/>
      <c r="K212" s="953"/>
      <c r="L212" s="953"/>
      <c r="M212" s="953"/>
      <c r="N212" s="953"/>
      <c r="O212" s="953"/>
      <c r="P212" s="202"/>
      <c r="Q212" s="169"/>
      <c r="R212" s="170" t="str">
        <f t="shared" si="0"/>
        <v/>
      </c>
      <c r="S212" s="171"/>
      <c r="T212" s="171"/>
      <c r="U212" s="172" t="str">
        <f t="shared" si="1"/>
        <v/>
      </c>
      <c r="V212" s="171"/>
      <c r="W212" s="171"/>
      <c r="X212" s="171"/>
      <c r="Y212" s="173" t="str">
        <f>IFERROR(IF(AND(R211="Probabilidad",R212="Probabilidad"),(AA211-(+AA211*U212)),IF(R212="Probabilidad",(J207-(+J207*U212)),IF(R212="Impacto",AA211,""))),"")</f>
        <v/>
      </c>
      <c r="Z212" s="174" t="str">
        <f t="shared" si="2"/>
        <v/>
      </c>
      <c r="AA212" s="172" t="str">
        <f t="shared" si="3"/>
        <v/>
      </c>
      <c r="AB212" s="174" t="str">
        <f t="shared" si="4"/>
        <v/>
      </c>
      <c r="AC212" s="172" t="str">
        <f t="shared" si="43"/>
        <v/>
      </c>
      <c r="AD212" s="174" t="str">
        <f t="shared" si="5"/>
        <v/>
      </c>
      <c r="AE212" s="953"/>
      <c r="AF212" s="202"/>
      <c r="AG212" s="172"/>
      <c r="AH212" s="206"/>
      <c r="AI212" s="202"/>
      <c r="AJ212" s="206"/>
      <c r="AK212" s="206"/>
      <c r="AL212" s="195"/>
      <c r="AM212" s="724"/>
      <c r="AN212" s="665"/>
      <c r="AO212" s="655"/>
      <c r="AP212" s="234"/>
      <c r="AQ212" s="235"/>
      <c r="AR212" s="234"/>
      <c r="AS212" s="235"/>
      <c r="AT212" s="189"/>
      <c r="AU212" s="234"/>
      <c r="AV212" s="235"/>
      <c r="AW212" s="234"/>
      <c r="AX212" s="235"/>
      <c r="AY212" s="189"/>
      <c r="AZ212" s="234"/>
      <c r="BA212" s="235"/>
      <c r="BB212" s="155"/>
      <c r="BC212" s="156"/>
      <c r="BD212" s="156"/>
      <c r="BE212" s="156"/>
      <c r="BF212" s="156"/>
    </row>
    <row r="213" spans="1:58" ht="303.95" customHeight="1">
      <c r="A213" s="1025">
        <v>24</v>
      </c>
      <c r="B213" s="981" t="s">
        <v>615</v>
      </c>
      <c r="C213" s="982" t="s">
        <v>873</v>
      </c>
      <c r="D213" s="952" t="s">
        <v>1106</v>
      </c>
      <c r="E213" s="952" t="s">
        <v>1107</v>
      </c>
      <c r="F213" s="1017" t="s">
        <v>1108</v>
      </c>
      <c r="G213" s="982" t="s">
        <v>1070</v>
      </c>
      <c r="H213" s="952">
        <v>365</v>
      </c>
      <c r="I213" s="954" t="str">
        <f>IF(H213&lt;=0,"",IF(H213&lt;=2,"Muy Baja",IF(H213&lt;=24,"Baja",IF(H213&lt;=500,"Media",IF(H213&lt;=5000,"Alta","Muy Alta")))))</f>
        <v>Media</v>
      </c>
      <c r="J213" s="955">
        <f>IF(I213="","",IF(I213="Muy Baja",0.2,IF(I213="Baja",0.4,IF(I213="Media",0.6,IF(I213="Alta",0.8,IF(I213="Muy Alta",1,))))))</f>
        <v>0.6</v>
      </c>
      <c r="K213" s="979" t="s">
        <v>864</v>
      </c>
      <c r="L213" s="955" t="str">
        <f>IF(NOT(ISERROR(MATCH(K213,'[1]Tabla Impacto'!$B$221:$B$223,0))),'[1]Tabla Impacto'!$F$223&amp;"Por favor no seleccionar los criterios de impacto(Afectación Económica o presupuestal y Pérdida Reputacional)",K213)</f>
        <v xml:space="preserve">     El riesgo afecta la imagen de la entidad a nivel nacional, con efecto publicitarios sostenible a nivel país</v>
      </c>
      <c r="M213" s="983" t="str">
        <f>IF(OR(K213='Tabla Impacto'!$C$11,K213='Tabla Impacto'!$D$11),"Leve",IF(OR(K213='Tabla Impacto'!$C$12,K213='Tabla Impacto'!$D$12),"Menor",IF(OR(K213='Tabla Impacto'!$C$13,K213='Tabla Impacto'!$D$13),"Moderado",IF(OR(K213='Tabla Impacto'!$C$14,K213='Tabla Impacto'!$D$14),"Mayor",IF(OR(K213='Tabla Impacto'!$C$15,K213='Tabla Impacto'!$D$15),"Catastrófico","")))))</f>
        <v>Catastrófico</v>
      </c>
      <c r="N213" s="955">
        <f>IF(M213="","",IF(M213="Leve",0.2,IF(M213="Menor",0.4,IF(M213="Moderado",0.6,IF(M213="Mayor",0.8,IF(M213="Catastrófico",1,))))))</f>
        <v>1</v>
      </c>
      <c r="O213" s="954" t="str">
        <f>IF(OR(AND(I213="Muy Baja",M213="Leve"),AND(I213="Muy Baja",M213="Menor"),AND(I213="Baja",M213="Leve")),"Bajo",IF(OR(AND(I213="Muy baja",M213="Moderado"),AND(I213="Baja",M213="Menor"),AND(I213="Baja",M213="Moderado"),AND(I213="Media",M213="Leve"),AND(I213="Media",M213="Menor"),AND(I213="Media",M213="Moderado"),AND(I213="Alta",M213="Leve"),AND(I213="Alta",M213="Menor")),"Moderado",IF(OR(AND(I213="Muy Baja",M213="Mayor"),AND(I213="Baja",M213="Mayor"),AND(I213="Media",M213="Mayor"),AND(I213="Alta",M213="Moderado"),AND(I213="Alta",M213="Mayor"),AND(I213="Muy Alta",M213="Leve"),AND(I213="Muy Alta",M213="Menor"),AND(I213="Muy Alta",M213="Moderado"),AND(I213="Muy Alta",M213="Mayor")),"Alto",IF(OR(AND(I213="Muy Baja",M213="Catastrófico"),AND(I213="Baja",M213="Catastrófico"),AND(I213="Media",M213="Catastrófico"),AND(I213="Alta",M213="Catastrófico"),AND(I213="Muy Alta",M213="Catastrófico")),"Extremo",""))))</f>
        <v>Extremo</v>
      </c>
      <c r="P213" s="127">
        <v>1</v>
      </c>
      <c r="Q213" s="126" t="s">
        <v>1109</v>
      </c>
      <c r="R213" s="144" t="str">
        <f t="shared" si="0"/>
        <v>Probabilidad</v>
      </c>
      <c r="S213" s="145" t="s">
        <v>837</v>
      </c>
      <c r="T213" s="145" t="s">
        <v>828</v>
      </c>
      <c r="U213" s="146" t="str">
        <f t="shared" si="1"/>
        <v>40%</v>
      </c>
      <c r="V213" s="145" t="s">
        <v>829</v>
      </c>
      <c r="W213" s="145" t="s">
        <v>830</v>
      </c>
      <c r="X213" s="145" t="s">
        <v>831</v>
      </c>
      <c r="Y213" s="147">
        <f>IFERROR(IF(R213="Probabilidad",(J213-(+J213*U213)),IF(R213="Impacto",J213,"")),"")</f>
        <v>0.36</v>
      </c>
      <c r="Z213" s="148" t="str">
        <f t="shared" si="2"/>
        <v>Baja</v>
      </c>
      <c r="AA213" s="146">
        <f t="shared" si="3"/>
        <v>0.36</v>
      </c>
      <c r="AB213" s="148" t="str">
        <f t="shared" si="4"/>
        <v>Catastrófico</v>
      </c>
      <c r="AC213" s="146">
        <f>IFERROR(IF(R213="Impacto",(N213-(+N213*U213)),IF(R213="Probabilidad",N213,"")),"")</f>
        <v>1</v>
      </c>
      <c r="AD213" s="148" t="str">
        <f t="shared" si="5"/>
        <v>Extremo</v>
      </c>
      <c r="AE213" s="963" t="s">
        <v>832</v>
      </c>
      <c r="AF213" s="772" t="s">
        <v>1110</v>
      </c>
      <c r="AG213" s="150">
        <v>0.2</v>
      </c>
      <c r="AH213" s="152" t="s">
        <v>1111</v>
      </c>
      <c r="AI213" s="544" t="s">
        <v>1101</v>
      </c>
      <c r="AJ213" s="240">
        <v>44562</v>
      </c>
      <c r="AK213" s="240">
        <v>44895</v>
      </c>
      <c r="AL213" s="167">
        <v>1</v>
      </c>
      <c r="AM213" s="656" t="s">
        <v>3112</v>
      </c>
      <c r="AN213" s="683" t="s">
        <v>3113</v>
      </c>
      <c r="AO213" s="655" t="s">
        <v>2481</v>
      </c>
      <c r="AP213" s="139">
        <v>44683</v>
      </c>
      <c r="AQ213" s="853" t="s">
        <v>3169</v>
      </c>
      <c r="AR213" s="139"/>
      <c r="AS213" s="137"/>
      <c r="AT213" s="138"/>
      <c r="AU213" s="139"/>
      <c r="AV213" s="137"/>
      <c r="AW213" s="139"/>
      <c r="AX213" s="137"/>
      <c r="AY213" s="138"/>
      <c r="AZ213" s="139"/>
      <c r="BA213" s="137"/>
      <c r="BB213" s="155"/>
      <c r="BC213" s="155"/>
      <c r="BD213" s="156"/>
      <c r="BE213" s="156"/>
      <c r="BF213" s="156"/>
    </row>
    <row r="214" spans="1:58" ht="159.75" customHeight="1">
      <c r="A214" s="957"/>
      <c r="B214" s="971"/>
      <c r="C214" s="899"/>
      <c r="D214" s="899"/>
      <c r="E214" s="899"/>
      <c r="F214" s="899"/>
      <c r="G214" s="899"/>
      <c r="H214" s="899"/>
      <c r="I214" s="899"/>
      <c r="J214" s="899"/>
      <c r="K214" s="899"/>
      <c r="L214" s="899"/>
      <c r="M214" s="899"/>
      <c r="N214" s="899"/>
      <c r="O214" s="899"/>
      <c r="P214" s="191">
        <v>2</v>
      </c>
      <c r="Q214" s="143" t="s">
        <v>1112</v>
      </c>
      <c r="R214" s="144" t="str">
        <f t="shared" si="0"/>
        <v>Impacto</v>
      </c>
      <c r="S214" s="145" t="s">
        <v>841</v>
      </c>
      <c r="T214" s="145" t="s">
        <v>828</v>
      </c>
      <c r="U214" s="146" t="str">
        <f t="shared" si="1"/>
        <v>25%</v>
      </c>
      <c r="V214" s="145" t="s">
        <v>829</v>
      </c>
      <c r="W214" s="145" t="s">
        <v>830</v>
      </c>
      <c r="X214" s="145" t="s">
        <v>831</v>
      </c>
      <c r="Y214" s="147">
        <f>IFERROR(IF(AND(R213="Probabilidad",R214="Probabilidad"),(AA213-(+AA213*U214)),IF(R214="Probabilidad",(J213-(+J213*U214)),IF(R214="Impacto",AA213,""))),"")</f>
        <v>0.36</v>
      </c>
      <c r="Z214" s="148" t="str">
        <f t="shared" si="2"/>
        <v>Baja</v>
      </c>
      <c r="AA214" s="146">
        <f t="shared" si="3"/>
        <v>0.36</v>
      </c>
      <c r="AB214" s="148" t="str">
        <f t="shared" si="4"/>
        <v>Mayor</v>
      </c>
      <c r="AC214" s="146">
        <f>IFERROR(IF(AND(R213="Impacto",R214="Impacto"),(AC213-(+AC213*U214)),IF(R214="Impacto",($N$207-(+$N$207*U214)),IF(R214="Probabilidad",AC213,""))),"")</f>
        <v>0.75</v>
      </c>
      <c r="AD214" s="148" t="str">
        <f t="shared" si="5"/>
        <v>Alto</v>
      </c>
      <c r="AE214" s="899"/>
      <c r="AF214" s="743" t="s">
        <v>1113</v>
      </c>
      <c r="AG214" s="150">
        <v>0.4</v>
      </c>
      <c r="AH214" s="152" t="s">
        <v>1114</v>
      </c>
      <c r="AI214" s="544" t="s">
        <v>1101</v>
      </c>
      <c r="AJ214" s="240">
        <v>44562</v>
      </c>
      <c r="AK214" s="240">
        <v>44895</v>
      </c>
      <c r="AL214" s="167">
        <v>1</v>
      </c>
      <c r="AM214" s="656" t="s">
        <v>3112</v>
      </c>
      <c r="AN214" s="665" t="s">
        <v>3114</v>
      </c>
      <c r="AO214" s="655" t="s">
        <v>3115</v>
      </c>
      <c r="AP214" s="139">
        <v>44683</v>
      </c>
      <c r="AQ214" s="853" t="s">
        <v>3169</v>
      </c>
      <c r="AR214" s="234"/>
      <c r="AS214" s="235"/>
      <c r="AT214" s="189"/>
      <c r="AU214" s="234"/>
      <c r="AV214" s="235"/>
      <c r="AW214" s="234"/>
      <c r="AX214" s="235"/>
      <c r="AY214" s="189"/>
      <c r="AZ214" s="234"/>
      <c r="BA214" s="235"/>
      <c r="BB214" s="155"/>
      <c r="BC214" s="156"/>
      <c r="BD214" s="156"/>
      <c r="BE214" s="156"/>
      <c r="BF214" s="156"/>
    </row>
    <row r="215" spans="1:58" ht="132.75" customHeight="1">
      <c r="A215" s="957"/>
      <c r="B215" s="971"/>
      <c r="C215" s="899"/>
      <c r="D215" s="899"/>
      <c r="E215" s="899"/>
      <c r="F215" s="899"/>
      <c r="G215" s="899"/>
      <c r="H215" s="899"/>
      <c r="I215" s="899"/>
      <c r="J215" s="899"/>
      <c r="K215" s="899"/>
      <c r="L215" s="899"/>
      <c r="M215" s="899"/>
      <c r="N215" s="899"/>
      <c r="O215" s="899"/>
      <c r="P215" s="191">
        <v>3</v>
      </c>
      <c r="Q215" s="143" t="s">
        <v>1115</v>
      </c>
      <c r="R215" s="144" t="str">
        <f t="shared" si="0"/>
        <v>Probabilidad</v>
      </c>
      <c r="S215" s="145" t="s">
        <v>827</v>
      </c>
      <c r="T215" s="145" t="s">
        <v>828</v>
      </c>
      <c r="U215" s="146" t="str">
        <f t="shared" si="1"/>
        <v>30%</v>
      </c>
      <c r="V215" s="145" t="s">
        <v>829</v>
      </c>
      <c r="W215" s="145" t="s">
        <v>830</v>
      </c>
      <c r="X215" s="145" t="s">
        <v>831</v>
      </c>
      <c r="Y215" s="147">
        <f>IFERROR(IF(AND(R214="Probabilidad",R215="Probabilidad"),(AA214-(+AA214*U215)),IF(R215="Probabilidad",(J213-(+J213*U215)),IF(R215="Impacto",AA214,""))),"")</f>
        <v>0.42</v>
      </c>
      <c r="Z215" s="148" t="str">
        <f t="shared" si="2"/>
        <v>Media</v>
      </c>
      <c r="AA215" s="146">
        <f t="shared" si="3"/>
        <v>0.42</v>
      </c>
      <c r="AB215" s="148" t="str">
        <f t="shared" si="4"/>
        <v>Mayor</v>
      </c>
      <c r="AC215" s="146">
        <f t="shared" ref="AC215:AC218" si="44">IFERROR(IF(AND(R214="Impacto",R215="Impacto"),(AC214-(+AC214*U215)),IF(AND(R214="Probabilidad",R215="Impacto"),(AC213-(+AC213*U215)),IF(R215="Probabilidad",AC214,""))),"")</f>
        <v>0.75</v>
      </c>
      <c r="AD215" s="148" t="str">
        <f t="shared" si="5"/>
        <v>Alto</v>
      </c>
      <c r="AE215" s="899"/>
      <c r="AF215" s="743" t="s">
        <v>1116</v>
      </c>
      <c r="AG215" s="150">
        <v>0.4</v>
      </c>
      <c r="AH215" s="152" t="s">
        <v>1117</v>
      </c>
      <c r="AI215" s="544" t="s">
        <v>1101</v>
      </c>
      <c r="AJ215" s="240">
        <v>44562</v>
      </c>
      <c r="AK215" s="240">
        <v>44895</v>
      </c>
      <c r="AL215" s="150">
        <v>1</v>
      </c>
      <c r="AM215" s="656" t="s">
        <v>3112</v>
      </c>
      <c r="AN215" s="665" t="s">
        <v>3116</v>
      </c>
      <c r="AO215" s="655" t="s">
        <v>2538</v>
      </c>
      <c r="AP215" s="139">
        <v>44683</v>
      </c>
      <c r="AQ215" s="852" t="s">
        <v>3168</v>
      </c>
      <c r="AR215" s="234"/>
      <c r="AS215" s="235"/>
      <c r="AT215" s="189"/>
      <c r="AU215" s="234"/>
      <c r="AV215" s="235"/>
      <c r="AW215" s="234"/>
      <c r="AX215" s="235"/>
      <c r="AY215" s="189"/>
      <c r="AZ215" s="234"/>
      <c r="BA215" s="235"/>
      <c r="BB215" s="155"/>
      <c r="BC215" s="156"/>
      <c r="BD215" s="156"/>
      <c r="BE215" s="156"/>
      <c r="BF215" s="156"/>
    </row>
    <row r="216" spans="1:58" ht="22.5" customHeight="1">
      <c r="A216" s="957"/>
      <c r="B216" s="971"/>
      <c r="C216" s="899"/>
      <c r="D216" s="899"/>
      <c r="E216" s="899"/>
      <c r="F216" s="899"/>
      <c r="G216" s="899"/>
      <c r="H216" s="899"/>
      <c r="I216" s="899"/>
      <c r="J216" s="899"/>
      <c r="K216" s="899"/>
      <c r="L216" s="899"/>
      <c r="M216" s="899"/>
      <c r="N216" s="899"/>
      <c r="O216" s="899"/>
      <c r="P216" s="191"/>
      <c r="Q216" s="143"/>
      <c r="R216" s="144" t="str">
        <f t="shared" si="0"/>
        <v/>
      </c>
      <c r="S216" s="145"/>
      <c r="T216" s="145"/>
      <c r="U216" s="146" t="str">
        <f t="shared" si="1"/>
        <v/>
      </c>
      <c r="V216" s="145"/>
      <c r="W216" s="145"/>
      <c r="X216" s="145"/>
      <c r="Y216" s="147" t="str">
        <f>IFERROR(IF(AND(R215="Probabilidad",R216="Probabilidad"),(AA215-(+AA215*U216)),IF(R216="Probabilidad",(J213-(+J213*U216)),IF(R216="Impacto",AA215,""))),"")</f>
        <v/>
      </c>
      <c r="Z216" s="148" t="str">
        <f t="shared" si="2"/>
        <v/>
      </c>
      <c r="AA216" s="146" t="str">
        <f t="shared" si="3"/>
        <v/>
      </c>
      <c r="AB216" s="148" t="str">
        <f t="shared" si="4"/>
        <v/>
      </c>
      <c r="AC216" s="146" t="str">
        <f t="shared" si="44"/>
        <v/>
      </c>
      <c r="AD216" s="148" t="str">
        <f t="shared" si="5"/>
        <v/>
      </c>
      <c r="AE216" s="899"/>
      <c r="AF216" s="191"/>
      <c r="AG216" s="189"/>
      <c r="AH216" s="190"/>
      <c r="AI216" s="191"/>
      <c r="AJ216" s="190"/>
      <c r="AK216" s="190"/>
      <c r="AL216" s="190"/>
      <c r="AM216" s="724"/>
      <c r="AN216" s="665"/>
      <c r="AO216" s="655"/>
      <c r="AP216" s="234"/>
      <c r="AQ216" s="235"/>
      <c r="AR216" s="234"/>
      <c r="AS216" s="235"/>
      <c r="AT216" s="189"/>
      <c r="AU216" s="234"/>
      <c r="AV216" s="235"/>
      <c r="AW216" s="234"/>
      <c r="AX216" s="235"/>
      <c r="AY216" s="189"/>
      <c r="AZ216" s="234"/>
      <c r="BA216" s="235"/>
      <c r="BB216" s="155"/>
      <c r="BC216" s="156"/>
      <c r="BD216" s="156"/>
      <c r="BE216" s="156"/>
      <c r="BF216" s="156"/>
    </row>
    <row r="217" spans="1:58" ht="22.5" customHeight="1">
      <c r="A217" s="957"/>
      <c r="B217" s="971"/>
      <c r="C217" s="899"/>
      <c r="D217" s="899"/>
      <c r="E217" s="899"/>
      <c r="F217" s="899"/>
      <c r="G217" s="899"/>
      <c r="H217" s="899"/>
      <c r="I217" s="899"/>
      <c r="J217" s="899"/>
      <c r="K217" s="899"/>
      <c r="L217" s="899"/>
      <c r="M217" s="899"/>
      <c r="N217" s="899"/>
      <c r="O217" s="899"/>
      <c r="P217" s="191"/>
      <c r="Q217" s="143"/>
      <c r="R217" s="144" t="str">
        <f t="shared" si="0"/>
        <v/>
      </c>
      <c r="S217" s="145"/>
      <c r="T217" s="145"/>
      <c r="U217" s="146" t="str">
        <f t="shared" si="1"/>
        <v/>
      </c>
      <c r="V217" s="145"/>
      <c r="W217" s="145"/>
      <c r="X217" s="145"/>
      <c r="Y217" s="147" t="str">
        <f>IFERROR(IF(AND(R216="Probabilidad",R217="Probabilidad"),(AA216-(+AA216*U217)),IF(R217="Probabilidad",(J213-(+J213*U217)),IF(R217="Impacto",AA216,""))),"")</f>
        <v/>
      </c>
      <c r="Z217" s="148" t="str">
        <f t="shared" si="2"/>
        <v/>
      </c>
      <c r="AA217" s="146" t="str">
        <f t="shared" si="3"/>
        <v/>
      </c>
      <c r="AB217" s="148" t="str">
        <f t="shared" si="4"/>
        <v/>
      </c>
      <c r="AC217" s="146" t="str">
        <f t="shared" si="44"/>
        <v/>
      </c>
      <c r="AD217" s="148" t="str">
        <f t="shared" si="5"/>
        <v/>
      </c>
      <c r="AE217" s="899"/>
      <c r="AF217" s="191"/>
      <c r="AG217" s="189"/>
      <c r="AH217" s="190"/>
      <c r="AI217" s="191"/>
      <c r="AJ217" s="190"/>
      <c r="AK217" s="190"/>
      <c r="AL217" s="190"/>
      <c r="AM217" s="724"/>
      <c r="AN217" s="665"/>
      <c r="AO217" s="655"/>
      <c r="AP217" s="234"/>
      <c r="AQ217" s="235"/>
      <c r="AR217" s="234"/>
      <c r="AS217" s="235"/>
      <c r="AT217" s="189"/>
      <c r="AU217" s="234"/>
      <c r="AV217" s="235"/>
      <c r="AW217" s="234"/>
      <c r="AX217" s="235"/>
      <c r="AY217" s="189"/>
      <c r="AZ217" s="234"/>
      <c r="BA217" s="235"/>
      <c r="BB217" s="155"/>
      <c r="BC217" s="156"/>
      <c r="BD217" s="156"/>
      <c r="BE217" s="156"/>
      <c r="BF217" s="156"/>
    </row>
    <row r="218" spans="1:58" ht="22.5" customHeight="1" thickBot="1">
      <c r="A218" s="958"/>
      <c r="B218" s="972"/>
      <c r="C218" s="953"/>
      <c r="D218" s="953"/>
      <c r="E218" s="953"/>
      <c r="F218" s="953"/>
      <c r="G218" s="953"/>
      <c r="H218" s="953"/>
      <c r="I218" s="953"/>
      <c r="J218" s="953"/>
      <c r="K218" s="953"/>
      <c r="L218" s="953"/>
      <c r="M218" s="953"/>
      <c r="N218" s="953"/>
      <c r="O218" s="953"/>
      <c r="P218" s="202"/>
      <c r="Q218" s="169"/>
      <c r="R218" s="170" t="str">
        <f t="shared" si="0"/>
        <v/>
      </c>
      <c r="S218" s="171"/>
      <c r="T218" s="171"/>
      <c r="U218" s="172" t="str">
        <f t="shared" si="1"/>
        <v/>
      </c>
      <c r="V218" s="171"/>
      <c r="W218" s="171"/>
      <c r="X218" s="171"/>
      <c r="Y218" s="173" t="str">
        <f>IFERROR(IF(AND(R217="Probabilidad",R218="Probabilidad"),(AA217-(+AA217*U218)),IF(R218="Probabilidad",(J213-(+J213*U218)),IF(R218="Impacto",AA217,""))),"")</f>
        <v/>
      </c>
      <c r="Z218" s="174" t="str">
        <f t="shared" si="2"/>
        <v/>
      </c>
      <c r="AA218" s="172" t="str">
        <f t="shared" si="3"/>
        <v/>
      </c>
      <c r="AB218" s="174" t="str">
        <f t="shared" si="4"/>
        <v/>
      </c>
      <c r="AC218" s="172" t="str">
        <f t="shared" si="44"/>
        <v/>
      </c>
      <c r="AD218" s="174" t="str">
        <f t="shared" si="5"/>
        <v/>
      </c>
      <c r="AE218" s="953"/>
      <c r="AF218" s="202"/>
      <c r="AG218" s="172"/>
      <c r="AH218" s="206"/>
      <c r="AI218" s="202"/>
      <c r="AJ218" s="206"/>
      <c r="AK218" s="206"/>
      <c r="AL218" s="195"/>
      <c r="AM218" s="724"/>
      <c r="AN218" s="665"/>
      <c r="AO218" s="655"/>
      <c r="AP218" s="234"/>
      <c r="AQ218" s="235"/>
      <c r="AR218" s="234"/>
      <c r="AS218" s="235"/>
      <c r="AT218" s="189"/>
      <c r="AU218" s="234"/>
      <c r="AV218" s="235"/>
      <c r="AW218" s="234"/>
      <c r="AX218" s="235"/>
      <c r="AY218" s="189"/>
      <c r="AZ218" s="234"/>
      <c r="BA218" s="235"/>
      <c r="BB218" s="155"/>
      <c r="BC218" s="156"/>
      <c r="BD218" s="156"/>
      <c r="BE218" s="156"/>
      <c r="BF218" s="156"/>
    </row>
    <row r="219" spans="1:58" ht="159.75" customHeight="1">
      <c r="A219" s="1025">
        <v>24</v>
      </c>
      <c r="B219" s="981" t="s">
        <v>615</v>
      </c>
      <c r="C219" s="982" t="s">
        <v>873</v>
      </c>
      <c r="D219" s="952" t="s">
        <v>1106</v>
      </c>
      <c r="E219" s="952" t="s">
        <v>1107</v>
      </c>
      <c r="F219" s="1017" t="s">
        <v>1108</v>
      </c>
      <c r="G219" s="982" t="s">
        <v>1070</v>
      </c>
      <c r="H219" s="952">
        <v>365</v>
      </c>
      <c r="I219" s="954" t="str">
        <f>IF(H219&lt;=0,"",IF(H219&lt;=2,"Muy Baja",IF(H219&lt;=24,"Baja",IF(H219&lt;=500,"Media",IF(H219&lt;=5000,"Alta","Muy Alta")))))</f>
        <v>Media</v>
      </c>
      <c r="J219" s="955">
        <f>IF(I219="","",IF(I219="Muy Baja",0.2,IF(I219="Baja",0.4,IF(I219="Media",0.6,IF(I219="Alta",0.8,IF(I219="Muy Alta",1,))))))</f>
        <v>0.6</v>
      </c>
      <c r="K219" s="979" t="s">
        <v>864</v>
      </c>
      <c r="L219" s="955" t="str">
        <f>IF(NOT(ISERROR(MATCH(K219,'[1]Tabla Impacto'!$B$221:$B$223,0))),'[1]Tabla Impacto'!$F$223&amp;"Por favor no seleccionar los criterios de impacto(Afectación Económica o presupuestal y Pérdida Reputacional)",K219)</f>
        <v xml:space="preserve">     El riesgo afecta la imagen de la entidad a nivel nacional, con efecto publicitarios sostenible a nivel país</v>
      </c>
      <c r="M219" s="983" t="str">
        <f>IF(OR(K219='Tabla Impacto'!$C$11,K219='Tabla Impacto'!$D$11),"Leve",IF(OR(K219='Tabla Impacto'!$C$12,K219='Tabla Impacto'!$D$12),"Menor",IF(OR(K219='Tabla Impacto'!$C$13,K219='Tabla Impacto'!$D$13),"Moderado",IF(OR(K219='Tabla Impacto'!$C$14,K219='Tabla Impacto'!$D$14),"Mayor",IF(OR(K219='Tabla Impacto'!$C$15,K219='Tabla Impacto'!$D$15),"Catastrófico","")))))</f>
        <v>Catastrófico</v>
      </c>
      <c r="N219" s="955">
        <f>IF(M219="","",IF(M219="Leve",0.2,IF(M219="Menor",0.4,IF(M219="Moderado",0.6,IF(M219="Mayor",0.8,IF(M219="Catastrófico",1,))))))</f>
        <v>1</v>
      </c>
      <c r="O219" s="954" t="str">
        <f>IF(OR(AND(I219="Muy Baja",M219="Leve"),AND(I219="Muy Baja",M219="Menor"),AND(I219="Baja",M219="Leve")),"Bajo",IF(OR(AND(I219="Muy baja",M219="Moderado"),AND(I219="Baja",M219="Menor"),AND(I219="Baja",M219="Moderado"),AND(I219="Media",M219="Leve"),AND(I219="Media",M219="Menor"),AND(I219="Media",M219="Moderado"),AND(I219="Alta",M219="Leve"),AND(I219="Alta",M219="Menor")),"Moderado",IF(OR(AND(I219="Muy Baja",M219="Mayor"),AND(I219="Baja",M219="Mayor"),AND(I219="Media",M219="Mayor"),AND(I219="Alta",M219="Moderado"),AND(I219="Alta",M219="Mayor"),AND(I219="Muy Alta",M219="Leve"),AND(I219="Muy Alta",M219="Menor"),AND(I219="Muy Alta",M219="Moderado"),AND(I219="Muy Alta",M219="Mayor")),"Alto",IF(OR(AND(I219="Muy Baja",M219="Catastrófico"),AND(I219="Baja",M219="Catastrófico"),AND(I219="Media",M219="Catastrófico"),AND(I219="Alta",M219="Catastrófico"),AND(I219="Muy Alta",M219="Catastrófico")),"Extremo",""))))</f>
        <v>Extremo</v>
      </c>
      <c r="P219" s="127">
        <v>1</v>
      </c>
      <c r="Q219" s="126" t="s">
        <v>1109</v>
      </c>
      <c r="R219" s="144" t="str">
        <f t="shared" si="0"/>
        <v>Probabilidad</v>
      </c>
      <c r="S219" s="145" t="s">
        <v>837</v>
      </c>
      <c r="T219" s="145" t="s">
        <v>828</v>
      </c>
      <c r="U219" s="146" t="str">
        <f t="shared" si="1"/>
        <v>40%</v>
      </c>
      <c r="V219" s="145" t="s">
        <v>829</v>
      </c>
      <c r="W219" s="145" t="s">
        <v>830</v>
      </c>
      <c r="X219" s="145" t="s">
        <v>831</v>
      </c>
      <c r="Y219" s="147">
        <f>IFERROR(IF(R219="Probabilidad",(J219-(+J219*U219)),IF(R219="Impacto",J219,"")),"")</f>
        <v>0.36</v>
      </c>
      <c r="Z219" s="148" t="str">
        <f t="shared" si="2"/>
        <v>Baja</v>
      </c>
      <c r="AA219" s="146">
        <f t="shared" si="3"/>
        <v>0.36</v>
      </c>
      <c r="AB219" s="148" t="str">
        <f t="shared" si="4"/>
        <v>Catastrófico</v>
      </c>
      <c r="AC219" s="146">
        <f>IFERROR(IF(R219="Impacto",(N219-(+N219*U219)),IF(R219="Probabilidad",N219,"")),"")</f>
        <v>1</v>
      </c>
      <c r="AD219" s="148" t="str">
        <f t="shared" si="5"/>
        <v>Extremo</v>
      </c>
      <c r="AE219" s="963" t="s">
        <v>832</v>
      </c>
      <c r="AF219" s="772" t="s">
        <v>1110</v>
      </c>
      <c r="AG219" s="150">
        <v>0.2</v>
      </c>
      <c r="AH219" s="152" t="s">
        <v>1111</v>
      </c>
      <c r="AI219" s="544" t="s">
        <v>1103</v>
      </c>
      <c r="AJ219" s="240">
        <v>44562</v>
      </c>
      <c r="AK219" s="240">
        <v>44895</v>
      </c>
      <c r="AL219" s="167">
        <v>1</v>
      </c>
      <c r="AM219" s="653" t="s">
        <v>2478</v>
      </c>
      <c r="AN219" s="654" t="s">
        <v>3117</v>
      </c>
      <c r="AO219" s="655" t="s">
        <v>2482</v>
      </c>
      <c r="AP219" s="139">
        <v>44683</v>
      </c>
      <c r="AQ219" s="853" t="s">
        <v>3169</v>
      </c>
      <c r="AR219" s="139"/>
      <c r="AS219" s="137"/>
      <c r="AT219" s="138"/>
      <c r="AU219" s="139"/>
      <c r="AV219" s="137"/>
      <c r="AW219" s="139"/>
      <c r="AX219" s="137"/>
      <c r="AY219" s="138"/>
      <c r="AZ219" s="139"/>
      <c r="BA219" s="137"/>
      <c r="BB219" s="155"/>
      <c r="BC219" s="155"/>
      <c r="BD219" s="156"/>
      <c r="BE219" s="156"/>
      <c r="BF219" s="156"/>
    </row>
    <row r="220" spans="1:58" ht="159.75" customHeight="1">
      <c r="A220" s="957"/>
      <c r="B220" s="971"/>
      <c r="C220" s="899"/>
      <c r="D220" s="899"/>
      <c r="E220" s="899"/>
      <c r="F220" s="899"/>
      <c r="G220" s="899"/>
      <c r="H220" s="899"/>
      <c r="I220" s="899"/>
      <c r="J220" s="899"/>
      <c r="K220" s="899"/>
      <c r="L220" s="899"/>
      <c r="M220" s="899"/>
      <c r="N220" s="899"/>
      <c r="O220" s="899"/>
      <c r="P220" s="191">
        <v>2</v>
      </c>
      <c r="Q220" s="143" t="s">
        <v>1112</v>
      </c>
      <c r="R220" s="144" t="str">
        <f t="shared" si="0"/>
        <v>Impacto</v>
      </c>
      <c r="S220" s="145" t="s">
        <v>841</v>
      </c>
      <c r="T220" s="145" t="s">
        <v>828</v>
      </c>
      <c r="U220" s="146" t="str">
        <f t="shared" si="1"/>
        <v>25%</v>
      </c>
      <c r="V220" s="145" t="s">
        <v>829</v>
      </c>
      <c r="W220" s="145" t="s">
        <v>830</v>
      </c>
      <c r="X220" s="145" t="s">
        <v>831</v>
      </c>
      <c r="Y220" s="147">
        <f>IFERROR(IF(AND(R219="Probabilidad",R220="Probabilidad"),(AA219-(+AA219*U220)),IF(R220="Probabilidad",(J219-(+J219*U220)),IF(R220="Impacto",AA219,""))),"")</f>
        <v>0.36</v>
      </c>
      <c r="Z220" s="148" t="str">
        <f t="shared" si="2"/>
        <v>Baja</v>
      </c>
      <c r="AA220" s="146">
        <f t="shared" si="3"/>
        <v>0.36</v>
      </c>
      <c r="AB220" s="148" t="str">
        <f t="shared" si="4"/>
        <v>Mayor</v>
      </c>
      <c r="AC220" s="146">
        <f>IFERROR(IF(AND(R219="Impacto",R220="Impacto"),(AC219-(+AC219*U220)),IF(R220="Impacto",($N$207-(+$N$207*U220)),IF(R220="Probabilidad",AC219,""))),"")</f>
        <v>0.75</v>
      </c>
      <c r="AD220" s="148" t="str">
        <f t="shared" si="5"/>
        <v>Alto</v>
      </c>
      <c r="AE220" s="899"/>
      <c r="AF220" s="743" t="s">
        <v>1113</v>
      </c>
      <c r="AG220" s="150">
        <v>0.4</v>
      </c>
      <c r="AH220" s="152" t="s">
        <v>1114</v>
      </c>
      <c r="AI220" s="544" t="s">
        <v>1103</v>
      </c>
      <c r="AJ220" s="240">
        <v>44562</v>
      </c>
      <c r="AK220" s="240">
        <v>44895</v>
      </c>
      <c r="AL220" s="167">
        <v>1</v>
      </c>
      <c r="AM220" s="653" t="s">
        <v>2483</v>
      </c>
      <c r="AN220" s="654" t="s">
        <v>3118</v>
      </c>
      <c r="AO220" s="655" t="s">
        <v>2484</v>
      </c>
      <c r="AP220" s="139">
        <v>44683</v>
      </c>
      <c r="AQ220" s="853" t="s">
        <v>3169</v>
      </c>
      <c r="AR220" s="234"/>
      <c r="AS220" s="235"/>
      <c r="AT220" s="189"/>
      <c r="AU220" s="234"/>
      <c r="AV220" s="235"/>
      <c r="AW220" s="234"/>
      <c r="AX220" s="235"/>
      <c r="AY220" s="189"/>
      <c r="AZ220" s="234"/>
      <c r="BA220" s="235"/>
      <c r="BB220" s="155"/>
      <c r="BC220" s="156"/>
      <c r="BD220" s="156"/>
      <c r="BE220" s="156"/>
      <c r="BF220" s="156"/>
    </row>
    <row r="221" spans="1:58" ht="159.94999999999999" customHeight="1">
      <c r="A221" s="957"/>
      <c r="B221" s="971"/>
      <c r="C221" s="899"/>
      <c r="D221" s="899"/>
      <c r="E221" s="899"/>
      <c r="F221" s="899"/>
      <c r="G221" s="899"/>
      <c r="H221" s="899"/>
      <c r="I221" s="899"/>
      <c r="J221" s="899"/>
      <c r="K221" s="899"/>
      <c r="L221" s="899"/>
      <c r="M221" s="899"/>
      <c r="N221" s="899"/>
      <c r="O221" s="899"/>
      <c r="P221" s="191">
        <v>3</v>
      </c>
      <c r="Q221" s="143" t="s">
        <v>1115</v>
      </c>
      <c r="R221" s="144" t="str">
        <f t="shared" si="0"/>
        <v>Probabilidad</v>
      </c>
      <c r="S221" s="145" t="s">
        <v>827</v>
      </c>
      <c r="T221" s="145" t="s">
        <v>828</v>
      </c>
      <c r="U221" s="146" t="str">
        <f t="shared" si="1"/>
        <v>30%</v>
      </c>
      <c r="V221" s="145" t="s">
        <v>829</v>
      </c>
      <c r="W221" s="145" t="s">
        <v>830</v>
      </c>
      <c r="X221" s="145" t="s">
        <v>831</v>
      </c>
      <c r="Y221" s="147">
        <f>IFERROR(IF(AND(R220="Probabilidad",R221="Probabilidad"),(AA220-(+AA220*U221)),IF(R221="Probabilidad",(J219-(+J219*U221)),IF(R221="Impacto",AA220,""))),"")</f>
        <v>0.42</v>
      </c>
      <c r="Z221" s="148" t="str">
        <f t="shared" si="2"/>
        <v>Media</v>
      </c>
      <c r="AA221" s="146">
        <f t="shared" si="3"/>
        <v>0.42</v>
      </c>
      <c r="AB221" s="148" t="str">
        <f t="shared" si="4"/>
        <v>Mayor</v>
      </c>
      <c r="AC221" s="146">
        <f t="shared" ref="AC221:AC224" si="45">IFERROR(IF(AND(R220="Impacto",R221="Impacto"),(AC220-(+AC220*U221)),IF(AND(R220="Probabilidad",R221="Impacto"),(AC219-(+AC219*U221)),IF(R221="Probabilidad",AC220,""))),"")</f>
        <v>0.75</v>
      </c>
      <c r="AD221" s="148" t="str">
        <f t="shared" si="5"/>
        <v>Alto</v>
      </c>
      <c r="AE221" s="899"/>
      <c r="AF221" s="743" t="s">
        <v>1116</v>
      </c>
      <c r="AG221" s="150">
        <v>0.4</v>
      </c>
      <c r="AH221" s="152" t="s">
        <v>1117</v>
      </c>
      <c r="AI221" s="544" t="s">
        <v>1103</v>
      </c>
      <c r="AJ221" s="240">
        <v>44562</v>
      </c>
      <c r="AK221" s="240">
        <v>44895</v>
      </c>
      <c r="AL221" s="150">
        <v>1</v>
      </c>
      <c r="AM221" s="653" t="s">
        <v>2478</v>
      </c>
      <c r="AN221" s="654" t="s">
        <v>3119</v>
      </c>
      <c r="AO221" s="655" t="s">
        <v>2485</v>
      </c>
      <c r="AP221" s="139">
        <v>44683</v>
      </c>
      <c r="AQ221" s="853" t="s">
        <v>3169</v>
      </c>
      <c r="AR221" s="234"/>
      <c r="AS221" s="235"/>
      <c r="AT221" s="189"/>
      <c r="AU221" s="234"/>
      <c r="AV221" s="235"/>
      <c r="AW221" s="234"/>
      <c r="AX221" s="235"/>
      <c r="AY221" s="189"/>
      <c r="AZ221" s="234"/>
      <c r="BA221" s="235"/>
      <c r="BB221" s="155"/>
      <c r="BC221" s="156"/>
      <c r="BD221" s="156"/>
      <c r="BE221" s="156"/>
      <c r="BF221" s="156"/>
    </row>
    <row r="222" spans="1:58" ht="22.5" customHeight="1">
      <c r="A222" s="957"/>
      <c r="B222" s="971"/>
      <c r="C222" s="899"/>
      <c r="D222" s="899"/>
      <c r="E222" s="899"/>
      <c r="F222" s="899"/>
      <c r="G222" s="899"/>
      <c r="H222" s="899"/>
      <c r="I222" s="899"/>
      <c r="J222" s="899"/>
      <c r="K222" s="899"/>
      <c r="L222" s="899"/>
      <c r="M222" s="899"/>
      <c r="N222" s="899"/>
      <c r="O222" s="899"/>
      <c r="P222" s="191"/>
      <c r="Q222" s="143"/>
      <c r="R222" s="144" t="str">
        <f t="shared" si="0"/>
        <v/>
      </c>
      <c r="S222" s="145"/>
      <c r="T222" s="145"/>
      <c r="U222" s="146" t="str">
        <f t="shared" si="1"/>
        <v/>
      </c>
      <c r="V222" s="145"/>
      <c r="W222" s="145"/>
      <c r="X222" s="145"/>
      <c r="Y222" s="147" t="str">
        <f>IFERROR(IF(AND(R221="Probabilidad",R222="Probabilidad"),(AA221-(+AA221*U222)),IF(R222="Probabilidad",(J219-(+J219*U222)),IF(R222="Impacto",AA221,""))),"")</f>
        <v/>
      </c>
      <c r="Z222" s="148" t="str">
        <f t="shared" si="2"/>
        <v/>
      </c>
      <c r="AA222" s="146" t="str">
        <f t="shared" si="3"/>
        <v/>
      </c>
      <c r="AB222" s="148" t="str">
        <f t="shared" si="4"/>
        <v/>
      </c>
      <c r="AC222" s="146" t="str">
        <f t="shared" si="45"/>
        <v/>
      </c>
      <c r="AD222" s="148" t="str">
        <f t="shared" si="5"/>
        <v/>
      </c>
      <c r="AE222" s="899"/>
      <c r="AF222" s="191"/>
      <c r="AG222" s="189"/>
      <c r="AH222" s="190"/>
      <c r="AI222" s="191"/>
      <c r="AJ222" s="190"/>
      <c r="AK222" s="190"/>
      <c r="AL222" s="190"/>
      <c r="AM222" s="724"/>
      <c r="AN222" s="665"/>
      <c r="AO222" s="655"/>
      <c r="AP222" s="234"/>
      <c r="AQ222" s="235"/>
      <c r="AR222" s="234"/>
      <c r="AS222" s="235"/>
      <c r="AT222" s="189"/>
      <c r="AU222" s="234"/>
      <c r="AV222" s="235"/>
      <c r="AW222" s="234"/>
      <c r="AX222" s="235"/>
      <c r="AY222" s="189"/>
      <c r="AZ222" s="234"/>
      <c r="BA222" s="235"/>
      <c r="BB222" s="155"/>
      <c r="BC222" s="156"/>
      <c r="BD222" s="156"/>
      <c r="BE222" s="156"/>
      <c r="BF222" s="156"/>
    </row>
    <row r="223" spans="1:58" ht="22.5" customHeight="1">
      <c r="A223" s="957"/>
      <c r="B223" s="971"/>
      <c r="C223" s="899"/>
      <c r="D223" s="899"/>
      <c r="E223" s="899"/>
      <c r="F223" s="899"/>
      <c r="G223" s="899"/>
      <c r="H223" s="899"/>
      <c r="I223" s="899"/>
      <c r="J223" s="899"/>
      <c r="K223" s="899"/>
      <c r="L223" s="899"/>
      <c r="M223" s="899"/>
      <c r="N223" s="899"/>
      <c r="O223" s="899"/>
      <c r="P223" s="191"/>
      <c r="Q223" s="143"/>
      <c r="R223" s="144" t="str">
        <f t="shared" si="0"/>
        <v/>
      </c>
      <c r="S223" s="145"/>
      <c r="T223" s="145"/>
      <c r="U223" s="146" t="str">
        <f t="shared" si="1"/>
        <v/>
      </c>
      <c r="V223" s="145"/>
      <c r="W223" s="145"/>
      <c r="X223" s="145"/>
      <c r="Y223" s="147" t="str">
        <f>IFERROR(IF(AND(R222="Probabilidad",R223="Probabilidad"),(AA222-(+AA222*U223)),IF(R223="Probabilidad",(J219-(+J219*U223)),IF(R223="Impacto",AA222,""))),"")</f>
        <v/>
      </c>
      <c r="Z223" s="148" t="str">
        <f t="shared" si="2"/>
        <v/>
      </c>
      <c r="AA223" s="146" t="str">
        <f t="shared" si="3"/>
        <v/>
      </c>
      <c r="AB223" s="148" t="str">
        <f t="shared" si="4"/>
        <v/>
      </c>
      <c r="AC223" s="146" t="str">
        <f t="shared" si="45"/>
        <v/>
      </c>
      <c r="AD223" s="148" t="str">
        <f t="shared" si="5"/>
        <v/>
      </c>
      <c r="AE223" s="899"/>
      <c r="AF223" s="191"/>
      <c r="AG223" s="189"/>
      <c r="AH223" s="190"/>
      <c r="AI223" s="191"/>
      <c r="AJ223" s="190"/>
      <c r="AK223" s="190"/>
      <c r="AL223" s="190"/>
      <c r="AM223" s="724"/>
      <c r="AN223" s="665"/>
      <c r="AO223" s="655"/>
      <c r="AP223" s="234"/>
      <c r="AQ223" s="235"/>
      <c r="AR223" s="234"/>
      <c r="AS223" s="235"/>
      <c r="AT223" s="189"/>
      <c r="AU223" s="234"/>
      <c r="AV223" s="235"/>
      <c r="AW223" s="234"/>
      <c r="AX223" s="235"/>
      <c r="AY223" s="189"/>
      <c r="AZ223" s="234"/>
      <c r="BA223" s="235"/>
      <c r="BB223" s="155"/>
      <c r="BC223" s="156"/>
      <c r="BD223" s="156"/>
      <c r="BE223" s="156"/>
      <c r="BF223" s="156"/>
    </row>
    <row r="224" spans="1:58" ht="22.5" customHeight="1" thickBot="1">
      <c r="A224" s="958"/>
      <c r="B224" s="972"/>
      <c r="C224" s="953"/>
      <c r="D224" s="953"/>
      <c r="E224" s="953"/>
      <c r="F224" s="953"/>
      <c r="G224" s="953"/>
      <c r="H224" s="953"/>
      <c r="I224" s="953"/>
      <c r="J224" s="953"/>
      <c r="K224" s="953"/>
      <c r="L224" s="953"/>
      <c r="M224" s="953"/>
      <c r="N224" s="953"/>
      <c r="O224" s="953"/>
      <c r="P224" s="202"/>
      <c r="Q224" s="169"/>
      <c r="R224" s="170" t="str">
        <f t="shared" si="0"/>
        <v/>
      </c>
      <c r="S224" s="171"/>
      <c r="T224" s="171"/>
      <c r="U224" s="172" t="str">
        <f t="shared" si="1"/>
        <v/>
      </c>
      <c r="V224" s="171"/>
      <c r="W224" s="171"/>
      <c r="X224" s="171"/>
      <c r="Y224" s="173" t="str">
        <f>IFERROR(IF(AND(R223="Probabilidad",R224="Probabilidad"),(AA223-(+AA223*U224)),IF(R224="Probabilidad",(J219-(+J219*U224)),IF(R224="Impacto",AA223,""))),"")</f>
        <v/>
      </c>
      <c r="Z224" s="174" t="str">
        <f t="shared" si="2"/>
        <v/>
      </c>
      <c r="AA224" s="172" t="str">
        <f t="shared" si="3"/>
        <v/>
      </c>
      <c r="AB224" s="174" t="str">
        <f t="shared" si="4"/>
        <v/>
      </c>
      <c r="AC224" s="172" t="str">
        <f t="shared" si="45"/>
        <v/>
      </c>
      <c r="AD224" s="174" t="str">
        <f t="shared" si="5"/>
        <v/>
      </c>
      <c r="AE224" s="953"/>
      <c r="AF224" s="202"/>
      <c r="AG224" s="172"/>
      <c r="AH224" s="206"/>
      <c r="AI224" s="202"/>
      <c r="AJ224" s="206"/>
      <c r="AK224" s="206"/>
      <c r="AL224" s="195"/>
      <c r="AM224" s="724"/>
      <c r="AN224" s="665"/>
      <c r="AO224" s="655"/>
      <c r="AP224" s="234"/>
      <c r="AQ224" s="235"/>
      <c r="AR224" s="234"/>
      <c r="AS224" s="235"/>
      <c r="AT224" s="189"/>
      <c r="AU224" s="234"/>
      <c r="AV224" s="235"/>
      <c r="AW224" s="234"/>
      <c r="AX224" s="235"/>
      <c r="AY224" s="189"/>
      <c r="AZ224" s="234"/>
      <c r="BA224" s="235"/>
      <c r="BB224" s="155"/>
      <c r="BC224" s="156"/>
      <c r="BD224" s="156"/>
      <c r="BE224" s="156"/>
      <c r="BF224" s="156"/>
    </row>
    <row r="225" spans="1:58" ht="159.75" customHeight="1">
      <c r="A225" s="1025">
        <v>24</v>
      </c>
      <c r="B225" s="981" t="s">
        <v>615</v>
      </c>
      <c r="C225" s="982" t="s">
        <v>873</v>
      </c>
      <c r="D225" s="952" t="s">
        <v>1106</v>
      </c>
      <c r="E225" s="952" t="s">
        <v>1107</v>
      </c>
      <c r="F225" s="1017" t="s">
        <v>1108</v>
      </c>
      <c r="G225" s="982" t="s">
        <v>1070</v>
      </c>
      <c r="H225" s="952">
        <v>365</v>
      </c>
      <c r="I225" s="954" t="str">
        <f>IF(H225&lt;=0,"",IF(H225&lt;=2,"Muy Baja",IF(H225&lt;=24,"Baja",IF(H225&lt;=500,"Media",IF(H225&lt;=5000,"Alta","Muy Alta")))))</f>
        <v>Media</v>
      </c>
      <c r="J225" s="955">
        <f>IF(I225="","",IF(I225="Muy Baja",0.2,IF(I225="Baja",0.4,IF(I225="Media",0.6,IF(I225="Alta",0.8,IF(I225="Muy Alta",1,))))))</f>
        <v>0.6</v>
      </c>
      <c r="K225" s="979" t="s">
        <v>864</v>
      </c>
      <c r="L225" s="955" t="str">
        <f>IF(NOT(ISERROR(MATCH(K225,'[1]Tabla Impacto'!$B$221:$B$223,0))),'[1]Tabla Impacto'!$F$223&amp;"Por favor no seleccionar los criterios de impacto(Afectación Económica o presupuestal y Pérdida Reputacional)",K225)</f>
        <v xml:space="preserve">     El riesgo afecta la imagen de la entidad a nivel nacional, con efecto publicitarios sostenible a nivel país</v>
      </c>
      <c r="M225" s="983" t="str">
        <f>IF(OR(K225='Tabla Impacto'!$C$11,K225='Tabla Impacto'!$D$11),"Leve",IF(OR(K225='Tabla Impacto'!$C$12,K225='Tabla Impacto'!$D$12),"Menor",IF(OR(K225='Tabla Impacto'!$C$13,K225='Tabla Impacto'!$D$13),"Moderado",IF(OR(K225='Tabla Impacto'!$C$14,K225='Tabla Impacto'!$D$14),"Mayor",IF(OR(K225='Tabla Impacto'!$C$15,K225='Tabla Impacto'!$D$15),"Catastrófico","")))))</f>
        <v>Catastrófico</v>
      </c>
      <c r="N225" s="955">
        <f>IF(M225="","",IF(M225="Leve",0.2,IF(M225="Menor",0.4,IF(M225="Moderado",0.6,IF(M225="Mayor",0.8,IF(M225="Catastrófico",1,))))))</f>
        <v>1</v>
      </c>
      <c r="O225" s="954" t="str">
        <f>IF(OR(AND(I225="Muy Baja",M225="Leve"),AND(I225="Muy Baja",M225="Menor"),AND(I225="Baja",M225="Leve")),"Bajo",IF(OR(AND(I225="Muy baja",M225="Moderado"),AND(I225="Baja",M225="Menor"),AND(I225="Baja",M225="Moderado"),AND(I225="Media",M225="Leve"),AND(I225="Media",M225="Menor"),AND(I225="Media",M225="Moderado"),AND(I225="Alta",M225="Leve"),AND(I225="Alta",M225="Menor")),"Moderado",IF(OR(AND(I225="Muy Baja",M225="Mayor"),AND(I225="Baja",M225="Mayor"),AND(I225="Media",M225="Mayor"),AND(I225="Alta",M225="Moderado"),AND(I225="Alta",M225="Mayor"),AND(I225="Muy Alta",M225="Leve"),AND(I225="Muy Alta",M225="Menor"),AND(I225="Muy Alta",M225="Moderado"),AND(I225="Muy Alta",M225="Mayor")),"Alto",IF(OR(AND(I225="Muy Baja",M225="Catastrófico"),AND(I225="Baja",M225="Catastrófico"),AND(I225="Media",M225="Catastrófico"),AND(I225="Alta",M225="Catastrófico"),AND(I225="Muy Alta",M225="Catastrófico")),"Extremo",""))))</f>
        <v>Extremo</v>
      </c>
      <c r="P225" s="127">
        <v>1</v>
      </c>
      <c r="Q225" s="126" t="s">
        <v>1109</v>
      </c>
      <c r="R225" s="144" t="str">
        <f t="shared" si="0"/>
        <v>Probabilidad</v>
      </c>
      <c r="S225" s="145" t="s">
        <v>837</v>
      </c>
      <c r="T225" s="145" t="s">
        <v>828</v>
      </c>
      <c r="U225" s="146" t="str">
        <f t="shared" si="1"/>
        <v>40%</v>
      </c>
      <c r="V225" s="145" t="s">
        <v>829</v>
      </c>
      <c r="W225" s="145" t="s">
        <v>830</v>
      </c>
      <c r="X225" s="145" t="s">
        <v>831</v>
      </c>
      <c r="Y225" s="147">
        <f>IFERROR(IF(R225="Probabilidad",(J225-(+J225*U225)),IF(R225="Impacto",J225,"")),"")</f>
        <v>0.36</v>
      </c>
      <c r="Z225" s="148" t="str">
        <f t="shared" si="2"/>
        <v>Baja</v>
      </c>
      <c r="AA225" s="146">
        <f t="shared" si="3"/>
        <v>0.36</v>
      </c>
      <c r="AB225" s="148" t="str">
        <f t="shared" si="4"/>
        <v>Catastrófico</v>
      </c>
      <c r="AC225" s="146">
        <f>IFERROR(IF(R225="Impacto",(N225-(+N225*U225)),IF(R225="Probabilidad",N225,"")),"")</f>
        <v>1</v>
      </c>
      <c r="AD225" s="148" t="str">
        <f t="shared" si="5"/>
        <v>Extremo</v>
      </c>
      <c r="AE225" s="963" t="s">
        <v>832</v>
      </c>
      <c r="AF225" s="772" t="s">
        <v>1110</v>
      </c>
      <c r="AG225" s="150">
        <v>0.2</v>
      </c>
      <c r="AH225" s="152" t="s">
        <v>1111</v>
      </c>
      <c r="AI225" s="565" t="s">
        <v>1104</v>
      </c>
      <c r="AJ225" s="240">
        <v>44562</v>
      </c>
      <c r="AK225" s="240">
        <v>44895</v>
      </c>
      <c r="AL225" s="167">
        <v>1</v>
      </c>
      <c r="AM225" s="592" t="s">
        <v>2476</v>
      </c>
      <c r="AN225" s="859" t="s">
        <v>3120</v>
      </c>
      <c r="AO225" s="655" t="s">
        <v>3121</v>
      </c>
      <c r="AP225" s="139">
        <v>44683</v>
      </c>
      <c r="AQ225" s="853" t="s">
        <v>3169</v>
      </c>
      <c r="AR225" s="139"/>
      <c r="AS225" s="137"/>
      <c r="AT225" s="138"/>
      <c r="AU225" s="139"/>
      <c r="AV225" s="137"/>
      <c r="AW225" s="139"/>
      <c r="AX225" s="137"/>
      <c r="AY225" s="138"/>
      <c r="AZ225" s="139"/>
      <c r="BA225" s="137"/>
      <c r="BB225" s="155"/>
      <c r="BC225" s="155"/>
      <c r="BD225" s="156"/>
      <c r="BE225" s="156"/>
      <c r="BF225" s="156"/>
    </row>
    <row r="226" spans="1:58" ht="159.75" customHeight="1">
      <c r="A226" s="957"/>
      <c r="B226" s="971"/>
      <c r="C226" s="899"/>
      <c r="D226" s="899"/>
      <c r="E226" s="899"/>
      <c r="F226" s="899"/>
      <c r="G226" s="899"/>
      <c r="H226" s="899"/>
      <c r="I226" s="899"/>
      <c r="J226" s="899"/>
      <c r="K226" s="899"/>
      <c r="L226" s="899"/>
      <c r="M226" s="899"/>
      <c r="N226" s="899"/>
      <c r="O226" s="899"/>
      <c r="P226" s="191">
        <v>2</v>
      </c>
      <c r="Q226" s="143" t="s">
        <v>1112</v>
      </c>
      <c r="R226" s="144" t="str">
        <f t="shared" si="0"/>
        <v>Impacto</v>
      </c>
      <c r="S226" s="145" t="s">
        <v>841</v>
      </c>
      <c r="T226" s="145" t="s">
        <v>828</v>
      </c>
      <c r="U226" s="146" t="str">
        <f t="shared" si="1"/>
        <v>25%</v>
      </c>
      <c r="V226" s="145" t="s">
        <v>829</v>
      </c>
      <c r="W226" s="145" t="s">
        <v>830</v>
      </c>
      <c r="X226" s="145" t="s">
        <v>831</v>
      </c>
      <c r="Y226" s="147">
        <f>IFERROR(IF(AND(R225="Probabilidad",R226="Probabilidad"),(AA225-(+AA225*U226)),IF(R226="Probabilidad",(J225-(+J225*U226)),IF(R226="Impacto",AA225,""))),"")</f>
        <v>0.36</v>
      </c>
      <c r="Z226" s="148" t="str">
        <f t="shared" si="2"/>
        <v>Baja</v>
      </c>
      <c r="AA226" s="146">
        <f t="shared" si="3"/>
        <v>0.36</v>
      </c>
      <c r="AB226" s="148" t="str">
        <f t="shared" si="4"/>
        <v>Mayor</v>
      </c>
      <c r="AC226" s="146">
        <f>IFERROR(IF(AND(R225="Impacto",R226="Impacto"),(AC225-(+AC225*U226)),IF(R226="Impacto",($N$207-(+$N$207*U226)),IF(R226="Probabilidad",AC225,""))),"")</f>
        <v>0.75</v>
      </c>
      <c r="AD226" s="148" t="str">
        <f t="shared" si="5"/>
        <v>Alto</v>
      </c>
      <c r="AE226" s="899"/>
      <c r="AF226" s="743" t="s">
        <v>1113</v>
      </c>
      <c r="AG226" s="150">
        <v>0.4</v>
      </c>
      <c r="AH226" s="268" t="s">
        <v>1114</v>
      </c>
      <c r="AI226" s="544" t="s">
        <v>1104</v>
      </c>
      <c r="AJ226" s="269">
        <v>44562</v>
      </c>
      <c r="AK226" s="240">
        <v>44895</v>
      </c>
      <c r="AL226" s="167">
        <v>1</v>
      </c>
      <c r="AM226" s="592" t="s">
        <v>2476</v>
      </c>
      <c r="AN226" s="709" t="s">
        <v>2519</v>
      </c>
      <c r="AO226" s="710" t="s">
        <v>2520</v>
      </c>
      <c r="AP226" s="139">
        <v>44683</v>
      </c>
      <c r="AQ226" s="853" t="s">
        <v>3169</v>
      </c>
      <c r="AR226" s="234"/>
      <c r="AS226" s="235"/>
      <c r="AT226" s="189"/>
      <c r="AU226" s="234"/>
      <c r="AV226" s="235"/>
      <c r="AW226" s="234"/>
      <c r="AX226" s="235"/>
      <c r="AY226" s="189"/>
      <c r="AZ226" s="234"/>
      <c r="BA226" s="235"/>
      <c r="BB226" s="155"/>
      <c r="BC226" s="156"/>
      <c r="BD226" s="156"/>
      <c r="BE226" s="156"/>
      <c r="BF226" s="156"/>
    </row>
    <row r="227" spans="1:58" ht="141.75" customHeight="1">
      <c r="A227" s="957"/>
      <c r="B227" s="971"/>
      <c r="C227" s="899"/>
      <c r="D227" s="899"/>
      <c r="E227" s="899"/>
      <c r="F227" s="899"/>
      <c r="G227" s="899"/>
      <c r="H227" s="899"/>
      <c r="I227" s="899"/>
      <c r="J227" s="899"/>
      <c r="K227" s="899"/>
      <c r="L227" s="899"/>
      <c r="M227" s="899"/>
      <c r="N227" s="899"/>
      <c r="O227" s="899"/>
      <c r="P227" s="191">
        <v>3</v>
      </c>
      <c r="Q227" s="143" t="s">
        <v>1115</v>
      </c>
      <c r="R227" s="144" t="str">
        <f t="shared" si="0"/>
        <v>Probabilidad</v>
      </c>
      <c r="S227" s="145" t="s">
        <v>827</v>
      </c>
      <c r="T227" s="145" t="s">
        <v>828</v>
      </c>
      <c r="U227" s="146" t="str">
        <f t="shared" si="1"/>
        <v>30%</v>
      </c>
      <c r="V227" s="145" t="s">
        <v>829</v>
      </c>
      <c r="W227" s="145" t="s">
        <v>830</v>
      </c>
      <c r="X227" s="145" t="s">
        <v>831</v>
      </c>
      <c r="Y227" s="147">
        <f>IFERROR(IF(AND(R226="Probabilidad",R227="Probabilidad"),(AA226-(+AA226*U227)),IF(R227="Probabilidad",(J225-(+J225*U227)),IF(R227="Impacto",AA226,""))),"")</f>
        <v>0.42</v>
      </c>
      <c r="Z227" s="148" t="str">
        <f t="shared" si="2"/>
        <v>Media</v>
      </c>
      <c r="AA227" s="146">
        <f t="shared" si="3"/>
        <v>0.42</v>
      </c>
      <c r="AB227" s="148" t="str">
        <f t="shared" si="4"/>
        <v>Mayor</v>
      </c>
      <c r="AC227" s="146">
        <f t="shared" ref="AC227:AC230" si="46">IFERROR(IF(AND(R226="Impacto",R227="Impacto"),(AC226-(+AC226*U227)),IF(AND(R226="Probabilidad",R227="Impacto"),(AC225-(+AC225*U227)),IF(R227="Probabilidad",AC226,""))),"")</f>
        <v>0.75</v>
      </c>
      <c r="AD227" s="148" t="str">
        <f t="shared" si="5"/>
        <v>Alto</v>
      </c>
      <c r="AE227" s="899"/>
      <c r="AF227" s="743" t="s">
        <v>1116</v>
      </c>
      <c r="AG227" s="150">
        <v>0.4</v>
      </c>
      <c r="AH227" s="152" t="s">
        <v>1117</v>
      </c>
      <c r="AI227" s="544" t="s">
        <v>1104</v>
      </c>
      <c r="AJ227" s="240">
        <v>44562</v>
      </c>
      <c r="AK227" s="240">
        <v>44895</v>
      </c>
      <c r="AL227" s="150">
        <v>1</v>
      </c>
      <c r="AM227" s="592" t="s">
        <v>2476</v>
      </c>
      <c r="AN227" s="709" t="s">
        <v>2521</v>
      </c>
      <c r="AO227" s="655" t="s">
        <v>2486</v>
      </c>
      <c r="AP227" s="139">
        <v>44683</v>
      </c>
      <c r="AQ227" s="853" t="s">
        <v>3169</v>
      </c>
      <c r="AR227" s="234"/>
      <c r="AS227" s="235"/>
      <c r="AT227" s="189"/>
      <c r="AU227" s="234"/>
      <c r="AV227" s="235"/>
      <c r="AW227" s="234"/>
      <c r="AX227" s="235"/>
      <c r="AY227" s="189"/>
      <c r="AZ227" s="234"/>
      <c r="BA227" s="235"/>
      <c r="BB227" s="155"/>
      <c r="BC227" s="156"/>
      <c r="BD227" s="156"/>
      <c r="BE227" s="156"/>
      <c r="BF227" s="156"/>
    </row>
    <row r="228" spans="1:58" ht="22.5" customHeight="1">
      <c r="A228" s="957"/>
      <c r="B228" s="971"/>
      <c r="C228" s="899"/>
      <c r="D228" s="899"/>
      <c r="E228" s="899"/>
      <c r="F228" s="899"/>
      <c r="G228" s="899"/>
      <c r="H228" s="899"/>
      <c r="I228" s="899"/>
      <c r="J228" s="899"/>
      <c r="K228" s="899"/>
      <c r="L228" s="899"/>
      <c r="M228" s="899"/>
      <c r="N228" s="899"/>
      <c r="O228" s="899"/>
      <c r="P228" s="191"/>
      <c r="Q228" s="143"/>
      <c r="R228" s="144" t="str">
        <f t="shared" si="0"/>
        <v/>
      </c>
      <c r="S228" s="145"/>
      <c r="T228" s="145"/>
      <c r="U228" s="146" t="str">
        <f t="shared" si="1"/>
        <v/>
      </c>
      <c r="V228" s="145"/>
      <c r="W228" s="145"/>
      <c r="X228" s="145"/>
      <c r="Y228" s="147" t="str">
        <f>IFERROR(IF(AND(R227="Probabilidad",R228="Probabilidad"),(AA227-(+AA227*U228)),IF(R228="Probabilidad",(J225-(+J225*U228)),IF(R228="Impacto",AA227,""))),"")</f>
        <v/>
      </c>
      <c r="Z228" s="148" t="str">
        <f t="shared" si="2"/>
        <v/>
      </c>
      <c r="AA228" s="146" t="str">
        <f t="shared" si="3"/>
        <v/>
      </c>
      <c r="AB228" s="148" t="str">
        <f t="shared" si="4"/>
        <v/>
      </c>
      <c r="AC228" s="146" t="str">
        <f t="shared" si="46"/>
        <v/>
      </c>
      <c r="AD228" s="148" t="str">
        <f t="shared" si="5"/>
        <v/>
      </c>
      <c r="AE228" s="899"/>
      <c r="AF228" s="191"/>
      <c r="AG228" s="189"/>
      <c r="AH228" s="190"/>
      <c r="AI228" s="191"/>
      <c r="AJ228" s="190"/>
      <c r="AK228" s="190"/>
      <c r="AL228" s="190"/>
      <c r="AM228" s="724"/>
      <c r="AN228" s="665"/>
      <c r="AO228" s="655"/>
      <c r="AP228" s="234"/>
      <c r="AQ228" s="235"/>
      <c r="AR228" s="234"/>
      <c r="AS228" s="235"/>
      <c r="AT228" s="189"/>
      <c r="AU228" s="234"/>
      <c r="AV228" s="235"/>
      <c r="AW228" s="234"/>
      <c r="AX228" s="235"/>
      <c r="AY228" s="189"/>
      <c r="AZ228" s="234"/>
      <c r="BA228" s="235"/>
      <c r="BB228" s="155"/>
      <c r="BC228" s="156"/>
      <c r="BD228" s="156"/>
      <c r="BE228" s="156"/>
      <c r="BF228" s="156"/>
    </row>
    <row r="229" spans="1:58" ht="22.5" customHeight="1">
      <c r="A229" s="957"/>
      <c r="B229" s="971"/>
      <c r="C229" s="899"/>
      <c r="D229" s="899"/>
      <c r="E229" s="899"/>
      <c r="F229" s="899"/>
      <c r="G229" s="899"/>
      <c r="H229" s="899"/>
      <c r="I229" s="899"/>
      <c r="J229" s="899"/>
      <c r="K229" s="899"/>
      <c r="L229" s="899"/>
      <c r="M229" s="899"/>
      <c r="N229" s="899"/>
      <c r="O229" s="899"/>
      <c r="P229" s="191"/>
      <c r="Q229" s="143"/>
      <c r="R229" s="144" t="str">
        <f t="shared" si="0"/>
        <v/>
      </c>
      <c r="S229" s="145"/>
      <c r="T229" s="145"/>
      <c r="U229" s="146" t="str">
        <f t="shared" si="1"/>
        <v/>
      </c>
      <c r="V229" s="145"/>
      <c r="W229" s="145"/>
      <c r="X229" s="145"/>
      <c r="Y229" s="147" t="str">
        <f>IFERROR(IF(AND(R228="Probabilidad",R229="Probabilidad"),(AA228-(+AA228*U229)),IF(R229="Probabilidad",(J225-(+J225*U229)),IF(R229="Impacto",AA228,""))),"")</f>
        <v/>
      </c>
      <c r="Z229" s="148" t="str">
        <f t="shared" si="2"/>
        <v/>
      </c>
      <c r="AA229" s="146" t="str">
        <f t="shared" si="3"/>
        <v/>
      </c>
      <c r="AB229" s="148" t="str">
        <f t="shared" si="4"/>
        <v/>
      </c>
      <c r="AC229" s="146" t="str">
        <f t="shared" si="46"/>
        <v/>
      </c>
      <c r="AD229" s="148" t="str">
        <f t="shared" si="5"/>
        <v/>
      </c>
      <c r="AE229" s="899"/>
      <c r="AF229" s="191"/>
      <c r="AG229" s="189"/>
      <c r="AH229" s="190"/>
      <c r="AI229" s="191"/>
      <c r="AJ229" s="190"/>
      <c r="AK229" s="190"/>
      <c r="AL229" s="190"/>
      <c r="AM229" s="724"/>
      <c r="AN229" s="665"/>
      <c r="AO229" s="655"/>
      <c r="AP229" s="234"/>
      <c r="AQ229" s="235"/>
      <c r="AR229" s="234"/>
      <c r="AS229" s="235"/>
      <c r="AT229" s="189"/>
      <c r="AU229" s="234"/>
      <c r="AV229" s="235"/>
      <c r="AW229" s="234"/>
      <c r="AX229" s="235"/>
      <c r="AY229" s="189"/>
      <c r="AZ229" s="234"/>
      <c r="BA229" s="235"/>
      <c r="BB229" s="155"/>
      <c r="BC229" s="156"/>
      <c r="BD229" s="156"/>
      <c r="BE229" s="156"/>
      <c r="BF229" s="156"/>
    </row>
    <row r="230" spans="1:58" ht="22.5" customHeight="1" thickBot="1">
      <c r="A230" s="958"/>
      <c r="B230" s="972"/>
      <c r="C230" s="953"/>
      <c r="D230" s="953"/>
      <c r="E230" s="953"/>
      <c r="F230" s="953"/>
      <c r="G230" s="953"/>
      <c r="H230" s="953"/>
      <c r="I230" s="953"/>
      <c r="J230" s="953"/>
      <c r="K230" s="953"/>
      <c r="L230" s="953"/>
      <c r="M230" s="953"/>
      <c r="N230" s="953"/>
      <c r="O230" s="953"/>
      <c r="P230" s="202"/>
      <c r="Q230" s="169"/>
      <c r="R230" s="170" t="str">
        <f t="shared" si="0"/>
        <v/>
      </c>
      <c r="S230" s="171"/>
      <c r="T230" s="171"/>
      <c r="U230" s="172" t="str">
        <f t="shared" si="1"/>
        <v/>
      </c>
      <c r="V230" s="171"/>
      <c r="W230" s="171"/>
      <c r="X230" s="171"/>
      <c r="Y230" s="173" t="str">
        <f>IFERROR(IF(AND(R229="Probabilidad",R230="Probabilidad"),(AA229-(+AA229*U230)),IF(R230="Probabilidad",(J225-(+J225*U230)),IF(R230="Impacto",AA229,""))),"")</f>
        <v/>
      </c>
      <c r="Z230" s="174" t="str">
        <f t="shared" si="2"/>
        <v/>
      </c>
      <c r="AA230" s="172" t="str">
        <f t="shared" si="3"/>
        <v/>
      </c>
      <c r="AB230" s="174" t="str">
        <f t="shared" si="4"/>
        <v/>
      </c>
      <c r="AC230" s="172" t="str">
        <f t="shared" si="46"/>
        <v/>
      </c>
      <c r="AD230" s="174" t="str">
        <f t="shared" si="5"/>
        <v/>
      </c>
      <c r="AE230" s="953"/>
      <c r="AF230" s="202"/>
      <c r="AG230" s="172"/>
      <c r="AH230" s="206"/>
      <c r="AI230" s="202"/>
      <c r="AJ230" s="206"/>
      <c r="AK230" s="206"/>
      <c r="AL230" s="195"/>
      <c r="AM230" s="724"/>
      <c r="AN230" s="665"/>
      <c r="AO230" s="655"/>
      <c r="AP230" s="234"/>
      <c r="AQ230" s="235"/>
      <c r="AR230" s="234"/>
      <c r="AS230" s="235"/>
      <c r="AT230" s="189"/>
      <c r="AU230" s="234"/>
      <c r="AV230" s="235"/>
      <c r="AW230" s="234"/>
      <c r="AX230" s="235"/>
      <c r="AY230" s="189"/>
      <c r="AZ230" s="234"/>
      <c r="BA230" s="235"/>
      <c r="BB230" s="155"/>
      <c r="BC230" s="156"/>
      <c r="BD230" s="156"/>
      <c r="BE230" s="156"/>
      <c r="BF230" s="156"/>
    </row>
    <row r="231" spans="1:58" ht="159.75" customHeight="1">
      <c r="A231" s="1025">
        <v>24</v>
      </c>
      <c r="B231" s="981" t="s">
        <v>615</v>
      </c>
      <c r="C231" s="982" t="s">
        <v>873</v>
      </c>
      <c r="D231" s="952" t="s">
        <v>1106</v>
      </c>
      <c r="E231" s="952" t="s">
        <v>1107</v>
      </c>
      <c r="F231" s="1017" t="s">
        <v>1108</v>
      </c>
      <c r="G231" s="982" t="s">
        <v>1070</v>
      </c>
      <c r="H231" s="952">
        <v>365</v>
      </c>
      <c r="I231" s="954" t="str">
        <f>IF(H231&lt;=0,"",IF(H231&lt;=2,"Muy Baja",IF(H231&lt;=24,"Baja",IF(H231&lt;=500,"Media",IF(H231&lt;=5000,"Alta","Muy Alta")))))</f>
        <v>Media</v>
      </c>
      <c r="J231" s="955">
        <f>IF(I231="","",IF(I231="Muy Baja",0.2,IF(I231="Baja",0.4,IF(I231="Media",0.6,IF(I231="Alta",0.8,IF(I231="Muy Alta",1,))))))</f>
        <v>0.6</v>
      </c>
      <c r="K231" s="979" t="s">
        <v>864</v>
      </c>
      <c r="L231" s="955" t="str">
        <f>IF(NOT(ISERROR(MATCH(K231,'[1]Tabla Impacto'!$B$221:$B$223,0))),'[1]Tabla Impacto'!$F$223&amp;"Por favor no seleccionar los criterios de impacto(Afectación Económica o presupuestal y Pérdida Reputacional)",K231)</f>
        <v xml:space="preserve">     El riesgo afecta la imagen de la entidad a nivel nacional, con efecto publicitarios sostenible a nivel país</v>
      </c>
      <c r="M231" s="983" t="str">
        <f>IF(OR(K231='Tabla Impacto'!$C$11,K231='Tabla Impacto'!$D$11),"Leve",IF(OR(K231='Tabla Impacto'!$C$12,K231='Tabla Impacto'!$D$12),"Menor",IF(OR(K231='Tabla Impacto'!$C$13,K231='Tabla Impacto'!$D$13),"Moderado",IF(OR(K231='Tabla Impacto'!$C$14,K231='Tabla Impacto'!$D$14),"Mayor",IF(OR(K231='Tabla Impacto'!$C$15,K231='Tabla Impacto'!$D$15),"Catastrófico","")))))</f>
        <v>Catastrófico</v>
      </c>
      <c r="N231" s="955">
        <f>IF(M231="","",IF(M231="Leve",0.2,IF(M231="Menor",0.4,IF(M231="Moderado",0.6,IF(M231="Mayor",0.8,IF(M231="Catastrófico",1,))))))</f>
        <v>1</v>
      </c>
      <c r="O231" s="954" t="str">
        <f>IF(OR(AND(I231="Muy Baja",M231="Leve"),AND(I231="Muy Baja",M231="Menor"),AND(I231="Baja",M231="Leve")),"Bajo",IF(OR(AND(I231="Muy baja",M231="Moderado"),AND(I231="Baja",M231="Menor"),AND(I231="Baja",M231="Moderado"),AND(I231="Media",M231="Leve"),AND(I231="Media",M231="Menor"),AND(I231="Media",M231="Moderado"),AND(I231="Alta",M231="Leve"),AND(I231="Alta",M231="Menor")),"Moderado",IF(OR(AND(I231="Muy Baja",M231="Mayor"),AND(I231="Baja",M231="Mayor"),AND(I231="Media",M231="Mayor"),AND(I231="Alta",M231="Moderado"),AND(I231="Alta",M231="Mayor"),AND(I231="Muy Alta",M231="Leve"),AND(I231="Muy Alta",M231="Menor"),AND(I231="Muy Alta",M231="Moderado"),AND(I231="Muy Alta",M231="Mayor")),"Alto",IF(OR(AND(I231="Muy Baja",M231="Catastrófico"),AND(I231="Baja",M231="Catastrófico"),AND(I231="Media",M231="Catastrófico"),AND(I231="Alta",M231="Catastrófico"),AND(I231="Muy Alta",M231="Catastrófico")),"Extremo",""))))</f>
        <v>Extremo</v>
      </c>
      <c r="P231" s="127">
        <v>1</v>
      </c>
      <c r="Q231" s="126" t="s">
        <v>1109</v>
      </c>
      <c r="R231" s="144" t="str">
        <f t="shared" si="0"/>
        <v>Probabilidad</v>
      </c>
      <c r="S231" s="145" t="s">
        <v>837</v>
      </c>
      <c r="T231" s="145" t="s">
        <v>828</v>
      </c>
      <c r="U231" s="146" t="str">
        <f t="shared" si="1"/>
        <v>40%</v>
      </c>
      <c r="V231" s="145" t="s">
        <v>829</v>
      </c>
      <c r="W231" s="145" t="s">
        <v>830</v>
      </c>
      <c r="X231" s="145" t="s">
        <v>831</v>
      </c>
      <c r="Y231" s="147">
        <f>IFERROR(IF(R231="Probabilidad",(J231-(+J231*U231)),IF(R231="Impacto",J231,"")),"")</f>
        <v>0.36</v>
      </c>
      <c r="Z231" s="148" t="str">
        <f t="shared" si="2"/>
        <v>Baja</v>
      </c>
      <c r="AA231" s="146">
        <f t="shared" si="3"/>
        <v>0.36</v>
      </c>
      <c r="AB231" s="148" t="str">
        <f t="shared" si="4"/>
        <v>Catastrófico</v>
      </c>
      <c r="AC231" s="146">
        <f>IFERROR(IF(R231="Impacto",(N231-(+N231*U231)),IF(R231="Probabilidad",N231,"")),"")</f>
        <v>1</v>
      </c>
      <c r="AD231" s="148" t="str">
        <f t="shared" si="5"/>
        <v>Extremo</v>
      </c>
      <c r="AE231" s="963" t="s">
        <v>832</v>
      </c>
      <c r="AF231" s="772" t="s">
        <v>1110</v>
      </c>
      <c r="AG231" s="150">
        <v>0.2</v>
      </c>
      <c r="AH231" s="152" t="s">
        <v>1111</v>
      </c>
      <c r="AI231" s="544" t="s">
        <v>1105</v>
      </c>
      <c r="AJ231" s="240">
        <v>44562</v>
      </c>
      <c r="AK231" s="240">
        <v>44895</v>
      </c>
      <c r="AL231" s="167">
        <v>1</v>
      </c>
      <c r="AM231" s="592" t="s">
        <v>2477</v>
      </c>
      <c r="AN231" s="711" t="s">
        <v>3122</v>
      </c>
      <c r="AO231" s="698" t="s">
        <v>2531</v>
      </c>
      <c r="AP231" s="139">
        <v>44683</v>
      </c>
      <c r="AQ231" s="853" t="s">
        <v>3169</v>
      </c>
      <c r="AR231" s="139"/>
      <c r="AS231" s="137"/>
      <c r="AT231" s="138"/>
      <c r="AU231" s="139"/>
      <c r="AV231" s="137"/>
      <c r="AW231" s="139"/>
      <c r="AX231" s="137"/>
      <c r="AY231" s="138"/>
      <c r="AZ231" s="139"/>
      <c r="BA231" s="137"/>
      <c r="BB231" s="155"/>
      <c r="BC231" s="155"/>
      <c r="BD231" s="156"/>
      <c r="BE231" s="156"/>
      <c r="BF231" s="156"/>
    </row>
    <row r="232" spans="1:58" ht="159.75" customHeight="1">
      <c r="A232" s="957"/>
      <c r="B232" s="971"/>
      <c r="C232" s="899"/>
      <c r="D232" s="899"/>
      <c r="E232" s="899"/>
      <c r="F232" s="899"/>
      <c r="G232" s="899"/>
      <c r="H232" s="899"/>
      <c r="I232" s="899"/>
      <c r="J232" s="899"/>
      <c r="K232" s="899"/>
      <c r="L232" s="899"/>
      <c r="M232" s="899"/>
      <c r="N232" s="899"/>
      <c r="O232" s="899"/>
      <c r="P232" s="191">
        <v>2</v>
      </c>
      <c r="Q232" s="143" t="s">
        <v>1112</v>
      </c>
      <c r="R232" s="144" t="str">
        <f t="shared" si="0"/>
        <v>Impacto</v>
      </c>
      <c r="S232" s="145" t="s">
        <v>841</v>
      </c>
      <c r="T232" s="145" t="s">
        <v>828</v>
      </c>
      <c r="U232" s="146" t="str">
        <f t="shared" si="1"/>
        <v>25%</v>
      </c>
      <c r="V232" s="145" t="s">
        <v>829</v>
      </c>
      <c r="W232" s="145" t="s">
        <v>830</v>
      </c>
      <c r="X232" s="145" t="s">
        <v>831</v>
      </c>
      <c r="Y232" s="147">
        <f>IFERROR(IF(AND(R231="Probabilidad",R232="Probabilidad"),(AA231-(+AA231*U232)),IF(R232="Probabilidad",(J231-(+J231*U232)),IF(R232="Impacto",AA231,""))),"")</f>
        <v>0.36</v>
      </c>
      <c r="Z232" s="148" t="str">
        <f t="shared" si="2"/>
        <v>Baja</v>
      </c>
      <c r="AA232" s="146">
        <f t="shared" si="3"/>
        <v>0.36</v>
      </c>
      <c r="AB232" s="148" t="str">
        <f t="shared" si="4"/>
        <v>Mayor</v>
      </c>
      <c r="AC232" s="146">
        <f>IFERROR(IF(AND(R231="Impacto",R232="Impacto"),(AC231-(+AC231*U232)),IF(R232="Impacto",($N$207-(+$N$207*U232)),IF(R232="Probabilidad",AC231,""))),"")</f>
        <v>0.75</v>
      </c>
      <c r="AD232" s="148" t="str">
        <f t="shared" si="5"/>
        <v>Alto</v>
      </c>
      <c r="AE232" s="899"/>
      <c r="AF232" s="743" t="s">
        <v>1113</v>
      </c>
      <c r="AG232" s="150">
        <v>0.4</v>
      </c>
      <c r="AH232" s="152" t="s">
        <v>1114</v>
      </c>
      <c r="AI232" s="544" t="s">
        <v>1105</v>
      </c>
      <c r="AJ232" s="240">
        <v>44562</v>
      </c>
      <c r="AK232" s="240">
        <v>44895</v>
      </c>
      <c r="AL232" s="167">
        <v>1</v>
      </c>
      <c r="AM232" s="592" t="s">
        <v>2477</v>
      </c>
      <c r="AN232" s="711" t="s">
        <v>2532</v>
      </c>
      <c r="AO232" s="698" t="s">
        <v>2533</v>
      </c>
      <c r="AP232" s="139">
        <v>44683</v>
      </c>
      <c r="AQ232" s="853" t="s">
        <v>3169</v>
      </c>
      <c r="AR232" s="234"/>
      <c r="AS232" s="235"/>
      <c r="AT232" s="189"/>
      <c r="AU232" s="234"/>
      <c r="AV232" s="235"/>
      <c r="AW232" s="234"/>
      <c r="AX232" s="235"/>
      <c r="AY232" s="189"/>
      <c r="AZ232" s="234"/>
      <c r="BA232" s="235"/>
      <c r="BB232" s="155"/>
      <c r="BC232" s="156"/>
      <c r="BD232" s="156"/>
      <c r="BE232" s="156"/>
      <c r="BF232" s="156"/>
    </row>
    <row r="233" spans="1:58" ht="147" customHeight="1">
      <c r="A233" s="957"/>
      <c r="B233" s="971"/>
      <c r="C233" s="899"/>
      <c r="D233" s="899"/>
      <c r="E233" s="899"/>
      <c r="F233" s="899"/>
      <c r="G233" s="899"/>
      <c r="H233" s="899"/>
      <c r="I233" s="899"/>
      <c r="J233" s="899"/>
      <c r="K233" s="899"/>
      <c r="L233" s="899"/>
      <c r="M233" s="899"/>
      <c r="N233" s="899"/>
      <c r="O233" s="899"/>
      <c r="P233" s="191">
        <v>3</v>
      </c>
      <c r="Q233" s="143" t="s">
        <v>1115</v>
      </c>
      <c r="R233" s="144" t="str">
        <f t="shared" si="0"/>
        <v>Probabilidad</v>
      </c>
      <c r="S233" s="145" t="s">
        <v>827</v>
      </c>
      <c r="T233" s="145" t="s">
        <v>828</v>
      </c>
      <c r="U233" s="146" t="str">
        <f t="shared" si="1"/>
        <v>30%</v>
      </c>
      <c r="V233" s="145" t="s">
        <v>829</v>
      </c>
      <c r="W233" s="145" t="s">
        <v>830</v>
      </c>
      <c r="X233" s="145" t="s">
        <v>831</v>
      </c>
      <c r="Y233" s="147">
        <f>IFERROR(IF(AND(R232="Probabilidad",R233="Probabilidad"),(AA232-(+AA232*U233)),IF(R233="Probabilidad",(J231-(+J231*U233)),IF(R233="Impacto",AA232,""))),"")</f>
        <v>0.42</v>
      </c>
      <c r="Z233" s="148" t="str">
        <f t="shared" si="2"/>
        <v>Media</v>
      </c>
      <c r="AA233" s="146">
        <f t="shared" si="3"/>
        <v>0.42</v>
      </c>
      <c r="AB233" s="148" t="str">
        <f t="shared" si="4"/>
        <v>Mayor</v>
      </c>
      <c r="AC233" s="146">
        <f t="shared" ref="AC233:AC236" si="47">IFERROR(IF(AND(R232="Impacto",R233="Impacto"),(AC232-(+AC232*U233)),IF(AND(R232="Probabilidad",R233="Impacto"),(AC231-(+AC231*U233)),IF(R233="Probabilidad",AC232,""))),"")</f>
        <v>0.75</v>
      </c>
      <c r="AD233" s="148" t="str">
        <f t="shared" si="5"/>
        <v>Alto</v>
      </c>
      <c r="AE233" s="899"/>
      <c r="AF233" s="743" t="s">
        <v>1116</v>
      </c>
      <c r="AG233" s="150">
        <v>0.4</v>
      </c>
      <c r="AH233" s="152" t="s">
        <v>1117</v>
      </c>
      <c r="AI233" s="544" t="s">
        <v>1105</v>
      </c>
      <c r="AJ233" s="240">
        <v>44562</v>
      </c>
      <c r="AK233" s="240">
        <v>44895</v>
      </c>
      <c r="AL233" s="150">
        <v>1</v>
      </c>
      <c r="AM233" s="592" t="s">
        <v>2477</v>
      </c>
      <c r="AN233" s="711" t="s">
        <v>2534</v>
      </c>
      <c r="AO233" s="698" t="s">
        <v>2535</v>
      </c>
      <c r="AP233" s="139">
        <v>44683</v>
      </c>
      <c r="AQ233" s="853" t="s">
        <v>3169</v>
      </c>
      <c r="AR233" s="234"/>
      <c r="AS233" s="235"/>
      <c r="AT233" s="189"/>
      <c r="AU233" s="234"/>
      <c r="AV233" s="235"/>
      <c r="AW233" s="234"/>
      <c r="AX233" s="235"/>
      <c r="AY233" s="189"/>
      <c r="AZ233" s="234"/>
      <c r="BA233" s="235"/>
      <c r="BB233" s="155"/>
      <c r="BC233" s="156"/>
      <c r="BD233" s="156"/>
      <c r="BE233" s="156"/>
      <c r="BF233" s="156"/>
    </row>
    <row r="234" spans="1:58" ht="22.5" customHeight="1">
      <c r="A234" s="957"/>
      <c r="B234" s="971"/>
      <c r="C234" s="899"/>
      <c r="D234" s="899"/>
      <c r="E234" s="899"/>
      <c r="F234" s="899"/>
      <c r="G234" s="899"/>
      <c r="H234" s="899"/>
      <c r="I234" s="899"/>
      <c r="J234" s="899"/>
      <c r="K234" s="899"/>
      <c r="L234" s="899"/>
      <c r="M234" s="899"/>
      <c r="N234" s="899"/>
      <c r="O234" s="899"/>
      <c r="P234" s="191"/>
      <c r="Q234" s="143"/>
      <c r="R234" s="144" t="str">
        <f t="shared" si="0"/>
        <v/>
      </c>
      <c r="S234" s="145"/>
      <c r="T234" s="145"/>
      <c r="U234" s="146" t="str">
        <f t="shared" si="1"/>
        <v/>
      </c>
      <c r="V234" s="145"/>
      <c r="W234" s="145"/>
      <c r="X234" s="145"/>
      <c r="Y234" s="147" t="str">
        <f>IFERROR(IF(AND(R233="Probabilidad",R234="Probabilidad"),(AA233-(+AA233*U234)),IF(R234="Probabilidad",(J231-(+J231*U234)),IF(R234="Impacto",AA233,""))),"")</f>
        <v/>
      </c>
      <c r="Z234" s="148" t="str">
        <f t="shared" si="2"/>
        <v/>
      </c>
      <c r="AA234" s="146" t="str">
        <f t="shared" si="3"/>
        <v/>
      </c>
      <c r="AB234" s="148" t="str">
        <f t="shared" si="4"/>
        <v/>
      </c>
      <c r="AC234" s="146" t="str">
        <f t="shared" si="47"/>
        <v/>
      </c>
      <c r="AD234" s="148" t="str">
        <f t="shared" si="5"/>
        <v/>
      </c>
      <c r="AE234" s="899"/>
      <c r="AF234" s="191"/>
      <c r="AG234" s="189"/>
      <c r="AH234" s="190"/>
      <c r="AI234" s="191"/>
      <c r="AJ234" s="190"/>
      <c r="AK234" s="190"/>
      <c r="AL234" s="190"/>
      <c r="AM234" s="724"/>
      <c r="AN234" s="665"/>
      <c r="AO234" s="655"/>
      <c r="AP234" s="234"/>
      <c r="AQ234" s="235"/>
      <c r="AR234" s="234"/>
      <c r="AS234" s="235"/>
      <c r="AT234" s="189"/>
      <c r="AU234" s="234"/>
      <c r="AV234" s="235"/>
      <c r="AW234" s="234"/>
      <c r="AX234" s="235"/>
      <c r="AY234" s="189"/>
      <c r="AZ234" s="234"/>
      <c r="BA234" s="235"/>
      <c r="BB234" s="155"/>
      <c r="BC234" s="156"/>
      <c r="BD234" s="156"/>
      <c r="BE234" s="156"/>
      <c r="BF234" s="156"/>
    </row>
    <row r="235" spans="1:58" ht="22.5" customHeight="1">
      <c r="A235" s="957"/>
      <c r="B235" s="971"/>
      <c r="C235" s="899"/>
      <c r="D235" s="899"/>
      <c r="E235" s="899"/>
      <c r="F235" s="899"/>
      <c r="G235" s="899"/>
      <c r="H235" s="899"/>
      <c r="I235" s="899"/>
      <c r="J235" s="899"/>
      <c r="K235" s="899"/>
      <c r="L235" s="899"/>
      <c r="M235" s="899"/>
      <c r="N235" s="899"/>
      <c r="O235" s="899"/>
      <c r="P235" s="191"/>
      <c r="Q235" s="143"/>
      <c r="R235" s="144" t="str">
        <f t="shared" si="0"/>
        <v/>
      </c>
      <c r="S235" s="145"/>
      <c r="T235" s="145"/>
      <c r="U235" s="146" t="str">
        <f t="shared" si="1"/>
        <v/>
      </c>
      <c r="V235" s="145"/>
      <c r="W235" s="145"/>
      <c r="X235" s="145"/>
      <c r="Y235" s="147" t="str">
        <f>IFERROR(IF(AND(R234="Probabilidad",R235="Probabilidad"),(AA234-(+AA234*U235)),IF(R235="Probabilidad",(J231-(+J231*U235)),IF(R235="Impacto",AA234,""))),"")</f>
        <v/>
      </c>
      <c r="Z235" s="148" t="str">
        <f t="shared" si="2"/>
        <v/>
      </c>
      <c r="AA235" s="146" t="str">
        <f t="shared" si="3"/>
        <v/>
      </c>
      <c r="AB235" s="148" t="str">
        <f t="shared" si="4"/>
        <v/>
      </c>
      <c r="AC235" s="146" t="str">
        <f t="shared" si="47"/>
        <v/>
      </c>
      <c r="AD235" s="148" t="str">
        <f t="shared" si="5"/>
        <v/>
      </c>
      <c r="AE235" s="899"/>
      <c r="AF235" s="191"/>
      <c r="AG235" s="189"/>
      <c r="AH235" s="190"/>
      <c r="AI235" s="191"/>
      <c r="AJ235" s="190"/>
      <c r="AK235" s="190"/>
      <c r="AL235" s="190"/>
      <c r="AM235" s="724"/>
      <c r="AN235" s="665"/>
      <c r="AO235" s="655"/>
      <c r="AP235" s="234"/>
      <c r="AQ235" s="235"/>
      <c r="AR235" s="234"/>
      <c r="AS235" s="235"/>
      <c r="AT235" s="189"/>
      <c r="AU235" s="234"/>
      <c r="AV235" s="235"/>
      <c r="AW235" s="234"/>
      <c r="AX235" s="235"/>
      <c r="AY235" s="189"/>
      <c r="AZ235" s="234"/>
      <c r="BA235" s="235"/>
      <c r="BB235" s="155"/>
      <c r="BC235" s="156"/>
      <c r="BD235" s="156"/>
      <c r="BE235" s="156"/>
      <c r="BF235" s="156"/>
    </row>
    <row r="236" spans="1:58" ht="22.5" customHeight="1" thickBot="1">
      <c r="A236" s="958"/>
      <c r="B236" s="972"/>
      <c r="C236" s="953"/>
      <c r="D236" s="953"/>
      <c r="E236" s="953"/>
      <c r="F236" s="953"/>
      <c r="G236" s="953"/>
      <c r="H236" s="953"/>
      <c r="I236" s="953"/>
      <c r="J236" s="953"/>
      <c r="K236" s="953"/>
      <c r="L236" s="953"/>
      <c r="M236" s="953"/>
      <c r="N236" s="953"/>
      <c r="O236" s="953"/>
      <c r="P236" s="202"/>
      <c r="Q236" s="169"/>
      <c r="R236" s="170" t="str">
        <f t="shared" si="0"/>
        <v/>
      </c>
      <c r="S236" s="171"/>
      <c r="T236" s="171"/>
      <c r="U236" s="172" t="str">
        <f t="shared" si="1"/>
        <v/>
      </c>
      <c r="V236" s="171"/>
      <c r="W236" s="171"/>
      <c r="X236" s="171"/>
      <c r="Y236" s="173" t="str">
        <f>IFERROR(IF(AND(R235="Probabilidad",R236="Probabilidad"),(AA235-(+AA235*U236)),IF(R236="Probabilidad",(J231-(+J231*U236)),IF(R236="Impacto",AA235,""))),"")</f>
        <v/>
      </c>
      <c r="Z236" s="174" t="str">
        <f t="shared" si="2"/>
        <v/>
      </c>
      <c r="AA236" s="172" t="str">
        <f t="shared" si="3"/>
        <v/>
      </c>
      <c r="AB236" s="174" t="str">
        <f t="shared" si="4"/>
        <v/>
      </c>
      <c r="AC236" s="172" t="str">
        <f t="shared" si="47"/>
        <v/>
      </c>
      <c r="AD236" s="174" t="str">
        <f t="shared" si="5"/>
        <v/>
      </c>
      <c r="AE236" s="953"/>
      <c r="AF236" s="202"/>
      <c r="AG236" s="172"/>
      <c r="AH236" s="206"/>
      <c r="AI236" s="202"/>
      <c r="AJ236" s="206"/>
      <c r="AK236" s="206"/>
      <c r="AL236" s="195"/>
      <c r="AM236" s="724"/>
      <c r="AN236" s="665"/>
      <c r="AO236" s="655"/>
      <c r="AP236" s="234"/>
      <c r="AQ236" s="235"/>
      <c r="AR236" s="234"/>
      <c r="AS236" s="235"/>
      <c r="AT236" s="189"/>
      <c r="AU236" s="234"/>
      <c r="AV236" s="235"/>
      <c r="AW236" s="234"/>
      <c r="AX236" s="235"/>
      <c r="AY236" s="189"/>
      <c r="AZ236" s="234"/>
      <c r="BA236" s="235"/>
      <c r="BB236" s="155"/>
      <c r="BC236" s="156"/>
      <c r="BD236" s="156"/>
      <c r="BE236" s="156"/>
      <c r="BF236" s="156"/>
    </row>
    <row r="237" spans="1:58" ht="219.95" customHeight="1">
      <c r="A237" s="1025">
        <v>24</v>
      </c>
      <c r="B237" s="981" t="s">
        <v>615</v>
      </c>
      <c r="C237" s="982" t="s">
        <v>873</v>
      </c>
      <c r="D237" s="952" t="s">
        <v>1106</v>
      </c>
      <c r="E237" s="952" t="s">
        <v>1107</v>
      </c>
      <c r="F237" s="1017" t="s">
        <v>1108</v>
      </c>
      <c r="G237" s="982" t="s">
        <v>1070</v>
      </c>
      <c r="H237" s="952">
        <v>365</v>
      </c>
      <c r="I237" s="954" t="str">
        <f>IF(H237&lt;=0,"",IF(H237&lt;=2,"Muy Baja",IF(H237&lt;=24,"Baja",IF(H237&lt;=500,"Media",IF(H237&lt;=5000,"Alta","Muy Alta")))))</f>
        <v>Media</v>
      </c>
      <c r="J237" s="955">
        <f>IF(I237="","",IF(I237="Muy Baja",0.2,IF(I237="Baja",0.4,IF(I237="Media",0.6,IF(I237="Alta",0.8,IF(I237="Muy Alta",1,))))))</f>
        <v>0.6</v>
      </c>
      <c r="K237" s="979" t="s">
        <v>864</v>
      </c>
      <c r="L237" s="955" t="str">
        <f>IF(NOT(ISERROR(MATCH(K237,'[1]Tabla Impacto'!$B$221:$B$223,0))),'[1]Tabla Impacto'!$F$223&amp;"Por favor no seleccionar los criterios de impacto(Afectación Económica o presupuestal y Pérdida Reputacional)",K237)</f>
        <v xml:space="preserve">     El riesgo afecta la imagen de la entidad a nivel nacional, con efecto publicitarios sostenible a nivel país</v>
      </c>
      <c r="M237" s="983" t="str">
        <f>IF(OR(K237='Tabla Impacto'!$C$11,K237='Tabla Impacto'!$D$11),"Leve",IF(OR(K237='Tabla Impacto'!$C$12,K237='Tabla Impacto'!$D$12),"Menor",IF(OR(K237='Tabla Impacto'!$C$13,K237='Tabla Impacto'!$D$13),"Moderado",IF(OR(K237='Tabla Impacto'!$C$14,K237='Tabla Impacto'!$D$14),"Mayor",IF(OR(K237='Tabla Impacto'!$C$15,K237='Tabla Impacto'!$D$15),"Catastrófico","")))))</f>
        <v>Catastrófico</v>
      </c>
      <c r="N237" s="955">
        <f>IF(M237="","",IF(M237="Leve",0.2,IF(M237="Menor",0.4,IF(M237="Moderado",0.6,IF(M237="Mayor",0.8,IF(M237="Catastrófico",1,))))))</f>
        <v>1</v>
      </c>
      <c r="O237" s="954" t="str">
        <f>IF(OR(AND(I237="Muy Baja",M237="Leve"),AND(I237="Muy Baja",M237="Menor"),AND(I237="Baja",M237="Leve")),"Bajo",IF(OR(AND(I237="Muy baja",M237="Moderado"),AND(I237="Baja",M237="Menor"),AND(I237="Baja",M237="Moderado"),AND(I237="Media",M237="Leve"),AND(I237="Media",M237="Menor"),AND(I237="Media",M237="Moderado"),AND(I237="Alta",M237="Leve"),AND(I237="Alta",M237="Menor")),"Moderado",IF(OR(AND(I237="Muy Baja",M237="Mayor"),AND(I237="Baja",M237="Mayor"),AND(I237="Media",M237="Mayor"),AND(I237="Alta",M237="Moderado"),AND(I237="Alta",M237="Mayor"),AND(I237="Muy Alta",M237="Leve"),AND(I237="Muy Alta",M237="Menor"),AND(I237="Muy Alta",M237="Moderado"),AND(I237="Muy Alta",M237="Mayor")),"Alto",IF(OR(AND(I237="Muy Baja",M237="Catastrófico"),AND(I237="Baja",M237="Catastrófico"),AND(I237="Media",M237="Catastrófico"),AND(I237="Alta",M237="Catastrófico"),AND(I237="Muy Alta",M237="Catastrófico")),"Extremo",""))))</f>
        <v>Extremo</v>
      </c>
      <c r="P237" s="127">
        <v>1</v>
      </c>
      <c r="Q237" s="126" t="s">
        <v>1109</v>
      </c>
      <c r="R237" s="144" t="str">
        <f t="shared" si="0"/>
        <v>Probabilidad</v>
      </c>
      <c r="S237" s="145" t="s">
        <v>837</v>
      </c>
      <c r="T237" s="145" t="s">
        <v>828</v>
      </c>
      <c r="U237" s="146" t="str">
        <f t="shared" si="1"/>
        <v>40%</v>
      </c>
      <c r="V237" s="145" t="s">
        <v>829</v>
      </c>
      <c r="W237" s="145" t="s">
        <v>830</v>
      </c>
      <c r="X237" s="145" t="s">
        <v>831</v>
      </c>
      <c r="Y237" s="147">
        <f>IFERROR(IF(R237="Probabilidad",(J237-(+J237*U237)),IF(R237="Impacto",J237,"")),"")</f>
        <v>0.36</v>
      </c>
      <c r="Z237" s="148" t="str">
        <f t="shared" si="2"/>
        <v>Baja</v>
      </c>
      <c r="AA237" s="146">
        <f t="shared" si="3"/>
        <v>0.36</v>
      </c>
      <c r="AB237" s="148" t="str">
        <f t="shared" si="4"/>
        <v>Catastrófico</v>
      </c>
      <c r="AC237" s="146">
        <f>IFERROR(IF(R237="Impacto",(N237-(+N237*U237)),IF(R237="Probabilidad",N237,"")),"")</f>
        <v>1</v>
      </c>
      <c r="AD237" s="148" t="str">
        <f t="shared" si="5"/>
        <v>Extremo</v>
      </c>
      <c r="AE237" s="963" t="s">
        <v>832</v>
      </c>
      <c r="AF237" s="772" t="s">
        <v>1110</v>
      </c>
      <c r="AG237" s="150">
        <v>0.2</v>
      </c>
      <c r="AH237" s="152" t="s">
        <v>1111</v>
      </c>
      <c r="AI237" s="565" t="s">
        <v>1102</v>
      </c>
      <c r="AJ237" s="240">
        <v>44562</v>
      </c>
      <c r="AK237" s="240">
        <v>44895</v>
      </c>
      <c r="AL237" s="167">
        <v>1</v>
      </c>
      <c r="AM237" s="653" t="s">
        <v>2473</v>
      </c>
      <c r="AN237" s="712" t="s">
        <v>2525</v>
      </c>
      <c r="AO237" s="693" t="s">
        <v>2487</v>
      </c>
      <c r="AP237" s="139">
        <v>44683</v>
      </c>
      <c r="AQ237" s="853" t="s">
        <v>3169</v>
      </c>
      <c r="AR237" s="139"/>
      <c r="AS237" s="137"/>
      <c r="AT237" s="138"/>
      <c r="AU237" s="139"/>
      <c r="AV237" s="137"/>
      <c r="AW237" s="139"/>
      <c r="AX237" s="137"/>
      <c r="AY237" s="138"/>
      <c r="AZ237" s="139"/>
      <c r="BA237" s="137"/>
      <c r="BB237" s="155"/>
      <c r="BC237" s="155"/>
      <c r="BD237" s="156"/>
      <c r="BE237" s="156"/>
      <c r="BF237" s="156"/>
    </row>
    <row r="238" spans="1:58" ht="219.95" customHeight="1">
      <c r="A238" s="957"/>
      <c r="B238" s="971"/>
      <c r="C238" s="899"/>
      <c r="D238" s="899"/>
      <c r="E238" s="899"/>
      <c r="F238" s="899"/>
      <c r="G238" s="899"/>
      <c r="H238" s="899"/>
      <c r="I238" s="899"/>
      <c r="J238" s="899"/>
      <c r="K238" s="899"/>
      <c r="L238" s="899"/>
      <c r="M238" s="899"/>
      <c r="N238" s="899"/>
      <c r="O238" s="899"/>
      <c r="P238" s="191">
        <v>2</v>
      </c>
      <c r="Q238" s="143" t="s">
        <v>1112</v>
      </c>
      <c r="R238" s="144" t="str">
        <f t="shared" si="0"/>
        <v>Impacto</v>
      </c>
      <c r="S238" s="145" t="s">
        <v>841</v>
      </c>
      <c r="T238" s="145" t="s">
        <v>828</v>
      </c>
      <c r="U238" s="146" t="str">
        <f t="shared" si="1"/>
        <v>25%</v>
      </c>
      <c r="V238" s="145" t="s">
        <v>829</v>
      </c>
      <c r="W238" s="145" t="s">
        <v>830</v>
      </c>
      <c r="X238" s="145" t="s">
        <v>831</v>
      </c>
      <c r="Y238" s="147">
        <f>IFERROR(IF(AND(R237="Probabilidad",R238="Probabilidad"),(AA237-(+AA237*U238)),IF(R238="Probabilidad",(J237-(+J237*U238)),IF(R238="Impacto",AA237,""))),"")</f>
        <v>0.36</v>
      </c>
      <c r="Z238" s="148" t="str">
        <f t="shared" si="2"/>
        <v>Baja</v>
      </c>
      <c r="AA238" s="146">
        <f t="shared" si="3"/>
        <v>0.36</v>
      </c>
      <c r="AB238" s="148" t="str">
        <f t="shared" si="4"/>
        <v>Mayor</v>
      </c>
      <c r="AC238" s="146">
        <f>IFERROR(IF(AND(R237="Impacto",R238="Impacto"),(AC237-(+AC237*U238)),IF(R238="Impacto",($N$207-(+$N$207*U238)),IF(R238="Probabilidad",AC237,""))),"")</f>
        <v>0.75</v>
      </c>
      <c r="AD238" s="148" t="str">
        <f t="shared" si="5"/>
        <v>Alto</v>
      </c>
      <c r="AE238" s="899"/>
      <c r="AF238" s="743" t="s">
        <v>1113</v>
      </c>
      <c r="AG238" s="150">
        <v>0.4</v>
      </c>
      <c r="AH238" s="268" t="s">
        <v>1114</v>
      </c>
      <c r="AI238" s="544" t="s">
        <v>1102</v>
      </c>
      <c r="AJ238" s="269">
        <v>44562</v>
      </c>
      <c r="AK238" s="240">
        <v>44895</v>
      </c>
      <c r="AL238" s="167">
        <v>1</v>
      </c>
      <c r="AM238" s="653" t="s">
        <v>2473</v>
      </c>
      <c r="AN238" s="712" t="s">
        <v>3123</v>
      </c>
      <c r="AO238" s="693" t="s">
        <v>2488</v>
      </c>
      <c r="AP238" s="139">
        <v>44683</v>
      </c>
      <c r="AQ238" s="853" t="s">
        <v>3169</v>
      </c>
      <c r="AR238" s="234"/>
      <c r="AS238" s="235"/>
      <c r="AT238" s="189"/>
      <c r="AU238" s="234"/>
      <c r="AV238" s="235"/>
      <c r="AW238" s="234"/>
      <c r="AX238" s="235"/>
      <c r="AY238" s="189"/>
      <c r="AZ238" s="234"/>
      <c r="BA238" s="235"/>
      <c r="BB238" s="155"/>
      <c r="BC238" s="156"/>
      <c r="BD238" s="156"/>
      <c r="BE238" s="156"/>
      <c r="BF238" s="156"/>
    </row>
    <row r="239" spans="1:58" ht="215.1" customHeight="1">
      <c r="A239" s="957"/>
      <c r="B239" s="971"/>
      <c r="C239" s="899"/>
      <c r="D239" s="899"/>
      <c r="E239" s="899"/>
      <c r="F239" s="899"/>
      <c r="G239" s="899"/>
      <c r="H239" s="899"/>
      <c r="I239" s="899"/>
      <c r="J239" s="899"/>
      <c r="K239" s="899"/>
      <c r="L239" s="899"/>
      <c r="M239" s="899"/>
      <c r="N239" s="899"/>
      <c r="O239" s="899"/>
      <c r="P239" s="191">
        <v>3</v>
      </c>
      <c r="Q239" s="143" t="s">
        <v>1115</v>
      </c>
      <c r="R239" s="144" t="str">
        <f t="shared" si="0"/>
        <v>Probabilidad</v>
      </c>
      <c r="S239" s="145" t="s">
        <v>827</v>
      </c>
      <c r="T239" s="145" t="s">
        <v>828</v>
      </c>
      <c r="U239" s="146" t="str">
        <f t="shared" si="1"/>
        <v>30%</v>
      </c>
      <c r="V239" s="145" t="s">
        <v>829</v>
      </c>
      <c r="W239" s="145" t="s">
        <v>830</v>
      </c>
      <c r="X239" s="145" t="s">
        <v>831</v>
      </c>
      <c r="Y239" s="147">
        <f>IFERROR(IF(AND(R238="Probabilidad",R239="Probabilidad"),(AA238-(+AA238*U239)),IF(R239="Probabilidad",(J237-(+J237*U239)),IF(R239="Impacto",AA238,""))),"")</f>
        <v>0.42</v>
      </c>
      <c r="Z239" s="148" t="str">
        <f t="shared" si="2"/>
        <v>Media</v>
      </c>
      <c r="AA239" s="146">
        <f t="shared" si="3"/>
        <v>0.42</v>
      </c>
      <c r="AB239" s="148" t="str">
        <f t="shared" si="4"/>
        <v>Mayor</v>
      </c>
      <c r="AC239" s="146">
        <f t="shared" ref="AC239:AC242" si="48">IFERROR(IF(AND(R238="Impacto",R239="Impacto"),(AC238-(+AC238*U239)),IF(AND(R238="Probabilidad",R239="Impacto"),(AC237-(+AC237*U239)),IF(R239="Probabilidad",AC238,""))),"")</f>
        <v>0.75</v>
      </c>
      <c r="AD239" s="148" t="str">
        <f t="shared" si="5"/>
        <v>Alto</v>
      </c>
      <c r="AE239" s="899"/>
      <c r="AF239" s="743" t="s">
        <v>1116</v>
      </c>
      <c r="AG239" s="150">
        <v>0.4</v>
      </c>
      <c r="AH239" s="152" t="s">
        <v>1117</v>
      </c>
      <c r="AI239" s="565" t="s">
        <v>1102</v>
      </c>
      <c r="AJ239" s="240">
        <v>44562</v>
      </c>
      <c r="AK239" s="240">
        <v>44895</v>
      </c>
      <c r="AL239" s="150">
        <v>1</v>
      </c>
      <c r="AM239" s="653" t="s">
        <v>2473</v>
      </c>
      <c r="AN239" s="712" t="s">
        <v>3124</v>
      </c>
      <c r="AO239" s="693" t="s">
        <v>2526</v>
      </c>
      <c r="AP239" s="139">
        <v>44683</v>
      </c>
      <c r="AQ239" s="853" t="s">
        <v>3169</v>
      </c>
      <c r="AR239" s="234"/>
      <c r="AS239" s="235"/>
      <c r="AT239" s="189"/>
      <c r="AU239" s="234"/>
      <c r="AV239" s="235"/>
      <c r="AW239" s="234"/>
      <c r="AX239" s="235"/>
      <c r="AY239" s="189"/>
      <c r="AZ239" s="234"/>
      <c r="BA239" s="235"/>
      <c r="BB239" s="155"/>
      <c r="BC239" s="156"/>
      <c r="BD239" s="156"/>
      <c r="BE239" s="156"/>
      <c r="BF239" s="156"/>
    </row>
    <row r="240" spans="1:58" ht="22.5" customHeight="1">
      <c r="A240" s="957"/>
      <c r="B240" s="971"/>
      <c r="C240" s="899"/>
      <c r="D240" s="899"/>
      <c r="E240" s="899"/>
      <c r="F240" s="899"/>
      <c r="G240" s="899"/>
      <c r="H240" s="899"/>
      <c r="I240" s="899"/>
      <c r="J240" s="899"/>
      <c r="K240" s="899"/>
      <c r="L240" s="899"/>
      <c r="M240" s="899"/>
      <c r="N240" s="899"/>
      <c r="O240" s="899"/>
      <c r="P240" s="191"/>
      <c r="Q240" s="143"/>
      <c r="R240" s="144" t="str">
        <f t="shared" si="0"/>
        <v/>
      </c>
      <c r="S240" s="145"/>
      <c r="T240" s="145"/>
      <c r="U240" s="146" t="str">
        <f t="shared" si="1"/>
        <v/>
      </c>
      <c r="V240" s="145"/>
      <c r="W240" s="145"/>
      <c r="X240" s="145"/>
      <c r="Y240" s="147" t="str">
        <f>IFERROR(IF(AND(R239="Probabilidad",R240="Probabilidad"),(AA239-(+AA239*U240)),IF(R240="Probabilidad",(J237-(+J237*U240)),IF(R240="Impacto",AA239,""))),"")</f>
        <v/>
      </c>
      <c r="Z240" s="148" t="str">
        <f t="shared" si="2"/>
        <v/>
      </c>
      <c r="AA240" s="146" t="str">
        <f t="shared" si="3"/>
        <v/>
      </c>
      <c r="AB240" s="148" t="str">
        <f t="shared" si="4"/>
        <v/>
      </c>
      <c r="AC240" s="146" t="str">
        <f t="shared" si="48"/>
        <v/>
      </c>
      <c r="AD240" s="148" t="str">
        <f t="shared" si="5"/>
        <v/>
      </c>
      <c r="AE240" s="899"/>
      <c r="AF240" s="191"/>
      <c r="AG240" s="189"/>
      <c r="AH240" s="190"/>
      <c r="AI240" s="191"/>
      <c r="AJ240" s="190"/>
      <c r="AK240" s="190"/>
      <c r="AL240" s="190"/>
      <c r="AM240" s="724"/>
      <c r="AN240" s="665"/>
      <c r="AO240" s="655"/>
      <c r="AP240" s="234"/>
      <c r="AQ240" s="235"/>
      <c r="AR240" s="234"/>
      <c r="AS240" s="235"/>
      <c r="AT240" s="189"/>
      <c r="AU240" s="234"/>
      <c r="AV240" s="235"/>
      <c r="AW240" s="234"/>
      <c r="AX240" s="235"/>
      <c r="AY240" s="189"/>
      <c r="AZ240" s="234"/>
      <c r="BA240" s="235"/>
      <c r="BB240" s="155"/>
      <c r="BC240" s="156"/>
      <c r="BD240" s="156"/>
      <c r="BE240" s="156"/>
      <c r="BF240" s="156"/>
    </row>
    <row r="241" spans="1:58" ht="22.5" customHeight="1">
      <c r="A241" s="957"/>
      <c r="B241" s="971"/>
      <c r="C241" s="899"/>
      <c r="D241" s="899"/>
      <c r="E241" s="899"/>
      <c r="F241" s="899"/>
      <c r="G241" s="899"/>
      <c r="H241" s="899"/>
      <c r="I241" s="899"/>
      <c r="J241" s="899"/>
      <c r="K241" s="899"/>
      <c r="L241" s="899"/>
      <c r="M241" s="899"/>
      <c r="N241" s="899"/>
      <c r="O241" s="899"/>
      <c r="P241" s="191"/>
      <c r="Q241" s="143"/>
      <c r="R241" s="144" t="str">
        <f t="shared" si="0"/>
        <v/>
      </c>
      <c r="S241" s="145"/>
      <c r="T241" s="145"/>
      <c r="U241" s="146" t="str">
        <f t="shared" si="1"/>
        <v/>
      </c>
      <c r="V241" s="145"/>
      <c r="W241" s="145"/>
      <c r="X241" s="145"/>
      <c r="Y241" s="147" t="str">
        <f>IFERROR(IF(AND(R240="Probabilidad",R241="Probabilidad"),(AA240-(+AA240*U241)),IF(R241="Probabilidad",(J237-(+J237*U241)),IF(R241="Impacto",AA240,""))),"")</f>
        <v/>
      </c>
      <c r="Z241" s="148" t="str">
        <f t="shared" si="2"/>
        <v/>
      </c>
      <c r="AA241" s="146" t="str">
        <f t="shared" si="3"/>
        <v/>
      </c>
      <c r="AB241" s="148" t="str">
        <f t="shared" si="4"/>
        <v/>
      </c>
      <c r="AC241" s="146" t="str">
        <f t="shared" si="48"/>
        <v/>
      </c>
      <c r="AD241" s="148" t="str">
        <f t="shared" si="5"/>
        <v/>
      </c>
      <c r="AE241" s="899"/>
      <c r="AF241" s="191"/>
      <c r="AG241" s="189"/>
      <c r="AH241" s="190"/>
      <c r="AI241" s="191"/>
      <c r="AJ241" s="190"/>
      <c r="AK241" s="190"/>
      <c r="AL241" s="190"/>
      <c r="AM241" s="724"/>
      <c r="AN241" s="665"/>
      <c r="AO241" s="655"/>
      <c r="AP241" s="234"/>
      <c r="AQ241" s="235"/>
      <c r="AR241" s="234"/>
      <c r="AS241" s="235"/>
      <c r="AT241" s="189"/>
      <c r="AU241" s="234"/>
      <c r="AV241" s="235"/>
      <c r="AW241" s="234"/>
      <c r="AX241" s="235"/>
      <c r="AY241" s="189"/>
      <c r="AZ241" s="234"/>
      <c r="BA241" s="235"/>
      <c r="BB241" s="155"/>
      <c r="BC241" s="156"/>
      <c r="BD241" s="156"/>
      <c r="BE241" s="156"/>
      <c r="BF241" s="156"/>
    </row>
    <row r="242" spans="1:58" ht="22.5" customHeight="1" thickBot="1">
      <c r="A242" s="958"/>
      <c r="B242" s="972"/>
      <c r="C242" s="953"/>
      <c r="D242" s="953"/>
      <c r="E242" s="953"/>
      <c r="F242" s="953"/>
      <c r="G242" s="953"/>
      <c r="H242" s="953"/>
      <c r="I242" s="953"/>
      <c r="J242" s="953"/>
      <c r="K242" s="953"/>
      <c r="L242" s="953"/>
      <c r="M242" s="953"/>
      <c r="N242" s="953"/>
      <c r="O242" s="953"/>
      <c r="P242" s="202"/>
      <c r="Q242" s="169"/>
      <c r="R242" s="170" t="str">
        <f t="shared" si="0"/>
        <v/>
      </c>
      <c r="S242" s="171"/>
      <c r="T242" s="171"/>
      <c r="U242" s="172" t="str">
        <f t="shared" si="1"/>
        <v/>
      </c>
      <c r="V242" s="171"/>
      <c r="W242" s="171"/>
      <c r="X242" s="171"/>
      <c r="Y242" s="173" t="str">
        <f>IFERROR(IF(AND(R241="Probabilidad",R242="Probabilidad"),(AA241-(+AA241*U242)),IF(R242="Probabilidad",(J237-(+J237*U242)),IF(R242="Impacto",AA241,""))),"")</f>
        <v/>
      </c>
      <c r="Z242" s="174" t="str">
        <f t="shared" si="2"/>
        <v/>
      </c>
      <c r="AA242" s="172" t="str">
        <f t="shared" si="3"/>
        <v/>
      </c>
      <c r="AB242" s="174" t="str">
        <f t="shared" si="4"/>
        <v/>
      </c>
      <c r="AC242" s="172" t="str">
        <f t="shared" si="48"/>
        <v/>
      </c>
      <c r="AD242" s="174" t="str">
        <f t="shared" si="5"/>
        <v/>
      </c>
      <c r="AE242" s="953"/>
      <c r="AF242" s="202"/>
      <c r="AG242" s="172"/>
      <c r="AH242" s="206"/>
      <c r="AI242" s="202"/>
      <c r="AJ242" s="206"/>
      <c r="AK242" s="206"/>
      <c r="AL242" s="195"/>
      <c r="AM242" s="724"/>
      <c r="AN242" s="665"/>
      <c r="AO242" s="655"/>
      <c r="AP242" s="234"/>
      <c r="AQ242" s="235"/>
      <c r="AR242" s="234"/>
      <c r="AS242" s="235"/>
      <c r="AT242" s="189"/>
      <c r="AU242" s="234"/>
      <c r="AV242" s="235"/>
      <c r="AW242" s="234"/>
      <c r="AX242" s="235"/>
      <c r="AY242" s="189"/>
      <c r="AZ242" s="234"/>
      <c r="BA242" s="235"/>
      <c r="BB242" s="155"/>
      <c r="BC242" s="156"/>
      <c r="BD242" s="156"/>
      <c r="BE242" s="156"/>
      <c r="BF242" s="156"/>
    </row>
    <row r="243" spans="1:58" ht="159.75" customHeight="1">
      <c r="A243" s="956">
        <v>25</v>
      </c>
      <c r="B243" s="981" t="s">
        <v>661</v>
      </c>
      <c r="C243" s="982" t="s">
        <v>873</v>
      </c>
      <c r="D243" s="952" t="s">
        <v>1118</v>
      </c>
      <c r="E243" s="952" t="s">
        <v>1119</v>
      </c>
      <c r="F243" s="952" t="s">
        <v>1120</v>
      </c>
      <c r="G243" s="982" t="s">
        <v>824</v>
      </c>
      <c r="H243" s="952">
        <v>25</v>
      </c>
      <c r="I243" s="954" t="str">
        <f>IF(H243&lt;=0,"",IF(H243&lt;=2,"Muy Baja",IF(H243&lt;=24,"Baja",IF(H243&lt;=500,"Media",IF(H243&lt;=5000,"Alta","Muy Alta")))))</f>
        <v>Media</v>
      </c>
      <c r="J243" s="955">
        <f>IF(I243="","",IF(I243="Muy Baja",0.2,IF(I243="Baja",0.4,IF(I243="Media",0.6,IF(I243="Alta",0.8,IF(I243="Muy Alta",1,))))))</f>
        <v>0.6</v>
      </c>
      <c r="K243" s="979" t="s">
        <v>904</v>
      </c>
      <c r="L243" s="955" t="str">
        <f>IF(NOT(ISERROR(MATCH(K243,'[1]Tabla Impacto'!$B$221:$B$223,0))),'[1]Tabla Impacto'!$F$223&amp;"Por favor no seleccionar los criterios de impacto(Afectación Económica o presupuestal y Pérdida Reputacional)",K243)</f>
        <v xml:space="preserve">     Entre 100 y 500 SMLMV </v>
      </c>
      <c r="M243" s="983" t="str">
        <f>IF(OR(K243='Tabla Impacto'!$C$11,K243='Tabla Impacto'!$D$11),"Leve",IF(OR(K243='Tabla Impacto'!$C$12,K243='Tabla Impacto'!$D$12),"Menor",IF(OR(K243='Tabla Impacto'!$C$13,K243='Tabla Impacto'!$D$13),"Moderado",IF(OR(K243='Tabla Impacto'!$C$14,K243='Tabla Impacto'!$D$14),"Mayor",IF(OR(K243='Tabla Impacto'!$C$15,K243='Tabla Impacto'!$D$15),"Catastrófico","")))))</f>
        <v>Mayor</v>
      </c>
      <c r="N243" s="955">
        <f>IF(M243="","",IF(M243="Leve",0.2,IF(M243="Menor",0.4,IF(M243="Moderado",0.6,IF(M243="Mayor",0.8,IF(M243="Catastrófico",1,))))))</f>
        <v>0.8</v>
      </c>
      <c r="O243" s="954" t="str">
        <f>IF(OR(AND(I243="Muy Baja",M243="Leve"),AND(I243="Muy Baja",M243="Menor"),AND(I243="Baja",M243="Leve")),"Bajo",IF(OR(AND(I243="Muy baja",M243="Moderado"),AND(I243="Baja",M243="Menor"),AND(I243="Baja",M243="Moderado"),AND(I243="Media",M243="Leve"),AND(I243="Media",M243="Menor"),AND(I243="Media",M243="Moderado"),AND(I243="Alta",M243="Leve"),AND(I243="Alta",M243="Menor")),"Moderado",IF(OR(AND(I243="Muy Baja",M243="Mayor"),AND(I243="Baja",M243="Mayor"),AND(I243="Media",M243="Mayor"),AND(I243="Alta",M243="Moderado"),AND(I243="Alta",M243="Mayor"),AND(I243="Muy Alta",M243="Leve"),AND(I243="Muy Alta",M243="Menor"),AND(I243="Muy Alta",M243="Moderado"),AND(I243="Muy Alta",M243="Mayor")),"Alto",IF(OR(AND(I243="Muy Baja",M243="Catastrófico"),AND(I243="Baja",M243="Catastrófico"),AND(I243="Media",M243="Catastrófico"),AND(I243="Alta",M243="Catastrófico"),AND(I243="Muy Alta",M243="Catastrófico")),"Extremo",""))))</f>
        <v>Alto</v>
      </c>
      <c r="P243" s="127">
        <v>1</v>
      </c>
      <c r="Q243" s="265" t="s">
        <v>1121</v>
      </c>
      <c r="R243" s="144" t="str">
        <f t="shared" si="0"/>
        <v>Probabilidad</v>
      </c>
      <c r="S243" s="145" t="s">
        <v>827</v>
      </c>
      <c r="T243" s="145" t="s">
        <v>828</v>
      </c>
      <c r="U243" s="146" t="str">
        <f t="shared" si="1"/>
        <v>30%</v>
      </c>
      <c r="V243" s="145" t="s">
        <v>829</v>
      </c>
      <c r="W243" s="145" t="s">
        <v>830</v>
      </c>
      <c r="X243" s="145" t="s">
        <v>831</v>
      </c>
      <c r="Y243" s="147">
        <f>IFERROR(IF(R243="Probabilidad",(J243-(+J243*U243)),IF(R243="Impacto",J243,"")),"")</f>
        <v>0.42</v>
      </c>
      <c r="Z243" s="148" t="str">
        <f t="shared" si="2"/>
        <v>Media</v>
      </c>
      <c r="AA243" s="146">
        <f t="shared" si="3"/>
        <v>0.42</v>
      </c>
      <c r="AB243" s="148" t="str">
        <f t="shared" si="4"/>
        <v>Mayor</v>
      </c>
      <c r="AC243" s="146">
        <f>IFERROR(IF(R243="Impacto",(N243-(+N243*U243)),IF(R243="Probabilidad",N243,"")),"")</f>
        <v>0.8</v>
      </c>
      <c r="AD243" s="148" t="str">
        <f t="shared" si="5"/>
        <v>Alto</v>
      </c>
      <c r="AE243" s="963" t="s">
        <v>832</v>
      </c>
      <c r="AF243" s="760" t="s">
        <v>1122</v>
      </c>
      <c r="AG243" s="129">
        <v>1</v>
      </c>
      <c r="AH243" s="143" t="s">
        <v>1123</v>
      </c>
      <c r="AI243" s="191" t="s">
        <v>1124</v>
      </c>
      <c r="AJ243" s="240">
        <v>44593</v>
      </c>
      <c r="AK243" s="240">
        <v>44895</v>
      </c>
      <c r="AL243" s="167">
        <v>70</v>
      </c>
      <c r="AM243" s="724" t="s">
        <v>3125</v>
      </c>
      <c r="AN243" s="665" t="s">
        <v>3126</v>
      </c>
      <c r="AO243" s="734" t="s">
        <v>3127</v>
      </c>
      <c r="AP243" s="213">
        <v>44685</v>
      </c>
      <c r="AQ243" s="866" t="s">
        <v>3167</v>
      </c>
      <c r="AR243" s="139"/>
      <c r="AS243" s="137"/>
      <c r="AT243" s="138"/>
      <c r="AU243" s="139"/>
      <c r="AV243" s="137"/>
      <c r="AW243" s="139"/>
      <c r="AX243" s="137"/>
      <c r="AY243" s="138"/>
      <c r="AZ243" s="139"/>
      <c r="BA243" s="137"/>
      <c r="BB243" s="155"/>
      <c r="BC243" s="155"/>
      <c r="BD243" s="156"/>
      <c r="BE243" s="156"/>
      <c r="BF243" s="156"/>
    </row>
    <row r="244" spans="1:58" ht="159.75" customHeight="1">
      <c r="A244" s="957"/>
      <c r="B244" s="971"/>
      <c r="C244" s="899"/>
      <c r="D244" s="899"/>
      <c r="E244" s="899"/>
      <c r="F244" s="899"/>
      <c r="G244" s="899"/>
      <c r="H244" s="899"/>
      <c r="I244" s="899"/>
      <c r="J244" s="899"/>
      <c r="K244" s="899"/>
      <c r="L244" s="899"/>
      <c r="M244" s="899"/>
      <c r="N244" s="899"/>
      <c r="O244" s="899"/>
      <c r="P244" s="191">
        <v>2</v>
      </c>
      <c r="Q244" s="143" t="s">
        <v>1125</v>
      </c>
      <c r="R244" s="144" t="str">
        <f t="shared" si="0"/>
        <v>Probabilidad</v>
      </c>
      <c r="S244" s="145" t="s">
        <v>827</v>
      </c>
      <c r="T244" s="145" t="s">
        <v>828</v>
      </c>
      <c r="U244" s="146" t="str">
        <f t="shared" si="1"/>
        <v>30%</v>
      </c>
      <c r="V244" s="145" t="s">
        <v>829</v>
      </c>
      <c r="W244" s="145" t="s">
        <v>830</v>
      </c>
      <c r="X244" s="145" t="s">
        <v>831</v>
      </c>
      <c r="Y244" s="147">
        <f>IFERROR(IF(AND(R243="Probabilidad",R244="Probabilidad"),(AA243-(+AA243*U244)),IF(R244="Probabilidad",(J243-(+J243*U244)),IF(R244="Impacto",AA243,""))),"")</f>
        <v>0.29399999999999998</v>
      </c>
      <c r="Z244" s="148" t="str">
        <f t="shared" si="2"/>
        <v>Baja</v>
      </c>
      <c r="AA244" s="146">
        <f t="shared" si="3"/>
        <v>0.29399999999999998</v>
      </c>
      <c r="AB244" s="148" t="str">
        <f t="shared" si="4"/>
        <v>Mayor</v>
      </c>
      <c r="AC244" s="146">
        <f>IFERROR(IF(AND(R243="Impacto",R244="Impacto"),(AC243-(+AC243*U244)),IF(R244="Impacto",($N$243-(+$N$243*U244)),IF(R244="Probabilidad",AC243,""))),"")</f>
        <v>0.8</v>
      </c>
      <c r="AD244" s="148" t="str">
        <f t="shared" si="5"/>
        <v>Alto</v>
      </c>
      <c r="AE244" s="899"/>
      <c r="AF244" s="191"/>
      <c r="AG244" s="189"/>
      <c r="AH244" s="190"/>
      <c r="AI244" s="191"/>
      <c r="AJ244" s="190"/>
      <c r="AK244" s="190"/>
      <c r="AL244" s="190"/>
      <c r="AM244" s="724"/>
      <c r="AN244" s="665"/>
      <c r="AO244" s="655"/>
      <c r="AP244" s="234"/>
      <c r="AQ244" s="235"/>
      <c r="AR244" s="234"/>
      <c r="AS244" s="235"/>
      <c r="AT244" s="189"/>
      <c r="AU244" s="234"/>
      <c r="AV244" s="235"/>
      <c r="AW244" s="234"/>
      <c r="AX244" s="235"/>
      <c r="AY244" s="189"/>
      <c r="AZ244" s="234"/>
      <c r="BA244" s="235"/>
      <c r="BB244" s="155"/>
      <c r="BC244" s="156"/>
      <c r="BD244" s="156"/>
      <c r="BE244" s="156"/>
      <c r="BF244" s="156"/>
    </row>
    <row r="245" spans="1:58" ht="159.75" customHeight="1">
      <c r="A245" s="957"/>
      <c r="B245" s="971"/>
      <c r="C245" s="899"/>
      <c r="D245" s="899"/>
      <c r="E245" s="899"/>
      <c r="F245" s="899"/>
      <c r="G245" s="899"/>
      <c r="H245" s="899"/>
      <c r="I245" s="899"/>
      <c r="J245" s="899"/>
      <c r="K245" s="899"/>
      <c r="L245" s="899"/>
      <c r="M245" s="899"/>
      <c r="N245" s="899"/>
      <c r="O245" s="899"/>
      <c r="P245" s="191">
        <v>3</v>
      </c>
      <c r="Q245" s="143" t="s">
        <v>1126</v>
      </c>
      <c r="R245" s="144" t="str">
        <f t="shared" si="0"/>
        <v>Impacto</v>
      </c>
      <c r="S245" s="145" t="s">
        <v>841</v>
      </c>
      <c r="T245" s="145" t="s">
        <v>828</v>
      </c>
      <c r="U245" s="146" t="str">
        <f t="shared" si="1"/>
        <v>25%</v>
      </c>
      <c r="V245" s="145" t="s">
        <v>829</v>
      </c>
      <c r="W245" s="145" t="s">
        <v>830</v>
      </c>
      <c r="X245" s="145" t="s">
        <v>831</v>
      </c>
      <c r="Y245" s="147">
        <f>IFERROR(IF(AND(R244="Probabilidad",R245="Probabilidad"),(AA244-(+AA244*U245)),IF(R245="Probabilidad",(J243-(+J243*U245)),IF(R245="Impacto",AA244,""))),"")</f>
        <v>0.29399999999999998</v>
      </c>
      <c r="Z245" s="148" t="str">
        <f t="shared" si="2"/>
        <v>Baja</v>
      </c>
      <c r="AA245" s="146">
        <f t="shared" si="3"/>
        <v>0.29399999999999998</v>
      </c>
      <c r="AB245" s="148" t="str">
        <f t="shared" si="4"/>
        <v>Moderado</v>
      </c>
      <c r="AC245" s="146">
        <f t="shared" ref="AC245:AC248" si="49">IFERROR(IF(AND(R244="Impacto",R245="Impacto"),(AC244-(+AC244*U245)),IF(AND(R244="Probabilidad",R245="Impacto"),(AC243-(+AC243*U245)),IF(R245="Probabilidad",AC244,""))),"")</f>
        <v>0.60000000000000009</v>
      </c>
      <c r="AD245" s="148" t="str">
        <f t="shared" si="5"/>
        <v>Moderado</v>
      </c>
      <c r="AE245" s="899"/>
      <c r="AF245" s="191"/>
      <c r="AG245" s="189"/>
      <c r="AH245" s="190"/>
      <c r="AI245" s="191"/>
      <c r="AJ245" s="190"/>
      <c r="AK245" s="190"/>
      <c r="AL245" s="190"/>
      <c r="AM245" s="724"/>
      <c r="AN245" s="665"/>
      <c r="AO245" s="655"/>
      <c r="AP245" s="234"/>
      <c r="AQ245" s="235"/>
      <c r="AR245" s="234"/>
      <c r="AS245" s="235"/>
      <c r="AT245" s="189"/>
      <c r="AU245" s="234"/>
      <c r="AV245" s="235"/>
      <c r="AW245" s="234"/>
      <c r="AX245" s="235"/>
      <c r="AY245" s="189"/>
      <c r="AZ245" s="234"/>
      <c r="BA245" s="235"/>
      <c r="BB245" s="155"/>
      <c r="BC245" s="156"/>
      <c r="BD245" s="156"/>
      <c r="BE245" s="156"/>
      <c r="BF245" s="156"/>
    </row>
    <row r="246" spans="1:58" ht="159.75" customHeight="1">
      <c r="A246" s="957"/>
      <c r="B246" s="971"/>
      <c r="C246" s="899"/>
      <c r="D246" s="899"/>
      <c r="E246" s="899"/>
      <c r="F246" s="899"/>
      <c r="G246" s="899"/>
      <c r="H246" s="899"/>
      <c r="I246" s="899"/>
      <c r="J246" s="899"/>
      <c r="K246" s="899"/>
      <c r="L246" s="899"/>
      <c r="M246" s="899"/>
      <c r="N246" s="899"/>
      <c r="O246" s="899"/>
      <c r="P246" s="191">
        <v>4</v>
      </c>
      <c r="Q246" s="164" t="s">
        <v>1127</v>
      </c>
      <c r="R246" s="144" t="str">
        <f t="shared" si="0"/>
        <v>Probabilidad</v>
      </c>
      <c r="S246" s="145" t="s">
        <v>837</v>
      </c>
      <c r="T246" s="145" t="s">
        <v>828</v>
      </c>
      <c r="U246" s="146" t="str">
        <f t="shared" si="1"/>
        <v>40%</v>
      </c>
      <c r="V246" s="145" t="s">
        <v>829</v>
      </c>
      <c r="W246" s="145" t="s">
        <v>830</v>
      </c>
      <c r="X246" s="145" t="s">
        <v>831</v>
      </c>
      <c r="Y246" s="147">
        <f>IFERROR(IF(AND(R245="Probabilidad",R246="Probabilidad"),(AA245-(+AA245*U246)),IF(R246="Probabilidad",(J243-(+J243*U246)),IF(R246="Impacto",AA245,""))),"")</f>
        <v>0.36</v>
      </c>
      <c r="Z246" s="148" t="str">
        <f t="shared" si="2"/>
        <v>Baja</v>
      </c>
      <c r="AA246" s="146">
        <f t="shared" si="3"/>
        <v>0.36</v>
      </c>
      <c r="AB246" s="148" t="str">
        <f t="shared" si="4"/>
        <v>Moderado</v>
      </c>
      <c r="AC246" s="146">
        <f t="shared" si="49"/>
        <v>0.60000000000000009</v>
      </c>
      <c r="AD246" s="148" t="str">
        <f t="shared" si="5"/>
        <v>Moderado</v>
      </c>
      <c r="AE246" s="899"/>
      <c r="AF246" s="191"/>
      <c r="AG246" s="189"/>
      <c r="AH246" s="190"/>
      <c r="AI246" s="191"/>
      <c r="AJ246" s="190"/>
      <c r="AK246" s="190"/>
      <c r="AL246" s="190"/>
      <c r="AM246" s="724"/>
      <c r="AN246" s="665"/>
      <c r="AO246" s="655"/>
      <c r="AP246" s="234"/>
      <c r="AQ246" s="235"/>
      <c r="AR246" s="234"/>
      <c r="AS246" s="235"/>
      <c r="AT246" s="189"/>
      <c r="AU246" s="234"/>
      <c r="AV246" s="235"/>
      <c r="AW246" s="234"/>
      <c r="AX246" s="235"/>
      <c r="AY246" s="189"/>
      <c r="AZ246" s="234"/>
      <c r="BA246" s="235"/>
      <c r="BB246" s="155"/>
      <c r="BC246" s="156"/>
      <c r="BD246" s="156"/>
      <c r="BE246" s="156"/>
      <c r="BF246" s="156"/>
    </row>
    <row r="247" spans="1:58" ht="28.5" customHeight="1">
      <c r="A247" s="957"/>
      <c r="B247" s="971"/>
      <c r="C247" s="899"/>
      <c r="D247" s="899"/>
      <c r="E247" s="899"/>
      <c r="F247" s="899"/>
      <c r="G247" s="899"/>
      <c r="H247" s="899"/>
      <c r="I247" s="899"/>
      <c r="J247" s="899"/>
      <c r="K247" s="899"/>
      <c r="L247" s="899"/>
      <c r="M247" s="899"/>
      <c r="N247" s="899"/>
      <c r="O247" s="899"/>
      <c r="P247" s="191"/>
      <c r="Q247" s="143"/>
      <c r="R247" s="144" t="str">
        <f t="shared" si="0"/>
        <v/>
      </c>
      <c r="S247" s="145"/>
      <c r="T247" s="145"/>
      <c r="U247" s="146" t="str">
        <f t="shared" si="1"/>
        <v/>
      </c>
      <c r="V247" s="145"/>
      <c r="W247" s="145"/>
      <c r="X247" s="145"/>
      <c r="Y247" s="147" t="str">
        <f>IFERROR(IF(AND(R246="Probabilidad",R247="Probabilidad"),(AA246-(+AA246*U247)),IF(R247="Probabilidad",(J243-(+J243*U247)),IF(R247="Impacto",AA246,""))),"")</f>
        <v/>
      </c>
      <c r="Z247" s="148" t="str">
        <f t="shared" si="2"/>
        <v/>
      </c>
      <c r="AA247" s="146" t="str">
        <f t="shared" si="3"/>
        <v/>
      </c>
      <c r="AB247" s="148" t="str">
        <f t="shared" si="4"/>
        <v/>
      </c>
      <c r="AC247" s="146" t="str">
        <f t="shared" si="49"/>
        <v/>
      </c>
      <c r="AD247" s="148" t="str">
        <f t="shared" si="5"/>
        <v/>
      </c>
      <c r="AE247" s="899"/>
      <c r="AF247" s="191"/>
      <c r="AG247" s="189"/>
      <c r="AH247" s="190"/>
      <c r="AI247" s="191"/>
      <c r="AJ247" s="190"/>
      <c r="AK247" s="190"/>
      <c r="AL247" s="190"/>
      <c r="AM247" s="724"/>
      <c r="AN247" s="665"/>
      <c r="AO247" s="655"/>
      <c r="AP247" s="234"/>
      <c r="AQ247" s="235"/>
      <c r="AR247" s="234"/>
      <c r="AS247" s="235"/>
      <c r="AT247" s="189"/>
      <c r="AU247" s="234"/>
      <c r="AV247" s="235"/>
      <c r="AW247" s="234"/>
      <c r="AX247" s="235"/>
      <c r="AY247" s="189"/>
      <c r="AZ247" s="234"/>
      <c r="BA247" s="235"/>
      <c r="BB247" s="155"/>
      <c r="BC247" s="156"/>
      <c r="BD247" s="156"/>
      <c r="BE247" s="156"/>
      <c r="BF247" s="156"/>
    </row>
    <row r="248" spans="1:58" ht="28.5" customHeight="1" thickBot="1">
      <c r="A248" s="958"/>
      <c r="B248" s="972"/>
      <c r="C248" s="953"/>
      <c r="D248" s="953"/>
      <c r="E248" s="953"/>
      <c r="F248" s="953"/>
      <c r="G248" s="953"/>
      <c r="H248" s="953"/>
      <c r="I248" s="953"/>
      <c r="J248" s="953"/>
      <c r="K248" s="953"/>
      <c r="L248" s="953"/>
      <c r="M248" s="953"/>
      <c r="N248" s="953"/>
      <c r="O248" s="953"/>
      <c r="P248" s="202"/>
      <c r="Q248" s="169"/>
      <c r="R248" s="170" t="str">
        <f t="shared" si="0"/>
        <v/>
      </c>
      <c r="S248" s="171"/>
      <c r="T248" s="171"/>
      <c r="U248" s="172" t="str">
        <f t="shared" si="1"/>
        <v/>
      </c>
      <c r="V248" s="171"/>
      <c r="W248" s="171"/>
      <c r="X248" s="171"/>
      <c r="Y248" s="173" t="str">
        <f>IFERROR(IF(AND(R247="Probabilidad",R248="Probabilidad"),(AA247-(+AA247*U248)),IF(R248="Probabilidad",(J243-(+J243*U248)),IF(R248="Impacto",AA247,""))),"")</f>
        <v/>
      </c>
      <c r="Z248" s="174" t="str">
        <f t="shared" si="2"/>
        <v/>
      </c>
      <c r="AA248" s="172" t="str">
        <f t="shared" si="3"/>
        <v/>
      </c>
      <c r="AB248" s="174" t="str">
        <f t="shared" si="4"/>
        <v/>
      </c>
      <c r="AC248" s="172" t="str">
        <f t="shared" si="49"/>
        <v/>
      </c>
      <c r="AD248" s="174" t="str">
        <f t="shared" si="5"/>
        <v/>
      </c>
      <c r="AE248" s="953"/>
      <c r="AF248" s="202"/>
      <c r="AG248" s="172"/>
      <c r="AH248" s="206"/>
      <c r="AI248" s="202"/>
      <c r="AJ248" s="206"/>
      <c r="AK248" s="206"/>
      <c r="AL248" s="195"/>
      <c r="AM248" s="724"/>
      <c r="AN248" s="665"/>
      <c r="AO248" s="655"/>
      <c r="AP248" s="234"/>
      <c r="AQ248" s="235"/>
      <c r="AR248" s="234"/>
      <c r="AS248" s="235"/>
      <c r="AT248" s="189"/>
      <c r="AU248" s="234"/>
      <c r="AV248" s="235"/>
      <c r="AW248" s="234"/>
      <c r="AX248" s="235"/>
      <c r="AY248" s="189"/>
      <c r="AZ248" s="234"/>
      <c r="BA248" s="235"/>
      <c r="BB248" s="155"/>
      <c r="BC248" s="156"/>
      <c r="BD248" s="156"/>
      <c r="BE248" s="156"/>
      <c r="BF248" s="156"/>
    </row>
    <row r="249" spans="1:58" ht="159.75" customHeight="1">
      <c r="A249" s="956">
        <v>27</v>
      </c>
      <c r="B249" s="981" t="s">
        <v>661</v>
      </c>
      <c r="C249" s="982" t="s">
        <v>873</v>
      </c>
      <c r="D249" s="952" t="s">
        <v>1131</v>
      </c>
      <c r="E249" s="952" t="s">
        <v>1132</v>
      </c>
      <c r="F249" s="952" t="s">
        <v>1133</v>
      </c>
      <c r="G249" s="982" t="s">
        <v>1134</v>
      </c>
      <c r="H249" s="952">
        <v>12</v>
      </c>
      <c r="I249" s="954" t="str">
        <f>IF(H249&lt;=0,"",IF(H249&lt;=2,"Muy Baja",IF(H249&lt;=24,"Baja",IF(H249&lt;=500,"Media",IF(H249&lt;=5000,"Alta","Muy Alta")))))</f>
        <v>Baja</v>
      </c>
      <c r="J249" s="955">
        <f>IF(I249="","",IF(I249="Muy Baja",0.2,IF(I249="Baja",0.4,IF(I249="Media",0.6,IF(I249="Alta",0.8,IF(I249="Muy Alta",1,))))))</f>
        <v>0.4</v>
      </c>
      <c r="K249" s="979" t="s">
        <v>1135</v>
      </c>
      <c r="L249" s="955" t="str">
        <f>IF(NOT(ISERROR(MATCH(K249,'[1]Tabla Impacto'!$B$221:$B$223,0))),'[1]Tabla Impacto'!$F$223&amp;"Por favor no seleccionar los criterios de impacto(Afectación Económica o presupuestal y Pérdida Reputacional)",K249)</f>
        <v xml:space="preserve">     Entre 50 y 100 SMLMV </v>
      </c>
      <c r="M249" s="983" t="str">
        <f>IF(OR(K249='Tabla Impacto'!$C$11,K249='Tabla Impacto'!$D$11),"Leve",IF(OR(K249='Tabla Impacto'!$C$12,K249='Tabla Impacto'!$D$12),"Menor",IF(OR(K249='Tabla Impacto'!$C$13,K249='Tabla Impacto'!$D$13),"Moderado",IF(OR(K249='Tabla Impacto'!$C$14,K249='Tabla Impacto'!$D$14),"Mayor",IF(OR(K249='Tabla Impacto'!$C$15,K249='Tabla Impacto'!$D$15),"Catastrófico","")))))</f>
        <v>Moderado</v>
      </c>
      <c r="N249" s="955">
        <f>IF(M249="","",IF(M249="Leve",0.2,IF(M249="Menor",0.4,IF(M249="Moderado",0.6,IF(M249="Mayor",0.8,IF(M249="Catastrófico",1,))))))</f>
        <v>0.6</v>
      </c>
      <c r="O249" s="954" t="str">
        <f>IF(OR(AND(I249="Muy Baja",M249="Leve"),AND(I249="Muy Baja",M249="Menor"),AND(I249="Baja",M249="Leve")),"Bajo",IF(OR(AND(I249="Muy baja",M249="Moderado"),AND(I249="Baja",M249="Menor"),AND(I249="Baja",M249="Moderado"),AND(I249="Media",M249="Leve"),AND(I249="Media",M249="Menor"),AND(I249="Media",M249="Moderado"),AND(I249="Alta",M249="Leve"),AND(I249="Alta",M249="Menor")),"Moderado",IF(OR(AND(I249="Muy Baja",M249="Mayor"),AND(I249="Baja",M249="Mayor"),AND(I249="Media",M249="Mayor"),AND(I249="Alta",M249="Moderado"),AND(I249="Alta",M249="Mayor"),AND(I249="Muy Alta",M249="Leve"),AND(I249="Muy Alta",M249="Menor"),AND(I249="Muy Alta",M249="Moderado"),AND(I249="Muy Alta",M249="Mayor")),"Alto",IF(OR(AND(I249="Muy Baja",M249="Catastrófico"),AND(I249="Baja",M249="Catastrófico"),AND(I249="Media",M249="Catastrófico"),AND(I249="Alta",M249="Catastrófico"),AND(I249="Muy Alta",M249="Catastrófico")),"Extremo",""))))</f>
        <v>Moderado</v>
      </c>
      <c r="P249" s="127">
        <v>1</v>
      </c>
      <c r="Q249" s="126" t="s">
        <v>1136</v>
      </c>
      <c r="R249" s="144" t="str">
        <f t="shared" si="0"/>
        <v>Probabilidad</v>
      </c>
      <c r="S249" s="145" t="s">
        <v>837</v>
      </c>
      <c r="T249" s="145" t="s">
        <v>828</v>
      </c>
      <c r="U249" s="146" t="str">
        <f t="shared" si="1"/>
        <v>40%</v>
      </c>
      <c r="V249" s="145" t="s">
        <v>829</v>
      </c>
      <c r="W249" s="145" t="s">
        <v>830</v>
      </c>
      <c r="X249" s="145" t="s">
        <v>831</v>
      </c>
      <c r="Y249" s="147">
        <f>IFERROR(IF(R249="Probabilidad",(J249-(+J249*U249)),IF(R249="Impacto",J249,"")),"")</f>
        <v>0.24</v>
      </c>
      <c r="Z249" s="148" t="str">
        <f t="shared" si="2"/>
        <v>Baja</v>
      </c>
      <c r="AA249" s="146">
        <f t="shared" si="3"/>
        <v>0.24</v>
      </c>
      <c r="AB249" s="148" t="str">
        <f t="shared" si="4"/>
        <v>Moderado</v>
      </c>
      <c r="AC249" s="146">
        <f>IFERROR(IF(R249="Impacto",(N249-(+N249*U249)),IF(R249="Probabilidad",N249,"")),"")</f>
        <v>0.6</v>
      </c>
      <c r="AD249" s="148" t="str">
        <f t="shared" si="5"/>
        <v>Moderado</v>
      </c>
      <c r="AE249" s="963" t="s">
        <v>832</v>
      </c>
      <c r="AF249" s="761" t="s">
        <v>1137</v>
      </c>
      <c r="AG249" s="231">
        <v>0.25</v>
      </c>
      <c r="AH249" s="143" t="s">
        <v>1138</v>
      </c>
      <c r="AI249" s="196" t="s">
        <v>1124</v>
      </c>
      <c r="AJ249" s="240">
        <v>44571</v>
      </c>
      <c r="AK249" s="240">
        <v>44592</v>
      </c>
      <c r="AL249" s="233">
        <v>1</v>
      </c>
      <c r="AM249" s="724" t="s">
        <v>3128</v>
      </c>
      <c r="AN249" s="665" t="s">
        <v>3129</v>
      </c>
      <c r="AO249" s="734" t="s">
        <v>3130</v>
      </c>
      <c r="AP249" s="213">
        <v>44685</v>
      </c>
      <c r="AQ249" s="866" t="s">
        <v>3167</v>
      </c>
      <c r="AR249" s="139"/>
      <c r="AS249" s="137"/>
      <c r="AT249" s="138"/>
      <c r="AU249" s="139"/>
      <c r="AV249" s="137"/>
      <c r="AW249" s="139"/>
      <c r="AX249" s="137"/>
      <c r="AY249" s="138"/>
      <c r="AZ249" s="139"/>
      <c r="BA249" s="137"/>
      <c r="BB249" s="155"/>
      <c r="BC249" s="155"/>
      <c r="BD249" s="156"/>
      <c r="BE249" s="156"/>
      <c r="BF249" s="156"/>
    </row>
    <row r="250" spans="1:58" ht="159.75" customHeight="1">
      <c r="A250" s="957"/>
      <c r="B250" s="973"/>
      <c r="C250" s="899"/>
      <c r="D250" s="899"/>
      <c r="E250" s="899"/>
      <c r="F250" s="899"/>
      <c r="G250" s="899"/>
      <c r="H250" s="899"/>
      <c r="I250" s="899"/>
      <c r="J250" s="899"/>
      <c r="K250" s="899"/>
      <c r="L250" s="899"/>
      <c r="M250" s="899"/>
      <c r="N250" s="899"/>
      <c r="O250" s="899"/>
      <c r="P250" s="191">
        <v>2</v>
      </c>
      <c r="Q250" s="143" t="s">
        <v>1139</v>
      </c>
      <c r="R250" s="144" t="str">
        <f t="shared" si="0"/>
        <v>Probabilidad</v>
      </c>
      <c r="S250" s="145" t="s">
        <v>837</v>
      </c>
      <c r="T250" s="145" t="s">
        <v>828</v>
      </c>
      <c r="U250" s="146" t="str">
        <f t="shared" si="1"/>
        <v>40%</v>
      </c>
      <c r="V250" s="145" t="s">
        <v>829</v>
      </c>
      <c r="W250" s="145" t="s">
        <v>830</v>
      </c>
      <c r="X250" s="145" t="s">
        <v>831</v>
      </c>
      <c r="Y250" s="147">
        <f>IFERROR(IF(AND(R249="Probabilidad",R250="Probabilidad"),(AA249-(+AA249*U250)),IF(R250="Probabilidad",(J249-(+J249*U250)),IF(R250="Impacto",AA249,""))),"")</f>
        <v>0.14399999999999999</v>
      </c>
      <c r="Z250" s="148" t="str">
        <f t="shared" si="2"/>
        <v>Muy Baja</v>
      </c>
      <c r="AA250" s="146">
        <f t="shared" si="3"/>
        <v>0.14399999999999999</v>
      </c>
      <c r="AB250" s="148" t="str">
        <f t="shared" si="4"/>
        <v>Moderado</v>
      </c>
      <c r="AC250" s="146">
        <f>IFERROR(IF(AND(R249="Impacto",R250="Impacto"),(AC249-(+AC249*U250)),IF(R250="Impacto",($N$249(+$N$249*U250)),IF(R250="Probabilidad",AC249,""))),"")</f>
        <v>0.6</v>
      </c>
      <c r="AD250" s="148" t="str">
        <f t="shared" si="5"/>
        <v>Moderado</v>
      </c>
      <c r="AE250" s="899"/>
      <c r="AF250" s="761" t="s">
        <v>1140</v>
      </c>
      <c r="AG250" s="231">
        <v>0.25</v>
      </c>
      <c r="AH250" s="143" t="s">
        <v>1141</v>
      </c>
      <c r="AI250" s="196" t="s">
        <v>1124</v>
      </c>
      <c r="AJ250" s="240">
        <v>44564</v>
      </c>
      <c r="AK250" s="240">
        <v>44926</v>
      </c>
      <c r="AL250" s="233" t="s">
        <v>1142</v>
      </c>
      <c r="AM250" s="724" t="s">
        <v>3131</v>
      </c>
      <c r="AN250" s="665" t="s">
        <v>3132</v>
      </c>
      <c r="AO250" s="735" t="s">
        <v>3133</v>
      </c>
      <c r="AP250" s="213">
        <v>44685</v>
      </c>
      <c r="AQ250" s="866" t="s">
        <v>3167</v>
      </c>
      <c r="AR250" s="234"/>
      <c r="AS250" s="235"/>
      <c r="AT250" s="189"/>
      <c r="AU250" s="234"/>
      <c r="AV250" s="235"/>
      <c r="AW250" s="234"/>
      <c r="AX250" s="235"/>
      <c r="AY250" s="189"/>
      <c r="AZ250" s="234"/>
      <c r="BA250" s="235"/>
      <c r="BB250" s="155"/>
      <c r="BC250" s="156"/>
      <c r="BD250" s="156"/>
      <c r="BE250" s="156"/>
      <c r="BF250" s="156"/>
    </row>
    <row r="251" spans="1:58" ht="159.75" customHeight="1" thickBot="1">
      <c r="A251" s="957"/>
      <c r="B251" s="973"/>
      <c r="C251" s="899"/>
      <c r="D251" s="899"/>
      <c r="E251" s="899"/>
      <c r="F251" s="899"/>
      <c r="G251" s="899"/>
      <c r="H251" s="899"/>
      <c r="I251" s="899"/>
      <c r="J251" s="899"/>
      <c r="K251" s="899"/>
      <c r="L251" s="899"/>
      <c r="M251" s="899"/>
      <c r="N251" s="899"/>
      <c r="O251" s="899"/>
      <c r="P251" s="191">
        <v>3</v>
      </c>
      <c r="Q251" s="143" t="s">
        <v>1143</v>
      </c>
      <c r="R251" s="144" t="str">
        <f t="shared" si="0"/>
        <v>Probabilidad</v>
      </c>
      <c r="S251" s="145" t="s">
        <v>837</v>
      </c>
      <c r="T251" s="145" t="s">
        <v>828</v>
      </c>
      <c r="U251" s="146" t="str">
        <f t="shared" si="1"/>
        <v>40%</v>
      </c>
      <c r="V251" s="145" t="s">
        <v>829</v>
      </c>
      <c r="W251" s="145" t="s">
        <v>830</v>
      </c>
      <c r="X251" s="145" t="s">
        <v>831</v>
      </c>
      <c r="Y251" s="147">
        <f>IFERROR(IF(AND(R250="Probabilidad",R251="Probabilidad"),(AA250-(+AA250*U251)),IF(R251="Probabilidad",(J249-(+J249*U251)),IF(R251="Impacto",AA250,""))),"")</f>
        <v>8.6399999999999991E-2</v>
      </c>
      <c r="Z251" s="148" t="str">
        <f t="shared" si="2"/>
        <v>Muy Baja</v>
      </c>
      <c r="AA251" s="146">
        <f t="shared" si="3"/>
        <v>8.6399999999999991E-2</v>
      </c>
      <c r="AB251" s="148" t="str">
        <f t="shared" si="4"/>
        <v>Moderado</v>
      </c>
      <c r="AC251" s="146">
        <f t="shared" ref="AC251:AC254" si="50">IFERROR(IF(AND(R250="Impacto",R251="Impacto"),(AC250-(+AC250*U251)),IF(AND(R250="Probabilidad",R251="Impacto"),(AC249-(+AC249*U251)),IF(R251="Probabilidad",AC250,""))),"")</f>
        <v>0.6</v>
      </c>
      <c r="AD251" s="148" t="str">
        <f t="shared" si="5"/>
        <v>Moderado</v>
      </c>
      <c r="AE251" s="899"/>
      <c r="AF251" s="762" t="s">
        <v>1144</v>
      </c>
      <c r="AG251" s="172">
        <v>0.5</v>
      </c>
      <c r="AH251" s="169" t="s">
        <v>1145</v>
      </c>
      <c r="AI251" s="202" t="s">
        <v>1124</v>
      </c>
      <c r="AJ251" s="270">
        <v>44593</v>
      </c>
      <c r="AK251" s="270">
        <v>44895</v>
      </c>
      <c r="AL251" s="271">
        <v>11</v>
      </c>
      <c r="AM251" s="736" t="s">
        <v>2702</v>
      </c>
      <c r="AN251" s="628" t="s">
        <v>3134</v>
      </c>
      <c r="AO251" s="669" t="s">
        <v>2744</v>
      </c>
      <c r="AP251" s="213">
        <v>44685</v>
      </c>
      <c r="AQ251" s="868" t="s">
        <v>3177</v>
      </c>
      <c r="AR251" s="234"/>
      <c r="AS251" s="235"/>
      <c r="AT251" s="189"/>
      <c r="AU251" s="234"/>
      <c r="AV251" s="235"/>
      <c r="AW251" s="234"/>
      <c r="AX251" s="235"/>
      <c r="AY251" s="189"/>
      <c r="AZ251" s="234"/>
      <c r="BA251" s="235"/>
      <c r="BB251" s="155"/>
      <c r="BC251" s="156"/>
      <c r="BD251" s="156"/>
      <c r="BE251" s="156"/>
      <c r="BF251" s="156"/>
    </row>
    <row r="252" spans="1:58" ht="22.5" customHeight="1">
      <c r="A252" s="957"/>
      <c r="B252" s="973"/>
      <c r="C252" s="899"/>
      <c r="D252" s="899"/>
      <c r="E252" s="899"/>
      <c r="F252" s="899"/>
      <c r="G252" s="899"/>
      <c r="H252" s="899"/>
      <c r="I252" s="899"/>
      <c r="J252" s="899"/>
      <c r="K252" s="899"/>
      <c r="L252" s="899"/>
      <c r="M252" s="899"/>
      <c r="N252" s="899"/>
      <c r="O252" s="899"/>
      <c r="P252" s="191"/>
      <c r="Q252" s="143"/>
      <c r="R252" s="144" t="str">
        <f t="shared" si="0"/>
        <v/>
      </c>
      <c r="S252" s="145"/>
      <c r="T252" s="145"/>
      <c r="U252" s="146" t="str">
        <f t="shared" si="1"/>
        <v/>
      </c>
      <c r="V252" s="145"/>
      <c r="W252" s="145"/>
      <c r="X252" s="145"/>
      <c r="Y252" s="147" t="str">
        <f>IFERROR(IF(AND(R251="Probabilidad",R252="Probabilidad"),(AA251-(+AA251*U252)),IF(R252="Probabilidad",(J249-(+J249*U252)),IF(R252="Impacto",AA251,""))),"")</f>
        <v/>
      </c>
      <c r="Z252" s="148" t="str">
        <f t="shared" si="2"/>
        <v/>
      </c>
      <c r="AA252" s="146" t="str">
        <f t="shared" si="3"/>
        <v/>
      </c>
      <c r="AB252" s="148" t="str">
        <f t="shared" si="4"/>
        <v/>
      </c>
      <c r="AC252" s="146" t="str">
        <f t="shared" si="50"/>
        <v/>
      </c>
      <c r="AD252" s="148" t="str">
        <f t="shared" si="5"/>
        <v/>
      </c>
      <c r="AE252" s="899"/>
      <c r="AF252" s="191"/>
      <c r="AG252" s="189"/>
      <c r="AH252" s="190"/>
      <c r="AI252" s="191"/>
      <c r="AJ252" s="190"/>
      <c r="AK252" s="190"/>
      <c r="AL252" s="190"/>
      <c r="AM252" s="724"/>
      <c r="AN252" s="665"/>
      <c r="AO252" s="655"/>
      <c r="AP252" s="234"/>
      <c r="AQ252" s="235"/>
      <c r="AR252" s="234"/>
      <c r="AS252" s="235"/>
      <c r="AT252" s="189"/>
      <c r="AU252" s="234"/>
      <c r="AV252" s="235"/>
      <c r="AW252" s="234"/>
      <c r="AX252" s="235"/>
      <c r="AY252" s="189"/>
      <c r="AZ252" s="234"/>
      <c r="BA252" s="235"/>
      <c r="BB252" s="155"/>
      <c r="BC252" s="156"/>
      <c r="BD252" s="156"/>
      <c r="BE252" s="156"/>
      <c r="BF252" s="156"/>
    </row>
    <row r="253" spans="1:58" ht="22.5" customHeight="1">
      <c r="A253" s="957"/>
      <c r="B253" s="973"/>
      <c r="C253" s="899"/>
      <c r="D253" s="899"/>
      <c r="E253" s="899"/>
      <c r="F253" s="899"/>
      <c r="G253" s="899"/>
      <c r="H253" s="899"/>
      <c r="I253" s="899"/>
      <c r="J253" s="899"/>
      <c r="K253" s="899"/>
      <c r="L253" s="899"/>
      <c r="M253" s="899"/>
      <c r="N253" s="899"/>
      <c r="O253" s="899"/>
      <c r="P253" s="191"/>
      <c r="Q253" s="143"/>
      <c r="R253" s="144" t="str">
        <f t="shared" si="0"/>
        <v/>
      </c>
      <c r="S253" s="145"/>
      <c r="T253" s="145"/>
      <c r="U253" s="146" t="str">
        <f t="shared" si="1"/>
        <v/>
      </c>
      <c r="V253" s="145"/>
      <c r="W253" s="145"/>
      <c r="X253" s="145"/>
      <c r="Y253" s="147" t="str">
        <f>IFERROR(IF(AND(R252="Probabilidad",R253="Probabilidad"),(AA252-(+AA252*U253)),IF(R253="Probabilidad",(J249-(+J249*U253)),IF(R253="Impacto",AA252,""))),"")</f>
        <v/>
      </c>
      <c r="Z253" s="148" t="str">
        <f t="shared" si="2"/>
        <v/>
      </c>
      <c r="AA253" s="146" t="str">
        <f t="shared" si="3"/>
        <v/>
      </c>
      <c r="AB253" s="148" t="str">
        <f t="shared" si="4"/>
        <v/>
      </c>
      <c r="AC253" s="146" t="str">
        <f t="shared" si="50"/>
        <v/>
      </c>
      <c r="AD253" s="148" t="str">
        <f t="shared" si="5"/>
        <v/>
      </c>
      <c r="AE253" s="899"/>
      <c r="AF253" s="191"/>
      <c r="AG253" s="189"/>
      <c r="AH253" s="190"/>
      <c r="AI253" s="191"/>
      <c r="AJ253" s="190"/>
      <c r="AK253" s="190"/>
      <c r="AL253" s="190"/>
      <c r="AM253" s="724"/>
      <c r="AN253" s="665"/>
      <c r="AO253" s="655"/>
      <c r="AP253" s="234"/>
      <c r="AQ253" s="235"/>
      <c r="AR253" s="234"/>
      <c r="AS253" s="235"/>
      <c r="AT253" s="189"/>
      <c r="AU253" s="234"/>
      <c r="AV253" s="235"/>
      <c r="AW253" s="234"/>
      <c r="AX253" s="235"/>
      <c r="AY253" s="189"/>
      <c r="AZ253" s="234"/>
      <c r="BA253" s="235"/>
      <c r="BB253" s="155"/>
      <c r="BC253" s="156"/>
      <c r="BD253" s="156"/>
      <c r="BE253" s="156"/>
      <c r="BF253" s="156"/>
    </row>
    <row r="254" spans="1:58" ht="22.5" customHeight="1" thickBot="1">
      <c r="A254" s="958"/>
      <c r="B254" s="974"/>
      <c r="C254" s="953"/>
      <c r="D254" s="953"/>
      <c r="E254" s="953"/>
      <c r="F254" s="953"/>
      <c r="G254" s="953"/>
      <c r="H254" s="953"/>
      <c r="I254" s="953"/>
      <c r="J254" s="953"/>
      <c r="K254" s="953"/>
      <c r="L254" s="953"/>
      <c r="M254" s="953"/>
      <c r="N254" s="953"/>
      <c r="O254" s="953"/>
      <c r="P254" s="202"/>
      <c r="Q254" s="169"/>
      <c r="R254" s="170" t="str">
        <f t="shared" si="0"/>
        <v/>
      </c>
      <c r="S254" s="171"/>
      <c r="T254" s="171"/>
      <c r="U254" s="172" t="str">
        <f t="shared" si="1"/>
        <v/>
      </c>
      <c r="V254" s="171"/>
      <c r="W254" s="171"/>
      <c r="X254" s="171"/>
      <c r="Y254" s="173" t="str">
        <f>IFERROR(IF(AND(R253="Probabilidad",R254="Probabilidad"),(AA253-(+AA253*U254)),IF(R254="Probabilidad",(J249-(+J249*U254)),IF(R254="Impacto",AA253,""))),"")</f>
        <v/>
      </c>
      <c r="Z254" s="174" t="str">
        <f t="shared" si="2"/>
        <v/>
      </c>
      <c r="AA254" s="172" t="str">
        <f t="shared" si="3"/>
        <v/>
      </c>
      <c r="AB254" s="174" t="str">
        <f t="shared" si="4"/>
        <v/>
      </c>
      <c r="AC254" s="172" t="str">
        <f t="shared" si="50"/>
        <v/>
      </c>
      <c r="AD254" s="174" t="str">
        <f t="shared" si="5"/>
        <v/>
      </c>
      <c r="AE254" s="953"/>
      <c r="AF254" s="202"/>
      <c r="AG254" s="172"/>
      <c r="AH254" s="206"/>
      <c r="AI254" s="202"/>
      <c r="AJ254" s="206"/>
      <c r="AK254" s="206"/>
      <c r="AL254" s="195"/>
      <c r="AM254" s="724"/>
      <c r="AN254" s="665"/>
      <c r="AO254" s="655"/>
      <c r="AP254" s="234"/>
      <c r="AQ254" s="235"/>
      <c r="AR254" s="234"/>
      <c r="AS254" s="235"/>
      <c r="AT254" s="189"/>
      <c r="AU254" s="234"/>
      <c r="AV254" s="235"/>
      <c r="AW254" s="234"/>
      <c r="AX254" s="235"/>
      <c r="AY254" s="189"/>
      <c r="AZ254" s="234"/>
      <c r="BA254" s="235"/>
      <c r="BB254" s="155"/>
      <c r="BC254" s="156"/>
      <c r="BD254" s="156"/>
      <c r="BE254" s="156"/>
      <c r="BF254" s="156"/>
    </row>
    <row r="255" spans="1:58" ht="159.75" customHeight="1">
      <c r="A255" s="956">
        <v>28</v>
      </c>
      <c r="B255" s="981" t="s">
        <v>661</v>
      </c>
      <c r="C255" s="982" t="s">
        <v>873</v>
      </c>
      <c r="D255" s="952" t="s">
        <v>1146</v>
      </c>
      <c r="E255" s="952" t="s">
        <v>1147</v>
      </c>
      <c r="F255" s="952" t="s">
        <v>1148</v>
      </c>
      <c r="G255" s="982" t="s">
        <v>824</v>
      </c>
      <c r="H255" s="952">
        <v>252</v>
      </c>
      <c r="I255" s="954" t="str">
        <f>IF(H255&lt;=0,"",IF(H255&lt;=2,"Muy Baja",IF(H255&lt;=24,"Baja",IF(H255&lt;=500,"Media",IF(H255&lt;=5000,"Alta","Muy Alta")))))</f>
        <v>Media</v>
      </c>
      <c r="J255" s="955">
        <f>IF(I255="","",IF(I255="Muy Baja",0.2,IF(I255="Baja",0.4,IF(I255="Media",0.6,IF(I255="Alta",0.8,IF(I255="Muy Alta",1,))))))</f>
        <v>0.6</v>
      </c>
      <c r="K255" s="979" t="s">
        <v>904</v>
      </c>
      <c r="L255" s="955" t="str">
        <f>IF(NOT(ISERROR(MATCH(K255,'[1]Tabla Impacto'!$B$221:$B$223,0))),'[1]Tabla Impacto'!$F$223&amp;"Por favor no seleccionar los criterios de impacto(Afectación Económica o presupuestal y Pérdida Reputacional)",K255)</f>
        <v xml:space="preserve">     Entre 100 y 500 SMLMV </v>
      </c>
      <c r="M255" s="983" t="str">
        <f>IF(OR(K255='Tabla Impacto'!$C$11,K255='Tabla Impacto'!$D$11),"Leve",IF(OR(K255='Tabla Impacto'!$C$12,K255='Tabla Impacto'!$D$12),"Menor",IF(OR(K255='Tabla Impacto'!$C$13,K255='Tabla Impacto'!$D$13),"Moderado",IF(OR(K255='Tabla Impacto'!$C$14,K255='Tabla Impacto'!$D$14),"Mayor",IF(OR(K255='Tabla Impacto'!$C$15,K255='Tabla Impacto'!$D$15),"Catastrófico","")))))</f>
        <v>Mayor</v>
      </c>
      <c r="N255" s="955">
        <f>IF(M255="","",IF(M255="Leve",0.2,IF(M255="Menor",0.4,IF(M255="Moderado",0.6,IF(M255="Mayor",0.8,IF(M255="Catastrófico",1,))))))</f>
        <v>0.8</v>
      </c>
      <c r="O255" s="954" t="str">
        <f>IF(OR(AND(I255="Muy Baja",M255="Leve"),AND(I255="Muy Baja",M255="Menor"),AND(I255="Baja",M255="Leve")),"Bajo",IF(OR(AND(I255="Muy baja",M255="Moderado"),AND(I255="Baja",M255="Menor"),AND(I255="Baja",M255="Moderado"),AND(I255="Media",M255="Leve"),AND(I255="Media",M255="Menor"),AND(I255="Media",M255="Moderado"),AND(I255="Alta",M255="Leve"),AND(I255="Alta",M255="Menor")),"Moderado",IF(OR(AND(I255="Muy Baja",M255="Mayor"),AND(I255="Baja",M255="Mayor"),AND(I255="Media",M255="Mayor"),AND(I255="Alta",M255="Moderado"),AND(I255="Alta",M255="Mayor"),AND(I255="Muy Alta",M255="Leve"),AND(I255="Muy Alta",M255="Menor"),AND(I255="Muy Alta",M255="Moderado"),AND(I255="Muy Alta",M255="Mayor")),"Alto",IF(OR(AND(I255="Muy Baja",M255="Catastrófico"),AND(I255="Baja",M255="Catastrófico"),AND(I255="Media",M255="Catastrófico"),AND(I255="Alta",M255="Catastrófico"),AND(I255="Muy Alta",M255="Catastrófico")),"Extremo",""))))</f>
        <v>Alto</v>
      </c>
      <c r="P255" s="127">
        <v>1</v>
      </c>
      <c r="Q255" s="126" t="s">
        <v>1149</v>
      </c>
      <c r="R255" s="144" t="str">
        <f t="shared" si="0"/>
        <v>Probabilidad</v>
      </c>
      <c r="S255" s="145" t="s">
        <v>827</v>
      </c>
      <c r="T255" s="145" t="s">
        <v>828</v>
      </c>
      <c r="U255" s="146" t="str">
        <f t="shared" si="1"/>
        <v>30%</v>
      </c>
      <c r="V255" s="145"/>
      <c r="W255" s="145"/>
      <c r="X255" s="145"/>
      <c r="Y255" s="147">
        <f>IFERROR(IF(R255="Probabilidad",(J255-(+J255*U255)),IF(R255="Impacto",J255,"")),"")</f>
        <v>0.42</v>
      </c>
      <c r="Z255" s="148" t="str">
        <f t="shared" si="2"/>
        <v>Media</v>
      </c>
      <c r="AA255" s="146">
        <f t="shared" si="3"/>
        <v>0.42</v>
      </c>
      <c r="AB255" s="148" t="str">
        <f t="shared" si="4"/>
        <v>Mayor</v>
      </c>
      <c r="AC255" s="146">
        <f>IFERROR(IF(R255="Impacto",(N255-(+N255*U255)),IF(R255="Probabilidad",N255,"")),"")</f>
        <v>0.8</v>
      </c>
      <c r="AD255" s="148" t="str">
        <f t="shared" si="5"/>
        <v>Alto</v>
      </c>
      <c r="AE255" s="963" t="s">
        <v>832</v>
      </c>
      <c r="AF255" s="763" t="s">
        <v>1150</v>
      </c>
      <c r="AG255" s="163">
        <v>0.5</v>
      </c>
      <c r="AH255" s="144" t="s">
        <v>1151</v>
      </c>
      <c r="AI255" s="144" t="s">
        <v>1152</v>
      </c>
      <c r="AJ255" s="240">
        <v>44562</v>
      </c>
      <c r="AK255" s="240">
        <v>44895</v>
      </c>
      <c r="AL255" s="166">
        <v>11</v>
      </c>
      <c r="AM255" s="724" t="s">
        <v>3135</v>
      </c>
      <c r="AN255" s="665" t="s">
        <v>3136</v>
      </c>
      <c r="AO255" s="734" t="s">
        <v>3137</v>
      </c>
      <c r="AP255" s="213">
        <v>44685</v>
      </c>
      <c r="AQ255" s="866" t="s">
        <v>3167</v>
      </c>
      <c r="AR255" s="139"/>
      <c r="AS255" s="137"/>
      <c r="AT255" s="138"/>
      <c r="AU255" s="139"/>
      <c r="AV255" s="137"/>
      <c r="AW255" s="139"/>
      <c r="AX255" s="137"/>
      <c r="AY255" s="138"/>
      <c r="AZ255" s="139"/>
      <c r="BA255" s="137"/>
      <c r="BB255" s="155"/>
      <c r="BC255" s="155"/>
      <c r="BD255" s="156"/>
      <c r="BE255" s="156"/>
      <c r="BF255" s="156"/>
    </row>
    <row r="256" spans="1:58" ht="159.75" customHeight="1">
      <c r="A256" s="957"/>
      <c r="B256" s="973"/>
      <c r="C256" s="899"/>
      <c r="D256" s="899"/>
      <c r="E256" s="899"/>
      <c r="F256" s="899"/>
      <c r="G256" s="899"/>
      <c r="H256" s="899"/>
      <c r="I256" s="899"/>
      <c r="J256" s="899"/>
      <c r="K256" s="899"/>
      <c r="L256" s="899"/>
      <c r="M256" s="899"/>
      <c r="N256" s="899"/>
      <c r="O256" s="899"/>
      <c r="P256" s="191">
        <v>2</v>
      </c>
      <c r="Q256" s="143" t="s">
        <v>1153</v>
      </c>
      <c r="R256" s="144" t="str">
        <f t="shared" si="0"/>
        <v>Impacto</v>
      </c>
      <c r="S256" s="145" t="s">
        <v>841</v>
      </c>
      <c r="T256" s="145" t="s">
        <v>828</v>
      </c>
      <c r="U256" s="146" t="str">
        <f t="shared" si="1"/>
        <v>25%</v>
      </c>
      <c r="V256" s="145"/>
      <c r="W256" s="145"/>
      <c r="X256" s="145"/>
      <c r="Y256" s="147">
        <f>IFERROR(IF(AND(R255="Probabilidad",R256="Probabilidad"),(AA255-(+AA255*U256)),IF(R256="Probabilidad",(J255-(+J255*U256)),IF(R256="Impacto",AA255,""))),"")</f>
        <v>0.42</v>
      </c>
      <c r="Z256" s="148" t="str">
        <f t="shared" si="2"/>
        <v>Media</v>
      </c>
      <c r="AA256" s="146">
        <f t="shared" si="3"/>
        <v>0.42</v>
      </c>
      <c r="AB256" s="148" t="str">
        <f t="shared" si="4"/>
        <v>Moderado</v>
      </c>
      <c r="AC256" s="146">
        <f>IFERROR(IF(AND(R255="Impacto",R256="Impacto"),(AC255-(+AC255*U256)),IF(R256="Impacto",($N$255-(+$N$255*U256)),IF(R256="Probabilidad",AC255,""))),"")</f>
        <v>0.60000000000000009</v>
      </c>
      <c r="AD256" s="148" t="str">
        <f t="shared" si="5"/>
        <v>Moderado</v>
      </c>
      <c r="AE256" s="899"/>
      <c r="AF256" s="750" t="s">
        <v>1154</v>
      </c>
      <c r="AG256" s="150">
        <v>0.4</v>
      </c>
      <c r="AH256" s="191" t="s">
        <v>1155</v>
      </c>
      <c r="AI256" s="144" t="s">
        <v>1156</v>
      </c>
      <c r="AJ256" s="240">
        <v>44562</v>
      </c>
      <c r="AK256" s="240">
        <v>44895</v>
      </c>
      <c r="AL256" s="167">
        <v>3</v>
      </c>
      <c r="AM256" s="724" t="s">
        <v>3138</v>
      </c>
      <c r="AN256" s="665" t="s">
        <v>3139</v>
      </c>
      <c r="AO256" s="734" t="s">
        <v>3140</v>
      </c>
      <c r="AP256" s="213">
        <v>44685</v>
      </c>
      <c r="AQ256" s="866" t="s">
        <v>3167</v>
      </c>
      <c r="AR256" s="234"/>
      <c r="AS256" s="235"/>
      <c r="AT256" s="189"/>
      <c r="AU256" s="234"/>
      <c r="AV256" s="235"/>
      <c r="AW256" s="234"/>
      <c r="AX256" s="235"/>
      <c r="AY256" s="189"/>
      <c r="AZ256" s="234"/>
      <c r="BA256" s="235"/>
      <c r="BB256" s="155"/>
      <c r="BC256" s="156"/>
      <c r="BD256" s="156"/>
      <c r="BE256" s="156"/>
      <c r="BF256" s="156"/>
    </row>
    <row r="257" spans="1:58" ht="159.75" customHeight="1" thickBot="1">
      <c r="A257" s="957"/>
      <c r="B257" s="973"/>
      <c r="C257" s="899"/>
      <c r="D257" s="899"/>
      <c r="E257" s="899"/>
      <c r="F257" s="899"/>
      <c r="G257" s="899"/>
      <c r="H257" s="899"/>
      <c r="I257" s="899"/>
      <c r="J257" s="899"/>
      <c r="K257" s="899"/>
      <c r="L257" s="899"/>
      <c r="M257" s="899"/>
      <c r="N257" s="899"/>
      <c r="O257" s="899"/>
      <c r="P257" s="191">
        <v>3</v>
      </c>
      <c r="Q257" s="169" t="s">
        <v>1157</v>
      </c>
      <c r="R257" s="144" t="str">
        <f t="shared" si="0"/>
        <v>Probabilidad</v>
      </c>
      <c r="S257" s="145" t="s">
        <v>837</v>
      </c>
      <c r="T257" s="145" t="s">
        <v>828</v>
      </c>
      <c r="U257" s="146" t="str">
        <f t="shared" si="1"/>
        <v>40%</v>
      </c>
      <c r="V257" s="145"/>
      <c r="W257" s="145"/>
      <c r="X257" s="145"/>
      <c r="Y257" s="147">
        <f>IFERROR(IF(AND(R256="Probabilidad",R257="Probabilidad"),(AA256-(+AA256*U257)),IF(R257="Probabilidad",(J255-(+J255*U257)),IF(R257="Impacto",AA256,""))),"")</f>
        <v>0.36</v>
      </c>
      <c r="Z257" s="148" t="str">
        <f t="shared" si="2"/>
        <v>Baja</v>
      </c>
      <c r="AA257" s="146">
        <f t="shared" si="3"/>
        <v>0.36</v>
      </c>
      <c r="AB257" s="148" t="str">
        <f t="shared" si="4"/>
        <v>Moderado</v>
      </c>
      <c r="AC257" s="146">
        <f t="shared" ref="AC257:AC260" si="51">IFERROR(IF(AND(R256="Impacto",R257="Impacto"),(AC256-(+AC256*U257)),IF(AND(R256="Probabilidad",R257="Impacto"),(AC255-(+AC255*U257)),IF(R257="Probabilidad",AC256,""))),"")</f>
        <v>0.60000000000000009</v>
      </c>
      <c r="AD257" s="148" t="str">
        <f t="shared" si="5"/>
        <v>Moderado</v>
      </c>
      <c r="AE257" s="899"/>
      <c r="AF257" s="764" t="s">
        <v>1158</v>
      </c>
      <c r="AG257" s="158">
        <v>0.1</v>
      </c>
      <c r="AH257" s="202" t="s">
        <v>1159</v>
      </c>
      <c r="AI257" s="202" t="s">
        <v>1124</v>
      </c>
      <c r="AJ257" s="270">
        <v>44562</v>
      </c>
      <c r="AK257" s="270">
        <v>44895</v>
      </c>
      <c r="AL257" s="272">
        <v>1</v>
      </c>
      <c r="AM257" s="724" t="s">
        <v>3141</v>
      </c>
      <c r="AN257" s="665" t="s">
        <v>3142</v>
      </c>
      <c r="AO257" s="734" t="s">
        <v>3143</v>
      </c>
      <c r="AP257" s="213">
        <v>44685</v>
      </c>
      <c r="AQ257" s="866" t="s">
        <v>3167</v>
      </c>
      <c r="AR257" s="234"/>
      <c r="AS257" s="235"/>
      <c r="AT257" s="189"/>
      <c r="AU257" s="234"/>
      <c r="AV257" s="235"/>
      <c r="AW257" s="234"/>
      <c r="AX257" s="235"/>
      <c r="AY257" s="189"/>
      <c r="AZ257" s="234"/>
      <c r="BA257" s="235"/>
      <c r="BB257" s="155"/>
      <c r="BC257" s="156"/>
      <c r="BD257" s="156"/>
      <c r="BE257" s="156"/>
      <c r="BF257" s="156"/>
    </row>
    <row r="258" spans="1:58" ht="24.75" customHeight="1">
      <c r="A258" s="957"/>
      <c r="B258" s="973"/>
      <c r="C258" s="899"/>
      <c r="D258" s="899"/>
      <c r="E258" s="899"/>
      <c r="F258" s="899"/>
      <c r="G258" s="899"/>
      <c r="H258" s="899"/>
      <c r="I258" s="899"/>
      <c r="J258" s="899"/>
      <c r="K258" s="899"/>
      <c r="L258" s="899"/>
      <c r="M258" s="899"/>
      <c r="N258" s="899"/>
      <c r="O258" s="899"/>
      <c r="P258" s="191"/>
      <c r="Q258" s="143"/>
      <c r="R258" s="144" t="str">
        <f t="shared" si="0"/>
        <v/>
      </c>
      <c r="S258" s="145"/>
      <c r="T258" s="145"/>
      <c r="U258" s="146" t="str">
        <f t="shared" si="1"/>
        <v/>
      </c>
      <c r="V258" s="145"/>
      <c r="W258" s="145"/>
      <c r="X258" s="145"/>
      <c r="Y258" s="147" t="str">
        <f>IFERROR(IF(AND(R257="Probabilidad",R258="Probabilidad"),(AA257-(+AA257*U258)),IF(R258="Probabilidad",(J255-(+J255*U258)),IF(R258="Impacto",AA257,""))),"")</f>
        <v/>
      </c>
      <c r="Z258" s="148" t="str">
        <f t="shared" si="2"/>
        <v/>
      </c>
      <c r="AA258" s="146" t="str">
        <f t="shared" si="3"/>
        <v/>
      </c>
      <c r="AB258" s="148" t="str">
        <f t="shared" si="4"/>
        <v/>
      </c>
      <c r="AC258" s="146" t="str">
        <f t="shared" si="51"/>
        <v/>
      </c>
      <c r="AD258" s="148" t="str">
        <f t="shared" si="5"/>
        <v/>
      </c>
      <c r="AE258" s="899"/>
      <c r="AF258" s="191"/>
      <c r="AG258" s="189"/>
      <c r="AH258" s="190"/>
      <c r="AI258" s="191"/>
      <c r="AJ258" s="190"/>
      <c r="AK258" s="190"/>
      <c r="AL258" s="190"/>
      <c r="AM258" s="724"/>
      <c r="AN258" s="665"/>
      <c r="AO258" s="655"/>
      <c r="AP258" s="234"/>
      <c r="AQ258" s="235"/>
      <c r="AR258" s="234"/>
      <c r="AS258" s="235"/>
      <c r="AT258" s="189"/>
      <c r="AU258" s="234"/>
      <c r="AV258" s="235"/>
      <c r="AW258" s="234"/>
      <c r="AX258" s="235"/>
      <c r="AY258" s="189"/>
      <c r="AZ258" s="234"/>
      <c r="BA258" s="235"/>
      <c r="BB258" s="155"/>
      <c r="BC258" s="156"/>
      <c r="BD258" s="156"/>
      <c r="BE258" s="156"/>
      <c r="BF258" s="156"/>
    </row>
    <row r="259" spans="1:58" ht="24.75" customHeight="1">
      <c r="A259" s="957"/>
      <c r="B259" s="973"/>
      <c r="C259" s="899"/>
      <c r="D259" s="899"/>
      <c r="E259" s="899"/>
      <c r="F259" s="899"/>
      <c r="G259" s="899"/>
      <c r="H259" s="899"/>
      <c r="I259" s="899"/>
      <c r="J259" s="899"/>
      <c r="K259" s="899"/>
      <c r="L259" s="899"/>
      <c r="M259" s="899"/>
      <c r="N259" s="899"/>
      <c r="O259" s="899"/>
      <c r="P259" s="191"/>
      <c r="Q259" s="143"/>
      <c r="R259" s="144" t="str">
        <f t="shared" si="0"/>
        <v/>
      </c>
      <c r="S259" s="145"/>
      <c r="T259" s="145"/>
      <c r="U259" s="146" t="str">
        <f t="shared" si="1"/>
        <v/>
      </c>
      <c r="V259" s="145"/>
      <c r="W259" s="145"/>
      <c r="X259" s="145"/>
      <c r="Y259" s="147" t="str">
        <f>IFERROR(IF(AND(R258="Probabilidad",R259="Probabilidad"),(AA258-(+AA258*U259)),IF(R259="Probabilidad",(J255-(+J255*U259)),IF(R259="Impacto",AA258,""))),"")</f>
        <v/>
      </c>
      <c r="Z259" s="148" t="str">
        <f t="shared" si="2"/>
        <v/>
      </c>
      <c r="AA259" s="146" t="str">
        <f t="shared" si="3"/>
        <v/>
      </c>
      <c r="AB259" s="148" t="str">
        <f t="shared" si="4"/>
        <v/>
      </c>
      <c r="AC259" s="146" t="str">
        <f t="shared" si="51"/>
        <v/>
      </c>
      <c r="AD259" s="148" t="str">
        <f t="shared" si="5"/>
        <v/>
      </c>
      <c r="AE259" s="899"/>
      <c r="AF259" s="191"/>
      <c r="AG259" s="189"/>
      <c r="AH259" s="190"/>
      <c r="AI259" s="191"/>
      <c r="AJ259" s="190"/>
      <c r="AK259" s="190"/>
      <c r="AL259" s="190"/>
      <c r="AM259" s="724"/>
      <c r="AN259" s="665"/>
      <c r="AO259" s="655"/>
      <c r="AP259" s="234"/>
      <c r="AQ259" s="235"/>
      <c r="AR259" s="234"/>
      <c r="AS259" s="235"/>
      <c r="AT259" s="189"/>
      <c r="AU259" s="234"/>
      <c r="AV259" s="235"/>
      <c r="AW259" s="234"/>
      <c r="AX259" s="235"/>
      <c r="AY259" s="189"/>
      <c r="AZ259" s="234"/>
      <c r="BA259" s="235"/>
      <c r="BB259" s="155"/>
      <c r="BC259" s="156"/>
      <c r="BD259" s="156"/>
      <c r="BE259" s="156"/>
      <c r="BF259" s="156"/>
    </row>
    <row r="260" spans="1:58" ht="24.75" customHeight="1" thickBot="1">
      <c r="A260" s="958"/>
      <c r="B260" s="974"/>
      <c r="C260" s="953"/>
      <c r="D260" s="953"/>
      <c r="E260" s="953"/>
      <c r="F260" s="953"/>
      <c r="G260" s="953"/>
      <c r="H260" s="953"/>
      <c r="I260" s="953"/>
      <c r="J260" s="953"/>
      <c r="K260" s="953"/>
      <c r="L260" s="953"/>
      <c r="M260" s="953"/>
      <c r="N260" s="953"/>
      <c r="O260" s="953"/>
      <c r="P260" s="202"/>
      <c r="Q260" s="169"/>
      <c r="R260" s="170" t="str">
        <f t="shared" si="0"/>
        <v/>
      </c>
      <c r="S260" s="171"/>
      <c r="T260" s="171"/>
      <c r="U260" s="172" t="str">
        <f t="shared" si="1"/>
        <v/>
      </c>
      <c r="V260" s="171"/>
      <c r="W260" s="171"/>
      <c r="X260" s="171"/>
      <c r="Y260" s="173" t="str">
        <f>IFERROR(IF(AND(R259="Probabilidad",R260="Probabilidad"),(AA259-(+AA259*U260)),IF(R260="Probabilidad",(J255-(+J255*U260)),IF(R260="Impacto",AA259,""))),"")</f>
        <v/>
      </c>
      <c r="Z260" s="174" t="str">
        <f t="shared" si="2"/>
        <v/>
      </c>
      <c r="AA260" s="172" t="str">
        <f t="shared" si="3"/>
        <v/>
      </c>
      <c r="AB260" s="174" t="str">
        <f t="shared" si="4"/>
        <v/>
      </c>
      <c r="AC260" s="172" t="str">
        <f t="shared" si="51"/>
        <v/>
      </c>
      <c r="AD260" s="174" t="str">
        <f t="shared" si="5"/>
        <v/>
      </c>
      <c r="AE260" s="953"/>
      <c r="AF260" s="202"/>
      <c r="AG260" s="172"/>
      <c r="AH260" s="206"/>
      <c r="AI260" s="202"/>
      <c r="AJ260" s="206"/>
      <c r="AK260" s="206"/>
      <c r="AL260" s="195"/>
      <c r="AM260" s="724"/>
      <c r="AN260" s="665"/>
      <c r="AO260" s="655"/>
      <c r="AP260" s="234"/>
      <c r="AQ260" s="235"/>
      <c r="AR260" s="234"/>
      <c r="AS260" s="235"/>
      <c r="AT260" s="189"/>
      <c r="AU260" s="234"/>
      <c r="AV260" s="235"/>
      <c r="AW260" s="234"/>
      <c r="AX260" s="235"/>
      <c r="AY260" s="189"/>
      <c r="AZ260" s="234"/>
      <c r="BA260" s="235"/>
      <c r="BB260" s="155"/>
      <c r="BC260" s="156"/>
      <c r="BD260" s="156"/>
      <c r="BE260" s="156"/>
      <c r="BF260" s="156"/>
    </row>
    <row r="261" spans="1:58" ht="159.75" customHeight="1">
      <c r="A261" s="956">
        <v>29</v>
      </c>
      <c r="B261" s="981" t="s">
        <v>661</v>
      </c>
      <c r="C261" s="982" t="s">
        <v>902</v>
      </c>
      <c r="D261" s="952" t="s">
        <v>1160</v>
      </c>
      <c r="E261" s="952" t="s">
        <v>1161</v>
      </c>
      <c r="F261" s="952" t="s">
        <v>1162</v>
      </c>
      <c r="G261" s="982" t="s">
        <v>824</v>
      </c>
      <c r="H261" s="952">
        <v>50</v>
      </c>
      <c r="I261" s="954" t="str">
        <f>IF(H261&lt;=0,"",IF(H261&lt;=2,"Muy Baja",IF(H261&lt;=24,"Baja",IF(H261&lt;=500,"Media",IF(H261&lt;=5000,"Alta","Muy Alta")))))</f>
        <v>Media</v>
      </c>
      <c r="J261" s="955">
        <f>IF(I261="","",IF(I261="Muy Baja",0.2,IF(I261="Baja",0.4,IF(I261="Media",0.6,IF(I261="Alta",0.8,IF(I261="Muy Alta",1,))))))</f>
        <v>0.6</v>
      </c>
      <c r="K261" s="979" t="s">
        <v>904</v>
      </c>
      <c r="L261" s="955" t="str">
        <f>IF(NOT(ISERROR(MATCH(K261,'[1]Tabla Impacto'!$B$221:$B$223,0))),'[1]Tabla Impacto'!$F$223&amp;"Por favor no seleccionar los criterios de impacto(Afectación Económica o presupuestal y Pérdida Reputacional)",K261)</f>
        <v xml:space="preserve">     Entre 100 y 500 SMLMV </v>
      </c>
      <c r="M261" s="983" t="str">
        <f>IF(OR(K261='Tabla Impacto'!$C$11,K261='Tabla Impacto'!$D$11),"Leve",IF(OR(K261='Tabla Impacto'!$C$12,K261='Tabla Impacto'!$D$12),"Menor",IF(OR(K261='Tabla Impacto'!$C$13,K261='Tabla Impacto'!$D$13),"Moderado",IF(OR(K261='Tabla Impacto'!$C$14,K261='Tabla Impacto'!$D$14),"Mayor",IF(OR(K261='Tabla Impacto'!$C$15,K261='Tabla Impacto'!$D$15),"Catastrófico","")))))</f>
        <v>Mayor</v>
      </c>
      <c r="N261" s="955">
        <f>IF(M261="","",IF(M261="Leve",0.2,IF(M261="Menor",0.4,IF(M261="Moderado",0.6,IF(M261="Mayor",0.8,IF(M261="Catastrófico",1,))))))</f>
        <v>0.8</v>
      </c>
      <c r="O261" s="954" t="str">
        <f>IF(OR(AND(I261="Muy Baja",M261="Leve"),AND(I261="Muy Baja",M261="Menor"),AND(I261="Baja",M261="Leve")),"Bajo",IF(OR(AND(I261="Muy baja",M261="Moderado"),AND(I261="Baja",M261="Menor"),AND(I261="Baja",M261="Moderado"),AND(I261="Media",M261="Leve"),AND(I261="Media",M261="Menor"),AND(I261="Media",M261="Moderado"),AND(I261="Alta",M261="Leve"),AND(I261="Alta",M261="Menor")),"Moderado",IF(OR(AND(I261="Muy Baja",M261="Mayor"),AND(I261="Baja",M261="Mayor"),AND(I261="Media",M261="Mayor"),AND(I261="Alta",M261="Moderado"),AND(I261="Alta",M261="Mayor"),AND(I261="Muy Alta",M261="Leve"),AND(I261="Muy Alta",M261="Menor"),AND(I261="Muy Alta",M261="Moderado"),AND(I261="Muy Alta",M261="Mayor")),"Alto",IF(OR(AND(I261="Muy Baja",M261="Catastrófico"),AND(I261="Baja",M261="Catastrófico"),AND(I261="Media",M261="Catastrófico"),AND(I261="Alta",M261="Catastrófico"),AND(I261="Muy Alta",M261="Catastrófico")),"Extremo",""))))</f>
        <v>Alto</v>
      </c>
      <c r="P261" s="127"/>
      <c r="Q261" s="265" t="s">
        <v>1163</v>
      </c>
      <c r="R261" s="144" t="str">
        <f t="shared" si="0"/>
        <v>Probabilidad</v>
      </c>
      <c r="S261" s="145" t="s">
        <v>827</v>
      </c>
      <c r="T261" s="145" t="s">
        <v>828</v>
      </c>
      <c r="U261" s="146" t="str">
        <f t="shared" si="1"/>
        <v>30%</v>
      </c>
      <c r="V261" s="145" t="s">
        <v>829</v>
      </c>
      <c r="W261" s="145" t="s">
        <v>830</v>
      </c>
      <c r="X261" s="145" t="s">
        <v>831</v>
      </c>
      <c r="Y261" s="147">
        <f>IFERROR(IF(R261="Probabilidad",(J261-(+J261*U261)),IF(R261="Impacto",J261,"")),"")</f>
        <v>0.42</v>
      </c>
      <c r="Z261" s="148" t="str">
        <f t="shared" si="2"/>
        <v>Media</v>
      </c>
      <c r="AA261" s="146">
        <f t="shared" si="3"/>
        <v>0.42</v>
      </c>
      <c r="AB261" s="148" t="str">
        <f t="shared" si="4"/>
        <v>Mayor</v>
      </c>
      <c r="AC261" s="146">
        <f>IFERROR(IF(R261="Impacto",(N261-(+N261*U261)),IF(R261="Probabilidad",N261,"")),"")</f>
        <v>0.8</v>
      </c>
      <c r="AD261" s="148" t="str">
        <f t="shared" si="5"/>
        <v>Alto</v>
      </c>
      <c r="AE261" s="963" t="s">
        <v>832</v>
      </c>
      <c r="AF261" s="765" t="s">
        <v>1164</v>
      </c>
      <c r="AG261" s="229">
        <v>0.5</v>
      </c>
      <c r="AH261" s="144" t="s">
        <v>1165</v>
      </c>
      <c r="AI261" s="144" t="s">
        <v>1124</v>
      </c>
      <c r="AJ261" s="240">
        <v>44562</v>
      </c>
      <c r="AK261" s="240">
        <v>44895</v>
      </c>
      <c r="AL261" s="273">
        <v>2</v>
      </c>
      <c r="AM261" s="724" t="s">
        <v>3144</v>
      </c>
      <c r="AN261" s="665" t="s">
        <v>3145</v>
      </c>
      <c r="AO261" s="737" t="s">
        <v>2685</v>
      </c>
      <c r="AP261" s="213">
        <v>44685</v>
      </c>
      <c r="AQ261" s="866" t="s">
        <v>3167</v>
      </c>
      <c r="AR261" s="139"/>
      <c r="AS261" s="137"/>
      <c r="AT261" s="138"/>
      <c r="AU261" s="139"/>
      <c r="AV261" s="137"/>
      <c r="AW261" s="139"/>
      <c r="AX261" s="137"/>
      <c r="AY261" s="138"/>
      <c r="AZ261" s="139"/>
      <c r="BA261" s="137"/>
      <c r="BB261" s="155"/>
      <c r="BC261" s="155"/>
      <c r="BD261" s="156"/>
      <c r="BE261" s="156"/>
      <c r="BF261" s="156"/>
    </row>
    <row r="262" spans="1:58" ht="159.75" customHeight="1">
      <c r="A262" s="957"/>
      <c r="B262" s="973"/>
      <c r="C262" s="899"/>
      <c r="D262" s="899"/>
      <c r="E262" s="899"/>
      <c r="F262" s="899"/>
      <c r="G262" s="899"/>
      <c r="H262" s="899"/>
      <c r="I262" s="899"/>
      <c r="J262" s="899"/>
      <c r="K262" s="899"/>
      <c r="L262" s="899"/>
      <c r="M262" s="899"/>
      <c r="N262" s="899"/>
      <c r="O262" s="899"/>
      <c r="P262" s="191"/>
      <c r="Q262" s="143" t="s">
        <v>1166</v>
      </c>
      <c r="R262" s="144" t="str">
        <f t="shared" si="0"/>
        <v>Impacto</v>
      </c>
      <c r="S262" s="145" t="s">
        <v>841</v>
      </c>
      <c r="T262" s="145" t="s">
        <v>828</v>
      </c>
      <c r="U262" s="146" t="str">
        <f t="shared" si="1"/>
        <v>25%</v>
      </c>
      <c r="V262" s="145" t="s">
        <v>829</v>
      </c>
      <c r="W262" s="145" t="s">
        <v>830</v>
      </c>
      <c r="X262" s="145" t="s">
        <v>831</v>
      </c>
      <c r="Y262" s="147">
        <f>IFERROR(IF(AND(R261="Probabilidad",R262="Probabilidad"),(AA261-(+AA261*U262)),IF(R262="Probabilidad",(J261-(+J261*U262)),IF(R262="Impacto",AA261,""))),"")</f>
        <v>0.42</v>
      </c>
      <c r="Z262" s="148" t="str">
        <f t="shared" si="2"/>
        <v>Media</v>
      </c>
      <c r="AA262" s="146">
        <f t="shared" si="3"/>
        <v>0.42</v>
      </c>
      <c r="AB262" s="148" t="str">
        <f t="shared" si="4"/>
        <v>Moderado</v>
      </c>
      <c r="AC262" s="146">
        <f>IFERROR(IF(AND(R261="Impacto",R262="Impacto"),(AC261-(+AC261*U262)),IF(R262="Impacto",($N$261-(+$N$261*U262)),IF(R262="Probabilidad",AC261,""))),"")</f>
        <v>0.60000000000000009</v>
      </c>
      <c r="AD262" s="148" t="str">
        <f t="shared" si="5"/>
        <v>Moderado</v>
      </c>
      <c r="AE262" s="899"/>
      <c r="AF262" s="750" t="s">
        <v>1167</v>
      </c>
      <c r="AG262" s="231">
        <v>0.5</v>
      </c>
      <c r="AH262" s="191" t="s">
        <v>1168</v>
      </c>
      <c r="AI262" s="191" t="s">
        <v>1169</v>
      </c>
      <c r="AJ262" s="240">
        <v>44562</v>
      </c>
      <c r="AK262" s="240">
        <v>44895</v>
      </c>
      <c r="AL262" s="226">
        <v>2</v>
      </c>
      <c r="AM262" s="636" t="s">
        <v>3146</v>
      </c>
      <c r="AN262" s="665" t="s">
        <v>3147</v>
      </c>
      <c r="AO262" s="710" t="s">
        <v>2741</v>
      </c>
      <c r="AP262" s="213">
        <v>44685</v>
      </c>
      <c r="AQ262" s="866" t="s">
        <v>3167</v>
      </c>
      <c r="AR262" s="234"/>
      <c r="AS262" s="235"/>
      <c r="AT262" s="189"/>
      <c r="AU262" s="234"/>
      <c r="AV262" s="235"/>
      <c r="AW262" s="234"/>
      <c r="AX262" s="235"/>
      <c r="AY262" s="189"/>
      <c r="AZ262" s="234"/>
      <c r="BA262" s="235"/>
      <c r="BB262" s="155"/>
      <c r="BC262" s="156"/>
      <c r="BD262" s="156"/>
      <c r="BE262" s="156"/>
      <c r="BF262" s="156"/>
    </row>
    <row r="263" spans="1:58" ht="28.5" customHeight="1">
      <c r="A263" s="957"/>
      <c r="B263" s="973"/>
      <c r="C263" s="899"/>
      <c r="D263" s="899"/>
      <c r="E263" s="899"/>
      <c r="F263" s="899"/>
      <c r="G263" s="899"/>
      <c r="H263" s="899"/>
      <c r="I263" s="899"/>
      <c r="J263" s="899"/>
      <c r="K263" s="899"/>
      <c r="L263" s="899"/>
      <c r="M263" s="899"/>
      <c r="N263" s="899"/>
      <c r="O263" s="899"/>
      <c r="P263" s="191"/>
      <c r="Q263" s="143"/>
      <c r="R263" s="144" t="str">
        <f t="shared" si="0"/>
        <v/>
      </c>
      <c r="S263" s="145"/>
      <c r="T263" s="145"/>
      <c r="U263" s="146" t="str">
        <f t="shared" si="1"/>
        <v/>
      </c>
      <c r="V263" s="145"/>
      <c r="W263" s="145"/>
      <c r="X263" s="145"/>
      <c r="Y263" s="147" t="str">
        <f>IFERROR(IF(AND(R262="Probabilidad",R263="Probabilidad"),(AA262-(+AA262*U263)),IF(R263="Probabilidad",(J261-(+J261*U263)),IF(R263="Impacto",AA262,""))),"")</f>
        <v/>
      </c>
      <c r="Z263" s="148" t="str">
        <f t="shared" si="2"/>
        <v/>
      </c>
      <c r="AA263" s="146" t="str">
        <f t="shared" si="3"/>
        <v/>
      </c>
      <c r="AB263" s="148" t="str">
        <f t="shared" si="4"/>
        <v/>
      </c>
      <c r="AC263" s="146" t="str">
        <f t="shared" ref="AC263:AC266" si="52">IFERROR(IF(AND(R262="Impacto",R263="Impacto"),(AC262-(+AC262*U263)),IF(AND(R262="Probabilidad",R263="Impacto"),(AC261-(+AC261*U263)),IF(R263="Probabilidad",AC262,""))),"")</f>
        <v/>
      </c>
      <c r="AD263" s="148" t="str">
        <f t="shared" si="5"/>
        <v/>
      </c>
      <c r="AE263" s="899"/>
      <c r="AF263" s="191"/>
      <c r="AG263" s="189"/>
      <c r="AH263" s="190"/>
      <c r="AI263" s="191"/>
      <c r="AJ263" s="190"/>
      <c r="AK263" s="190"/>
      <c r="AL263" s="190"/>
      <c r="AM263" s="724"/>
      <c r="AN263" s="665"/>
      <c r="AO263" s="655"/>
      <c r="AP263" s="234"/>
      <c r="AQ263" s="235"/>
      <c r="AR263" s="234"/>
      <c r="AS263" s="235"/>
      <c r="AT263" s="189"/>
      <c r="AU263" s="234"/>
      <c r="AV263" s="235"/>
      <c r="AW263" s="234"/>
      <c r="AX263" s="235"/>
      <c r="AY263" s="189"/>
      <c r="AZ263" s="234"/>
      <c r="BA263" s="235"/>
      <c r="BB263" s="155"/>
      <c r="BC263" s="156"/>
      <c r="BD263" s="156"/>
      <c r="BE263" s="156"/>
      <c r="BF263" s="156"/>
    </row>
    <row r="264" spans="1:58" ht="28.5" customHeight="1">
      <c r="A264" s="957"/>
      <c r="B264" s="973"/>
      <c r="C264" s="899"/>
      <c r="D264" s="899"/>
      <c r="E264" s="899"/>
      <c r="F264" s="899"/>
      <c r="G264" s="899"/>
      <c r="H264" s="899"/>
      <c r="I264" s="899"/>
      <c r="J264" s="899"/>
      <c r="K264" s="899"/>
      <c r="L264" s="899"/>
      <c r="M264" s="899"/>
      <c r="N264" s="899"/>
      <c r="O264" s="899"/>
      <c r="P264" s="191"/>
      <c r="Q264" s="143"/>
      <c r="R264" s="144" t="str">
        <f t="shared" ref="R264:R386" si="53">IF(OR(S264="Preventivo",S264="Detectivo"),"Probabilidad",IF(S264="Correctivo","Impacto",""))</f>
        <v/>
      </c>
      <c r="S264" s="145"/>
      <c r="T264" s="145"/>
      <c r="U264" s="146" t="str">
        <f t="shared" ref="U264:U386" si="54">IF(AND(S264="Preventivo",T264="Automático"),"50%",IF(AND(S264="Preventivo",T264="Manual"),"40%",IF(AND(S264="Detectivo",T264="Automático"),"40%",IF(AND(S264="Detectivo",T264="Manual"),"30%",IF(AND(S264="Correctivo",T264="Automático"),"35%",IF(AND(S264="Correctivo",T264="Manual"),"25%",""))))))</f>
        <v/>
      </c>
      <c r="V264" s="145"/>
      <c r="W264" s="145"/>
      <c r="X264" s="145"/>
      <c r="Y264" s="147" t="str">
        <f>IFERROR(IF(AND(R263="Probabilidad",R264="Probabilidad"),(AA263-(+AA263*U264)),IF(R264="Probabilidad",(J261-(+J261*U264)),IF(R264="Impacto",AA263,""))),"")</f>
        <v/>
      </c>
      <c r="Z264" s="148" t="str">
        <f t="shared" ref="Z264:Z386" si="55">IFERROR(IF(Y264="","",IF(Y264&lt;=0.2,"Muy Baja",IF(Y264&lt;=0.4,"Baja",IF(Y264&lt;=0.6,"Media",IF(Y264&lt;=0.8,"Alta","Muy Alta"))))),"")</f>
        <v/>
      </c>
      <c r="AA264" s="146" t="str">
        <f t="shared" ref="AA264:AA386" si="56">+Y264</f>
        <v/>
      </c>
      <c r="AB264" s="148" t="str">
        <f t="shared" ref="AB264:AB386" si="57">IFERROR(IF(AC264="","",IF(AC264&lt;=0.2,"Leve",IF(AC264&lt;=0.4,"Menor",IF(AC264&lt;=0.6,"Moderado",IF(AC264&lt;=0.8,"Mayor","Catastrófico"))))),"")</f>
        <v/>
      </c>
      <c r="AC264" s="146" t="str">
        <f t="shared" si="52"/>
        <v/>
      </c>
      <c r="AD264" s="148" t="str">
        <f t="shared" ref="AD264:AD386" si="58">IFERROR(IF(OR(AND(Z264="Muy Baja",AB264="Leve"),AND(Z264="Muy Baja",AB264="Menor"),AND(Z264="Baja",AB264="Leve")),"Bajo",IF(OR(AND(Z264="Muy baja",AB264="Moderado"),AND(Z264="Baja",AB264="Menor"),AND(Z264="Baja",AB264="Moderado"),AND(Z264="Media",AB264="Leve"),AND(Z264="Media",AB264="Menor"),AND(Z264="Media",AB264="Moderado"),AND(Z264="Alta",AB264="Leve"),AND(Z264="Alta",AB264="Menor")),"Moderado",IF(OR(AND(Z264="Muy Baja",AB264="Mayor"),AND(Z264="Baja",AB264="Mayor"),AND(Z264="Media",AB264="Mayor"),AND(Z264="Alta",AB264="Moderado"),AND(Z264="Alta",AB264="Mayor"),AND(Z264="Muy Alta",AB264="Leve"),AND(Z264="Muy Alta",AB264="Menor"),AND(Z264="Muy Alta",AB264="Moderado"),AND(Z264="Muy Alta",AB264="Mayor")),"Alto",IF(OR(AND(Z264="Muy Baja",AB264="Catastrófico"),AND(Z264="Baja",AB264="Catastrófico"),AND(Z264="Media",AB264="Catastrófico"),AND(Z264="Alta",AB264="Catastrófico"),AND(Z264="Muy Alta",AB264="Catastrófico")),"Extremo","")))),"")</f>
        <v/>
      </c>
      <c r="AE264" s="899"/>
      <c r="AF264" s="191"/>
      <c r="AG264" s="189"/>
      <c r="AH264" s="190"/>
      <c r="AI264" s="191"/>
      <c r="AJ264" s="190"/>
      <c r="AK264" s="190"/>
      <c r="AL264" s="190"/>
      <c r="AM264" s="724"/>
      <c r="AN264" s="665"/>
      <c r="AO264" s="655"/>
      <c r="AP264" s="234"/>
      <c r="AQ264" s="235"/>
      <c r="AR264" s="234"/>
      <c r="AS264" s="235"/>
      <c r="AT264" s="189"/>
      <c r="AU264" s="234"/>
      <c r="AV264" s="235"/>
      <c r="AW264" s="234"/>
      <c r="AX264" s="235"/>
      <c r="AY264" s="189"/>
      <c r="AZ264" s="234"/>
      <c r="BA264" s="235"/>
      <c r="BB264" s="155"/>
      <c r="BC264" s="156"/>
      <c r="BD264" s="156"/>
      <c r="BE264" s="156"/>
      <c r="BF264" s="156"/>
    </row>
    <row r="265" spans="1:58" ht="28.5" customHeight="1">
      <c r="A265" s="957"/>
      <c r="B265" s="973"/>
      <c r="C265" s="899"/>
      <c r="D265" s="899"/>
      <c r="E265" s="899"/>
      <c r="F265" s="899"/>
      <c r="G265" s="899"/>
      <c r="H265" s="899"/>
      <c r="I265" s="899"/>
      <c r="J265" s="899"/>
      <c r="K265" s="899"/>
      <c r="L265" s="899"/>
      <c r="M265" s="899"/>
      <c r="N265" s="899"/>
      <c r="O265" s="899"/>
      <c r="P265" s="191"/>
      <c r="Q265" s="143"/>
      <c r="R265" s="144" t="str">
        <f t="shared" si="53"/>
        <v/>
      </c>
      <c r="S265" s="145"/>
      <c r="T265" s="145"/>
      <c r="U265" s="146" t="str">
        <f t="shared" si="54"/>
        <v/>
      </c>
      <c r="V265" s="145"/>
      <c r="W265" s="145"/>
      <c r="X265" s="145"/>
      <c r="Y265" s="147" t="str">
        <f>IFERROR(IF(AND(R264="Probabilidad",R265="Probabilidad"),(AA264-(+AA264*U265)),IF(R265="Probabilidad",(J261-(+J261*U265)),IF(R265="Impacto",AA264,""))),"")</f>
        <v/>
      </c>
      <c r="Z265" s="148" t="str">
        <f t="shared" si="55"/>
        <v/>
      </c>
      <c r="AA265" s="146" t="str">
        <f t="shared" si="56"/>
        <v/>
      </c>
      <c r="AB265" s="148" t="str">
        <f t="shared" si="57"/>
        <v/>
      </c>
      <c r="AC265" s="146" t="str">
        <f t="shared" si="52"/>
        <v/>
      </c>
      <c r="AD265" s="148" t="str">
        <f t="shared" si="58"/>
        <v/>
      </c>
      <c r="AE265" s="899"/>
      <c r="AF265" s="191"/>
      <c r="AG265" s="189"/>
      <c r="AH265" s="190"/>
      <c r="AI265" s="191"/>
      <c r="AJ265" s="190"/>
      <c r="AK265" s="190"/>
      <c r="AL265" s="190"/>
      <c r="AM265" s="724"/>
      <c r="AN265" s="665"/>
      <c r="AO265" s="655"/>
      <c r="AP265" s="234"/>
      <c r="AQ265" s="235"/>
      <c r="AR265" s="234"/>
      <c r="AS265" s="235"/>
      <c r="AT265" s="189"/>
      <c r="AU265" s="234"/>
      <c r="AV265" s="235"/>
      <c r="AW265" s="234"/>
      <c r="AX265" s="235"/>
      <c r="AY265" s="189"/>
      <c r="AZ265" s="234"/>
      <c r="BA265" s="235"/>
      <c r="BB265" s="155"/>
      <c r="BC265" s="156"/>
      <c r="BD265" s="156"/>
      <c r="BE265" s="156"/>
      <c r="BF265" s="156"/>
    </row>
    <row r="266" spans="1:58" ht="28.5" customHeight="1" thickBot="1">
      <c r="A266" s="958"/>
      <c r="B266" s="974"/>
      <c r="C266" s="953"/>
      <c r="D266" s="953"/>
      <c r="E266" s="953"/>
      <c r="F266" s="953"/>
      <c r="G266" s="953"/>
      <c r="H266" s="953"/>
      <c r="I266" s="953"/>
      <c r="J266" s="953"/>
      <c r="K266" s="953"/>
      <c r="L266" s="953"/>
      <c r="M266" s="953"/>
      <c r="N266" s="953"/>
      <c r="O266" s="953"/>
      <c r="P266" s="202"/>
      <c r="Q266" s="169"/>
      <c r="R266" s="170" t="str">
        <f t="shared" si="53"/>
        <v/>
      </c>
      <c r="S266" s="171"/>
      <c r="T266" s="171"/>
      <c r="U266" s="172" t="str">
        <f t="shared" si="54"/>
        <v/>
      </c>
      <c r="V266" s="171"/>
      <c r="W266" s="171"/>
      <c r="X266" s="171"/>
      <c r="Y266" s="173" t="str">
        <f>IFERROR(IF(AND(R265="Probabilidad",R266="Probabilidad"),(AA265-(+AA265*U266)),IF(R266="Probabilidad",(J261-(+J261*U266)),IF(R266="Impacto",AA265,""))),"")</f>
        <v/>
      </c>
      <c r="Z266" s="174" t="str">
        <f t="shared" si="55"/>
        <v/>
      </c>
      <c r="AA266" s="172" t="str">
        <f t="shared" si="56"/>
        <v/>
      </c>
      <c r="AB266" s="174" t="str">
        <f t="shared" si="57"/>
        <v/>
      </c>
      <c r="AC266" s="172" t="str">
        <f t="shared" si="52"/>
        <v/>
      </c>
      <c r="AD266" s="174" t="str">
        <f t="shared" si="58"/>
        <v/>
      </c>
      <c r="AE266" s="953"/>
      <c r="AF266" s="202"/>
      <c r="AG266" s="172"/>
      <c r="AH266" s="206"/>
      <c r="AI266" s="202"/>
      <c r="AJ266" s="206"/>
      <c r="AK266" s="206"/>
      <c r="AL266" s="195"/>
      <c r="AM266" s="724"/>
      <c r="AN266" s="665"/>
      <c r="AO266" s="655"/>
      <c r="AP266" s="234"/>
      <c r="AQ266" s="235"/>
      <c r="AR266" s="234"/>
      <c r="AS266" s="235"/>
      <c r="AT266" s="189"/>
      <c r="AU266" s="234"/>
      <c r="AV266" s="235"/>
      <c r="AW266" s="234"/>
      <c r="AX266" s="235"/>
      <c r="AY266" s="189"/>
      <c r="AZ266" s="234"/>
      <c r="BA266" s="235"/>
      <c r="BB266" s="155"/>
      <c r="BC266" s="156"/>
      <c r="BD266" s="156"/>
      <c r="BE266" s="156"/>
      <c r="BF266" s="156"/>
    </row>
    <row r="267" spans="1:58" ht="159.75" customHeight="1">
      <c r="A267" s="956">
        <v>30</v>
      </c>
      <c r="B267" s="981" t="s">
        <v>661</v>
      </c>
      <c r="C267" s="982" t="s">
        <v>902</v>
      </c>
      <c r="D267" s="952" t="s">
        <v>1170</v>
      </c>
      <c r="E267" s="952" t="s">
        <v>1171</v>
      </c>
      <c r="F267" s="952" t="s">
        <v>1172</v>
      </c>
      <c r="G267" s="982" t="s">
        <v>824</v>
      </c>
      <c r="H267" s="952">
        <v>501</v>
      </c>
      <c r="I267" s="954" t="str">
        <f>IF(H267&lt;=0,"",IF(H267&lt;=2,"Muy Baja",IF(H267&lt;=24,"Baja",IF(H267&lt;=500,"Media",IF(H267&lt;=5000,"Alta","Muy Alta")))))</f>
        <v>Alta</v>
      </c>
      <c r="J267" s="955">
        <f>IF(I267="","",IF(I267="Muy Baja",0.2,IF(I267="Baja",0.4,IF(I267="Media",0.6,IF(I267="Alta",0.8,IF(I267="Muy Alta",1,))))))</f>
        <v>0.8</v>
      </c>
      <c r="K267" s="979" t="s">
        <v>1135</v>
      </c>
      <c r="L267" s="955" t="str">
        <f>IF(NOT(ISERROR(MATCH(K267,'[1]Tabla Impacto'!$B$221:$B$223,0))),'[1]Tabla Impacto'!$F$223&amp;"Por favor no seleccionar los criterios de impacto(Afectación Económica o presupuestal y Pérdida Reputacional)",K267)</f>
        <v xml:space="preserve">     Entre 50 y 100 SMLMV </v>
      </c>
      <c r="M267" s="983" t="str">
        <f>IF(OR(K267='Tabla Impacto'!$C$11,K267='Tabla Impacto'!$D$11),"Leve",IF(OR(K267='Tabla Impacto'!$C$12,K267='Tabla Impacto'!$D$12),"Menor",IF(OR(K267='Tabla Impacto'!$C$13,K267='Tabla Impacto'!$D$13),"Moderado",IF(OR(K267='Tabla Impacto'!$C$14,K267='Tabla Impacto'!$D$14),"Mayor",IF(OR(K267='Tabla Impacto'!$C$15,K267='Tabla Impacto'!$D$15),"Catastrófico","")))))</f>
        <v>Moderado</v>
      </c>
      <c r="N267" s="955">
        <f>IF(M267="","",IF(M267="Leve",0.2,IF(M267="Menor",0.4,IF(M267="Moderado",0.6,IF(M267="Mayor",0.8,IF(M267="Catastrófico",1,))))))</f>
        <v>0.6</v>
      </c>
      <c r="O267" s="954" t="str">
        <f>IF(OR(AND(I267="Muy Baja",M267="Leve"),AND(I267="Muy Baja",M267="Menor"),AND(I267="Baja",M267="Leve")),"Bajo",IF(OR(AND(I267="Muy baja",M267="Moderado"),AND(I267="Baja",M267="Menor"),AND(I267="Baja",M267="Moderado"),AND(I267="Media",M267="Leve"),AND(I267="Media",M267="Menor"),AND(I267="Media",M267="Moderado"),AND(I267="Alta",M267="Leve"),AND(I267="Alta",M267="Menor")),"Moderado",IF(OR(AND(I267="Muy Baja",M267="Mayor"),AND(I267="Baja",M267="Mayor"),AND(I267="Media",M267="Mayor"),AND(I267="Alta",M267="Moderado"),AND(I267="Alta",M267="Mayor"),AND(I267="Muy Alta",M267="Leve"),AND(I267="Muy Alta",M267="Menor"),AND(I267="Muy Alta",M267="Moderado"),AND(I267="Muy Alta",M267="Mayor")),"Alto",IF(OR(AND(I267="Muy Baja",M267="Catastrófico"),AND(I267="Baja",M267="Catastrófico"),AND(I267="Media",M267="Catastrófico"),AND(I267="Alta",M267="Catastrófico"),AND(I267="Muy Alta",M267="Catastrófico")),"Extremo",""))))</f>
        <v>Alto</v>
      </c>
      <c r="P267" s="127">
        <v>1</v>
      </c>
      <c r="Q267" s="126" t="s">
        <v>1173</v>
      </c>
      <c r="R267" s="144" t="str">
        <f t="shared" si="53"/>
        <v>Probabilidad</v>
      </c>
      <c r="S267" s="145" t="s">
        <v>827</v>
      </c>
      <c r="T267" s="145" t="s">
        <v>828</v>
      </c>
      <c r="U267" s="146" t="str">
        <f t="shared" si="54"/>
        <v>30%</v>
      </c>
      <c r="V267" s="145" t="s">
        <v>829</v>
      </c>
      <c r="W267" s="145" t="s">
        <v>830</v>
      </c>
      <c r="X267" s="145" t="s">
        <v>831</v>
      </c>
      <c r="Y267" s="147">
        <f>IFERROR(IF(R267="Probabilidad",(J267-(+J267*U267)),IF(R267="Impacto",J267,"")),"")</f>
        <v>0.56000000000000005</v>
      </c>
      <c r="Z267" s="148" t="str">
        <f t="shared" si="55"/>
        <v>Media</v>
      </c>
      <c r="AA267" s="146">
        <f t="shared" si="56"/>
        <v>0.56000000000000005</v>
      </c>
      <c r="AB267" s="148" t="str">
        <f t="shared" si="57"/>
        <v>Moderado</v>
      </c>
      <c r="AC267" s="146">
        <f>IFERROR(IF(R267="Impacto",(N267-(+N267*U267)),IF(R267="Probabilidad",N267,"")),"")</f>
        <v>0.6</v>
      </c>
      <c r="AD267" s="148" t="str">
        <f t="shared" si="58"/>
        <v>Moderado</v>
      </c>
      <c r="AE267" s="980" t="s">
        <v>832</v>
      </c>
      <c r="AF267" s="750" t="s">
        <v>1174</v>
      </c>
      <c r="AG267" s="231">
        <v>0.5</v>
      </c>
      <c r="AH267" s="191" t="s">
        <v>1175</v>
      </c>
      <c r="AI267" s="191" t="s">
        <v>1124</v>
      </c>
      <c r="AJ267" s="240">
        <v>44562</v>
      </c>
      <c r="AK267" s="240">
        <v>44895</v>
      </c>
      <c r="AL267" s="233">
        <v>1</v>
      </c>
      <c r="AM267" s="724" t="s">
        <v>3148</v>
      </c>
      <c r="AN267" s="651" t="s">
        <v>3149</v>
      </c>
      <c r="AO267" s="738" t="s">
        <v>3150</v>
      </c>
      <c r="AP267" s="213">
        <v>44685</v>
      </c>
      <c r="AQ267" s="866" t="s">
        <v>3167</v>
      </c>
      <c r="AR267" s="139"/>
      <c r="AS267" s="137"/>
      <c r="AT267" s="138"/>
      <c r="AU267" s="139"/>
      <c r="AV267" s="137"/>
      <c r="AW267" s="139"/>
      <c r="AX267" s="137"/>
      <c r="AY267" s="138"/>
      <c r="AZ267" s="139"/>
      <c r="BA267" s="137"/>
      <c r="BB267" s="155"/>
      <c r="BC267" s="155"/>
      <c r="BD267" s="156"/>
      <c r="BE267" s="156"/>
      <c r="BF267" s="156"/>
    </row>
    <row r="268" spans="1:58" ht="159.75" customHeight="1" thickBot="1">
      <c r="A268" s="957"/>
      <c r="B268" s="973"/>
      <c r="C268" s="899"/>
      <c r="D268" s="899"/>
      <c r="E268" s="899"/>
      <c r="F268" s="899"/>
      <c r="G268" s="899"/>
      <c r="H268" s="899"/>
      <c r="I268" s="899"/>
      <c r="J268" s="899"/>
      <c r="K268" s="899"/>
      <c r="L268" s="899"/>
      <c r="M268" s="899"/>
      <c r="N268" s="899"/>
      <c r="O268" s="899"/>
      <c r="P268" s="191">
        <v>2</v>
      </c>
      <c r="Q268" s="143" t="s">
        <v>1176</v>
      </c>
      <c r="R268" s="144" t="str">
        <f t="shared" si="53"/>
        <v>Probabilidad</v>
      </c>
      <c r="S268" s="145" t="s">
        <v>837</v>
      </c>
      <c r="T268" s="145" t="s">
        <v>828</v>
      </c>
      <c r="U268" s="146" t="str">
        <f t="shared" si="54"/>
        <v>40%</v>
      </c>
      <c r="V268" s="145" t="s">
        <v>829</v>
      </c>
      <c r="W268" s="145" t="s">
        <v>830</v>
      </c>
      <c r="X268" s="145" t="s">
        <v>831</v>
      </c>
      <c r="Y268" s="147">
        <f>IFERROR(IF(AND(R267="Probabilidad",R268="Probabilidad"),(AA267-(+AA267*U268)),IF(R268="Probabilidad",(J267-(+J267*U268)),IF(R268="Impacto",AA267,""))),"")</f>
        <v>0.33600000000000002</v>
      </c>
      <c r="Z268" s="148" t="str">
        <f t="shared" si="55"/>
        <v>Baja</v>
      </c>
      <c r="AA268" s="146">
        <f t="shared" si="56"/>
        <v>0.33600000000000002</v>
      </c>
      <c r="AB268" s="148" t="str">
        <f t="shared" si="57"/>
        <v>Moderado</v>
      </c>
      <c r="AC268" s="146">
        <f>IFERROR(IF(AND(R267="Impacto",R268="Impacto"),(AC267-(+AC267*U268)),IF(R268="Impacto",($N$267-(+$N$267*U268)),IF(R268="Probabilidad",AC267,""))),"")</f>
        <v>0.6</v>
      </c>
      <c r="AD268" s="148" t="str">
        <f t="shared" si="58"/>
        <v>Moderado</v>
      </c>
      <c r="AE268" s="899"/>
      <c r="AF268" s="764" t="s">
        <v>1177</v>
      </c>
      <c r="AG268" s="201">
        <v>0.5</v>
      </c>
      <c r="AH268" s="191" t="s">
        <v>1178</v>
      </c>
      <c r="AI268" s="191" t="s">
        <v>1124</v>
      </c>
      <c r="AJ268" s="274">
        <v>44562</v>
      </c>
      <c r="AK268" s="274">
        <v>44895</v>
      </c>
      <c r="AL268" s="231">
        <v>1</v>
      </c>
      <c r="AM268" s="724" t="s">
        <v>3148</v>
      </c>
      <c r="AN268" s="665" t="s">
        <v>3151</v>
      </c>
      <c r="AO268" s="738" t="s">
        <v>3152</v>
      </c>
      <c r="AP268" s="213">
        <v>44685</v>
      </c>
      <c r="AQ268" s="866" t="s">
        <v>3167</v>
      </c>
      <c r="AR268" s="234"/>
      <c r="AS268" s="235"/>
      <c r="AT268" s="189"/>
      <c r="AU268" s="234"/>
      <c r="AV268" s="235"/>
      <c r="AW268" s="234"/>
      <c r="AX268" s="235"/>
      <c r="AY268" s="189"/>
      <c r="AZ268" s="234"/>
      <c r="BA268" s="235"/>
      <c r="BB268" s="155"/>
      <c r="BC268" s="156"/>
      <c r="BD268" s="156"/>
      <c r="BE268" s="156"/>
      <c r="BF268" s="156"/>
    </row>
    <row r="269" spans="1:58" ht="24.75" customHeight="1">
      <c r="A269" s="957"/>
      <c r="B269" s="973"/>
      <c r="C269" s="899"/>
      <c r="D269" s="899"/>
      <c r="E269" s="899"/>
      <c r="F269" s="899"/>
      <c r="G269" s="899"/>
      <c r="H269" s="899"/>
      <c r="I269" s="899"/>
      <c r="J269" s="899"/>
      <c r="K269" s="899"/>
      <c r="L269" s="899"/>
      <c r="M269" s="899"/>
      <c r="N269" s="899"/>
      <c r="O269" s="899"/>
      <c r="P269" s="191"/>
      <c r="Q269" s="143"/>
      <c r="R269" s="144" t="str">
        <f t="shared" si="53"/>
        <v/>
      </c>
      <c r="S269" s="145"/>
      <c r="T269" s="145"/>
      <c r="U269" s="146" t="str">
        <f t="shared" si="54"/>
        <v/>
      </c>
      <c r="V269" s="145"/>
      <c r="W269" s="145"/>
      <c r="X269" s="145"/>
      <c r="Y269" s="147" t="str">
        <f>IFERROR(IF(AND(R268="Probabilidad",R269="Probabilidad"),(AA268-(+AA268*U269)),IF(R269="Probabilidad",(J267-(+J267*U269)),IF(R269="Impacto",AA268,""))),"")</f>
        <v/>
      </c>
      <c r="Z269" s="148" t="str">
        <f t="shared" si="55"/>
        <v/>
      </c>
      <c r="AA269" s="146" t="str">
        <f t="shared" si="56"/>
        <v/>
      </c>
      <c r="AB269" s="148" t="str">
        <f t="shared" si="57"/>
        <v/>
      </c>
      <c r="AC269" s="146" t="str">
        <f t="shared" ref="AC269:AC272" si="59">IFERROR(IF(AND(R268="Impacto",R269="Impacto"),(AC268-(+AC268*U269)),IF(AND(R268="Probabilidad",R269="Impacto"),(AC267-(+AC267*U269)),IF(R269="Probabilidad",AC268,""))),"")</f>
        <v/>
      </c>
      <c r="AD269" s="148" t="str">
        <f t="shared" si="58"/>
        <v/>
      </c>
      <c r="AE269" s="899"/>
      <c r="AF269" s="191"/>
      <c r="AG269" s="189"/>
      <c r="AH269" s="190"/>
      <c r="AI269" s="191"/>
      <c r="AJ269" s="190"/>
      <c r="AK269" s="190"/>
      <c r="AL269" s="190"/>
      <c r="AM269" s="724"/>
      <c r="AN269" s="665"/>
      <c r="AO269" s="655"/>
      <c r="AP269" s="234"/>
      <c r="AQ269" s="235"/>
      <c r="AR269" s="234"/>
      <c r="AS269" s="235"/>
      <c r="AT269" s="189"/>
      <c r="AU269" s="234"/>
      <c r="AV269" s="235"/>
      <c r="AW269" s="234"/>
      <c r="AX269" s="235"/>
      <c r="AY269" s="189"/>
      <c r="AZ269" s="234"/>
      <c r="BA269" s="235"/>
      <c r="BB269" s="155"/>
      <c r="BC269" s="156"/>
      <c r="BD269" s="156"/>
      <c r="BE269" s="156"/>
      <c r="BF269" s="156"/>
    </row>
    <row r="270" spans="1:58" ht="24.75" customHeight="1">
      <c r="A270" s="957"/>
      <c r="B270" s="973"/>
      <c r="C270" s="899"/>
      <c r="D270" s="899"/>
      <c r="E270" s="899"/>
      <c r="F270" s="899"/>
      <c r="G270" s="899"/>
      <c r="H270" s="899"/>
      <c r="I270" s="899"/>
      <c r="J270" s="899"/>
      <c r="K270" s="899"/>
      <c r="L270" s="899"/>
      <c r="M270" s="899"/>
      <c r="N270" s="899"/>
      <c r="O270" s="899"/>
      <c r="P270" s="191"/>
      <c r="Q270" s="143"/>
      <c r="R270" s="144" t="str">
        <f t="shared" si="53"/>
        <v/>
      </c>
      <c r="S270" s="145"/>
      <c r="T270" s="145"/>
      <c r="U270" s="146" t="str">
        <f t="shared" si="54"/>
        <v/>
      </c>
      <c r="V270" s="145"/>
      <c r="W270" s="145"/>
      <c r="X270" s="145"/>
      <c r="Y270" s="147" t="str">
        <f>IFERROR(IF(AND(R269="Probabilidad",R270="Probabilidad"),(AA269-(+AA269*U270)),IF(R270="Probabilidad",(J267-(+J267*U270)),IF(R270="Impacto",AA269,""))),"")</f>
        <v/>
      </c>
      <c r="Z270" s="148" t="str">
        <f t="shared" si="55"/>
        <v/>
      </c>
      <c r="AA270" s="146" t="str">
        <f t="shared" si="56"/>
        <v/>
      </c>
      <c r="AB270" s="148" t="str">
        <f t="shared" si="57"/>
        <v/>
      </c>
      <c r="AC270" s="146" t="str">
        <f t="shared" si="59"/>
        <v/>
      </c>
      <c r="AD270" s="148" t="str">
        <f t="shared" si="58"/>
        <v/>
      </c>
      <c r="AE270" s="899"/>
      <c r="AF270" s="191"/>
      <c r="AG270" s="189"/>
      <c r="AH270" s="190"/>
      <c r="AI270" s="191"/>
      <c r="AJ270" s="190"/>
      <c r="AK270" s="190"/>
      <c r="AL270" s="190"/>
      <c r="AM270" s="724"/>
      <c r="AN270" s="665"/>
      <c r="AO270" s="655"/>
      <c r="AP270" s="234"/>
      <c r="AQ270" s="235"/>
      <c r="AR270" s="234"/>
      <c r="AS270" s="235"/>
      <c r="AT270" s="189"/>
      <c r="AU270" s="234"/>
      <c r="AV270" s="235"/>
      <c r="AW270" s="234"/>
      <c r="AX270" s="235"/>
      <c r="AY270" s="189"/>
      <c r="AZ270" s="234"/>
      <c r="BA270" s="235"/>
      <c r="BB270" s="155"/>
      <c r="BC270" s="156"/>
      <c r="BD270" s="156"/>
      <c r="BE270" s="156"/>
      <c r="BF270" s="156"/>
    </row>
    <row r="271" spans="1:58" ht="24.75" customHeight="1">
      <c r="A271" s="957"/>
      <c r="B271" s="973"/>
      <c r="C271" s="899"/>
      <c r="D271" s="899"/>
      <c r="E271" s="899"/>
      <c r="F271" s="899"/>
      <c r="G271" s="899"/>
      <c r="H271" s="899"/>
      <c r="I271" s="899"/>
      <c r="J271" s="899"/>
      <c r="K271" s="899"/>
      <c r="L271" s="899"/>
      <c r="M271" s="899"/>
      <c r="N271" s="899"/>
      <c r="O271" s="899"/>
      <c r="P271" s="191"/>
      <c r="Q271" s="143"/>
      <c r="R271" s="144" t="str">
        <f t="shared" si="53"/>
        <v/>
      </c>
      <c r="S271" s="145"/>
      <c r="T271" s="145"/>
      <c r="U271" s="146" t="str">
        <f t="shared" si="54"/>
        <v/>
      </c>
      <c r="V271" s="145"/>
      <c r="W271" s="145"/>
      <c r="X271" s="145"/>
      <c r="Y271" s="147" t="str">
        <f>IFERROR(IF(AND(R270="Probabilidad",R271="Probabilidad"),(AA270-(+AA270*U271)),IF(R271="Probabilidad",(J267-(+J267*U271)),IF(R271="Impacto",AA270,""))),"")</f>
        <v/>
      </c>
      <c r="Z271" s="148" t="str">
        <f t="shared" si="55"/>
        <v/>
      </c>
      <c r="AA271" s="146" t="str">
        <f t="shared" si="56"/>
        <v/>
      </c>
      <c r="AB271" s="148" t="str">
        <f t="shared" si="57"/>
        <v/>
      </c>
      <c r="AC271" s="146" t="str">
        <f t="shared" si="59"/>
        <v/>
      </c>
      <c r="AD271" s="148" t="str">
        <f t="shared" si="58"/>
        <v/>
      </c>
      <c r="AE271" s="899"/>
      <c r="AF271" s="191"/>
      <c r="AG271" s="189"/>
      <c r="AH271" s="190"/>
      <c r="AI271" s="191"/>
      <c r="AJ271" s="190"/>
      <c r="AK271" s="190"/>
      <c r="AL271" s="190"/>
      <c r="AM271" s="724"/>
      <c r="AN271" s="665"/>
      <c r="AO271" s="655"/>
      <c r="AP271" s="234"/>
      <c r="AQ271" s="235"/>
      <c r="AR271" s="234"/>
      <c r="AS271" s="235"/>
      <c r="AT271" s="189"/>
      <c r="AU271" s="234"/>
      <c r="AV271" s="235"/>
      <c r="AW271" s="234"/>
      <c r="AX271" s="235"/>
      <c r="AY271" s="189"/>
      <c r="AZ271" s="234"/>
      <c r="BA271" s="235"/>
      <c r="BB271" s="155"/>
      <c r="BC271" s="156"/>
      <c r="BD271" s="156"/>
      <c r="BE271" s="156"/>
      <c r="BF271" s="156"/>
    </row>
    <row r="272" spans="1:58" ht="24.75" customHeight="1" thickBot="1">
      <c r="A272" s="958"/>
      <c r="B272" s="974"/>
      <c r="C272" s="953"/>
      <c r="D272" s="953"/>
      <c r="E272" s="953"/>
      <c r="F272" s="953"/>
      <c r="G272" s="953"/>
      <c r="H272" s="953"/>
      <c r="I272" s="953"/>
      <c r="J272" s="953"/>
      <c r="K272" s="953"/>
      <c r="L272" s="953"/>
      <c r="M272" s="953"/>
      <c r="N272" s="953"/>
      <c r="O272" s="953"/>
      <c r="P272" s="202"/>
      <c r="Q272" s="169"/>
      <c r="R272" s="170" t="str">
        <f t="shared" si="53"/>
        <v/>
      </c>
      <c r="S272" s="171"/>
      <c r="T272" s="171"/>
      <c r="U272" s="172" t="str">
        <f t="shared" si="54"/>
        <v/>
      </c>
      <c r="V272" s="171"/>
      <c r="W272" s="171"/>
      <c r="X272" s="171"/>
      <c r="Y272" s="173" t="str">
        <f>IFERROR(IF(AND(R271="Probabilidad",R272="Probabilidad"),(AA271-(+AA271*U272)),IF(R272="Probabilidad",(J267-(+J267*U272)),IF(R272="Impacto",AA271,""))),"")</f>
        <v/>
      </c>
      <c r="Z272" s="174" t="str">
        <f t="shared" si="55"/>
        <v/>
      </c>
      <c r="AA272" s="172" t="str">
        <f t="shared" si="56"/>
        <v/>
      </c>
      <c r="AB272" s="174" t="str">
        <f t="shared" si="57"/>
        <v/>
      </c>
      <c r="AC272" s="172" t="str">
        <f t="shared" si="59"/>
        <v/>
      </c>
      <c r="AD272" s="174" t="str">
        <f t="shared" si="58"/>
        <v/>
      </c>
      <c r="AE272" s="953"/>
      <c r="AF272" s="202"/>
      <c r="AG272" s="172"/>
      <c r="AH272" s="206"/>
      <c r="AI272" s="202"/>
      <c r="AJ272" s="206"/>
      <c r="AK272" s="206"/>
      <c r="AL272" s="195"/>
      <c r="AM272" s="724"/>
      <c r="AN272" s="665"/>
      <c r="AO272" s="655"/>
      <c r="AP272" s="234"/>
      <c r="AQ272" s="235"/>
      <c r="AR272" s="234"/>
      <c r="AS272" s="235"/>
      <c r="AT272" s="189"/>
      <c r="AU272" s="234"/>
      <c r="AV272" s="235"/>
      <c r="AW272" s="234"/>
      <c r="AX272" s="235"/>
      <c r="AY272" s="189"/>
      <c r="AZ272" s="234"/>
      <c r="BA272" s="235"/>
      <c r="BB272" s="155"/>
      <c r="BC272" s="156"/>
      <c r="BD272" s="156"/>
      <c r="BE272" s="156"/>
      <c r="BF272" s="156"/>
    </row>
    <row r="273" spans="1:58" ht="159.75" customHeight="1">
      <c r="A273" s="956">
        <v>31</v>
      </c>
      <c r="B273" s="981" t="s">
        <v>661</v>
      </c>
      <c r="C273" s="982" t="s">
        <v>902</v>
      </c>
      <c r="D273" s="952" t="s">
        <v>1179</v>
      </c>
      <c r="E273" s="952" t="s">
        <v>1180</v>
      </c>
      <c r="F273" s="952" t="s">
        <v>1181</v>
      </c>
      <c r="G273" s="982" t="s">
        <v>824</v>
      </c>
      <c r="H273" s="952">
        <v>501</v>
      </c>
      <c r="I273" s="954" t="str">
        <f>IF(H273&lt;=0,"",IF(H273&lt;=2,"Muy Baja",IF(H273&lt;=24,"Baja",IF(H273&lt;=500,"Media",IF(H273&lt;=5000,"Alta","Muy Alta")))))</f>
        <v>Alta</v>
      </c>
      <c r="J273" s="955">
        <f>IF(I273="","",IF(I273="Muy Baja",0.2,IF(I273="Baja",0.4,IF(I273="Media",0.6,IF(I273="Alta",0.8,IF(I273="Muy Alta",1,))))))</f>
        <v>0.8</v>
      </c>
      <c r="K273" s="979" t="s">
        <v>904</v>
      </c>
      <c r="L273" s="955" t="str">
        <f>IF(NOT(ISERROR(MATCH(K273,'[1]Tabla Impacto'!$B$221:$B$223,0))),'[1]Tabla Impacto'!$F$223&amp;"Por favor no seleccionar los criterios de impacto(Afectación Económica o presupuestal y Pérdida Reputacional)",K273)</f>
        <v xml:space="preserve">     Entre 100 y 500 SMLMV </v>
      </c>
      <c r="M273" s="983" t="str">
        <f>IF(OR(K273='Tabla Impacto'!$C$11,K273='Tabla Impacto'!$D$11),"Leve",IF(OR(K273='Tabla Impacto'!$C$12,K273='Tabla Impacto'!$D$12),"Menor",IF(OR(K273='Tabla Impacto'!$C$13,K273='Tabla Impacto'!$D$13),"Moderado",IF(OR(K273='Tabla Impacto'!$C$14,K273='Tabla Impacto'!$D$14),"Mayor",IF(OR(K273='Tabla Impacto'!$C$15,K273='Tabla Impacto'!$D$15),"Catastrófico","")))))</f>
        <v>Mayor</v>
      </c>
      <c r="N273" s="955">
        <f>IF(M273="","",IF(M273="Leve",0.2,IF(M273="Menor",0.4,IF(M273="Moderado",0.6,IF(M273="Mayor",0.8,IF(M273="Catastrófico",1,))))))</f>
        <v>0.8</v>
      </c>
      <c r="O273" s="954" t="str">
        <f>IF(OR(AND(I273="Muy Baja",M273="Leve"),AND(I273="Muy Baja",M273="Menor"),AND(I273="Baja",M273="Leve")),"Bajo",IF(OR(AND(I273="Muy baja",M273="Moderado"),AND(I273="Baja",M273="Menor"),AND(I273="Baja",M273="Moderado"),AND(I273="Media",M273="Leve"),AND(I273="Media",M273="Menor"),AND(I273="Media",M273="Moderado"),AND(I273="Alta",M273="Leve"),AND(I273="Alta",M273="Menor")),"Moderado",IF(OR(AND(I273="Muy Baja",M273="Mayor"),AND(I273="Baja",M273="Mayor"),AND(I273="Media",M273="Mayor"),AND(I273="Alta",M273="Moderado"),AND(I273="Alta",M273="Mayor"),AND(I273="Muy Alta",M273="Leve"),AND(I273="Muy Alta",M273="Menor"),AND(I273="Muy Alta",M273="Moderado"),AND(I273="Muy Alta",M273="Mayor")),"Alto",IF(OR(AND(I273="Muy Baja",M273="Catastrófico"),AND(I273="Baja",M273="Catastrófico"),AND(I273="Media",M273="Catastrófico"),AND(I273="Alta",M273="Catastrófico"),AND(I273="Muy Alta",M273="Catastrófico")),"Extremo",""))))</f>
        <v>Alto</v>
      </c>
      <c r="P273" s="127">
        <v>1</v>
      </c>
      <c r="Q273" s="126" t="s">
        <v>1182</v>
      </c>
      <c r="R273" s="144" t="str">
        <f t="shared" si="53"/>
        <v>Probabilidad</v>
      </c>
      <c r="S273" s="145" t="s">
        <v>827</v>
      </c>
      <c r="T273" s="145" t="s">
        <v>828</v>
      </c>
      <c r="U273" s="146" t="str">
        <f t="shared" si="54"/>
        <v>30%</v>
      </c>
      <c r="V273" s="145" t="s">
        <v>829</v>
      </c>
      <c r="W273" s="145" t="s">
        <v>830</v>
      </c>
      <c r="X273" s="145" t="s">
        <v>831</v>
      </c>
      <c r="Y273" s="147">
        <f>IFERROR(IF(R273="Probabilidad",(J273-(+J273*U273)),IF(R273="Impacto",J273,"")),"")</f>
        <v>0.56000000000000005</v>
      </c>
      <c r="Z273" s="148" t="str">
        <f t="shared" si="55"/>
        <v>Media</v>
      </c>
      <c r="AA273" s="146">
        <f t="shared" si="56"/>
        <v>0.56000000000000005</v>
      </c>
      <c r="AB273" s="148" t="str">
        <f t="shared" si="57"/>
        <v>Mayor</v>
      </c>
      <c r="AC273" s="146">
        <f>IFERROR(IF(R273="Impacto",(N273-(+N273*U273)),IF(R273="Probabilidad",N273,"")),"")</f>
        <v>0.8</v>
      </c>
      <c r="AD273" s="148" t="str">
        <f t="shared" si="58"/>
        <v>Alto</v>
      </c>
      <c r="AE273" s="963" t="s">
        <v>832</v>
      </c>
      <c r="AF273" s="765" t="s">
        <v>1183</v>
      </c>
      <c r="AG273" s="231">
        <v>0.25</v>
      </c>
      <c r="AH273" s="210" t="s">
        <v>1184</v>
      </c>
      <c r="AI273" s="134" t="s">
        <v>1185</v>
      </c>
      <c r="AJ273" s="240">
        <v>44562</v>
      </c>
      <c r="AK273" s="240">
        <v>44895</v>
      </c>
      <c r="AL273" s="275">
        <v>3</v>
      </c>
      <c r="AM273" s="636" t="s">
        <v>3153</v>
      </c>
      <c r="AN273" s="665" t="s">
        <v>3154</v>
      </c>
      <c r="AO273" s="655" t="s">
        <v>3155</v>
      </c>
      <c r="AP273" s="213">
        <v>44685</v>
      </c>
      <c r="AQ273" s="866" t="s">
        <v>3167</v>
      </c>
      <c r="AR273" s="139"/>
      <c r="AS273" s="137"/>
      <c r="AT273" s="138"/>
      <c r="AU273" s="139"/>
      <c r="AV273" s="137"/>
      <c r="AW273" s="139"/>
      <c r="AX273" s="137"/>
      <c r="AY273" s="138"/>
      <c r="AZ273" s="139"/>
      <c r="BA273" s="137"/>
      <c r="BB273" s="155"/>
      <c r="BC273" s="155"/>
      <c r="BD273" s="156"/>
      <c r="BE273" s="156"/>
      <c r="BF273" s="156"/>
    </row>
    <row r="274" spans="1:58" ht="159.75" customHeight="1" thickBot="1">
      <c r="A274" s="957"/>
      <c r="B274" s="973"/>
      <c r="C274" s="899"/>
      <c r="D274" s="899"/>
      <c r="E274" s="899"/>
      <c r="F274" s="899"/>
      <c r="G274" s="899"/>
      <c r="H274" s="899"/>
      <c r="I274" s="899"/>
      <c r="J274" s="899"/>
      <c r="K274" s="899"/>
      <c r="L274" s="899"/>
      <c r="M274" s="899"/>
      <c r="N274" s="899"/>
      <c r="O274" s="899"/>
      <c r="P274" s="191">
        <v>2</v>
      </c>
      <c r="Q274" s="143" t="s">
        <v>1186</v>
      </c>
      <c r="R274" s="144" t="str">
        <f t="shared" si="53"/>
        <v>Probabilidad</v>
      </c>
      <c r="S274" s="145" t="s">
        <v>827</v>
      </c>
      <c r="T274" s="145" t="s">
        <v>828</v>
      </c>
      <c r="U274" s="146" t="str">
        <f t="shared" si="54"/>
        <v>30%</v>
      </c>
      <c r="V274" s="145" t="s">
        <v>829</v>
      </c>
      <c r="W274" s="145" t="s">
        <v>830</v>
      </c>
      <c r="X274" s="145"/>
      <c r="Y274" s="147">
        <f>IFERROR(IF(AND(R273="Probabilidad",R274="Probabilidad"),(AA273-(+AA273*U274)),IF(R274="Probabilidad",(J273-(+J273*U274)),IF(R274="Impacto",AA273,""))),"")</f>
        <v>0.39200000000000002</v>
      </c>
      <c r="Z274" s="148" t="str">
        <f t="shared" si="55"/>
        <v>Baja</v>
      </c>
      <c r="AA274" s="146">
        <f t="shared" si="56"/>
        <v>0.39200000000000002</v>
      </c>
      <c r="AB274" s="148" t="str">
        <f t="shared" si="57"/>
        <v>Mayor</v>
      </c>
      <c r="AC274" s="146">
        <f>IFERROR(IF(AND(R273="Impacto",R274="Impacto"),(AC273-(+AC273*U274)),IF(R274="Impacto",($N$273-(+$N$273*U274)),IF(R274="Probabilidad",AC273,""))),"")</f>
        <v>0.8</v>
      </c>
      <c r="AD274" s="148" t="str">
        <f t="shared" si="58"/>
        <v>Alto</v>
      </c>
      <c r="AE274" s="899"/>
      <c r="AF274" s="750" t="s">
        <v>1187</v>
      </c>
      <c r="AG274" s="201">
        <v>0.25</v>
      </c>
      <c r="AH274" s="213" t="s">
        <v>1188</v>
      </c>
      <c r="AI274" s="152" t="s">
        <v>1185</v>
      </c>
      <c r="AJ274" s="240">
        <v>44562</v>
      </c>
      <c r="AK274" s="240">
        <v>44895</v>
      </c>
      <c r="AL274" s="226">
        <v>11</v>
      </c>
      <c r="AM274" s="639" t="s">
        <v>3153</v>
      </c>
      <c r="AN274" s="665" t="s">
        <v>3156</v>
      </c>
      <c r="AO274" s="739" t="s">
        <v>3157</v>
      </c>
      <c r="AP274" s="213">
        <v>44685</v>
      </c>
      <c r="AQ274" s="866" t="s">
        <v>3167</v>
      </c>
      <c r="AR274" s="234"/>
      <c r="AS274" s="235"/>
      <c r="AT274" s="189"/>
      <c r="AU274" s="234"/>
      <c r="AV274" s="235"/>
      <c r="AW274" s="234"/>
      <c r="AX274" s="235"/>
      <c r="AY274" s="189"/>
      <c r="AZ274" s="234"/>
      <c r="BA274" s="235"/>
      <c r="BB274" s="155"/>
      <c r="BC274" s="156"/>
      <c r="BD274" s="156"/>
      <c r="BE274" s="156"/>
      <c r="BF274" s="156"/>
    </row>
    <row r="275" spans="1:58" ht="159.75" customHeight="1">
      <c r="A275" s="957"/>
      <c r="B275" s="973"/>
      <c r="C275" s="899"/>
      <c r="D275" s="899"/>
      <c r="E275" s="899"/>
      <c r="F275" s="899"/>
      <c r="G275" s="899"/>
      <c r="H275" s="899"/>
      <c r="I275" s="899"/>
      <c r="J275" s="899"/>
      <c r="K275" s="899"/>
      <c r="L275" s="899"/>
      <c r="M275" s="899"/>
      <c r="N275" s="899"/>
      <c r="O275" s="899"/>
      <c r="P275" s="191">
        <v>3</v>
      </c>
      <c r="Q275" s="143" t="s">
        <v>1189</v>
      </c>
      <c r="R275" s="144" t="str">
        <f t="shared" si="53"/>
        <v>Impacto</v>
      </c>
      <c r="S275" s="145" t="s">
        <v>841</v>
      </c>
      <c r="T275" s="145" t="s">
        <v>828</v>
      </c>
      <c r="U275" s="146" t="str">
        <f t="shared" si="54"/>
        <v>25%</v>
      </c>
      <c r="V275" s="145" t="s">
        <v>829</v>
      </c>
      <c r="W275" s="145" t="s">
        <v>830</v>
      </c>
      <c r="X275" s="145"/>
      <c r="Y275" s="147">
        <f>IFERROR(IF(AND(R274="Probabilidad",R275="Probabilidad"),(AA274-(+AA274*U275)),IF(R275="Probabilidad",(J273-(+J273*U275)),IF(R275="Impacto",AA274,""))),"")</f>
        <v>0.39200000000000002</v>
      </c>
      <c r="Z275" s="148" t="str">
        <f t="shared" si="55"/>
        <v>Baja</v>
      </c>
      <c r="AA275" s="146">
        <f t="shared" si="56"/>
        <v>0.39200000000000002</v>
      </c>
      <c r="AB275" s="148" t="str">
        <f t="shared" si="57"/>
        <v>Moderado</v>
      </c>
      <c r="AC275" s="146">
        <f t="shared" ref="AC275:AC278" si="60">IFERROR(IF(AND(R274="Impacto",R275="Impacto"),(AC274-(+AC274*U275)),IF(AND(R274="Probabilidad",R275="Impacto"),(AC273-(+AC273*U275)),IF(R275="Probabilidad",AC274,""))),"")</f>
        <v>0.60000000000000009</v>
      </c>
      <c r="AD275" s="148" t="str">
        <f t="shared" si="58"/>
        <v>Moderado</v>
      </c>
      <c r="AE275" s="899"/>
      <c r="AF275" s="750" t="s">
        <v>1190</v>
      </c>
      <c r="AG275" s="189">
        <v>0.5</v>
      </c>
      <c r="AH275" s="213" t="s">
        <v>1191</v>
      </c>
      <c r="AI275" s="152" t="s">
        <v>1185</v>
      </c>
      <c r="AJ275" s="240">
        <v>44562</v>
      </c>
      <c r="AK275" s="240">
        <v>44895</v>
      </c>
      <c r="AL275" s="226">
        <v>3</v>
      </c>
      <c r="AM275" s="639" t="s">
        <v>3153</v>
      </c>
      <c r="AN275" s="665" t="s">
        <v>3158</v>
      </c>
      <c r="AO275" s="739" t="s">
        <v>3159</v>
      </c>
      <c r="AP275" s="213">
        <v>44685</v>
      </c>
      <c r="AQ275" s="866" t="s">
        <v>3167</v>
      </c>
      <c r="AR275" s="234"/>
      <c r="AS275" s="235"/>
      <c r="AT275" s="189"/>
      <c r="AU275" s="234"/>
      <c r="AV275" s="235"/>
      <c r="AW275" s="234"/>
      <c r="AX275" s="235"/>
      <c r="AY275" s="189"/>
      <c r="AZ275" s="234"/>
      <c r="BA275" s="235"/>
      <c r="BB275" s="155"/>
      <c r="BC275" s="156"/>
      <c r="BD275" s="156"/>
      <c r="BE275" s="156"/>
      <c r="BF275" s="156"/>
    </row>
    <row r="276" spans="1:58" ht="22.5" customHeight="1">
      <c r="A276" s="957"/>
      <c r="B276" s="973"/>
      <c r="C276" s="899"/>
      <c r="D276" s="899"/>
      <c r="E276" s="899"/>
      <c r="F276" s="899"/>
      <c r="G276" s="899"/>
      <c r="H276" s="899"/>
      <c r="I276" s="899"/>
      <c r="J276" s="899"/>
      <c r="K276" s="899"/>
      <c r="L276" s="899"/>
      <c r="M276" s="899"/>
      <c r="N276" s="899"/>
      <c r="O276" s="899"/>
      <c r="P276" s="191"/>
      <c r="Q276" s="143"/>
      <c r="R276" s="144" t="str">
        <f t="shared" si="53"/>
        <v/>
      </c>
      <c r="S276" s="145"/>
      <c r="T276" s="145"/>
      <c r="U276" s="146" t="str">
        <f t="shared" si="54"/>
        <v/>
      </c>
      <c r="V276" s="145"/>
      <c r="W276" s="145"/>
      <c r="X276" s="145"/>
      <c r="Y276" s="147" t="str">
        <f>IFERROR(IF(AND(R275="Probabilidad",R276="Probabilidad"),(AA275-(+AA275*U276)),IF(R276="Probabilidad",(J273-(+J273*U276)),IF(R276="Impacto",AA275,""))),"")</f>
        <v/>
      </c>
      <c r="Z276" s="148" t="str">
        <f t="shared" si="55"/>
        <v/>
      </c>
      <c r="AA276" s="146" t="str">
        <f t="shared" si="56"/>
        <v/>
      </c>
      <c r="AB276" s="148" t="str">
        <f t="shared" si="57"/>
        <v/>
      </c>
      <c r="AC276" s="146" t="str">
        <f t="shared" si="60"/>
        <v/>
      </c>
      <c r="AD276" s="148" t="str">
        <f t="shared" si="58"/>
        <v/>
      </c>
      <c r="AE276" s="899"/>
      <c r="AF276" s="191"/>
      <c r="AG276" s="189"/>
      <c r="AH276" s="190"/>
      <c r="AI276" s="191"/>
      <c r="AJ276" s="190"/>
      <c r="AK276" s="190"/>
      <c r="AL276" s="190"/>
      <c r="AM276" s="724"/>
      <c r="AN276" s="665"/>
      <c r="AO276" s="655"/>
      <c r="AP276" s="234"/>
      <c r="AQ276" s="235"/>
      <c r="AR276" s="234"/>
      <c r="AS276" s="235"/>
      <c r="AT276" s="189"/>
      <c r="AU276" s="234"/>
      <c r="AV276" s="235"/>
      <c r="AW276" s="234"/>
      <c r="AX276" s="235"/>
      <c r="AY276" s="189"/>
      <c r="AZ276" s="234"/>
      <c r="BA276" s="235"/>
      <c r="BB276" s="155"/>
      <c r="BC276" s="156"/>
      <c r="BD276" s="156"/>
      <c r="BE276" s="156"/>
      <c r="BF276" s="156"/>
    </row>
    <row r="277" spans="1:58" ht="22.5" customHeight="1">
      <c r="A277" s="957"/>
      <c r="B277" s="973"/>
      <c r="C277" s="899"/>
      <c r="D277" s="899"/>
      <c r="E277" s="899"/>
      <c r="F277" s="899"/>
      <c r="G277" s="899"/>
      <c r="H277" s="899"/>
      <c r="I277" s="899"/>
      <c r="J277" s="899"/>
      <c r="K277" s="899"/>
      <c r="L277" s="899"/>
      <c r="M277" s="899"/>
      <c r="N277" s="899"/>
      <c r="O277" s="899"/>
      <c r="P277" s="191"/>
      <c r="Q277" s="143"/>
      <c r="R277" s="144" t="str">
        <f t="shared" si="53"/>
        <v/>
      </c>
      <c r="S277" s="145"/>
      <c r="T277" s="145"/>
      <c r="U277" s="146" t="str">
        <f t="shared" si="54"/>
        <v/>
      </c>
      <c r="V277" s="145"/>
      <c r="W277" s="145"/>
      <c r="X277" s="145"/>
      <c r="Y277" s="147" t="str">
        <f>IFERROR(IF(AND(R276="Probabilidad",R277="Probabilidad"),(AA276-(+AA276*U277)),IF(R277="Probabilidad",(J273-(+J273*U277)),IF(R277="Impacto",AA276,""))),"")</f>
        <v/>
      </c>
      <c r="Z277" s="148" t="str">
        <f t="shared" si="55"/>
        <v/>
      </c>
      <c r="AA277" s="146" t="str">
        <f t="shared" si="56"/>
        <v/>
      </c>
      <c r="AB277" s="148" t="str">
        <f t="shared" si="57"/>
        <v/>
      </c>
      <c r="AC277" s="146" t="str">
        <f t="shared" si="60"/>
        <v/>
      </c>
      <c r="AD277" s="148" t="str">
        <f t="shared" si="58"/>
        <v/>
      </c>
      <c r="AE277" s="899"/>
      <c r="AF277" s="191"/>
      <c r="AG277" s="189"/>
      <c r="AH277" s="190"/>
      <c r="AI277" s="191"/>
      <c r="AJ277" s="190"/>
      <c r="AK277" s="190"/>
      <c r="AL277" s="190"/>
      <c r="AM277" s="724"/>
      <c r="AN277" s="665"/>
      <c r="AO277" s="655"/>
      <c r="AP277" s="234"/>
      <c r="AQ277" s="235"/>
      <c r="AR277" s="234"/>
      <c r="AS277" s="235"/>
      <c r="AT277" s="189"/>
      <c r="AU277" s="234"/>
      <c r="AV277" s="235"/>
      <c r="AW277" s="234"/>
      <c r="AX277" s="235"/>
      <c r="AY277" s="189"/>
      <c r="AZ277" s="234"/>
      <c r="BA277" s="235"/>
      <c r="BB277" s="155"/>
      <c r="BC277" s="156"/>
      <c r="BD277" s="156"/>
      <c r="BE277" s="156"/>
      <c r="BF277" s="156"/>
    </row>
    <row r="278" spans="1:58" ht="22.5" customHeight="1" thickBot="1">
      <c r="A278" s="958"/>
      <c r="B278" s="974"/>
      <c r="C278" s="953"/>
      <c r="D278" s="953"/>
      <c r="E278" s="953"/>
      <c r="F278" s="953"/>
      <c r="G278" s="953"/>
      <c r="H278" s="953"/>
      <c r="I278" s="953"/>
      <c r="J278" s="953"/>
      <c r="K278" s="953"/>
      <c r="L278" s="953"/>
      <c r="M278" s="953"/>
      <c r="N278" s="953"/>
      <c r="O278" s="953"/>
      <c r="P278" s="202"/>
      <c r="Q278" s="169"/>
      <c r="R278" s="170" t="str">
        <f t="shared" si="53"/>
        <v/>
      </c>
      <c r="S278" s="171"/>
      <c r="T278" s="171"/>
      <c r="U278" s="172" t="str">
        <f t="shared" si="54"/>
        <v/>
      </c>
      <c r="V278" s="171"/>
      <c r="W278" s="171"/>
      <c r="X278" s="171"/>
      <c r="Y278" s="173" t="str">
        <f>IFERROR(IF(AND(R277="Probabilidad",R278="Probabilidad"),(AA277-(+AA277*U278)),IF(R278="Probabilidad",(J273-(+J273*U278)),IF(R278="Impacto",AA277,""))),"")</f>
        <v/>
      </c>
      <c r="Z278" s="174" t="str">
        <f t="shared" si="55"/>
        <v/>
      </c>
      <c r="AA278" s="172" t="str">
        <f t="shared" si="56"/>
        <v/>
      </c>
      <c r="AB278" s="174" t="str">
        <f t="shared" si="57"/>
        <v/>
      </c>
      <c r="AC278" s="172" t="str">
        <f t="shared" si="60"/>
        <v/>
      </c>
      <c r="AD278" s="174" t="str">
        <f t="shared" si="58"/>
        <v/>
      </c>
      <c r="AE278" s="953"/>
      <c r="AF278" s="202"/>
      <c r="AG278" s="172"/>
      <c r="AH278" s="206"/>
      <c r="AI278" s="202"/>
      <c r="AJ278" s="206"/>
      <c r="AK278" s="206"/>
      <c r="AL278" s="195"/>
      <c r="AM278" s="724"/>
      <c r="AN278" s="665"/>
      <c r="AO278" s="655"/>
      <c r="AP278" s="234"/>
      <c r="AQ278" s="235"/>
      <c r="AR278" s="234"/>
      <c r="AS278" s="235"/>
      <c r="AT278" s="189"/>
      <c r="AU278" s="234"/>
      <c r="AV278" s="235"/>
      <c r="AW278" s="234"/>
      <c r="AX278" s="235"/>
      <c r="AY278" s="189"/>
      <c r="AZ278" s="234"/>
      <c r="BA278" s="235"/>
      <c r="BB278" s="155"/>
      <c r="BC278" s="156"/>
      <c r="BD278" s="156"/>
      <c r="BE278" s="156"/>
      <c r="BF278" s="156"/>
    </row>
    <row r="279" spans="1:58" ht="159.75" customHeight="1">
      <c r="A279" s="956">
        <v>32</v>
      </c>
      <c r="B279" s="981" t="s">
        <v>661</v>
      </c>
      <c r="C279" s="982" t="s">
        <v>902</v>
      </c>
      <c r="D279" s="952" t="s">
        <v>1192</v>
      </c>
      <c r="E279" s="952" t="s">
        <v>1193</v>
      </c>
      <c r="F279" s="952" t="s">
        <v>1194</v>
      </c>
      <c r="G279" s="982" t="s">
        <v>824</v>
      </c>
      <c r="H279" s="952">
        <v>503</v>
      </c>
      <c r="I279" s="954" t="str">
        <f>IF(H279&lt;=0,"",IF(H279&lt;=2,"Muy Baja",IF(H279&lt;=24,"Baja",IF(H279&lt;=500,"Media",IF(H279&lt;=5000,"Alta","Muy Alta")))))</f>
        <v>Alta</v>
      </c>
      <c r="J279" s="955">
        <f>IF(I279="","",IF(I279="Muy Baja",0.2,IF(I279="Baja",0.4,IF(I279="Media",0.6,IF(I279="Alta",0.8,IF(I279="Muy Alta",1,))))))</f>
        <v>0.8</v>
      </c>
      <c r="K279" s="979" t="s">
        <v>1135</v>
      </c>
      <c r="L279" s="955" t="str">
        <f>IF(NOT(ISERROR(MATCH(K279,'[1]Tabla Impacto'!$B$221:$B$223,0))),'[1]Tabla Impacto'!$F$223&amp;"Por favor no seleccionar los criterios de impacto(Afectación Económica o presupuestal y Pérdida Reputacional)",K279)</f>
        <v xml:space="preserve">     Entre 50 y 100 SMLMV </v>
      </c>
      <c r="M279" s="983" t="str">
        <f>IF(OR(K279='Tabla Impacto'!$C$11,K279='Tabla Impacto'!$D$11),"Leve",IF(OR(K279='Tabla Impacto'!$C$12,K279='Tabla Impacto'!$D$12),"Menor",IF(OR(K279='Tabla Impacto'!$C$13,K279='Tabla Impacto'!$D$13),"Moderado",IF(OR(K279='Tabla Impacto'!$C$14,K279='Tabla Impacto'!$D$14),"Mayor",IF(OR(K279='Tabla Impacto'!$C$15,K279='Tabla Impacto'!$D$15),"Catastrófico","")))))</f>
        <v>Moderado</v>
      </c>
      <c r="N279" s="955">
        <f>IF(M279="","",IF(M279="Leve",0.2,IF(M279="Menor",0.4,IF(M279="Moderado",0.6,IF(M279="Mayor",0.8,IF(M279="Catastrófico",1,))))))</f>
        <v>0.6</v>
      </c>
      <c r="O279" s="954" t="str">
        <f>IF(OR(AND(I279="Muy Baja",M279="Leve"),AND(I279="Muy Baja",M279="Menor"),AND(I279="Baja",M279="Leve")),"Bajo",IF(OR(AND(I279="Muy baja",M279="Moderado"),AND(I279="Baja",M279="Menor"),AND(I279="Baja",M279="Moderado"),AND(I279="Media",M279="Leve"),AND(I279="Media",M279="Menor"),AND(I279="Media",M279="Moderado"),AND(I279="Alta",M279="Leve"),AND(I279="Alta",M279="Menor")),"Moderado",IF(OR(AND(I279="Muy Baja",M279="Mayor"),AND(I279="Baja",M279="Mayor"),AND(I279="Media",M279="Mayor"),AND(I279="Alta",M279="Moderado"),AND(I279="Alta",M279="Mayor"),AND(I279="Muy Alta",M279="Leve"),AND(I279="Muy Alta",M279="Menor"),AND(I279="Muy Alta",M279="Moderado"),AND(I279="Muy Alta",M279="Mayor")),"Alto",IF(OR(AND(I279="Muy Baja",M279="Catastrófico"),AND(I279="Baja",M279="Catastrófico"),AND(I279="Media",M279="Catastrófico"),AND(I279="Alta",M279="Catastrófico"),AND(I279="Muy Alta",M279="Catastrófico")),"Extremo",""))))</f>
        <v>Alto</v>
      </c>
      <c r="P279" s="127">
        <v>1</v>
      </c>
      <c r="Q279" s="126" t="s">
        <v>1195</v>
      </c>
      <c r="R279" s="144" t="str">
        <f t="shared" si="53"/>
        <v>Probabilidad</v>
      </c>
      <c r="S279" s="145" t="s">
        <v>827</v>
      </c>
      <c r="T279" s="145" t="s">
        <v>828</v>
      </c>
      <c r="U279" s="146" t="str">
        <f t="shared" si="54"/>
        <v>30%</v>
      </c>
      <c r="V279" s="145" t="s">
        <v>829</v>
      </c>
      <c r="W279" s="145" t="s">
        <v>830</v>
      </c>
      <c r="X279" s="145" t="s">
        <v>831</v>
      </c>
      <c r="Y279" s="147">
        <f>IFERROR(IF(R279="Probabilidad",(J279-(+J279*U279)),IF(R279="Impacto",J279,"")),"")</f>
        <v>0.56000000000000005</v>
      </c>
      <c r="Z279" s="148" t="str">
        <f t="shared" si="55"/>
        <v>Media</v>
      </c>
      <c r="AA279" s="146">
        <f t="shared" si="56"/>
        <v>0.56000000000000005</v>
      </c>
      <c r="AB279" s="148" t="str">
        <f t="shared" si="57"/>
        <v>Moderado</v>
      </c>
      <c r="AC279" s="146">
        <f>IFERROR(IF(R279="Impacto",(N279-(+N279*U279)),IF(R279="Probabilidad",N279,"")),"")</f>
        <v>0.6</v>
      </c>
      <c r="AD279" s="148" t="str">
        <f t="shared" si="58"/>
        <v>Moderado</v>
      </c>
      <c r="AE279" s="963" t="s">
        <v>832</v>
      </c>
      <c r="AF279" s="766" t="s">
        <v>1196</v>
      </c>
      <c r="AG279" s="129">
        <v>0.33</v>
      </c>
      <c r="AH279" s="210" t="s">
        <v>1197</v>
      </c>
      <c r="AI279" s="134" t="s">
        <v>1124</v>
      </c>
      <c r="AJ279" s="276">
        <v>44562</v>
      </c>
      <c r="AK279" s="276">
        <v>44895</v>
      </c>
      <c r="AL279" s="275">
        <v>11</v>
      </c>
      <c r="AM279" s="724" t="s">
        <v>3160</v>
      </c>
      <c r="AN279" s="665" t="s">
        <v>3161</v>
      </c>
      <c r="AO279" s="734" t="s">
        <v>3162</v>
      </c>
      <c r="AP279" s="213">
        <v>44685</v>
      </c>
      <c r="AQ279" s="866" t="s">
        <v>3167</v>
      </c>
      <c r="AR279" s="139"/>
      <c r="AS279" s="137"/>
      <c r="AT279" s="138"/>
      <c r="AU279" s="139"/>
      <c r="AV279" s="137"/>
      <c r="AW279" s="139"/>
      <c r="AX279" s="137"/>
      <c r="AY279" s="138"/>
      <c r="AZ279" s="139"/>
      <c r="BA279" s="137"/>
      <c r="BB279" s="155"/>
      <c r="BC279" s="155"/>
      <c r="BD279" s="156"/>
      <c r="BE279" s="156"/>
      <c r="BF279" s="156"/>
    </row>
    <row r="280" spans="1:58" ht="159.75" customHeight="1">
      <c r="A280" s="957"/>
      <c r="B280" s="973"/>
      <c r="C280" s="899"/>
      <c r="D280" s="899"/>
      <c r="E280" s="899"/>
      <c r="F280" s="899"/>
      <c r="G280" s="899"/>
      <c r="H280" s="899"/>
      <c r="I280" s="899"/>
      <c r="J280" s="899"/>
      <c r="K280" s="899"/>
      <c r="L280" s="899"/>
      <c r="M280" s="899"/>
      <c r="N280" s="899"/>
      <c r="O280" s="899"/>
      <c r="P280" s="191">
        <v>2</v>
      </c>
      <c r="Q280" s="143" t="s">
        <v>1198</v>
      </c>
      <c r="R280" s="144" t="str">
        <f t="shared" si="53"/>
        <v>Impacto</v>
      </c>
      <c r="S280" s="145" t="s">
        <v>841</v>
      </c>
      <c r="T280" s="145" t="s">
        <v>828</v>
      </c>
      <c r="U280" s="146" t="str">
        <f t="shared" si="54"/>
        <v>25%</v>
      </c>
      <c r="V280" s="145" t="s">
        <v>829</v>
      </c>
      <c r="W280" s="145" t="s">
        <v>830</v>
      </c>
      <c r="X280" s="145" t="s">
        <v>831</v>
      </c>
      <c r="Y280" s="147">
        <f>IFERROR(IF(AND(R279="Probabilidad",R280="Probabilidad"),(AA279-(+AA279*U280)),IF(R280="Probabilidad",(J279-(+J279*U280)),IF(R280="Impacto",AA279,""))),"")</f>
        <v>0.56000000000000005</v>
      </c>
      <c r="Z280" s="148" t="str">
        <f t="shared" si="55"/>
        <v>Media</v>
      </c>
      <c r="AA280" s="146">
        <f t="shared" si="56"/>
        <v>0.56000000000000005</v>
      </c>
      <c r="AB280" s="148" t="str">
        <f t="shared" si="57"/>
        <v>Moderado</v>
      </c>
      <c r="AC280" s="146">
        <f>IFERROR(IF(AND(R279="Impacto",R280="Impacto"),(AC279-(+AC279*U280)),IF(R280="Impacto",($N$279-(+$N$279*U280)),IF(R280="Probabilidad",AC279,""))),"")</f>
        <v>0.44999999999999996</v>
      </c>
      <c r="AD280" s="148" t="str">
        <f t="shared" si="58"/>
        <v>Moderado</v>
      </c>
      <c r="AE280" s="899"/>
      <c r="AF280" s="750" t="s">
        <v>1199</v>
      </c>
      <c r="AG280" s="189">
        <v>0.33</v>
      </c>
      <c r="AH280" s="213" t="s">
        <v>1200</v>
      </c>
      <c r="AI280" s="152" t="s">
        <v>1124</v>
      </c>
      <c r="AJ280" s="277">
        <v>44562</v>
      </c>
      <c r="AK280" s="277">
        <v>44895</v>
      </c>
      <c r="AL280" s="226">
        <v>11</v>
      </c>
      <c r="AM280" s="724" t="s">
        <v>3160</v>
      </c>
      <c r="AN280" s="665" t="s">
        <v>3163</v>
      </c>
      <c r="AO280" s="737" t="s">
        <v>2686</v>
      </c>
      <c r="AP280" s="213">
        <v>44685</v>
      </c>
      <c r="AQ280" s="866" t="s">
        <v>3167</v>
      </c>
      <c r="AR280" s="234"/>
      <c r="AS280" s="235"/>
      <c r="AT280" s="189"/>
      <c r="AU280" s="234"/>
      <c r="AV280" s="235"/>
      <c r="AW280" s="234"/>
      <c r="AX280" s="235"/>
      <c r="AY280" s="189"/>
      <c r="AZ280" s="234"/>
      <c r="BA280" s="235"/>
      <c r="BB280" s="155"/>
      <c r="BC280" s="156"/>
      <c r="BD280" s="156"/>
      <c r="BE280" s="156"/>
      <c r="BF280" s="156"/>
    </row>
    <row r="281" spans="1:58" ht="105" customHeight="1" thickBot="1">
      <c r="A281" s="957"/>
      <c r="B281" s="973"/>
      <c r="C281" s="899"/>
      <c r="D281" s="899"/>
      <c r="E281" s="899"/>
      <c r="F281" s="899"/>
      <c r="G281" s="899"/>
      <c r="H281" s="899"/>
      <c r="I281" s="899"/>
      <c r="J281" s="899"/>
      <c r="K281" s="899"/>
      <c r="L281" s="899"/>
      <c r="M281" s="899"/>
      <c r="N281" s="899"/>
      <c r="O281" s="899"/>
      <c r="P281" s="191"/>
      <c r="Q281" s="143"/>
      <c r="R281" s="144" t="str">
        <f t="shared" si="53"/>
        <v/>
      </c>
      <c r="S281" s="145"/>
      <c r="T281" s="145"/>
      <c r="U281" s="146" t="str">
        <f t="shared" si="54"/>
        <v/>
      </c>
      <c r="V281" s="145"/>
      <c r="W281" s="145"/>
      <c r="X281" s="145"/>
      <c r="Y281" s="147" t="str">
        <f>IFERROR(IF(AND(R280="Probabilidad",R281="Probabilidad"),(AA280-(+AA280*U281)),IF(R281="Probabilidad",(J279-(+J279*U281)),IF(R281="Impacto",AA280,""))),"")</f>
        <v/>
      </c>
      <c r="Z281" s="148" t="str">
        <f t="shared" si="55"/>
        <v/>
      </c>
      <c r="AA281" s="146" t="str">
        <f t="shared" si="56"/>
        <v/>
      </c>
      <c r="AB281" s="148" t="str">
        <f t="shared" si="57"/>
        <v/>
      </c>
      <c r="AC281" s="146" t="str">
        <f t="shared" ref="AC281:AC284" si="61">IFERROR(IF(AND(R280="Impacto",R281="Impacto"),(AC280-(+AC280*U281)),IF(AND(R280="Probabilidad",R281="Impacto"),(AC279-(+AC279*U281)),IF(R281="Probabilidad",AC280,""))),"")</f>
        <v/>
      </c>
      <c r="AD281" s="148" t="str">
        <f t="shared" si="58"/>
        <v/>
      </c>
      <c r="AE281" s="899"/>
      <c r="AF281" s="750" t="s">
        <v>1201</v>
      </c>
      <c r="AG281" s="189">
        <v>0.34</v>
      </c>
      <c r="AH281" s="213" t="s">
        <v>1202</v>
      </c>
      <c r="AI281" s="152" t="s">
        <v>1124</v>
      </c>
      <c r="AJ281" s="277">
        <v>44562</v>
      </c>
      <c r="AK281" s="277">
        <v>44895</v>
      </c>
      <c r="AL281" s="278">
        <v>11</v>
      </c>
      <c r="AM281" s="724" t="s">
        <v>3164</v>
      </c>
      <c r="AN281" s="665" t="s">
        <v>3165</v>
      </c>
      <c r="AO281" s="737" t="s">
        <v>2687</v>
      </c>
      <c r="AP281" s="213">
        <v>44685</v>
      </c>
      <c r="AQ281" s="866" t="s">
        <v>3167</v>
      </c>
      <c r="AR281" s="234"/>
      <c r="AS281" s="235"/>
      <c r="AT281" s="189"/>
      <c r="AU281" s="234"/>
      <c r="AV281" s="235"/>
      <c r="AW281" s="234"/>
      <c r="AX281" s="235"/>
      <c r="AY281" s="189"/>
      <c r="AZ281" s="234"/>
      <c r="BA281" s="235"/>
      <c r="BB281" s="155"/>
      <c r="BC281" s="156"/>
      <c r="BD281" s="156"/>
      <c r="BE281" s="156"/>
      <c r="BF281" s="156"/>
    </row>
    <row r="282" spans="1:58" ht="27" customHeight="1">
      <c r="A282" s="957"/>
      <c r="B282" s="973"/>
      <c r="C282" s="899"/>
      <c r="D282" s="899"/>
      <c r="E282" s="899"/>
      <c r="F282" s="899"/>
      <c r="G282" s="899"/>
      <c r="H282" s="899"/>
      <c r="I282" s="899"/>
      <c r="J282" s="899"/>
      <c r="K282" s="899"/>
      <c r="L282" s="899"/>
      <c r="M282" s="899"/>
      <c r="N282" s="899"/>
      <c r="O282" s="899"/>
      <c r="P282" s="191"/>
      <c r="Q282" s="143"/>
      <c r="R282" s="144" t="str">
        <f t="shared" si="53"/>
        <v/>
      </c>
      <c r="S282" s="145"/>
      <c r="T282" s="145"/>
      <c r="U282" s="146" t="str">
        <f t="shared" si="54"/>
        <v/>
      </c>
      <c r="V282" s="145"/>
      <c r="W282" s="145"/>
      <c r="X282" s="145"/>
      <c r="Y282" s="147" t="str">
        <f>IFERROR(IF(AND(R281="Probabilidad",R282="Probabilidad"),(AA281-(+AA281*U282)),IF(R282="Probabilidad",(J279-(+J279*U282)),IF(R282="Impacto",AA281,""))),"")</f>
        <v/>
      </c>
      <c r="Z282" s="148" t="str">
        <f t="shared" si="55"/>
        <v/>
      </c>
      <c r="AA282" s="146" t="str">
        <f t="shared" si="56"/>
        <v/>
      </c>
      <c r="AB282" s="148" t="str">
        <f t="shared" si="57"/>
        <v/>
      </c>
      <c r="AC282" s="146" t="str">
        <f t="shared" si="61"/>
        <v/>
      </c>
      <c r="AD282" s="148" t="str">
        <f t="shared" si="58"/>
        <v/>
      </c>
      <c r="AE282" s="899"/>
      <c r="AF282" s="191"/>
      <c r="AG282" s="189"/>
      <c r="AH282" s="190"/>
      <c r="AI282" s="191"/>
      <c r="AJ282" s="190"/>
      <c r="AK282" s="190"/>
      <c r="AL282" s="190"/>
      <c r="AM282" s="724"/>
      <c r="AN282" s="665"/>
      <c r="AO282" s="655"/>
      <c r="AP282" s="234"/>
      <c r="AQ282" s="235"/>
      <c r="AR282" s="234"/>
      <c r="AS282" s="235"/>
      <c r="AT282" s="189"/>
      <c r="AU282" s="234"/>
      <c r="AV282" s="235"/>
      <c r="AW282" s="234"/>
      <c r="AX282" s="235"/>
      <c r="AY282" s="189"/>
      <c r="AZ282" s="234"/>
      <c r="BA282" s="235"/>
      <c r="BB282" s="155"/>
      <c r="BC282" s="156"/>
      <c r="BD282" s="156"/>
      <c r="BE282" s="156"/>
      <c r="BF282" s="156"/>
    </row>
    <row r="283" spans="1:58" ht="27" customHeight="1">
      <c r="A283" s="957"/>
      <c r="B283" s="973"/>
      <c r="C283" s="899"/>
      <c r="D283" s="899"/>
      <c r="E283" s="899"/>
      <c r="F283" s="899"/>
      <c r="G283" s="899"/>
      <c r="H283" s="899"/>
      <c r="I283" s="899"/>
      <c r="J283" s="899"/>
      <c r="K283" s="899"/>
      <c r="L283" s="899"/>
      <c r="M283" s="899"/>
      <c r="N283" s="899"/>
      <c r="O283" s="899"/>
      <c r="P283" s="191"/>
      <c r="Q283" s="143"/>
      <c r="R283" s="144" t="str">
        <f t="shared" si="53"/>
        <v/>
      </c>
      <c r="S283" s="145"/>
      <c r="T283" s="145"/>
      <c r="U283" s="146" t="str">
        <f t="shared" si="54"/>
        <v/>
      </c>
      <c r="V283" s="145"/>
      <c r="W283" s="145"/>
      <c r="X283" s="145"/>
      <c r="Y283" s="147" t="str">
        <f>IFERROR(IF(AND(R282="Probabilidad",R283="Probabilidad"),(AA282-(+AA282*U283)),IF(R283="Probabilidad",(J279-(+J279*U283)),IF(R283="Impacto",AA282,""))),"")</f>
        <v/>
      </c>
      <c r="Z283" s="148" t="str">
        <f t="shared" si="55"/>
        <v/>
      </c>
      <c r="AA283" s="146" t="str">
        <f t="shared" si="56"/>
        <v/>
      </c>
      <c r="AB283" s="148" t="str">
        <f t="shared" si="57"/>
        <v/>
      </c>
      <c r="AC283" s="146" t="str">
        <f t="shared" si="61"/>
        <v/>
      </c>
      <c r="AD283" s="148" t="str">
        <f t="shared" si="58"/>
        <v/>
      </c>
      <c r="AE283" s="899"/>
      <c r="AF283" s="191"/>
      <c r="AG283" s="189"/>
      <c r="AH283" s="190"/>
      <c r="AI283" s="191"/>
      <c r="AJ283" s="190"/>
      <c r="AK283" s="190"/>
      <c r="AL283" s="190"/>
      <c r="AM283" s="724"/>
      <c r="AN283" s="665"/>
      <c r="AO283" s="655"/>
      <c r="AP283" s="234"/>
      <c r="AQ283" s="235"/>
      <c r="AR283" s="234"/>
      <c r="AS283" s="235"/>
      <c r="AT283" s="189"/>
      <c r="AU283" s="234"/>
      <c r="AV283" s="235"/>
      <c r="AW283" s="234"/>
      <c r="AX283" s="235"/>
      <c r="AY283" s="189"/>
      <c r="AZ283" s="234"/>
      <c r="BA283" s="235"/>
      <c r="BB283" s="155"/>
      <c r="BC283" s="156"/>
      <c r="BD283" s="156"/>
      <c r="BE283" s="156"/>
      <c r="BF283" s="156"/>
    </row>
    <row r="284" spans="1:58" ht="27" customHeight="1" thickBot="1">
      <c r="A284" s="958"/>
      <c r="B284" s="974"/>
      <c r="C284" s="953"/>
      <c r="D284" s="953"/>
      <c r="E284" s="953"/>
      <c r="F284" s="953"/>
      <c r="G284" s="953"/>
      <c r="H284" s="953"/>
      <c r="I284" s="953"/>
      <c r="J284" s="953"/>
      <c r="K284" s="953"/>
      <c r="L284" s="953"/>
      <c r="M284" s="953"/>
      <c r="N284" s="953"/>
      <c r="O284" s="953"/>
      <c r="P284" s="202"/>
      <c r="Q284" s="169"/>
      <c r="R284" s="170" t="str">
        <f t="shared" si="53"/>
        <v/>
      </c>
      <c r="S284" s="171"/>
      <c r="T284" s="171"/>
      <c r="U284" s="172" t="str">
        <f t="shared" si="54"/>
        <v/>
      </c>
      <c r="V284" s="171"/>
      <c r="W284" s="171"/>
      <c r="X284" s="171"/>
      <c r="Y284" s="173" t="str">
        <f>IFERROR(IF(AND(R283="Probabilidad",R284="Probabilidad"),(AA283-(+AA283*U284)),IF(R284="Probabilidad",(J279-(+J279*U284)),IF(R284="Impacto",AA283,""))),"")</f>
        <v/>
      </c>
      <c r="Z284" s="174" t="str">
        <f t="shared" si="55"/>
        <v/>
      </c>
      <c r="AA284" s="172" t="str">
        <f t="shared" si="56"/>
        <v/>
      </c>
      <c r="AB284" s="174" t="str">
        <f t="shared" si="57"/>
        <v/>
      </c>
      <c r="AC284" s="172" t="str">
        <f t="shared" si="61"/>
        <v/>
      </c>
      <c r="AD284" s="174" t="str">
        <f t="shared" si="58"/>
        <v/>
      </c>
      <c r="AE284" s="953"/>
      <c r="AF284" s="202"/>
      <c r="AG284" s="172"/>
      <c r="AH284" s="206"/>
      <c r="AI284" s="202"/>
      <c r="AJ284" s="206"/>
      <c r="AK284" s="206"/>
      <c r="AL284" s="195"/>
      <c r="AM284" s="724"/>
      <c r="AN284" s="665"/>
      <c r="AO284" s="655"/>
      <c r="AP284" s="234"/>
      <c r="AQ284" s="235"/>
      <c r="AR284" s="234"/>
      <c r="AS284" s="235"/>
      <c r="AT284" s="189"/>
      <c r="AU284" s="234"/>
      <c r="AV284" s="235"/>
      <c r="AW284" s="234"/>
      <c r="AX284" s="235"/>
      <c r="AY284" s="189"/>
      <c r="AZ284" s="234"/>
      <c r="BA284" s="235"/>
      <c r="BB284" s="155"/>
      <c r="BC284" s="156"/>
      <c r="BD284" s="156"/>
      <c r="BE284" s="156"/>
      <c r="BF284" s="156"/>
    </row>
    <row r="285" spans="1:58" ht="159.75" customHeight="1">
      <c r="A285" s="956">
        <v>33</v>
      </c>
      <c r="B285" s="981" t="s">
        <v>661</v>
      </c>
      <c r="C285" s="982" t="s">
        <v>902</v>
      </c>
      <c r="D285" s="952" t="s">
        <v>1203</v>
      </c>
      <c r="E285" s="952" t="s">
        <v>1204</v>
      </c>
      <c r="F285" s="952" t="s">
        <v>1172</v>
      </c>
      <c r="G285" s="982" t="s">
        <v>824</v>
      </c>
      <c r="H285" s="952">
        <v>24</v>
      </c>
      <c r="I285" s="954" t="str">
        <f>IF(H285&lt;=0,"",IF(H285&lt;=2,"Muy Baja",IF(H285&lt;=24,"Baja",IF(H285&lt;=500,"Media",IF(H285&lt;=5000,"Alta","Muy Alta")))))</f>
        <v>Baja</v>
      </c>
      <c r="J285" s="955">
        <f>IF(I285="","",IF(I285="Muy Baja",0.2,IF(I285="Baja",0.4,IF(I285="Media",0.6,IF(I285="Alta",0.8,IF(I285="Muy Alta",1,))))))</f>
        <v>0.4</v>
      </c>
      <c r="K285" s="979" t="s">
        <v>923</v>
      </c>
      <c r="L285" s="955" t="str">
        <f>IF(NOT(ISERROR(MATCH(K285,'[1]Tabla Impacto'!$B$221:$B$223,0))),'[1]Tabla Impacto'!$F$223&amp;"Por favor no seleccionar los criterios de impacto(Afectación Económica o presupuestal y Pérdida Reputacional)",K285)</f>
        <v xml:space="preserve">     Entre 10 y 50 SMLMV </v>
      </c>
      <c r="M285" s="983" t="str">
        <f>IF(OR(K285='Tabla Impacto'!$C$11,K285='Tabla Impacto'!$D$11),"Leve",IF(OR(K285='Tabla Impacto'!$C$12,K285='Tabla Impacto'!$D$12),"Menor",IF(OR(K285='Tabla Impacto'!$C$13,K285='Tabla Impacto'!$D$13),"Moderado",IF(OR(K285='Tabla Impacto'!$C$14,K285='Tabla Impacto'!$D$14),"Mayor",IF(OR(K285='Tabla Impacto'!$C$15,K285='Tabla Impacto'!$D$15),"Catastrófico","")))))</f>
        <v>Menor</v>
      </c>
      <c r="N285" s="955">
        <f>IF(M285="","",IF(M285="Leve",0.2,IF(M285="Menor",0.4,IF(M285="Moderado",0.6,IF(M285="Mayor",0.8,IF(M285="Catastrófico",1,))))))</f>
        <v>0.4</v>
      </c>
      <c r="O285" s="954" t="str">
        <f>IF(OR(AND(I285="Muy Baja",M285="Leve"),AND(I285="Muy Baja",M285="Menor"),AND(I285="Baja",M285="Leve")),"Bajo",IF(OR(AND(I285="Muy baja",M285="Moderado"),AND(I285="Baja",M285="Menor"),AND(I285="Baja",M285="Moderado"),AND(I285="Media",M285="Leve"),AND(I285="Media",M285="Menor"),AND(I285="Media",M285="Moderado"),AND(I285="Alta",M285="Leve"),AND(I285="Alta",M285="Menor")),"Moderado",IF(OR(AND(I285="Muy Baja",M285="Mayor"),AND(I285="Baja",M285="Mayor"),AND(I285="Media",M285="Mayor"),AND(I285="Alta",M285="Moderado"),AND(I285="Alta",M285="Mayor"),AND(I285="Muy Alta",M285="Leve"),AND(I285="Muy Alta",M285="Menor"),AND(I285="Muy Alta",M285="Moderado"),AND(I285="Muy Alta",M285="Mayor")),"Alto",IF(OR(AND(I285="Muy Baja",M285="Catastrófico"),AND(I285="Baja",M285="Catastrófico"),AND(I285="Media",M285="Catastrófico"),AND(I285="Alta",M285="Catastrófico"),AND(I285="Muy Alta",M285="Catastrófico")),"Extremo",""))))</f>
        <v>Moderado</v>
      </c>
      <c r="P285" s="127">
        <v>1</v>
      </c>
      <c r="Q285" s="126" t="s">
        <v>1205</v>
      </c>
      <c r="R285" s="144" t="str">
        <f t="shared" si="53"/>
        <v>Probabilidad</v>
      </c>
      <c r="S285" s="145" t="s">
        <v>837</v>
      </c>
      <c r="T285" s="145" t="s">
        <v>828</v>
      </c>
      <c r="U285" s="146" t="str">
        <f t="shared" si="54"/>
        <v>40%</v>
      </c>
      <c r="V285" s="145" t="s">
        <v>829</v>
      </c>
      <c r="W285" s="145" t="s">
        <v>830</v>
      </c>
      <c r="X285" s="145" t="s">
        <v>831</v>
      </c>
      <c r="Y285" s="147">
        <f>IFERROR(IF(R285="Probabilidad",(J285-(+J285*U285)),IF(R285="Impacto",J285,"")),"")</f>
        <v>0.24</v>
      </c>
      <c r="Z285" s="148" t="str">
        <f t="shared" si="55"/>
        <v>Baja</v>
      </c>
      <c r="AA285" s="146">
        <f t="shared" si="56"/>
        <v>0.24</v>
      </c>
      <c r="AB285" s="148" t="str">
        <f t="shared" si="57"/>
        <v>Menor</v>
      </c>
      <c r="AC285" s="146">
        <f>IFERROR(IF(R285="Impacto",(N285-(+N285*U285)),IF(R285="Probabilidad",N285,"")),"")</f>
        <v>0.4</v>
      </c>
      <c r="AD285" s="148" t="str">
        <f t="shared" si="58"/>
        <v>Moderado</v>
      </c>
      <c r="AE285" s="963" t="s">
        <v>832</v>
      </c>
      <c r="AF285" s="766" t="s">
        <v>1206</v>
      </c>
      <c r="AG285" s="129">
        <v>0.1</v>
      </c>
      <c r="AH285" s="210" t="s">
        <v>1207</v>
      </c>
      <c r="AI285" s="134" t="s">
        <v>1208</v>
      </c>
      <c r="AJ285" s="135">
        <v>44197</v>
      </c>
      <c r="AK285" s="135">
        <v>44530</v>
      </c>
      <c r="AL285" s="275">
        <v>1</v>
      </c>
      <c r="AM285" s="619"/>
      <c r="AN285" s="665" t="s">
        <v>3166</v>
      </c>
      <c r="AO285" s="600"/>
      <c r="AP285" s="213">
        <v>44685</v>
      </c>
      <c r="AQ285" s="863" t="s">
        <v>3175</v>
      </c>
      <c r="AR285" s="139"/>
      <c r="AS285" s="137"/>
      <c r="AT285" s="138"/>
      <c r="AU285" s="139"/>
      <c r="AV285" s="137"/>
      <c r="AW285" s="139"/>
      <c r="AX285" s="137"/>
      <c r="AY285" s="138"/>
      <c r="AZ285" s="139"/>
      <c r="BA285" s="137"/>
      <c r="BB285" s="155"/>
      <c r="BC285" s="155"/>
      <c r="BD285" s="156"/>
      <c r="BE285" s="156"/>
      <c r="BF285" s="156"/>
    </row>
    <row r="286" spans="1:58" ht="159.75" customHeight="1">
      <c r="A286" s="957"/>
      <c r="B286" s="973"/>
      <c r="C286" s="899"/>
      <c r="D286" s="899"/>
      <c r="E286" s="899"/>
      <c r="F286" s="899"/>
      <c r="G286" s="899"/>
      <c r="H286" s="899"/>
      <c r="I286" s="899"/>
      <c r="J286" s="899"/>
      <c r="K286" s="899"/>
      <c r="L286" s="899"/>
      <c r="M286" s="899"/>
      <c r="N286" s="899"/>
      <c r="O286" s="899"/>
      <c r="P286" s="191">
        <v>2</v>
      </c>
      <c r="Q286" s="143" t="s">
        <v>1209</v>
      </c>
      <c r="R286" s="144" t="str">
        <f t="shared" si="53"/>
        <v>Impacto</v>
      </c>
      <c r="S286" s="145" t="s">
        <v>841</v>
      </c>
      <c r="T286" s="145" t="s">
        <v>828</v>
      </c>
      <c r="U286" s="146" t="str">
        <f t="shared" si="54"/>
        <v>25%</v>
      </c>
      <c r="V286" s="145" t="s">
        <v>829</v>
      </c>
      <c r="W286" s="145" t="s">
        <v>830</v>
      </c>
      <c r="X286" s="145" t="s">
        <v>831</v>
      </c>
      <c r="Y286" s="147">
        <f>IFERROR(IF(AND(R285="Probabilidad",R286="Probabilidad"),(AA285-(+AA285*U286)),IF(R286="Probabilidad",(J285-(+J285*U286)),IF(R286="Impacto",AA285,""))),"")</f>
        <v>0.24</v>
      </c>
      <c r="Z286" s="148" t="str">
        <f t="shared" si="55"/>
        <v>Baja</v>
      </c>
      <c r="AA286" s="146">
        <f t="shared" si="56"/>
        <v>0.24</v>
      </c>
      <c r="AB286" s="148" t="str">
        <f t="shared" si="57"/>
        <v>Menor</v>
      </c>
      <c r="AC286" s="146">
        <f>IFERROR(IF(AND(R285="Impacto",R286="Impacto"),(AC285-(+AC285*U286)),IF(R286="Impacto",($N$285-(+$N$285*U286)),IF(R286="Probabilidad",AC285,""))),"")</f>
        <v>0.30000000000000004</v>
      </c>
      <c r="AD286" s="148" t="str">
        <f t="shared" si="58"/>
        <v>Moderado</v>
      </c>
      <c r="AE286" s="899"/>
      <c r="AF286" s="750" t="s">
        <v>1210</v>
      </c>
      <c r="AG286" s="189">
        <v>0.9</v>
      </c>
      <c r="AH286" s="213" t="s">
        <v>1211</v>
      </c>
      <c r="AI286" s="152" t="s">
        <v>1208</v>
      </c>
      <c r="AJ286" s="190">
        <v>44197</v>
      </c>
      <c r="AK286" s="190">
        <v>44530</v>
      </c>
      <c r="AL286" s="226">
        <v>3</v>
      </c>
      <c r="AM286" s="740"/>
      <c r="AN286" s="665" t="s">
        <v>3166</v>
      </c>
      <c r="AO286" s="741"/>
      <c r="AP286" s="213">
        <v>44685</v>
      </c>
      <c r="AQ286" s="863" t="s">
        <v>3175</v>
      </c>
      <c r="AR286" s="234"/>
      <c r="AS286" s="235"/>
      <c r="AT286" s="189"/>
      <c r="AU286" s="234"/>
      <c r="AV286" s="235"/>
      <c r="AW286" s="234"/>
      <c r="AX286" s="235"/>
      <c r="AY286" s="189"/>
      <c r="AZ286" s="234"/>
      <c r="BA286" s="235"/>
      <c r="BB286" s="155"/>
      <c r="BC286" s="156"/>
      <c r="BD286" s="156"/>
      <c r="BE286" s="156"/>
      <c r="BF286" s="156"/>
    </row>
    <row r="287" spans="1:58" ht="30.75" customHeight="1">
      <c r="A287" s="957"/>
      <c r="B287" s="973"/>
      <c r="C287" s="899"/>
      <c r="D287" s="899"/>
      <c r="E287" s="899"/>
      <c r="F287" s="899"/>
      <c r="G287" s="899"/>
      <c r="H287" s="899"/>
      <c r="I287" s="899"/>
      <c r="J287" s="899"/>
      <c r="K287" s="899"/>
      <c r="L287" s="899"/>
      <c r="M287" s="899"/>
      <c r="N287" s="899"/>
      <c r="O287" s="899"/>
      <c r="P287" s="191"/>
      <c r="Q287" s="143"/>
      <c r="R287" s="144" t="str">
        <f t="shared" si="53"/>
        <v/>
      </c>
      <c r="S287" s="145"/>
      <c r="T287" s="145"/>
      <c r="U287" s="146" t="str">
        <f t="shared" si="54"/>
        <v/>
      </c>
      <c r="V287" s="145"/>
      <c r="W287" s="145"/>
      <c r="X287" s="145"/>
      <c r="Y287" s="147" t="str">
        <f>IFERROR(IF(AND(R286="Probabilidad",R287="Probabilidad"),(AA286-(+AA286*U287)),IF(R287="Probabilidad",(J285-(+J285*U287)),IF(R287="Impacto",AA286,""))),"")</f>
        <v/>
      </c>
      <c r="Z287" s="148" t="str">
        <f t="shared" si="55"/>
        <v/>
      </c>
      <c r="AA287" s="146" t="str">
        <f t="shared" si="56"/>
        <v/>
      </c>
      <c r="AB287" s="148" t="str">
        <f t="shared" si="57"/>
        <v/>
      </c>
      <c r="AC287" s="146" t="str">
        <f t="shared" ref="AC287:AC290" si="62">IFERROR(IF(AND(R286="Impacto",R287="Impacto"),(AC286-(+AC286*U287)),IF(AND(R286="Probabilidad",R287="Impacto"),(AC285-(+AC285*U287)),IF(R287="Probabilidad",AC286,""))),"")</f>
        <v/>
      </c>
      <c r="AD287" s="148" t="str">
        <f t="shared" si="58"/>
        <v/>
      </c>
      <c r="AE287" s="899"/>
      <c r="AF287" s="191"/>
      <c r="AG287" s="189"/>
      <c r="AH287" s="190"/>
      <c r="AI287" s="191"/>
      <c r="AJ287" s="190"/>
      <c r="AK287" s="190"/>
      <c r="AL287" s="190"/>
      <c r="AM287" s="724"/>
      <c r="AN287" s="665"/>
      <c r="AO287" s="655"/>
      <c r="AP287" s="234"/>
      <c r="AQ287" s="235"/>
      <c r="AR287" s="234"/>
      <c r="AS287" s="235"/>
      <c r="AT287" s="189"/>
      <c r="AU287" s="234"/>
      <c r="AV287" s="235"/>
      <c r="AW287" s="234"/>
      <c r="AX287" s="235"/>
      <c r="AY287" s="189"/>
      <c r="AZ287" s="234"/>
      <c r="BA287" s="235"/>
      <c r="BB287" s="155"/>
      <c r="BC287" s="156"/>
      <c r="BD287" s="156"/>
      <c r="BE287" s="156"/>
      <c r="BF287" s="156"/>
    </row>
    <row r="288" spans="1:58" ht="30.75" customHeight="1">
      <c r="A288" s="957"/>
      <c r="B288" s="973"/>
      <c r="C288" s="899"/>
      <c r="D288" s="899"/>
      <c r="E288" s="899"/>
      <c r="F288" s="899"/>
      <c r="G288" s="899"/>
      <c r="H288" s="899"/>
      <c r="I288" s="899"/>
      <c r="J288" s="899"/>
      <c r="K288" s="899"/>
      <c r="L288" s="899"/>
      <c r="M288" s="899"/>
      <c r="N288" s="899"/>
      <c r="O288" s="899"/>
      <c r="P288" s="191"/>
      <c r="Q288" s="143"/>
      <c r="R288" s="144" t="str">
        <f t="shared" si="53"/>
        <v/>
      </c>
      <c r="S288" s="145"/>
      <c r="T288" s="145"/>
      <c r="U288" s="146" t="str">
        <f t="shared" si="54"/>
        <v/>
      </c>
      <c r="V288" s="145"/>
      <c r="W288" s="145"/>
      <c r="X288" s="145"/>
      <c r="Y288" s="147" t="str">
        <f>IFERROR(IF(AND(R287="Probabilidad",R288="Probabilidad"),(AA287-(+AA287*U288)),IF(R288="Probabilidad",(J285-(+J285*U288)),IF(R288="Impacto",AA287,""))),"")</f>
        <v/>
      </c>
      <c r="Z288" s="148" t="str">
        <f t="shared" si="55"/>
        <v/>
      </c>
      <c r="AA288" s="146" t="str">
        <f t="shared" si="56"/>
        <v/>
      </c>
      <c r="AB288" s="148" t="str">
        <f t="shared" si="57"/>
        <v/>
      </c>
      <c r="AC288" s="146" t="str">
        <f t="shared" si="62"/>
        <v/>
      </c>
      <c r="AD288" s="148" t="str">
        <f t="shared" si="58"/>
        <v/>
      </c>
      <c r="AE288" s="899"/>
      <c r="AF288" s="191"/>
      <c r="AG288" s="189"/>
      <c r="AH288" s="190"/>
      <c r="AI288" s="191"/>
      <c r="AJ288" s="190"/>
      <c r="AK288" s="190"/>
      <c r="AL288" s="190"/>
      <c r="AM288" s="724"/>
      <c r="AN288" s="665"/>
      <c r="AO288" s="655"/>
      <c r="AP288" s="234"/>
      <c r="AQ288" s="235"/>
      <c r="AR288" s="234"/>
      <c r="AS288" s="235"/>
      <c r="AT288" s="189"/>
      <c r="AU288" s="234"/>
      <c r="AV288" s="235"/>
      <c r="AW288" s="234"/>
      <c r="AX288" s="235"/>
      <c r="AY288" s="189"/>
      <c r="AZ288" s="234"/>
      <c r="BA288" s="235"/>
      <c r="BB288" s="155"/>
      <c r="BC288" s="156"/>
      <c r="BD288" s="156"/>
      <c r="BE288" s="156"/>
      <c r="BF288" s="156"/>
    </row>
    <row r="289" spans="1:58" ht="30.75" customHeight="1">
      <c r="A289" s="957"/>
      <c r="B289" s="973"/>
      <c r="C289" s="899"/>
      <c r="D289" s="899"/>
      <c r="E289" s="899"/>
      <c r="F289" s="899"/>
      <c r="G289" s="899"/>
      <c r="H289" s="899"/>
      <c r="I289" s="899"/>
      <c r="J289" s="899"/>
      <c r="K289" s="899"/>
      <c r="L289" s="899"/>
      <c r="M289" s="899"/>
      <c r="N289" s="899"/>
      <c r="O289" s="899"/>
      <c r="P289" s="191"/>
      <c r="Q289" s="143"/>
      <c r="R289" s="144" t="str">
        <f t="shared" si="53"/>
        <v/>
      </c>
      <c r="S289" s="145"/>
      <c r="T289" s="145"/>
      <c r="U289" s="146" t="str">
        <f t="shared" si="54"/>
        <v/>
      </c>
      <c r="V289" s="145"/>
      <c r="W289" s="145"/>
      <c r="X289" s="145"/>
      <c r="Y289" s="147" t="str">
        <f>IFERROR(IF(AND(R288="Probabilidad",R289="Probabilidad"),(AA288-(+AA288*U289)),IF(R289="Probabilidad",(J285-(+J285*U289)),IF(R289="Impacto",AA288,""))),"")</f>
        <v/>
      </c>
      <c r="Z289" s="148" t="str">
        <f t="shared" si="55"/>
        <v/>
      </c>
      <c r="AA289" s="146" t="str">
        <f t="shared" si="56"/>
        <v/>
      </c>
      <c r="AB289" s="148" t="str">
        <f t="shared" si="57"/>
        <v/>
      </c>
      <c r="AC289" s="146" t="str">
        <f t="shared" si="62"/>
        <v/>
      </c>
      <c r="AD289" s="148" t="str">
        <f t="shared" si="58"/>
        <v/>
      </c>
      <c r="AE289" s="899"/>
      <c r="AF289" s="191"/>
      <c r="AG289" s="189"/>
      <c r="AH289" s="190"/>
      <c r="AI289" s="191"/>
      <c r="AJ289" s="190"/>
      <c r="AK289" s="190"/>
      <c r="AL289" s="190"/>
      <c r="AM289" s="724"/>
      <c r="AN289" s="665"/>
      <c r="AO289" s="655"/>
      <c r="AP289" s="234"/>
      <c r="AQ289" s="235"/>
      <c r="AR289" s="234"/>
      <c r="AS289" s="235"/>
      <c r="AT289" s="189"/>
      <c r="AU289" s="234"/>
      <c r="AV289" s="235"/>
      <c r="AW289" s="234"/>
      <c r="AX289" s="235"/>
      <c r="AY289" s="189"/>
      <c r="AZ289" s="234"/>
      <c r="BA289" s="235"/>
      <c r="BB289" s="155"/>
      <c r="BC289" s="156"/>
      <c r="BD289" s="156"/>
      <c r="BE289" s="156"/>
      <c r="BF289" s="156"/>
    </row>
    <row r="290" spans="1:58" ht="30.75" customHeight="1" thickBot="1">
      <c r="A290" s="958"/>
      <c r="B290" s="974"/>
      <c r="C290" s="953"/>
      <c r="D290" s="953"/>
      <c r="E290" s="953"/>
      <c r="F290" s="953"/>
      <c r="G290" s="953"/>
      <c r="H290" s="953"/>
      <c r="I290" s="953"/>
      <c r="J290" s="953"/>
      <c r="K290" s="953"/>
      <c r="L290" s="953"/>
      <c r="M290" s="953"/>
      <c r="N290" s="953"/>
      <c r="O290" s="953"/>
      <c r="P290" s="202"/>
      <c r="Q290" s="169"/>
      <c r="R290" s="170" t="str">
        <f t="shared" si="53"/>
        <v/>
      </c>
      <c r="S290" s="171"/>
      <c r="T290" s="171"/>
      <c r="U290" s="172" t="str">
        <f t="shared" si="54"/>
        <v/>
      </c>
      <c r="V290" s="171"/>
      <c r="W290" s="171"/>
      <c r="X290" s="171"/>
      <c r="Y290" s="173" t="str">
        <f>IFERROR(IF(AND(R289="Probabilidad",R290="Probabilidad"),(AA289-(+AA289*U290)),IF(R290="Probabilidad",(J285-(+J285*U290)),IF(R290="Impacto",AA289,""))),"")</f>
        <v/>
      </c>
      <c r="Z290" s="174" t="str">
        <f t="shared" si="55"/>
        <v/>
      </c>
      <c r="AA290" s="172" t="str">
        <f t="shared" si="56"/>
        <v/>
      </c>
      <c r="AB290" s="174" t="str">
        <f t="shared" si="57"/>
        <v/>
      </c>
      <c r="AC290" s="172" t="str">
        <f t="shared" si="62"/>
        <v/>
      </c>
      <c r="AD290" s="174" t="str">
        <f t="shared" si="58"/>
        <v/>
      </c>
      <c r="AE290" s="953"/>
      <c r="AF290" s="202"/>
      <c r="AG290" s="172"/>
      <c r="AH290" s="206"/>
      <c r="AI290" s="202"/>
      <c r="AJ290" s="206"/>
      <c r="AK290" s="206"/>
      <c r="AL290" s="195"/>
      <c r="AM290" s="724"/>
      <c r="AN290" s="665"/>
      <c r="AO290" s="655"/>
      <c r="AP290" s="234"/>
      <c r="AQ290" s="235"/>
      <c r="AR290" s="234"/>
      <c r="AS290" s="235"/>
      <c r="AT290" s="189"/>
      <c r="AU290" s="234"/>
      <c r="AV290" s="235"/>
      <c r="AW290" s="234"/>
      <c r="AX290" s="235"/>
      <c r="AY290" s="189"/>
      <c r="AZ290" s="234"/>
      <c r="BA290" s="235"/>
      <c r="BB290" s="155"/>
      <c r="BC290" s="156"/>
      <c r="BD290" s="156"/>
      <c r="BE290" s="156"/>
      <c r="BF290" s="156"/>
    </row>
    <row r="291" spans="1:58" ht="159.75" customHeight="1">
      <c r="A291" s="956"/>
      <c r="B291" s="981"/>
      <c r="C291" s="982"/>
      <c r="D291" s="952"/>
      <c r="E291" s="952"/>
      <c r="F291" s="952"/>
      <c r="G291" s="982"/>
      <c r="H291" s="952"/>
      <c r="I291" s="954" t="str">
        <f>IF(H291&lt;=0,"",IF(H291&lt;=2,"Muy Baja",IF(H291&lt;=24,"Baja",IF(H291&lt;=500,"Media",IF(H291&lt;=5000,"Alta","Muy Alta")))))</f>
        <v/>
      </c>
      <c r="J291" s="955" t="str">
        <f>IF(I291="","",IF(I291="Muy Baja",0.2,IF(I291="Baja",0.4,IF(I291="Media",0.6,IF(I291="Alta",0.8,IF(I291="Muy Alta",1,))))))</f>
        <v/>
      </c>
      <c r="K291" s="979"/>
      <c r="L291" s="955">
        <f>IF(NOT(ISERROR(MATCH(K291,'[1]Tabla Impacto'!$B$221:$B$223,0))),'[1]Tabla Impacto'!$F$223&amp;"Por favor no seleccionar los criterios de impacto(Afectación Económica o presupuestal y Pérdida Reputacional)",K291)</f>
        <v>0</v>
      </c>
      <c r="M291" s="983" t="str">
        <f>IF(OR(K291='Tabla Impacto'!$C$11,K291='Tabla Impacto'!$D$11),"Leve",IF(OR(K291='Tabla Impacto'!$C$12,K291='Tabla Impacto'!$D$12),"Menor",IF(OR(K291='Tabla Impacto'!$C$13,K291='Tabla Impacto'!$D$13),"Moderado",IF(OR(K291='Tabla Impacto'!$C$14,K291='Tabla Impacto'!$D$14),"Mayor",IF(OR(K291='Tabla Impacto'!$C$15,K291='Tabla Impacto'!$D$15),"Catastrófico","")))))</f>
        <v/>
      </c>
      <c r="N291" s="955" t="str">
        <f>IF(M291="","",IF(M291="Leve",0.2,IF(M291="Menor",0.4,IF(M291="Moderado",0.6,IF(M291="Mayor",0.8,IF(M291="Catastrófico",1,))))))</f>
        <v/>
      </c>
      <c r="O291" s="954" t="str">
        <f>IF(OR(AND(I291="Muy Baja",M291="Leve"),AND(I291="Muy Baja",M291="Menor"),AND(I291="Baja",M291="Leve")),"Bajo",IF(OR(AND(I291="Muy baja",M291="Moderado"),AND(I291="Baja",M291="Menor"),AND(I291="Baja",M291="Moderado"),AND(I291="Media",M291="Leve"),AND(I291="Media",M291="Menor"),AND(I291="Media",M291="Moderado"),AND(I291="Alta",M291="Leve"),AND(I291="Alta",M291="Menor")),"Moderado",IF(OR(AND(I291="Muy Baja",M291="Mayor"),AND(I291="Baja",M291="Mayor"),AND(I291="Media",M291="Mayor"),AND(I291="Alta",M291="Moderado"),AND(I291="Alta",M291="Mayor"),AND(I291="Muy Alta",M291="Leve"),AND(I291="Muy Alta",M291="Menor"),AND(I291="Muy Alta",M291="Moderado"),AND(I291="Muy Alta",M291="Mayor")),"Alto",IF(OR(AND(I291="Muy Baja",M291="Catastrófico"),AND(I291="Baja",M291="Catastrófico"),AND(I291="Media",M291="Catastrófico"),AND(I291="Alta",M291="Catastrófico"),AND(I291="Muy Alta",M291="Catastrófico")),"Extremo",""))))</f>
        <v/>
      </c>
      <c r="P291" s="127"/>
      <c r="Q291" s="126"/>
      <c r="R291" s="144" t="str">
        <f t="shared" si="53"/>
        <v/>
      </c>
      <c r="S291" s="145"/>
      <c r="T291" s="145"/>
      <c r="U291" s="146" t="str">
        <f t="shared" si="54"/>
        <v/>
      </c>
      <c r="V291" s="145"/>
      <c r="W291" s="145"/>
      <c r="X291" s="145"/>
      <c r="Y291" s="147" t="str">
        <f>IFERROR(IF(R291="Probabilidad",(J291-(+J291*U291)),IF(R291="Impacto",J291,"")),"")</f>
        <v/>
      </c>
      <c r="Z291" s="148" t="str">
        <f t="shared" si="55"/>
        <v/>
      </c>
      <c r="AA291" s="146" t="str">
        <f t="shared" si="56"/>
        <v/>
      </c>
      <c r="AB291" s="148" t="str">
        <f t="shared" si="57"/>
        <v/>
      </c>
      <c r="AC291" s="146" t="str">
        <f>IFERROR(IF(R291="Impacto",(N291-(+N291*U291)),IF(R291="Probabilidad",N291,"")),"")</f>
        <v/>
      </c>
      <c r="AD291" s="148" t="str">
        <f t="shared" si="58"/>
        <v/>
      </c>
      <c r="AE291" s="963"/>
      <c r="AF291" s="143"/>
      <c r="AG291" s="231"/>
      <c r="AH291" s="191"/>
      <c r="AI291" s="191"/>
      <c r="AJ291" s="240"/>
      <c r="AK291" s="240"/>
      <c r="AL291" s="233"/>
      <c r="AM291" s="619"/>
      <c r="AN291" s="584"/>
      <c r="AO291" s="600"/>
      <c r="AP291" s="139"/>
      <c r="AQ291" s="137"/>
      <c r="AR291" s="139"/>
      <c r="AS291" s="137"/>
      <c r="AT291" s="138"/>
      <c r="AU291" s="139"/>
      <c r="AV291" s="137"/>
      <c r="AW291" s="139"/>
      <c r="AX291" s="137"/>
      <c r="AY291" s="138"/>
      <c r="AZ291" s="139"/>
      <c r="BA291" s="137"/>
      <c r="BB291" s="155"/>
      <c r="BC291" s="155"/>
      <c r="BD291" s="156"/>
      <c r="BE291" s="156"/>
      <c r="BF291" s="156"/>
    </row>
    <row r="292" spans="1:58" ht="159.75" customHeight="1" thickBot="1">
      <c r="A292" s="957"/>
      <c r="B292" s="973"/>
      <c r="C292" s="899"/>
      <c r="D292" s="899"/>
      <c r="E292" s="899"/>
      <c r="F292" s="899"/>
      <c r="G292" s="899"/>
      <c r="H292" s="899"/>
      <c r="I292" s="899"/>
      <c r="J292" s="899"/>
      <c r="K292" s="899"/>
      <c r="L292" s="899"/>
      <c r="M292" s="899"/>
      <c r="N292" s="899"/>
      <c r="O292" s="899"/>
      <c r="P292" s="191"/>
      <c r="Q292" s="143"/>
      <c r="R292" s="144" t="str">
        <f t="shared" si="53"/>
        <v/>
      </c>
      <c r="S292" s="145"/>
      <c r="T292" s="145"/>
      <c r="U292" s="146" t="str">
        <f t="shared" si="54"/>
        <v/>
      </c>
      <c r="V292" s="145"/>
      <c r="W292" s="145"/>
      <c r="X292" s="145"/>
      <c r="Y292" s="147" t="str">
        <f>IFERROR(IF(AND(R291="Probabilidad",R292="Probabilidad"),(AA291-(+AA291*U292)),IF(R292="Probabilidad",(J291-(+J291*U292)),IF(R292="Impacto",AA291,""))),"")</f>
        <v/>
      </c>
      <c r="Z292" s="148" t="str">
        <f t="shared" si="55"/>
        <v/>
      </c>
      <c r="AA292" s="146" t="str">
        <f t="shared" si="56"/>
        <v/>
      </c>
      <c r="AB292" s="148" t="str">
        <f t="shared" si="57"/>
        <v/>
      </c>
      <c r="AC292" s="146" t="str">
        <f>IFERROR(IF(AND(R291="Impacto",R292="Impacto"),(AC291-(+AC291*U292)),IF(R292="Impacto",($N$63-(+$N$63*U292)),IF(R292="Probabilidad",AC291,""))),"")</f>
        <v/>
      </c>
      <c r="AD292" s="148" t="str">
        <f t="shared" si="58"/>
        <v/>
      </c>
      <c r="AE292" s="899"/>
      <c r="AF292" s="169"/>
      <c r="AG292" s="201"/>
      <c r="AH292" s="191"/>
      <c r="AI292" s="191"/>
      <c r="AJ292" s="274"/>
      <c r="AK292" s="274"/>
      <c r="AL292" s="231"/>
      <c r="AM292" s="724"/>
      <c r="AN292" s="665"/>
      <c r="AO292" s="655"/>
      <c r="AP292" s="234"/>
      <c r="AQ292" s="235"/>
      <c r="AR292" s="234"/>
      <c r="AS292" s="235"/>
      <c r="AT292" s="189"/>
      <c r="AU292" s="234"/>
      <c r="AV292" s="235"/>
      <c r="AW292" s="234"/>
      <c r="AX292" s="235"/>
      <c r="AY292" s="189"/>
      <c r="AZ292" s="234"/>
      <c r="BA292" s="235"/>
      <c r="BB292" s="155"/>
      <c r="BC292" s="156"/>
      <c r="BD292" s="156"/>
      <c r="BE292" s="156"/>
      <c r="BF292" s="156"/>
    </row>
    <row r="293" spans="1:58" ht="159.75" customHeight="1">
      <c r="A293" s="957"/>
      <c r="B293" s="973"/>
      <c r="C293" s="899"/>
      <c r="D293" s="899"/>
      <c r="E293" s="899"/>
      <c r="F293" s="899"/>
      <c r="G293" s="899"/>
      <c r="H293" s="899"/>
      <c r="I293" s="899"/>
      <c r="J293" s="899"/>
      <c r="K293" s="899"/>
      <c r="L293" s="899"/>
      <c r="M293" s="899"/>
      <c r="N293" s="899"/>
      <c r="O293" s="899"/>
      <c r="P293" s="191"/>
      <c r="Q293" s="143"/>
      <c r="R293" s="144" t="str">
        <f t="shared" si="53"/>
        <v/>
      </c>
      <c r="S293" s="145"/>
      <c r="T293" s="145"/>
      <c r="U293" s="146" t="str">
        <f t="shared" si="54"/>
        <v/>
      </c>
      <c r="V293" s="145"/>
      <c r="W293" s="145"/>
      <c r="X293" s="145"/>
      <c r="Y293" s="147" t="str">
        <f>IFERROR(IF(AND(R292="Probabilidad",R293="Probabilidad"),(AA292-(+AA292*U293)),IF(R293="Probabilidad",(J291-(+J291*U293)),IF(R293="Impacto",AA292,""))),"")</f>
        <v/>
      </c>
      <c r="Z293" s="148" t="str">
        <f t="shared" si="55"/>
        <v/>
      </c>
      <c r="AA293" s="146" t="str">
        <f t="shared" si="56"/>
        <v/>
      </c>
      <c r="AB293" s="148" t="str">
        <f t="shared" si="57"/>
        <v/>
      </c>
      <c r="AC293" s="146" t="str">
        <f t="shared" ref="AC293:AC296" si="63">IFERROR(IF(AND(R292="Impacto",R293="Impacto"),(AC292-(+AC292*U293)),IF(AND(R292="Probabilidad",R293="Impacto"),(AC291-(+AC291*U293)),IF(R293="Probabilidad",AC292,""))),"")</f>
        <v/>
      </c>
      <c r="AD293" s="148" t="str">
        <f t="shared" si="58"/>
        <v/>
      </c>
      <c r="AE293" s="899"/>
      <c r="AF293" s="191"/>
      <c r="AG293" s="189"/>
      <c r="AH293" s="190"/>
      <c r="AI293" s="191"/>
      <c r="AJ293" s="190"/>
      <c r="AK293" s="190"/>
      <c r="AL293" s="190"/>
      <c r="AM293" s="724"/>
      <c r="AN293" s="665"/>
      <c r="AO293" s="655"/>
      <c r="AP293" s="234"/>
      <c r="AQ293" s="235"/>
      <c r="AR293" s="234"/>
      <c r="AS293" s="235"/>
      <c r="AT293" s="189"/>
      <c r="AU293" s="234"/>
      <c r="AV293" s="235"/>
      <c r="AW293" s="234"/>
      <c r="AX293" s="235"/>
      <c r="AY293" s="189"/>
      <c r="AZ293" s="234"/>
      <c r="BA293" s="235"/>
      <c r="BB293" s="155"/>
      <c r="BC293" s="156"/>
      <c r="BD293" s="156"/>
      <c r="BE293" s="156"/>
      <c r="BF293" s="156"/>
    </row>
    <row r="294" spans="1:58" ht="159.75" customHeight="1">
      <c r="A294" s="957"/>
      <c r="B294" s="973"/>
      <c r="C294" s="899"/>
      <c r="D294" s="899"/>
      <c r="E294" s="899"/>
      <c r="F294" s="899"/>
      <c r="G294" s="899"/>
      <c r="H294" s="899"/>
      <c r="I294" s="899"/>
      <c r="J294" s="899"/>
      <c r="K294" s="899"/>
      <c r="L294" s="899"/>
      <c r="M294" s="899"/>
      <c r="N294" s="899"/>
      <c r="O294" s="899"/>
      <c r="P294" s="191"/>
      <c r="Q294" s="143"/>
      <c r="R294" s="144" t="str">
        <f t="shared" si="53"/>
        <v/>
      </c>
      <c r="S294" s="145"/>
      <c r="T294" s="145"/>
      <c r="U294" s="146" t="str">
        <f t="shared" si="54"/>
        <v/>
      </c>
      <c r="V294" s="145"/>
      <c r="W294" s="145"/>
      <c r="X294" s="145"/>
      <c r="Y294" s="147" t="str">
        <f>IFERROR(IF(AND(R293="Probabilidad",R294="Probabilidad"),(AA293-(+AA293*U294)),IF(R294="Probabilidad",(J291-(+J291*U294)),IF(R294="Impacto",AA293,""))),"")</f>
        <v/>
      </c>
      <c r="Z294" s="148" t="str">
        <f t="shared" si="55"/>
        <v/>
      </c>
      <c r="AA294" s="146" t="str">
        <f t="shared" si="56"/>
        <v/>
      </c>
      <c r="AB294" s="148" t="str">
        <f t="shared" si="57"/>
        <v/>
      </c>
      <c r="AC294" s="146" t="str">
        <f t="shared" si="63"/>
        <v/>
      </c>
      <c r="AD294" s="148" t="str">
        <f t="shared" si="58"/>
        <v/>
      </c>
      <c r="AE294" s="899"/>
      <c r="AF294" s="191"/>
      <c r="AG294" s="189"/>
      <c r="AH294" s="190"/>
      <c r="AI294" s="191"/>
      <c r="AJ294" s="190"/>
      <c r="AK294" s="190"/>
      <c r="AL294" s="190"/>
      <c r="AM294" s="724"/>
      <c r="AN294" s="665"/>
      <c r="AO294" s="655"/>
      <c r="AP294" s="234"/>
      <c r="AQ294" s="235"/>
      <c r="AR294" s="234"/>
      <c r="AS294" s="235"/>
      <c r="AT294" s="189"/>
      <c r="AU294" s="234"/>
      <c r="AV294" s="235"/>
      <c r="AW294" s="234"/>
      <c r="AX294" s="235"/>
      <c r="AY294" s="189"/>
      <c r="AZ294" s="234"/>
      <c r="BA294" s="235"/>
      <c r="BB294" s="155"/>
      <c r="BC294" s="156"/>
      <c r="BD294" s="156"/>
      <c r="BE294" s="156"/>
      <c r="BF294" s="156"/>
    </row>
    <row r="295" spans="1:58" ht="159.75" customHeight="1">
      <c r="A295" s="957"/>
      <c r="B295" s="973"/>
      <c r="C295" s="899"/>
      <c r="D295" s="899"/>
      <c r="E295" s="899"/>
      <c r="F295" s="899"/>
      <c r="G295" s="899"/>
      <c r="H295" s="899"/>
      <c r="I295" s="899"/>
      <c r="J295" s="899"/>
      <c r="K295" s="899"/>
      <c r="L295" s="899"/>
      <c r="M295" s="899"/>
      <c r="N295" s="899"/>
      <c r="O295" s="899"/>
      <c r="P295" s="191"/>
      <c r="Q295" s="143"/>
      <c r="R295" s="144" t="str">
        <f t="shared" si="53"/>
        <v/>
      </c>
      <c r="S295" s="145"/>
      <c r="T295" s="145"/>
      <c r="U295" s="146" t="str">
        <f t="shared" si="54"/>
        <v/>
      </c>
      <c r="V295" s="145"/>
      <c r="W295" s="145"/>
      <c r="X295" s="145"/>
      <c r="Y295" s="147" t="str">
        <f>IFERROR(IF(AND(R294="Probabilidad",R295="Probabilidad"),(AA294-(+AA294*U295)),IF(R295="Probabilidad",(J291-(+J291*U295)),IF(R295="Impacto",AA294,""))),"")</f>
        <v/>
      </c>
      <c r="Z295" s="148" t="str">
        <f t="shared" si="55"/>
        <v/>
      </c>
      <c r="AA295" s="146" t="str">
        <f t="shared" si="56"/>
        <v/>
      </c>
      <c r="AB295" s="148" t="str">
        <f t="shared" si="57"/>
        <v/>
      </c>
      <c r="AC295" s="146" t="str">
        <f t="shared" si="63"/>
        <v/>
      </c>
      <c r="AD295" s="148" t="str">
        <f t="shared" si="58"/>
        <v/>
      </c>
      <c r="AE295" s="899"/>
      <c r="AF295" s="191"/>
      <c r="AG295" s="189"/>
      <c r="AH295" s="190"/>
      <c r="AI295" s="191"/>
      <c r="AJ295" s="190"/>
      <c r="AK295" s="190"/>
      <c r="AL295" s="190"/>
      <c r="AM295" s="724"/>
      <c r="AN295" s="665"/>
      <c r="AO295" s="655"/>
      <c r="AP295" s="234"/>
      <c r="AQ295" s="235"/>
      <c r="AR295" s="234"/>
      <c r="AS295" s="235"/>
      <c r="AT295" s="189"/>
      <c r="AU295" s="234"/>
      <c r="AV295" s="235"/>
      <c r="AW295" s="234"/>
      <c r="AX295" s="235"/>
      <c r="AY295" s="189"/>
      <c r="AZ295" s="234"/>
      <c r="BA295" s="235"/>
      <c r="BB295" s="155"/>
      <c r="BC295" s="156"/>
      <c r="BD295" s="156"/>
      <c r="BE295" s="156"/>
      <c r="BF295" s="156"/>
    </row>
    <row r="296" spans="1:58" ht="159.75" customHeight="1" thickBot="1">
      <c r="A296" s="958"/>
      <c r="B296" s="974"/>
      <c r="C296" s="953"/>
      <c r="D296" s="953"/>
      <c r="E296" s="953"/>
      <c r="F296" s="953"/>
      <c r="G296" s="953"/>
      <c r="H296" s="953"/>
      <c r="I296" s="953"/>
      <c r="J296" s="953"/>
      <c r="K296" s="953"/>
      <c r="L296" s="953"/>
      <c r="M296" s="953"/>
      <c r="N296" s="953"/>
      <c r="O296" s="953"/>
      <c r="P296" s="202"/>
      <c r="Q296" s="169"/>
      <c r="R296" s="170" t="str">
        <f t="shared" si="53"/>
        <v/>
      </c>
      <c r="S296" s="171"/>
      <c r="T296" s="171"/>
      <c r="U296" s="172" t="str">
        <f t="shared" si="54"/>
        <v/>
      </c>
      <c r="V296" s="171"/>
      <c r="W296" s="171"/>
      <c r="X296" s="171"/>
      <c r="Y296" s="173" t="str">
        <f>IFERROR(IF(AND(R295="Probabilidad",R296="Probabilidad"),(AA295-(+AA295*U296)),IF(R296="Probabilidad",(J291-(+J291*U296)),IF(R296="Impacto",AA295,""))),"")</f>
        <v/>
      </c>
      <c r="Z296" s="174" t="str">
        <f t="shared" si="55"/>
        <v/>
      </c>
      <c r="AA296" s="172" t="str">
        <f t="shared" si="56"/>
        <v/>
      </c>
      <c r="AB296" s="174" t="str">
        <f t="shared" si="57"/>
        <v/>
      </c>
      <c r="AC296" s="172" t="str">
        <f t="shared" si="63"/>
        <v/>
      </c>
      <c r="AD296" s="174" t="str">
        <f t="shared" si="58"/>
        <v/>
      </c>
      <c r="AE296" s="953"/>
      <c r="AF296" s="202"/>
      <c r="AG296" s="172"/>
      <c r="AH296" s="206"/>
      <c r="AI296" s="202"/>
      <c r="AJ296" s="206"/>
      <c r="AK296" s="206"/>
      <c r="AL296" s="195"/>
      <c r="AM296" s="724"/>
      <c r="AN296" s="665"/>
      <c r="AO296" s="655"/>
      <c r="AP296" s="234"/>
      <c r="AQ296" s="235"/>
      <c r="AR296" s="234"/>
      <c r="AS296" s="235"/>
      <c r="AT296" s="189"/>
      <c r="AU296" s="234"/>
      <c r="AV296" s="235"/>
      <c r="AW296" s="234"/>
      <c r="AX296" s="235"/>
      <c r="AY296" s="189"/>
      <c r="AZ296" s="234"/>
      <c r="BA296" s="235"/>
      <c r="BB296" s="155"/>
      <c r="BC296" s="156"/>
      <c r="BD296" s="156"/>
      <c r="BE296" s="156"/>
      <c r="BF296" s="156"/>
    </row>
    <row r="297" spans="1:58" ht="159.75" customHeight="1">
      <c r="A297" s="956"/>
      <c r="B297" s="981"/>
      <c r="C297" s="982"/>
      <c r="D297" s="952"/>
      <c r="E297" s="952"/>
      <c r="F297" s="952"/>
      <c r="G297" s="982"/>
      <c r="H297" s="952"/>
      <c r="I297" s="954" t="str">
        <f>IF(H297&lt;=0,"",IF(H297&lt;=2,"Muy Baja",IF(H297&lt;=24,"Baja",IF(H297&lt;=500,"Media",IF(H297&lt;=5000,"Alta","Muy Alta")))))</f>
        <v/>
      </c>
      <c r="J297" s="955" t="str">
        <f>IF(I297="","",IF(I297="Muy Baja",0.2,IF(I297="Baja",0.4,IF(I297="Media",0.6,IF(I297="Alta",0.8,IF(I297="Muy Alta",1,))))))</f>
        <v/>
      </c>
      <c r="K297" s="979"/>
      <c r="L297" s="955">
        <f>IF(NOT(ISERROR(MATCH(K297,'[1]Tabla Impacto'!$B$221:$B$223,0))),'[1]Tabla Impacto'!$F$223&amp;"Por favor no seleccionar los criterios de impacto(Afectación Económica o presupuestal y Pérdida Reputacional)",K297)</f>
        <v>0</v>
      </c>
      <c r="M297" s="983" t="str">
        <f>IF(OR(K297='Tabla Impacto'!$C$11,K297='Tabla Impacto'!$D$11),"Leve",IF(OR(K297='Tabla Impacto'!$C$12,K297='Tabla Impacto'!$D$12),"Menor",IF(OR(K297='Tabla Impacto'!$C$13,K297='Tabla Impacto'!$D$13),"Moderado",IF(OR(K297='Tabla Impacto'!$C$14,K297='Tabla Impacto'!$D$14),"Mayor",IF(OR(K297='Tabla Impacto'!$C$15,K297='Tabla Impacto'!$D$15),"Catastrófico","")))))</f>
        <v/>
      </c>
      <c r="N297" s="955" t="str">
        <f>IF(M297="","",IF(M297="Leve",0.2,IF(M297="Menor",0.4,IF(M297="Moderado",0.6,IF(M297="Mayor",0.8,IF(M297="Catastrófico",1,))))))</f>
        <v/>
      </c>
      <c r="O297" s="954" t="str">
        <f>IF(OR(AND(I297="Muy Baja",M297="Leve"),AND(I297="Muy Baja",M297="Menor"),AND(I297="Baja",M297="Leve")),"Bajo",IF(OR(AND(I297="Muy baja",M297="Moderado"),AND(I297="Baja",M297="Menor"),AND(I297="Baja",M297="Moderado"),AND(I297="Media",M297="Leve"),AND(I297="Media",M297="Menor"),AND(I297="Media",M297="Moderado"),AND(I297="Alta",M297="Leve"),AND(I297="Alta",M297="Menor")),"Moderado",IF(OR(AND(I297="Muy Baja",M297="Mayor"),AND(I297="Baja",M297="Mayor"),AND(I297="Media",M297="Mayor"),AND(I297="Alta",M297="Moderado"),AND(I297="Alta",M297="Mayor"),AND(I297="Muy Alta",M297="Leve"),AND(I297="Muy Alta",M297="Menor"),AND(I297="Muy Alta",M297="Moderado"),AND(I297="Muy Alta",M297="Mayor")),"Alto",IF(OR(AND(I297="Muy Baja",M297="Catastrófico"),AND(I297="Baja",M297="Catastrófico"),AND(I297="Media",M297="Catastrófico"),AND(I297="Alta",M297="Catastrófico"),AND(I297="Muy Alta",M297="Catastrófico")),"Extremo",""))))</f>
        <v/>
      </c>
      <c r="P297" s="127"/>
      <c r="Q297" s="126"/>
      <c r="R297" s="144" t="str">
        <f t="shared" si="53"/>
        <v/>
      </c>
      <c r="S297" s="145"/>
      <c r="T297" s="145"/>
      <c r="U297" s="146" t="str">
        <f t="shared" si="54"/>
        <v/>
      </c>
      <c r="V297" s="145"/>
      <c r="W297" s="145"/>
      <c r="X297" s="145"/>
      <c r="Y297" s="147" t="str">
        <f>IFERROR(IF(R297="Probabilidad",(J297-(+J297*U297)),IF(R297="Impacto",J297,"")),"")</f>
        <v/>
      </c>
      <c r="Z297" s="148" t="str">
        <f t="shared" si="55"/>
        <v/>
      </c>
      <c r="AA297" s="146" t="str">
        <f t="shared" si="56"/>
        <v/>
      </c>
      <c r="AB297" s="148" t="str">
        <f t="shared" si="57"/>
        <v/>
      </c>
      <c r="AC297" s="146" t="str">
        <f>IFERROR(IF(R297="Impacto",(N297-(+N297*U297)),IF(R297="Probabilidad",N297,"")),"")</f>
        <v/>
      </c>
      <c r="AD297" s="148" t="str">
        <f t="shared" si="58"/>
        <v/>
      </c>
      <c r="AE297" s="963"/>
      <c r="AF297" s="143"/>
      <c r="AG297" s="231"/>
      <c r="AH297" s="191"/>
      <c r="AI297" s="191"/>
      <c r="AJ297" s="240"/>
      <c r="AK297" s="240"/>
      <c r="AL297" s="233"/>
      <c r="AM297" s="619"/>
      <c r="AN297" s="584"/>
      <c r="AO297" s="600"/>
      <c r="AP297" s="139"/>
      <c r="AQ297" s="137"/>
      <c r="AR297" s="139"/>
      <c r="AS297" s="137"/>
      <c r="AT297" s="138"/>
      <c r="AU297" s="139"/>
      <c r="AV297" s="137"/>
      <c r="AW297" s="139"/>
      <c r="AX297" s="137"/>
      <c r="AY297" s="138"/>
      <c r="AZ297" s="139"/>
      <c r="BA297" s="137"/>
      <c r="BB297" s="155"/>
      <c r="BC297" s="155"/>
      <c r="BD297" s="156"/>
      <c r="BE297" s="156"/>
      <c r="BF297" s="156"/>
    </row>
    <row r="298" spans="1:58" ht="159.75" customHeight="1" thickBot="1">
      <c r="A298" s="957"/>
      <c r="B298" s="973"/>
      <c r="C298" s="899"/>
      <c r="D298" s="899"/>
      <c r="E298" s="899"/>
      <c r="F298" s="899"/>
      <c r="G298" s="899"/>
      <c r="H298" s="899"/>
      <c r="I298" s="899"/>
      <c r="J298" s="899"/>
      <c r="K298" s="899"/>
      <c r="L298" s="899"/>
      <c r="M298" s="899"/>
      <c r="N298" s="899"/>
      <c r="O298" s="899"/>
      <c r="P298" s="191"/>
      <c r="Q298" s="143"/>
      <c r="R298" s="144" t="str">
        <f t="shared" si="53"/>
        <v/>
      </c>
      <c r="S298" s="145"/>
      <c r="T298" s="145"/>
      <c r="U298" s="146" t="str">
        <f t="shared" si="54"/>
        <v/>
      </c>
      <c r="V298" s="145"/>
      <c r="W298" s="145"/>
      <c r="X298" s="145"/>
      <c r="Y298" s="147" t="str">
        <f>IFERROR(IF(AND(R297="Probabilidad",R298="Probabilidad"),(AA297-(+AA297*U298)),IF(R298="Probabilidad",(J297-(+J297*U298)),IF(R298="Impacto",AA297,""))),"")</f>
        <v/>
      </c>
      <c r="Z298" s="148" t="str">
        <f t="shared" si="55"/>
        <v/>
      </c>
      <c r="AA298" s="146" t="str">
        <f t="shared" si="56"/>
        <v/>
      </c>
      <c r="AB298" s="148" t="str">
        <f t="shared" si="57"/>
        <v/>
      </c>
      <c r="AC298" s="146" t="str">
        <f>IFERROR(IF(AND(R297="Impacto",R298="Impacto"),(AC297-(+AC297*U298)),IF(R298="Impacto",($N$63-(+$N$63*U298)),IF(R298="Probabilidad",AC297,""))),"")</f>
        <v/>
      </c>
      <c r="AD298" s="148" t="str">
        <f t="shared" si="58"/>
        <v/>
      </c>
      <c r="AE298" s="899"/>
      <c r="AF298" s="169"/>
      <c r="AG298" s="201"/>
      <c r="AH298" s="191"/>
      <c r="AI298" s="191"/>
      <c r="AJ298" s="274"/>
      <c r="AK298" s="274"/>
      <c r="AL298" s="231"/>
      <c r="AM298" s="724"/>
      <c r="AN298" s="665"/>
      <c r="AO298" s="655"/>
      <c r="AP298" s="234"/>
      <c r="AQ298" s="235"/>
      <c r="AR298" s="234"/>
      <c r="AS298" s="235"/>
      <c r="AT298" s="189"/>
      <c r="AU298" s="234"/>
      <c r="AV298" s="235"/>
      <c r="AW298" s="234"/>
      <c r="AX298" s="235"/>
      <c r="AY298" s="189"/>
      <c r="AZ298" s="234"/>
      <c r="BA298" s="235"/>
      <c r="BB298" s="155"/>
      <c r="BC298" s="156"/>
      <c r="BD298" s="156"/>
      <c r="BE298" s="156"/>
      <c r="BF298" s="156"/>
    </row>
    <row r="299" spans="1:58" ht="159.75" customHeight="1">
      <c r="A299" s="957"/>
      <c r="B299" s="973"/>
      <c r="C299" s="899"/>
      <c r="D299" s="899"/>
      <c r="E299" s="899"/>
      <c r="F299" s="899"/>
      <c r="G299" s="899"/>
      <c r="H299" s="899"/>
      <c r="I299" s="899"/>
      <c r="J299" s="899"/>
      <c r="K299" s="899"/>
      <c r="L299" s="899"/>
      <c r="M299" s="899"/>
      <c r="N299" s="899"/>
      <c r="O299" s="899"/>
      <c r="P299" s="191"/>
      <c r="Q299" s="143"/>
      <c r="R299" s="144" t="str">
        <f t="shared" si="53"/>
        <v/>
      </c>
      <c r="S299" s="145"/>
      <c r="T299" s="145"/>
      <c r="U299" s="146" t="str">
        <f t="shared" si="54"/>
        <v/>
      </c>
      <c r="V299" s="145"/>
      <c r="W299" s="145"/>
      <c r="X299" s="145"/>
      <c r="Y299" s="147" t="str">
        <f>IFERROR(IF(AND(R298="Probabilidad",R299="Probabilidad"),(AA298-(+AA298*U299)),IF(R299="Probabilidad",(J297-(+J297*U299)),IF(R299="Impacto",AA298,""))),"")</f>
        <v/>
      </c>
      <c r="Z299" s="148" t="str">
        <f t="shared" si="55"/>
        <v/>
      </c>
      <c r="AA299" s="146" t="str">
        <f t="shared" si="56"/>
        <v/>
      </c>
      <c r="AB299" s="148" t="str">
        <f t="shared" si="57"/>
        <v/>
      </c>
      <c r="AC299" s="146" t="str">
        <f t="shared" ref="AC299:AC302" si="64">IFERROR(IF(AND(R298="Impacto",R299="Impacto"),(AC298-(+AC298*U299)),IF(AND(R298="Probabilidad",R299="Impacto"),(AC297-(+AC297*U299)),IF(R299="Probabilidad",AC298,""))),"")</f>
        <v/>
      </c>
      <c r="AD299" s="148" t="str">
        <f t="shared" si="58"/>
        <v/>
      </c>
      <c r="AE299" s="899"/>
      <c r="AF299" s="191"/>
      <c r="AG299" s="189"/>
      <c r="AH299" s="190"/>
      <c r="AI299" s="191"/>
      <c r="AJ299" s="190"/>
      <c r="AK299" s="190"/>
      <c r="AL299" s="190"/>
      <c r="AM299" s="724"/>
      <c r="AN299" s="665"/>
      <c r="AO299" s="655"/>
      <c r="AP299" s="234"/>
      <c r="AQ299" s="235"/>
      <c r="AR299" s="234"/>
      <c r="AS299" s="235"/>
      <c r="AT299" s="189"/>
      <c r="AU299" s="234"/>
      <c r="AV299" s="235"/>
      <c r="AW299" s="234"/>
      <c r="AX299" s="235"/>
      <c r="AY299" s="189"/>
      <c r="AZ299" s="234"/>
      <c r="BA299" s="235"/>
      <c r="BB299" s="155"/>
      <c r="BC299" s="156"/>
      <c r="BD299" s="156"/>
      <c r="BE299" s="156"/>
      <c r="BF299" s="156"/>
    </row>
    <row r="300" spans="1:58" ht="159.75" customHeight="1">
      <c r="A300" s="957"/>
      <c r="B300" s="973"/>
      <c r="C300" s="899"/>
      <c r="D300" s="899"/>
      <c r="E300" s="899"/>
      <c r="F300" s="899"/>
      <c r="G300" s="899"/>
      <c r="H300" s="899"/>
      <c r="I300" s="899"/>
      <c r="J300" s="899"/>
      <c r="K300" s="899"/>
      <c r="L300" s="899"/>
      <c r="M300" s="899"/>
      <c r="N300" s="899"/>
      <c r="O300" s="899"/>
      <c r="P300" s="191"/>
      <c r="Q300" s="143"/>
      <c r="R300" s="144" t="str">
        <f t="shared" si="53"/>
        <v/>
      </c>
      <c r="S300" s="145"/>
      <c r="T300" s="145"/>
      <c r="U300" s="146" t="str">
        <f t="shared" si="54"/>
        <v/>
      </c>
      <c r="V300" s="145"/>
      <c r="W300" s="145"/>
      <c r="X300" s="145"/>
      <c r="Y300" s="147" t="str">
        <f>IFERROR(IF(AND(R299="Probabilidad",R300="Probabilidad"),(AA299-(+AA299*U300)),IF(R300="Probabilidad",(J297-(+J297*U300)),IF(R300="Impacto",AA299,""))),"")</f>
        <v/>
      </c>
      <c r="Z300" s="148" t="str">
        <f t="shared" si="55"/>
        <v/>
      </c>
      <c r="AA300" s="146" t="str">
        <f t="shared" si="56"/>
        <v/>
      </c>
      <c r="AB300" s="148" t="str">
        <f t="shared" si="57"/>
        <v/>
      </c>
      <c r="AC300" s="146" t="str">
        <f t="shared" si="64"/>
        <v/>
      </c>
      <c r="AD300" s="148" t="str">
        <f t="shared" si="58"/>
        <v/>
      </c>
      <c r="AE300" s="899"/>
      <c r="AF300" s="191"/>
      <c r="AG300" s="189"/>
      <c r="AH300" s="190"/>
      <c r="AI300" s="191"/>
      <c r="AJ300" s="190"/>
      <c r="AK300" s="190"/>
      <c r="AL300" s="190"/>
      <c r="AM300" s="724"/>
      <c r="AN300" s="665"/>
      <c r="AO300" s="655"/>
      <c r="AP300" s="234"/>
      <c r="AQ300" s="235"/>
      <c r="AR300" s="234"/>
      <c r="AS300" s="235"/>
      <c r="AT300" s="189"/>
      <c r="AU300" s="234"/>
      <c r="AV300" s="235"/>
      <c r="AW300" s="234"/>
      <c r="AX300" s="235"/>
      <c r="AY300" s="189"/>
      <c r="AZ300" s="234"/>
      <c r="BA300" s="235"/>
      <c r="BB300" s="155"/>
      <c r="BC300" s="156"/>
      <c r="BD300" s="156"/>
      <c r="BE300" s="156"/>
      <c r="BF300" s="156"/>
    </row>
    <row r="301" spans="1:58" ht="159.75" customHeight="1">
      <c r="A301" s="957"/>
      <c r="B301" s="973"/>
      <c r="C301" s="899"/>
      <c r="D301" s="899"/>
      <c r="E301" s="899"/>
      <c r="F301" s="899"/>
      <c r="G301" s="899"/>
      <c r="H301" s="899"/>
      <c r="I301" s="899"/>
      <c r="J301" s="899"/>
      <c r="K301" s="899"/>
      <c r="L301" s="899"/>
      <c r="M301" s="899"/>
      <c r="N301" s="899"/>
      <c r="O301" s="899"/>
      <c r="P301" s="191"/>
      <c r="Q301" s="143"/>
      <c r="R301" s="144" t="str">
        <f t="shared" si="53"/>
        <v/>
      </c>
      <c r="S301" s="145"/>
      <c r="T301" s="145"/>
      <c r="U301" s="146" t="str">
        <f t="shared" si="54"/>
        <v/>
      </c>
      <c r="V301" s="145"/>
      <c r="W301" s="145"/>
      <c r="X301" s="145"/>
      <c r="Y301" s="147" t="str">
        <f>IFERROR(IF(AND(R300="Probabilidad",R301="Probabilidad"),(AA300-(+AA300*U301)),IF(R301="Probabilidad",(J297-(+J297*U301)),IF(R301="Impacto",AA300,""))),"")</f>
        <v/>
      </c>
      <c r="Z301" s="148" t="str">
        <f t="shared" si="55"/>
        <v/>
      </c>
      <c r="AA301" s="146" t="str">
        <f t="shared" si="56"/>
        <v/>
      </c>
      <c r="AB301" s="148" t="str">
        <f t="shared" si="57"/>
        <v/>
      </c>
      <c r="AC301" s="146" t="str">
        <f t="shared" si="64"/>
        <v/>
      </c>
      <c r="AD301" s="148" t="str">
        <f t="shared" si="58"/>
        <v/>
      </c>
      <c r="AE301" s="899"/>
      <c r="AF301" s="191"/>
      <c r="AG301" s="189"/>
      <c r="AH301" s="190"/>
      <c r="AI301" s="191"/>
      <c r="AJ301" s="190"/>
      <c r="AK301" s="190"/>
      <c r="AL301" s="190"/>
      <c r="AM301" s="724"/>
      <c r="AN301" s="665"/>
      <c r="AO301" s="655"/>
      <c r="AP301" s="234"/>
      <c r="AQ301" s="235"/>
      <c r="AR301" s="234"/>
      <c r="AS301" s="235"/>
      <c r="AT301" s="189"/>
      <c r="AU301" s="234"/>
      <c r="AV301" s="235"/>
      <c r="AW301" s="234"/>
      <c r="AX301" s="235"/>
      <c r="AY301" s="189"/>
      <c r="AZ301" s="234"/>
      <c r="BA301" s="235"/>
      <c r="BB301" s="155"/>
      <c r="BC301" s="156"/>
      <c r="BD301" s="156"/>
      <c r="BE301" s="156"/>
      <c r="BF301" s="156"/>
    </row>
    <row r="302" spans="1:58" ht="159.75" customHeight="1" thickBot="1">
      <c r="A302" s="958"/>
      <c r="B302" s="974"/>
      <c r="C302" s="953"/>
      <c r="D302" s="953"/>
      <c r="E302" s="953"/>
      <c r="F302" s="953"/>
      <c r="G302" s="953"/>
      <c r="H302" s="953"/>
      <c r="I302" s="953"/>
      <c r="J302" s="953"/>
      <c r="K302" s="953"/>
      <c r="L302" s="953"/>
      <c r="M302" s="953"/>
      <c r="N302" s="953"/>
      <c r="O302" s="953"/>
      <c r="P302" s="202"/>
      <c r="Q302" s="169"/>
      <c r="R302" s="170" t="str">
        <f t="shared" si="53"/>
        <v/>
      </c>
      <c r="S302" s="171"/>
      <c r="T302" s="171"/>
      <c r="U302" s="172" t="str">
        <f t="shared" si="54"/>
        <v/>
      </c>
      <c r="V302" s="171"/>
      <c r="W302" s="171"/>
      <c r="X302" s="171"/>
      <c r="Y302" s="173" t="str">
        <f>IFERROR(IF(AND(R301="Probabilidad",R302="Probabilidad"),(AA301-(+AA301*U302)),IF(R302="Probabilidad",(J297-(+J297*U302)),IF(R302="Impacto",AA301,""))),"")</f>
        <v/>
      </c>
      <c r="Z302" s="174" t="str">
        <f t="shared" si="55"/>
        <v/>
      </c>
      <c r="AA302" s="172" t="str">
        <f t="shared" si="56"/>
        <v/>
      </c>
      <c r="AB302" s="174" t="str">
        <f t="shared" si="57"/>
        <v/>
      </c>
      <c r="AC302" s="172" t="str">
        <f t="shared" si="64"/>
        <v/>
      </c>
      <c r="AD302" s="174" t="str">
        <f t="shared" si="58"/>
        <v/>
      </c>
      <c r="AE302" s="953"/>
      <c r="AF302" s="202"/>
      <c r="AG302" s="172"/>
      <c r="AH302" s="206"/>
      <c r="AI302" s="202"/>
      <c r="AJ302" s="206"/>
      <c r="AK302" s="206"/>
      <c r="AL302" s="195"/>
      <c r="AM302" s="724"/>
      <c r="AN302" s="665"/>
      <c r="AO302" s="655"/>
      <c r="AP302" s="234"/>
      <c r="AQ302" s="235"/>
      <c r="AR302" s="234"/>
      <c r="AS302" s="235"/>
      <c r="AT302" s="189"/>
      <c r="AU302" s="234"/>
      <c r="AV302" s="235"/>
      <c r="AW302" s="234"/>
      <c r="AX302" s="235"/>
      <c r="AY302" s="189"/>
      <c r="AZ302" s="234"/>
      <c r="BA302" s="235"/>
      <c r="BB302" s="155"/>
      <c r="BC302" s="156"/>
      <c r="BD302" s="156"/>
      <c r="BE302" s="156"/>
      <c r="BF302" s="156"/>
    </row>
    <row r="303" spans="1:58" ht="159.75" customHeight="1">
      <c r="A303" s="956"/>
      <c r="B303" s="981"/>
      <c r="C303" s="982"/>
      <c r="D303" s="952"/>
      <c r="E303" s="952"/>
      <c r="F303" s="952"/>
      <c r="G303" s="982"/>
      <c r="H303" s="952"/>
      <c r="I303" s="954" t="str">
        <f>IF(H303&lt;=0,"",IF(H303&lt;=2,"Muy Baja",IF(H303&lt;=24,"Baja",IF(H303&lt;=500,"Media",IF(H303&lt;=5000,"Alta","Muy Alta")))))</f>
        <v/>
      </c>
      <c r="J303" s="955" t="str">
        <f>IF(I303="","",IF(I303="Muy Baja",0.2,IF(I303="Baja",0.4,IF(I303="Media",0.6,IF(I303="Alta",0.8,IF(I303="Muy Alta",1,))))))</f>
        <v/>
      </c>
      <c r="K303" s="979"/>
      <c r="L303" s="955">
        <f>IF(NOT(ISERROR(MATCH(K303,'[1]Tabla Impacto'!$B$221:$B$223,0))),'[1]Tabla Impacto'!$F$223&amp;"Por favor no seleccionar los criterios de impacto(Afectación Económica o presupuestal y Pérdida Reputacional)",K303)</f>
        <v>0</v>
      </c>
      <c r="M303" s="983" t="str">
        <f>IF(OR(K303='Tabla Impacto'!$C$11,K303='Tabla Impacto'!$D$11),"Leve",IF(OR(K303='Tabla Impacto'!$C$12,K303='Tabla Impacto'!$D$12),"Menor",IF(OR(K303='Tabla Impacto'!$C$13,K303='Tabla Impacto'!$D$13),"Moderado",IF(OR(K303='Tabla Impacto'!$C$14,K303='Tabla Impacto'!$D$14),"Mayor",IF(OR(K303='Tabla Impacto'!$C$15,K303='Tabla Impacto'!$D$15),"Catastrófico","")))))</f>
        <v/>
      </c>
      <c r="N303" s="955" t="str">
        <f>IF(M303="","",IF(M303="Leve",0.2,IF(M303="Menor",0.4,IF(M303="Moderado",0.6,IF(M303="Mayor",0.8,IF(M303="Catastrófico",1,))))))</f>
        <v/>
      </c>
      <c r="O303" s="954" t="str">
        <f>IF(OR(AND(I303="Muy Baja",M303="Leve"),AND(I303="Muy Baja",M303="Menor"),AND(I303="Baja",M303="Leve")),"Bajo",IF(OR(AND(I303="Muy baja",M303="Moderado"),AND(I303="Baja",M303="Menor"),AND(I303="Baja",M303="Moderado"),AND(I303="Media",M303="Leve"),AND(I303="Media",M303="Menor"),AND(I303="Media",M303="Moderado"),AND(I303="Alta",M303="Leve"),AND(I303="Alta",M303="Menor")),"Moderado",IF(OR(AND(I303="Muy Baja",M303="Mayor"),AND(I303="Baja",M303="Mayor"),AND(I303="Media",M303="Mayor"),AND(I303="Alta",M303="Moderado"),AND(I303="Alta",M303="Mayor"),AND(I303="Muy Alta",M303="Leve"),AND(I303="Muy Alta",M303="Menor"),AND(I303="Muy Alta",M303="Moderado"),AND(I303="Muy Alta",M303="Mayor")),"Alto",IF(OR(AND(I303="Muy Baja",M303="Catastrófico"),AND(I303="Baja",M303="Catastrófico"),AND(I303="Media",M303="Catastrófico"),AND(I303="Alta",M303="Catastrófico"),AND(I303="Muy Alta",M303="Catastrófico")),"Extremo",""))))</f>
        <v/>
      </c>
      <c r="P303" s="127"/>
      <c r="Q303" s="126"/>
      <c r="R303" s="144" t="str">
        <f t="shared" si="53"/>
        <v/>
      </c>
      <c r="S303" s="145"/>
      <c r="T303" s="145"/>
      <c r="U303" s="146" t="str">
        <f t="shared" si="54"/>
        <v/>
      </c>
      <c r="V303" s="145"/>
      <c r="W303" s="145"/>
      <c r="X303" s="145"/>
      <c r="Y303" s="147" t="str">
        <f>IFERROR(IF(R303="Probabilidad",(J303-(+J303*U303)),IF(R303="Impacto",J303,"")),"")</f>
        <v/>
      </c>
      <c r="Z303" s="148" t="str">
        <f t="shared" si="55"/>
        <v/>
      </c>
      <c r="AA303" s="146" t="str">
        <f t="shared" si="56"/>
        <v/>
      </c>
      <c r="AB303" s="148" t="str">
        <f t="shared" si="57"/>
        <v/>
      </c>
      <c r="AC303" s="146" t="str">
        <f>IFERROR(IF(R303="Impacto",(N303-(+N303*U303)),IF(R303="Probabilidad",N303,"")),"")</f>
        <v/>
      </c>
      <c r="AD303" s="148" t="str">
        <f t="shared" si="58"/>
        <v/>
      </c>
      <c r="AE303" s="963"/>
      <c r="AF303" s="143"/>
      <c r="AG303" s="231"/>
      <c r="AH303" s="191"/>
      <c r="AI303" s="191"/>
      <c r="AJ303" s="240"/>
      <c r="AK303" s="240"/>
      <c r="AL303" s="233"/>
      <c r="AM303" s="619"/>
      <c r="AN303" s="584"/>
      <c r="AO303" s="600"/>
      <c r="AP303" s="139"/>
      <c r="AQ303" s="137"/>
      <c r="AR303" s="139"/>
      <c r="AS303" s="137"/>
      <c r="AT303" s="138"/>
      <c r="AU303" s="139"/>
      <c r="AV303" s="137"/>
      <c r="AW303" s="139"/>
      <c r="AX303" s="137"/>
      <c r="AY303" s="138"/>
      <c r="AZ303" s="139"/>
      <c r="BA303" s="137"/>
      <c r="BB303" s="155"/>
      <c r="BC303" s="155"/>
      <c r="BD303" s="156"/>
      <c r="BE303" s="156"/>
      <c r="BF303" s="156"/>
    </row>
    <row r="304" spans="1:58" ht="159.75" customHeight="1" thickBot="1">
      <c r="A304" s="957"/>
      <c r="B304" s="973"/>
      <c r="C304" s="899"/>
      <c r="D304" s="899"/>
      <c r="E304" s="899"/>
      <c r="F304" s="899"/>
      <c r="G304" s="899"/>
      <c r="H304" s="899"/>
      <c r="I304" s="899"/>
      <c r="J304" s="899"/>
      <c r="K304" s="899"/>
      <c r="L304" s="899"/>
      <c r="M304" s="899"/>
      <c r="N304" s="899"/>
      <c r="O304" s="899"/>
      <c r="P304" s="191"/>
      <c r="Q304" s="143"/>
      <c r="R304" s="144" t="str">
        <f t="shared" si="53"/>
        <v/>
      </c>
      <c r="S304" s="145"/>
      <c r="T304" s="145"/>
      <c r="U304" s="146" t="str">
        <f t="shared" si="54"/>
        <v/>
      </c>
      <c r="V304" s="145"/>
      <c r="W304" s="145"/>
      <c r="X304" s="145"/>
      <c r="Y304" s="147" t="str">
        <f>IFERROR(IF(AND(R303="Probabilidad",R304="Probabilidad"),(AA303-(+AA303*U304)),IF(R304="Probabilidad",(J303-(+J303*U304)),IF(R304="Impacto",AA303,""))),"")</f>
        <v/>
      </c>
      <c r="Z304" s="148" t="str">
        <f t="shared" si="55"/>
        <v/>
      </c>
      <c r="AA304" s="146" t="str">
        <f t="shared" si="56"/>
        <v/>
      </c>
      <c r="AB304" s="148" t="str">
        <f t="shared" si="57"/>
        <v/>
      </c>
      <c r="AC304" s="146" t="str">
        <f>IFERROR(IF(AND(R303="Impacto",R304="Impacto"),(AC303-(+AC303*U304)),IF(R304="Impacto",($N$63-(+$N$63*U304)),IF(R304="Probabilidad",AC303,""))),"")</f>
        <v/>
      </c>
      <c r="AD304" s="148" t="str">
        <f t="shared" si="58"/>
        <v/>
      </c>
      <c r="AE304" s="899"/>
      <c r="AF304" s="169"/>
      <c r="AG304" s="201"/>
      <c r="AH304" s="191"/>
      <c r="AI304" s="191"/>
      <c r="AJ304" s="274"/>
      <c r="AK304" s="274"/>
      <c r="AL304" s="231"/>
      <c r="AM304" s="724"/>
      <c r="AN304" s="665"/>
      <c r="AO304" s="655"/>
      <c r="AP304" s="234"/>
      <c r="AQ304" s="235"/>
      <c r="AR304" s="234"/>
      <c r="AS304" s="235"/>
      <c r="AT304" s="189"/>
      <c r="AU304" s="234"/>
      <c r="AV304" s="235"/>
      <c r="AW304" s="234"/>
      <c r="AX304" s="235"/>
      <c r="AY304" s="189"/>
      <c r="AZ304" s="234"/>
      <c r="BA304" s="235"/>
      <c r="BB304" s="155"/>
      <c r="BC304" s="156"/>
      <c r="BD304" s="156"/>
      <c r="BE304" s="156"/>
      <c r="BF304" s="156"/>
    </row>
    <row r="305" spans="1:58" ht="159.75" customHeight="1">
      <c r="A305" s="957"/>
      <c r="B305" s="973"/>
      <c r="C305" s="899"/>
      <c r="D305" s="899"/>
      <c r="E305" s="899"/>
      <c r="F305" s="899"/>
      <c r="G305" s="899"/>
      <c r="H305" s="899"/>
      <c r="I305" s="899"/>
      <c r="J305" s="899"/>
      <c r="K305" s="899"/>
      <c r="L305" s="899"/>
      <c r="M305" s="899"/>
      <c r="N305" s="899"/>
      <c r="O305" s="899"/>
      <c r="P305" s="191"/>
      <c r="Q305" s="143"/>
      <c r="R305" s="144" t="str">
        <f t="shared" si="53"/>
        <v/>
      </c>
      <c r="S305" s="145"/>
      <c r="T305" s="145"/>
      <c r="U305" s="146" t="str">
        <f t="shared" si="54"/>
        <v/>
      </c>
      <c r="V305" s="145"/>
      <c r="W305" s="145"/>
      <c r="X305" s="145"/>
      <c r="Y305" s="147" t="str">
        <f>IFERROR(IF(AND(R304="Probabilidad",R305="Probabilidad"),(AA304-(+AA304*U305)),IF(R305="Probabilidad",(J303-(+J303*U305)),IF(R305="Impacto",AA304,""))),"")</f>
        <v/>
      </c>
      <c r="Z305" s="148" t="str">
        <f t="shared" si="55"/>
        <v/>
      </c>
      <c r="AA305" s="146" t="str">
        <f t="shared" si="56"/>
        <v/>
      </c>
      <c r="AB305" s="148" t="str">
        <f t="shared" si="57"/>
        <v/>
      </c>
      <c r="AC305" s="146" t="str">
        <f t="shared" ref="AC305:AC308" si="65">IFERROR(IF(AND(R304="Impacto",R305="Impacto"),(AC304-(+AC304*U305)),IF(AND(R304="Probabilidad",R305="Impacto"),(AC303-(+AC303*U305)),IF(R305="Probabilidad",AC304,""))),"")</f>
        <v/>
      </c>
      <c r="AD305" s="148" t="str">
        <f t="shared" si="58"/>
        <v/>
      </c>
      <c r="AE305" s="899"/>
      <c r="AF305" s="191"/>
      <c r="AG305" s="189"/>
      <c r="AH305" s="190"/>
      <c r="AI305" s="191"/>
      <c r="AJ305" s="190"/>
      <c r="AK305" s="190"/>
      <c r="AL305" s="190"/>
      <c r="AM305" s="724"/>
      <c r="AN305" s="665"/>
      <c r="AO305" s="655"/>
      <c r="AP305" s="234"/>
      <c r="AQ305" s="235"/>
      <c r="AR305" s="234"/>
      <c r="AS305" s="235"/>
      <c r="AT305" s="189"/>
      <c r="AU305" s="234"/>
      <c r="AV305" s="235"/>
      <c r="AW305" s="234"/>
      <c r="AX305" s="235"/>
      <c r="AY305" s="189"/>
      <c r="AZ305" s="234"/>
      <c r="BA305" s="235"/>
      <c r="BB305" s="155"/>
      <c r="BC305" s="156"/>
      <c r="BD305" s="156"/>
      <c r="BE305" s="156"/>
      <c r="BF305" s="156"/>
    </row>
    <row r="306" spans="1:58" ht="159.75" customHeight="1">
      <c r="A306" s="957"/>
      <c r="B306" s="973"/>
      <c r="C306" s="899"/>
      <c r="D306" s="899"/>
      <c r="E306" s="899"/>
      <c r="F306" s="899"/>
      <c r="G306" s="899"/>
      <c r="H306" s="899"/>
      <c r="I306" s="899"/>
      <c r="J306" s="899"/>
      <c r="K306" s="899"/>
      <c r="L306" s="899"/>
      <c r="M306" s="899"/>
      <c r="N306" s="899"/>
      <c r="O306" s="899"/>
      <c r="P306" s="191"/>
      <c r="Q306" s="143"/>
      <c r="R306" s="144" t="str">
        <f t="shared" si="53"/>
        <v/>
      </c>
      <c r="S306" s="145"/>
      <c r="T306" s="145"/>
      <c r="U306" s="146" t="str">
        <f t="shared" si="54"/>
        <v/>
      </c>
      <c r="V306" s="145"/>
      <c r="W306" s="145"/>
      <c r="X306" s="145"/>
      <c r="Y306" s="147" t="str">
        <f>IFERROR(IF(AND(R305="Probabilidad",R306="Probabilidad"),(AA305-(+AA305*U306)),IF(R306="Probabilidad",(J303-(+J303*U306)),IF(R306="Impacto",AA305,""))),"")</f>
        <v/>
      </c>
      <c r="Z306" s="148" t="str">
        <f t="shared" si="55"/>
        <v/>
      </c>
      <c r="AA306" s="146" t="str">
        <f t="shared" si="56"/>
        <v/>
      </c>
      <c r="AB306" s="148" t="str">
        <f t="shared" si="57"/>
        <v/>
      </c>
      <c r="AC306" s="146" t="str">
        <f t="shared" si="65"/>
        <v/>
      </c>
      <c r="AD306" s="148" t="str">
        <f t="shared" si="58"/>
        <v/>
      </c>
      <c r="AE306" s="899"/>
      <c r="AF306" s="191"/>
      <c r="AG306" s="189"/>
      <c r="AH306" s="190"/>
      <c r="AI306" s="191"/>
      <c r="AJ306" s="190"/>
      <c r="AK306" s="190"/>
      <c r="AL306" s="190"/>
      <c r="AM306" s="724"/>
      <c r="AN306" s="665"/>
      <c r="AO306" s="655"/>
      <c r="AP306" s="234"/>
      <c r="AQ306" s="235"/>
      <c r="AR306" s="234"/>
      <c r="AS306" s="235"/>
      <c r="AT306" s="189"/>
      <c r="AU306" s="234"/>
      <c r="AV306" s="235"/>
      <c r="AW306" s="234"/>
      <c r="AX306" s="235"/>
      <c r="AY306" s="189"/>
      <c r="AZ306" s="234"/>
      <c r="BA306" s="235"/>
      <c r="BB306" s="155"/>
      <c r="BC306" s="156"/>
      <c r="BD306" s="156"/>
      <c r="BE306" s="156"/>
      <c r="BF306" s="156"/>
    </row>
    <row r="307" spans="1:58" ht="159.75" customHeight="1">
      <c r="A307" s="957"/>
      <c r="B307" s="973"/>
      <c r="C307" s="899"/>
      <c r="D307" s="899"/>
      <c r="E307" s="899"/>
      <c r="F307" s="899"/>
      <c r="G307" s="899"/>
      <c r="H307" s="899"/>
      <c r="I307" s="899"/>
      <c r="J307" s="899"/>
      <c r="K307" s="899"/>
      <c r="L307" s="899"/>
      <c r="M307" s="899"/>
      <c r="N307" s="899"/>
      <c r="O307" s="899"/>
      <c r="P307" s="191"/>
      <c r="Q307" s="143"/>
      <c r="R307" s="144" t="str">
        <f t="shared" si="53"/>
        <v/>
      </c>
      <c r="S307" s="145"/>
      <c r="T307" s="145"/>
      <c r="U307" s="146" t="str">
        <f t="shared" si="54"/>
        <v/>
      </c>
      <c r="V307" s="145"/>
      <c r="W307" s="145"/>
      <c r="X307" s="145"/>
      <c r="Y307" s="147" t="str">
        <f>IFERROR(IF(AND(R306="Probabilidad",R307="Probabilidad"),(AA306-(+AA306*U307)),IF(R307="Probabilidad",(J303-(+J303*U307)),IF(R307="Impacto",AA306,""))),"")</f>
        <v/>
      </c>
      <c r="Z307" s="148" t="str">
        <f t="shared" si="55"/>
        <v/>
      </c>
      <c r="AA307" s="146" t="str">
        <f t="shared" si="56"/>
        <v/>
      </c>
      <c r="AB307" s="148" t="str">
        <f t="shared" si="57"/>
        <v/>
      </c>
      <c r="AC307" s="146" t="str">
        <f t="shared" si="65"/>
        <v/>
      </c>
      <c r="AD307" s="148" t="str">
        <f t="shared" si="58"/>
        <v/>
      </c>
      <c r="AE307" s="899"/>
      <c r="AF307" s="191"/>
      <c r="AG307" s="189"/>
      <c r="AH307" s="190"/>
      <c r="AI307" s="191"/>
      <c r="AJ307" s="190"/>
      <c r="AK307" s="190"/>
      <c r="AL307" s="190"/>
      <c r="AM307" s="724"/>
      <c r="AN307" s="665"/>
      <c r="AO307" s="655"/>
      <c r="AP307" s="234"/>
      <c r="AQ307" s="235"/>
      <c r="AR307" s="234"/>
      <c r="AS307" s="235"/>
      <c r="AT307" s="189"/>
      <c r="AU307" s="234"/>
      <c r="AV307" s="235"/>
      <c r="AW307" s="234"/>
      <c r="AX307" s="235"/>
      <c r="AY307" s="189"/>
      <c r="AZ307" s="234"/>
      <c r="BA307" s="235"/>
      <c r="BB307" s="155"/>
      <c r="BC307" s="156"/>
      <c r="BD307" s="156"/>
      <c r="BE307" s="156"/>
      <c r="BF307" s="156"/>
    </row>
    <row r="308" spans="1:58" ht="159.75" customHeight="1" thickBot="1">
      <c r="A308" s="958"/>
      <c r="B308" s="974"/>
      <c r="C308" s="953"/>
      <c r="D308" s="953"/>
      <c r="E308" s="953"/>
      <c r="F308" s="953"/>
      <c r="G308" s="953"/>
      <c r="H308" s="953"/>
      <c r="I308" s="953"/>
      <c r="J308" s="953"/>
      <c r="K308" s="953"/>
      <c r="L308" s="953"/>
      <c r="M308" s="953"/>
      <c r="N308" s="953"/>
      <c r="O308" s="953"/>
      <c r="P308" s="202"/>
      <c r="Q308" s="169"/>
      <c r="R308" s="170" t="str">
        <f t="shared" si="53"/>
        <v/>
      </c>
      <c r="S308" s="171"/>
      <c r="T308" s="171"/>
      <c r="U308" s="172" t="str">
        <f t="shared" si="54"/>
        <v/>
      </c>
      <c r="V308" s="171"/>
      <c r="W308" s="171"/>
      <c r="X308" s="171"/>
      <c r="Y308" s="173" t="str">
        <f>IFERROR(IF(AND(R307="Probabilidad",R308="Probabilidad"),(AA307-(+AA307*U308)),IF(R308="Probabilidad",(J303-(+J303*U308)),IF(R308="Impacto",AA307,""))),"")</f>
        <v/>
      </c>
      <c r="Z308" s="174" t="str">
        <f t="shared" si="55"/>
        <v/>
      </c>
      <c r="AA308" s="172" t="str">
        <f t="shared" si="56"/>
        <v/>
      </c>
      <c r="AB308" s="174" t="str">
        <f t="shared" si="57"/>
        <v/>
      </c>
      <c r="AC308" s="172" t="str">
        <f t="shared" si="65"/>
        <v/>
      </c>
      <c r="AD308" s="174" t="str">
        <f t="shared" si="58"/>
        <v/>
      </c>
      <c r="AE308" s="953"/>
      <c r="AF308" s="202"/>
      <c r="AG308" s="172"/>
      <c r="AH308" s="206"/>
      <c r="AI308" s="202"/>
      <c r="AJ308" s="206"/>
      <c r="AK308" s="206"/>
      <c r="AL308" s="195"/>
      <c r="AM308" s="724"/>
      <c r="AN308" s="665"/>
      <c r="AO308" s="655"/>
      <c r="AP308" s="234"/>
      <c r="AQ308" s="235"/>
      <c r="AR308" s="234"/>
      <c r="AS308" s="235"/>
      <c r="AT308" s="189"/>
      <c r="AU308" s="234"/>
      <c r="AV308" s="235"/>
      <c r="AW308" s="234"/>
      <c r="AX308" s="235"/>
      <c r="AY308" s="189"/>
      <c r="AZ308" s="234"/>
      <c r="BA308" s="235"/>
      <c r="BB308" s="155"/>
      <c r="BC308" s="156"/>
      <c r="BD308" s="156"/>
      <c r="BE308" s="156"/>
      <c r="BF308" s="156"/>
    </row>
    <row r="309" spans="1:58" ht="159.75" customHeight="1">
      <c r="A309" s="956"/>
      <c r="B309" s="981"/>
      <c r="C309" s="982"/>
      <c r="D309" s="952"/>
      <c r="E309" s="952"/>
      <c r="F309" s="952"/>
      <c r="G309" s="982"/>
      <c r="H309" s="952"/>
      <c r="I309" s="954" t="str">
        <f>IF(H309&lt;=0,"",IF(H309&lt;=2,"Muy Baja",IF(H309&lt;=24,"Baja",IF(H309&lt;=500,"Media",IF(H309&lt;=5000,"Alta","Muy Alta")))))</f>
        <v/>
      </c>
      <c r="J309" s="955" t="str">
        <f>IF(I309="","",IF(I309="Muy Baja",0.2,IF(I309="Baja",0.4,IF(I309="Media",0.6,IF(I309="Alta",0.8,IF(I309="Muy Alta",1,))))))</f>
        <v/>
      </c>
      <c r="K309" s="979"/>
      <c r="L309" s="955">
        <f>IF(NOT(ISERROR(MATCH(K309,'[1]Tabla Impacto'!$B$221:$B$223,0))),'[1]Tabla Impacto'!$F$223&amp;"Por favor no seleccionar los criterios de impacto(Afectación Económica o presupuestal y Pérdida Reputacional)",K309)</f>
        <v>0</v>
      </c>
      <c r="M309" s="983" t="str">
        <f>IF(OR(K309='Tabla Impacto'!$C$11,K309='Tabla Impacto'!$D$11),"Leve",IF(OR(K309='Tabla Impacto'!$C$12,K309='Tabla Impacto'!$D$12),"Menor",IF(OR(K309='Tabla Impacto'!$C$13,K309='Tabla Impacto'!$D$13),"Moderado",IF(OR(K309='Tabla Impacto'!$C$14,K309='Tabla Impacto'!$D$14),"Mayor",IF(OR(K309='Tabla Impacto'!$C$15,K309='Tabla Impacto'!$D$15),"Catastrófico","")))))</f>
        <v/>
      </c>
      <c r="N309" s="955" t="str">
        <f>IF(M309="","",IF(M309="Leve",0.2,IF(M309="Menor",0.4,IF(M309="Moderado",0.6,IF(M309="Mayor",0.8,IF(M309="Catastrófico",1,))))))</f>
        <v/>
      </c>
      <c r="O309" s="954" t="str">
        <f>IF(OR(AND(I309="Muy Baja",M309="Leve"),AND(I309="Muy Baja",M309="Menor"),AND(I309="Baja",M309="Leve")),"Bajo",IF(OR(AND(I309="Muy baja",M309="Moderado"),AND(I309="Baja",M309="Menor"),AND(I309="Baja",M309="Moderado"),AND(I309="Media",M309="Leve"),AND(I309="Media",M309="Menor"),AND(I309="Media",M309="Moderado"),AND(I309="Alta",M309="Leve"),AND(I309="Alta",M309="Menor")),"Moderado",IF(OR(AND(I309="Muy Baja",M309="Mayor"),AND(I309="Baja",M309="Mayor"),AND(I309="Media",M309="Mayor"),AND(I309="Alta",M309="Moderado"),AND(I309="Alta",M309="Mayor"),AND(I309="Muy Alta",M309="Leve"),AND(I309="Muy Alta",M309="Menor"),AND(I309="Muy Alta",M309="Moderado"),AND(I309="Muy Alta",M309="Mayor")),"Alto",IF(OR(AND(I309="Muy Baja",M309="Catastrófico"),AND(I309="Baja",M309="Catastrófico"),AND(I309="Media",M309="Catastrófico"),AND(I309="Alta",M309="Catastrófico"),AND(I309="Muy Alta",M309="Catastrófico")),"Extremo",""))))</f>
        <v/>
      </c>
      <c r="P309" s="127"/>
      <c r="Q309" s="126"/>
      <c r="R309" s="144" t="str">
        <f t="shared" si="53"/>
        <v/>
      </c>
      <c r="S309" s="145"/>
      <c r="T309" s="145"/>
      <c r="U309" s="146" t="str">
        <f t="shared" si="54"/>
        <v/>
      </c>
      <c r="V309" s="145"/>
      <c r="W309" s="145"/>
      <c r="X309" s="145"/>
      <c r="Y309" s="147" t="str">
        <f>IFERROR(IF(R309="Probabilidad",(J309-(+J309*U309)),IF(R309="Impacto",J309,"")),"")</f>
        <v/>
      </c>
      <c r="Z309" s="148" t="str">
        <f t="shared" si="55"/>
        <v/>
      </c>
      <c r="AA309" s="146" t="str">
        <f t="shared" si="56"/>
        <v/>
      </c>
      <c r="AB309" s="148" t="str">
        <f t="shared" si="57"/>
        <v/>
      </c>
      <c r="AC309" s="146" t="str">
        <f>IFERROR(IF(R309="Impacto",(N309-(+N309*U309)),IF(R309="Probabilidad",N309,"")),"")</f>
        <v/>
      </c>
      <c r="AD309" s="148" t="str">
        <f t="shared" si="58"/>
        <v/>
      </c>
      <c r="AE309" s="963"/>
      <c r="AF309" s="143"/>
      <c r="AG309" s="231"/>
      <c r="AH309" s="191"/>
      <c r="AI309" s="191"/>
      <c r="AJ309" s="240"/>
      <c r="AK309" s="240"/>
      <c r="AL309" s="233"/>
      <c r="AM309" s="619"/>
      <c r="AN309" s="584"/>
      <c r="AO309" s="600"/>
      <c r="AP309" s="139"/>
      <c r="AQ309" s="137"/>
      <c r="AR309" s="139"/>
      <c r="AS309" s="137"/>
      <c r="AT309" s="138"/>
      <c r="AU309" s="139"/>
      <c r="AV309" s="137"/>
      <c r="AW309" s="139"/>
      <c r="AX309" s="137"/>
      <c r="AY309" s="138"/>
      <c r="AZ309" s="139"/>
      <c r="BA309" s="137"/>
      <c r="BB309" s="155"/>
      <c r="BC309" s="155"/>
      <c r="BD309" s="156"/>
      <c r="BE309" s="156"/>
      <c r="BF309" s="156"/>
    </row>
    <row r="310" spans="1:58" ht="159.75" customHeight="1" thickBot="1">
      <c r="A310" s="957"/>
      <c r="B310" s="973"/>
      <c r="C310" s="899"/>
      <c r="D310" s="899"/>
      <c r="E310" s="899"/>
      <c r="F310" s="899"/>
      <c r="G310" s="899"/>
      <c r="H310" s="899"/>
      <c r="I310" s="899"/>
      <c r="J310" s="899"/>
      <c r="K310" s="899"/>
      <c r="L310" s="899"/>
      <c r="M310" s="899"/>
      <c r="N310" s="899"/>
      <c r="O310" s="899"/>
      <c r="P310" s="191"/>
      <c r="Q310" s="143"/>
      <c r="R310" s="144" t="str">
        <f t="shared" si="53"/>
        <v/>
      </c>
      <c r="S310" s="145"/>
      <c r="T310" s="145"/>
      <c r="U310" s="146" t="str">
        <f t="shared" si="54"/>
        <v/>
      </c>
      <c r="V310" s="145"/>
      <c r="W310" s="145"/>
      <c r="X310" s="145"/>
      <c r="Y310" s="147" t="str">
        <f>IFERROR(IF(AND(R309="Probabilidad",R310="Probabilidad"),(AA309-(+AA309*U310)),IF(R310="Probabilidad",(J309-(+J309*U310)),IF(R310="Impacto",AA309,""))),"")</f>
        <v/>
      </c>
      <c r="Z310" s="148" t="str">
        <f t="shared" si="55"/>
        <v/>
      </c>
      <c r="AA310" s="146" t="str">
        <f t="shared" si="56"/>
        <v/>
      </c>
      <c r="AB310" s="148" t="str">
        <f t="shared" si="57"/>
        <v/>
      </c>
      <c r="AC310" s="146" t="str">
        <f>IFERROR(IF(AND(R309="Impacto",R310="Impacto"),(AC309-(+AC309*U310)),IF(R310="Impacto",($N$63-(+$N$63*U310)),IF(R310="Probabilidad",AC309,""))),"")</f>
        <v/>
      </c>
      <c r="AD310" s="148" t="str">
        <f t="shared" si="58"/>
        <v/>
      </c>
      <c r="AE310" s="899"/>
      <c r="AF310" s="169"/>
      <c r="AG310" s="201"/>
      <c r="AH310" s="191"/>
      <c r="AI310" s="191"/>
      <c r="AJ310" s="274"/>
      <c r="AK310" s="274"/>
      <c r="AL310" s="231"/>
      <c r="AM310" s="724"/>
      <c r="AN310" s="665"/>
      <c r="AO310" s="655"/>
      <c r="AP310" s="234"/>
      <c r="AQ310" s="235"/>
      <c r="AR310" s="234"/>
      <c r="AS310" s="235"/>
      <c r="AT310" s="189"/>
      <c r="AU310" s="234"/>
      <c r="AV310" s="235"/>
      <c r="AW310" s="234"/>
      <c r="AX310" s="235"/>
      <c r="AY310" s="189"/>
      <c r="AZ310" s="234"/>
      <c r="BA310" s="235"/>
      <c r="BB310" s="155"/>
      <c r="BC310" s="156"/>
      <c r="BD310" s="156"/>
      <c r="BE310" s="156"/>
      <c r="BF310" s="156"/>
    </row>
    <row r="311" spans="1:58" ht="159.75" customHeight="1">
      <c r="A311" s="957"/>
      <c r="B311" s="973"/>
      <c r="C311" s="899"/>
      <c r="D311" s="899"/>
      <c r="E311" s="899"/>
      <c r="F311" s="899"/>
      <c r="G311" s="899"/>
      <c r="H311" s="899"/>
      <c r="I311" s="899"/>
      <c r="J311" s="899"/>
      <c r="K311" s="899"/>
      <c r="L311" s="899"/>
      <c r="M311" s="899"/>
      <c r="N311" s="899"/>
      <c r="O311" s="899"/>
      <c r="P311" s="191"/>
      <c r="Q311" s="143"/>
      <c r="R311" s="144" t="str">
        <f t="shared" si="53"/>
        <v/>
      </c>
      <c r="S311" s="145"/>
      <c r="T311" s="145"/>
      <c r="U311" s="146" t="str">
        <f t="shared" si="54"/>
        <v/>
      </c>
      <c r="V311" s="145"/>
      <c r="W311" s="145"/>
      <c r="X311" s="145"/>
      <c r="Y311" s="147" t="str">
        <f>IFERROR(IF(AND(R310="Probabilidad",R311="Probabilidad"),(AA310-(+AA310*U311)),IF(R311="Probabilidad",(J309-(+J309*U311)),IF(R311="Impacto",AA310,""))),"")</f>
        <v/>
      </c>
      <c r="Z311" s="148" t="str">
        <f t="shared" si="55"/>
        <v/>
      </c>
      <c r="AA311" s="146" t="str">
        <f t="shared" si="56"/>
        <v/>
      </c>
      <c r="AB311" s="148" t="str">
        <f t="shared" si="57"/>
        <v/>
      </c>
      <c r="AC311" s="146" t="str">
        <f t="shared" ref="AC311:AC314" si="66">IFERROR(IF(AND(R310="Impacto",R311="Impacto"),(AC310-(+AC310*U311)),IF(AND(R310="Probabilidad",R311="Impacto"),(AC309-(+AC309*U311)),IF(R311="Probabilidad",AC310,""))),"")</f>
        <v/>
      </c>
      <c r="AD311" s="148" t="str">
        <f t="shared" si="58"/>
        <v/>
      </c>
      <c r="AE311" s="899"/>
      <c r="AF311" s="191"/>
      <c r="AG311" s="189"/>
      <c r="AH311" s="190"/>
      <c r="AI311" s="191"/>
      <c r="AJ311" s="190"/>
      <c r="AK311" s="190"/>
      <c r="AL311" s="190"/>
      <c r="AM311" s="234"/>
      <c r="AN311" s="235"/>
      <c r="AO311" s="189"/>
      <c r="AP311" s="234"/>
      <c r="AQ311" s="235"/>
      <c r="AR311" s="234"/>
      <c r="AS311" s="235"/>
      <c r="AT311" s="189"/>
      <c r="AU311" s="234"/>
      <c r="AV311" s="235"/>
      <c r="AW311" s="234"/>
      <c r="AX311" s="235"/>
      <c r="AY311" s="189"/>
      <c r="AZ311" s="234"/>
      <c r="BA311" s="235"/>
      <c r="BB311" s="155"/>
      <c r="BC311" s="156"/>
      <c r="BD311" s="156"/>
      <c r="BE311" s="156"/>
      <c r="BF311" s="156"/>
    </row>
    <row r="312" spans="1:58" ht="159.75" customHeight="1">
      <c r="A312" s="957"/>
      <c r="B312" s="973"/>
      <c r="C312" s="899"/>
      <c r="D312" s="899"/>
      <c r="E312" s="899"/>
      <c r="F312" s="899"/>
      <c r="G312" s="899"/>
      <c r="H312" s="899"/>
      <c r="I312" s="899"/>
      <c r="J312" s="899"/>
      <c r="K312" s="899"/>
      <c r="L312" s="899"/>
      <c r="M312" s="899"/>
      <c r="N312" s="899"/>
      <c r="O312" s="899"/>
      <c r="P312" s="191"/>
      <c r="Q312" s="143"/>
      <c r="R312" s="144" t="str">
        <f t="shared" si="53"/>
        <v/>
      </c>
      <c r="S312" s="145"/>
      <c r="T312" s="145"/>
      <c r="U312" s="146" t="str">
        <f t="shared" si="54"/>
        <v/>
      </c>
      <c r="V312" s="145"/>
      <c r="W312" s="145"/>
      <c r="X312" s="145"/>
      <c r="Y312" s="147" t="str">
        <f>IFERROR(IF(AND(R311="Probabilidad",R312="Probabilidad"),(AA311-(+AA311*U312)),IF(R312="Probabilidad",(J309-(+J309*U312)),IF(R312="Impacto",AA311,""))),"")</f>
        <v/>
      </c>
      <c r="Z312" s="148" t="str">
        <f t="shared" si="55"/>
        <v/>
      </c>
      <c r="AA312" s="146" t="str">
        <f t="shared" si="56"/>
        <v/>
      </c>
      <c r="AB312" s="148" t="str">
        <f t="shared" si="57"/>
        <v/>
      </c>
      <c r="AC312" s="146" t="str">
        <f t="shared" si="66"/>
        <v/>
      </c>
      <c r="AD312" s="148" t="str">
        <f t="shared" si="58"/>
        <v/>
      </c>
      <c r="AE312" s="899"/>
      <c r="AF312" s="191"/>
      <c r="AG312" s="189"/>
      <c r="AH312" s="190"/>
      <c r="AI312" s="191"/>
      <c r="AJ312" s="190"/>
      <c r="AK312" s="190"/>
      <c r="AL312" s="190"/>
      <c r="AM312" s="234"/>
      <c r="AN312" s="235"/>
      <c r="AO312" s="189"/>
      <c r="AP312" s="234"/>
      <c r="AQ312" s="235"/>
      <c r="AR312" s="234"/>
      <c r="AS312" s="235"/>
      <c r="AT312" s="189"/>
      <c r="AU312" s="234"/>
      <c r="AV312" s="235"/>
      <c r="AW312" s="234"/>
      <c r="AX312" s="235"/>
      <c r="AY312" s="189"/>
      <c r="AZ312" s="234"/>
      <c r="BA312" s="235"/>
      <c r="BB312" s="155"/>
      <c r="BC312" s="156"/>
      <c r="BD312" s="156"/>
      <c r="BE312" s="156"/>
      <c r="BF312" s="156"/>
    </row>
    <row r="313" spans="1:58" ht="159.75" customHeight="1">
      <c r="A313" s="957"/>
      <c r="B313" s="973"/>
      <c r="C313" s="899"/>
      <c r="D313" s="899"/>
      <c r="E313" s="899"/>
      <c r="F313" s="899"/>
      <c r="G313" s="899"/>
      <c r="H313" s="899"/>
      <c r="I313" s="899"/>
      <c r="J313" s="899"/>
      <c r="K313" s="899"/>
      <c r="L313" s="899"/>
      <c r="M313" s="899"/>
      <c r="N313" s="899"/>
      <c r="O313" s="899"/>
      <c r="P313" s="191"/>
      <c r="Q313" s="143"/>
      <c r="R313" s="144" t="str">
        <f t="shared" si="53"/>
        <v/>
      </c>
      <c r="S313" s="145"/>
      <c r="T313" s="145"/>
      <c r="U313" s="146" t="str">
        <f t="shared" si="54"/>
        <v/>
      </c>
      <c r="V313" s="145"/>
      <c r="W313" s="145"/>
      <c r="X313" s="145"/>
      <c r="Y313" s="147" t="str">
        <f>IFERROR(IF(AND(R312="Probabilidad",R313="Probabilidad"),(AA312-(+AA312*U313)),IF(R313="Probabilidad",(J309-(+J309*U313)),IF(R313="Impacto",AA312,""))),"")</f>
        <v/>
      </c>
      <c r="Z313" s="148" t="str">
        <f t="shared" si="55"/>
        <v/>
      </c>
      <c r="AA313" s="146" t="str">
        <f t="shared" si="56"/>
        <v/>
      </c>
      <c r="AB313" s="148" t="str">
        <f t="shared" si="57"/>
        <v/>
      </c>
      <c r="AC313" s="146" t="str">
        <f t="shared" si="66"/>
        <v/>
      </c>
      <c r="AD313" s="148" t="str">
        <f t="shared" si="58"/>
        <v/>
      </c>
      <c r="AE313" s="899"/>
      <c r="AF313" s="191"/>
      <c r="AG313" s="189"/>
      <c r="AH313" s="190"/>
      <c r="AI313" s="191"/>
      <c r="AJ313" s="190"/>
      <c r="AK313" s="190"/>
      <c r="AL313" s="190"/>
      <c r="AM313" s="234"/>
      <c r="AN313" s="235"/>
      <c r="AO313" s="189"/>
      <c r="AP313" s="234"/>
      <c r="AQ313" s="235"/>
      <c r="AR313" s="234"/>
      <c r="AS313" s="235"/>
      <c r="AT313" s="189"/>
      <c r="AU313" s="234"/>
      <c r="AV313" s="235"/>
      <c r="AW313" s="234"/>
      <c r="AX313" s="235"/>
      <c r="AY313" s="189"/>
      <c r="AZ313" s="234"/>
      <c r="BA313" s="235"/>
      <c r="BB313" s="155"/>
      <c r="BC313" s="156"/>
      <c r="BD313" s="156"/>
      <c r="BE313" s="156"/>
      <c r="BF313" s="156"/>
    </row>
    <row r="314" spans="1:58" ht="159.75" customHeight="1" thickBot="1">
      <c r="A314" s="958"/>
      <c r="B314" s="974"/>
      <c r="C314" s="953"/>
      <c r="D314" s="953"/>
      <c r="E314" s="953"/>
      <c r="F314" s="953"/>
      <c r="G314" s="953"/>
      <c r="H314" s="953"/>
      <c r="I314" s="953"/>
      <c r="J314" s="953"/>
      <c r="K314" s="953"/>
      <c r="L314" s="953"/>
      <c r="M314" s="953"/>
      <c r="N314" s="953"/>
      <c r="O314" s="953"/>
      <c r="P314" s="202"/>
      <c r="Q314" s="169"/>
      <c r="R314" s="170" t="str">
        <f t="shared" si="53"/>
        <v/>
      </c>
      <c r="S314" s="171"/>
      <c r="T314" s="171"/>
      <c r="U314" s="172" t="str">
        <f t="shared" si="54"/>
        <v/>
      </c>
      <c r="V314" s="171"/>
      <c r="W314" s="171"/>
      <c r="X314" s="171"/>
      <c r="Y314" s="173" t="str">
        <f>IFERROR(IF(AND(R313="Probabilidad",R314="Probabilidad"),(AA313-(+AA313*U314)),IF(R314="Probabilidad",(J309-(+J309*U314)),IF(R314="Impacto",AA313,""))),"")</f>
        <v/>
      </c>
      <c r="Z314" s="174" t="str">
        <f t="shared" si="55"/>
        <v/>
      </c>
      <c r="AA314" s="172" t="str">
        <f t="shared" si="56"/>
        <v/>
      </c>
      <c r="AB314" s="174" t="str">
        <f t="shared" si="57"/>
        <v/>
      </c>
      <c r="AC314" s="172" t="str">
        <f t="shared" si="66"/>
        <v/>
      </c>
      <c r="AD314" s="174" t="str">
        <f t="shared" si="58"/>
        <v/>
      </c>
      <c r="AE314" s="953"/>
      <c r="AF314" s="202"/>
      <c r="AG314" s="172"/>
      <c r="AH314" s="206"/>
      <c r="AI314" s="202"/>
      <c r="AJ314" s="206"/>
      <c r="AK314" s="206"/>
      <c r="AL314" s="195"/>
      <c r="AM314" s="234"/>
      <c r="AN314" s="235"/>
      <c r="AO314" s="189"/>
      <c r="AP314" s="234"/>
      <c r="AQ314" s="235"/>
      <c r="AR314" s="234"/>
      <c r="AS314" s="235"/>
      <c r="AT314" s="189"/>
      <c r="AU314" s="234"/>
      <c r="AV314" s="235"/>
      <c r="AW314" s="234"/>
      <c r="AX314" s="235"/>
      <c r="AY314" s="189"/>
      <c r="AZ314" s="234"/>
      <c r="BA314" s="235"/>
      <c r="BB314" s="155"/>
      <c r="BC314" s="156"/>
      <c r="BD314" s="156"/>
      <c r="BE314" s="156"/>
      <c r="BF314" s="156"/>
    </row>
    <row r="315" spans="1:58" ht="159.75" customHeight="1">
      <c r="A315" s="956"/>
      <c r="B315" s="981"/>
      <c r="C315" s="982"/>
      <c r="D315" s="952"/>
      <c r="E315" s="952"/>
      <c r="F315" s="952"/>
      <c r="G315" s="982"/>
      <c r="H315" s="952"/>
      <c r="I315" s="954" t="str">
        <f>IF(H315&lt;=0,"",IF(H315&lt;=2,"Muy Baja",IF(H315&lt;=24,"Baja",IF(H315&lt;=500,"Media",IF(H315&lt;=5000,"Alta","Muy Alta")))))</f>
        <v/>
      </c>
      <c r="J315" s="955" t="str">
        <f>IF(I315="","",IF(I315="Muy Baja",0.2,IF(I315="Baja",0.4,IF(I315="Media",0.6,IF(I315="Alta",0.8,IF(I315="Muy Alta",1,))))))</f>
        <v/>
      </c>
      <c r="K315" s="979"/>
      <c r="L315" s="955">
        <f>IF(NOT(ISERROR(MATCH(K315,'[1]Tabla Impacto'!$B$221:$B$223,0))),'[1]Tabla Impacto'!$F$223&amp;"Por favor no seleccionar los criterios de impacto(Afectación Económica o presupuestal y Pérdida Reputacional)",K315)</f>
        <v>0</v>
      </c>
      <c r="M315" s="983" t="str">
        <f>IF(OR(K315='Tabla Impacto'!$C$11,K315='Tabla Impacto'!$D$11),"Leve",IF(OR(K315='Tabla Impacto'!$C$12,K315='Tabla Impacto'!$D$12),"Menor",IF(OR(K315='Tabla Impacto'!$C$13,K315='Tabla Impacto'!$D$13),"Moderado",IF(OR(K315='Tabla Impacto'!$C$14,K315='Tabla Impacto'!$D$14),"Mayor",IF(OR(K315='Tabla Impacto'!$C$15,K315='Tabla Impacto'!$D$15),"Catastrófico","")))))</f>
        <v/>
      </c>
      <c r="N315" s="955" t="str">
        <f>IF(M315="","",IF(M315="Leve",0.2,IF(M315="Menor",0.4,IF(M315="Moderado",0.6,IF(M315="Mayor",0.8,IF(M315="Catastrófico",1,))))))</f>
        <v/>
      </c>
      <c r="O315" s="954" t="str">
        <f>IF(OR(AND(I315="Muy Baja",M315="Leve"),AND(I315="Muy Baja",M315="Menor"),AND(I315="Baja",M315="Leve")),"Bajo",IF(OR(AND(I315="Muy baja",M315="Moderado"),AND(I315="Baja",M315="Menor"),AND(I315="Baja",M315="Moderado"),AND(I315="Media",M315="Leve"),AND(I315="Media",M315="Menor"),AND(I315="Media",M315="Moderado"),AND(I315="Alta",M315="Leve"),AND(I315="Alta",M315="Menor")),"Moderado",IF(OR(AND(I315="Muy Baja",M315="Mayor"),AND(I315="Baja",M315="Mayor"),AND(I315="Media",M315="Mayor"),AND(I315="Alta",M315="Moderado"),AND(I315="Alta",M315="Mayor"),AND(I315="Muy Alta",M315="Leve"),AND(I315="Muy Alta",M315="Menor"),AND(I315="Muy Alta",M315="Moderado"),AND(I315="Muy Alta",M315="Mayor")),"Alto",IF(OR(AND(I315="Muy Baja",M315="Catastrófico"),AND(I315="Baja",M315="Catastrófico"),AND(I315="Media",M315="Catastrófico"),AND(I315="Alta",M315="Catastrófico"),AND(I315="Muy Alta",M315="Catastrófico")),"Extremo",""))))</f>
        <v/>
      </c>
      <c r="P315" s="127"/>
      <c r="Q315" s="126"/>
      <c r="R315" s="144" t="str">
        <f t="shared" si="53"/>
        <v/>
      </c>
      <c r="S315" s="145"/>
      <c r="T315" s="145"/>
      <c r="U315" s="146" t="str">
        <f t="shared" si="54"/>
        <v/>
      </c>
      <c r="V315" s="145"/>
      <c r="W315" s="145"/>
      <c r="X315" s="145"/>
      <c r="Y315" s="147" t="str">
        <f>IFERROR(IF(R315="Probabilidad",(J315-(+J315*U315)),IF(R315="Impacto",J315,"")),"")</f>
        <v/>
      </c>
      <c r="Z315" s="148" t="str">
        <f t="shared" si="55"/>
        <v/>
      </c>
      <c r="AA315" s="146" t="str">
        <f t="shared" si="56"/>
        <v/>
      </c>
      <c r="AB315" s="148" t="str">
        <f t="shared" si="57"/>
        <v/>
      </c>
      <c r="AC315" s="146" t="str">
        <f>IFERROR(IF(R315="Impacto",(N315-(+N315*U315)),IF(R315="Probabilidad",N315,"")),"")</f>
        <v/>
      </c>
      <c r="AD315" s="148" t="str">
        <f t="shared" si="58"/>
        <v/>
      </c>
      <c r="AE315" s="963"/>
      <c r="AF315" s="143"/>
      <c r="AG315" s="231"/>
      <c r="AH315" s="191"/>
      <c r="AI315" s="191"/>
      <c r="AJ315" s="240"/>
      <c r="AK315" s="240"/>
      <c r="AL315" s="233"/>
      <c r="AM315" s="139"/>
      <c r="AN315" s="137"/>
      <c r="AO315" s="138"/>
      <c r="AP315" s="139"/>
      <c r="AQ315" s="137"/>
      <c r="AR315" s="139"/>
      <c r="AS315" s="137"/>
      <c r="AT315" s="138"/>
      <c r="AU315" s="139"/>
      <c r="AV315" s="137"/>
      <c r="AW315" s="139"/>
      <c r="AX315" s="137"/>
      <c r="AY315" s="138"/>
      <c r="AZ315" s="139"/>
      <c r="BA315" s="137"/>
      <c r="BB315" s="155"/>
      <c r="BC315" s="155"/>
      <c r="BD315" s="156"/>
      <c r="BE315" s="156"/>
      <c r="BF315" s="156"/>
    </row>
    <row r="316" spans="1:58" ht="159.75" customHeight="1" thickBot="1">
      <c r="A316" s="957"/>
      <c r="B316" s="973"/>
      <c r="C316" s="899"/>
      <c r="D316" s="899"/>
      <c r="E316" s="899"/>
      <c r="F316" s="899"/>
      <c r="G316" s="899"/>
      <c r="H316" s="899"/>
      <c r="I316" s="899"/>
      <c r="J316" s="899"/>
      <c r="K316" s="899"/>
      <c r="L316" s="899"/>
      <c r="M316" s="899"/>
      <c r="N316" s="899"/>
      <c r="O316" s="899"/>
      <c r="P316" s="191"/>
      <c r="Q316" s="143"/>
      <c r="R316" s="144" t="str">
        <f t="shared" si="53"/>
        <v/>
      </c>
      <c r="S316" s="145"/>
      <c r="T316" s="145"/>
      <c r="U316" s="146" t="str">
        <f t="shared" si="54"/>
        <v/>
      </c>
      <c r="V316" s="145"/>
      <c r="W316" s="145"/>
      <c r="X316" s="145"/>
      <c r="Y316" s="147" t="str">
        <f>IFERROR(IF(AND(R315="Probabilidad",R316="Probabilidad"),(AA315-(+AA315*U316)),IF(R316="Probabilidad",(J315-(+J315*U316)),IF(R316="Impacto",AA315,""))),"")</f>
        <v/>
      </c>
      <c r="Z316" s="148" t="str">
        <f t="shared" si="55"/>
        <v/>
      </c>
      <c r="AA316" s="146" t="str">
        <f t="shared" si="56"/>
        <v/>
      </c>
      <c r="AB316" s="148" t="str">
        <f t="shared" si="57"/>
        <v/>
      </c>
      <c r="AC316" s="146" t="str">
        <f>IFERROR(IF(AND(R315="Impacto",R316="Impacto"),(AC315-(+AC315*U316)),IF(R316="Impacto",($N$63-(+$N$63*U316)),IF(R316="Probabilidad",AC315,""))),"")</f>
        <v/>
      </c>
      <c r="AD316" s="148" t="str">
        <f t="shared" si="58"/>
        <v/>
      </c>
      <c r="AE316" s="899"/>
      <c r="AF316" s="169"/>
      <c r="AG316" s="201"/>
      <c r="AH316" s="191"/>
      <c r="AI316" s="191"/>
      <c r="AJ316" s="274"/>
      <c r="AK316" s="274"/>
      <c r="AL316" s="231"/>
      <c r="AM316" s="234"/>
      <c r="AN316" s="235"/>
      <c r="AO316" s="189"/>
      <c r="AP316" s="234"/>
      <c r="AQ316" s="235"/>
      <c r="AR316" s="234"/>
      <c r="AS316" s="235"/>
      <c r="AT316" s="189"/>
      <c r="AU316" s="234"/>
      <c r="AV316" s="235"/>
      <c r="AW316" s="234"/>
      <c r="AX316" s="235"/>
      <c r="AY316" s="189"/>
      <c r="AZ316" s="234"/>
      <c r="BA316" s="235"/>
      <c r="BB316" s="155"/>
      <c r="BC316" s="156"/>
      <c r="BD316" s="156"/>
      <c r="BE316" s="156"/>
      <c r="BF316" s="156"/>
    </row>
    <row r="317" spans="1:58" ht="159.75" customHeight="1">
      <c r="A317" s="957"/>
      <c r="B317" s="973"/>
      <c r="C317" s="899"/>
      <c r="D317" s="899"/>
      <c r="E317" s="899"/>
      <c r="F317" s="899"/>
      <c r="G317" s="899"/>
      <c r="H317" s="899"/>
      <c r="I317" s="899"/>
      <c r="J317" s="899"/>
      <c r="K317" s="899"/>
      <c r="L317" s="899"/>
      <c r="M317" s="899"/>
      <c r="N317" s="899"/>
      <c r="O317" s="899"/>
      <c r="P317" s="191"/>
      <c r="Q317" s="143"/>
      <c r="R317" s="144" t="str">
        <f t="shared" si="53"/>
        <v/>
      </c>
      <c r="S317" s="145"/>
      <c r="T317" s="145"/>
      <c r="U317" s="146" t="str">
        <f t="shared" si="54"/>
        <v/>
      </c>
      <c r="V317" s="145"/>
      <c r="W317" s="145"/>
      <c r="X317" s="145"/>
      <c r="Y317" s="147" t="str">
        <f>IFERROR(IF(AND(R316="Probabilidad",R317="Probabilidad"),(AA316-(+AA316*U317)),IF(R317="Probabilidad",(J315-(+J315*U317)),IF(R317="Impacto",AA316,""))),"")</f>
        <v/>
      </c>
      <c r="Z317" s="148" t="str">
        <f t="shared" si="55"/>
        <v/>
      </c>
      <c r="AA317" s="146" t="str">
        <f t="shared" si="56"/>
        <v/>
      </c>
      <c r="AB317" s="148" t="str">
        <f t="shared" si="57"/>
        <v/>
      </c>
      <c r="AC317" s="146" t="str">
        <f t="shared" ref="AC317:AC320" si="67">IFERROR(IF(AND(R316="Impacto",R317="Impacto"),(AC316-(+AC316*U317)),IF(AND(R316="Probabilidad",R317="Impacto"),(AC315-(+AC315*U317)),IF(R317="Probabilidad",AC316,""))),"")</f>
        <v/>
      </c>
      <c r="AD317" s="148" t="str">
        <f t="shared" si="58"/>
        <v/>
      </c>
      <c r="AE317" s="899"/>
      <c r="AF317" s="191"/>
      <c r="AG317" s="189"/>
      <c r="AH317" s="190"/>
      <c r="AI317" s="191"/>
      <c r="AJ317" s="190"/>
      <c r="AK317" s="190"/>
      <c r="AL317" s="190"/>
      <c r="AM317" s="234"/>
      <c r="AN317" s="235"/>
      <c r="AO317" s="189"/>
      <c r="AP317" s="234"/>
      <c r="AQ317" s="235"/>
      <c r="AR317" s="234"/>
      <c r="AS317" s="235"/>
      <c r="AT317" s="189"/>
      <c r="AU317" s="234"/>
      <c r="AV317" s="235"/>
      <c r="AW317" s="234"/>
      <c r="AX317" s="235"/>
      <c r="AY317" s="189"/>
      <c r="AZ317" s="234"/>
      <c r="BA317" s="235"/>
      <c r="BB317" s="155"/>
      <c r="BC317" s="156"/>
      <c r="BD317" s="156"/>
      <c r="BE317" s="156"/>
      <c r="BF317" s="156"/>
    </row>
    <row r="318" spans="1:58" ht="159.75" customHeight="1">
      <c r="A318" s="957"/>
      <c r="B318" s="973"/>
      <c r="C318" s="899"/>
      <c r="D318" s="899"/>
      <c r="E318" s="899"/>
      <c r="F318" s="899"/>
      <c r="G318" s="899"/>
      <c r="H318" s="899"/>
      <c r="I318" s="899"/>
      <c r="J318" s="899"/>
      <c r="K318" s="899"/>
      <c r="L318" s="899"/>
      <c r="M318" s="899"/>
      <c r="N318" s="899"/>
      <c r="O318" s="899"/>
      <c r="P318" s="191"/>
      <c r="Q318" s="143"/>
      <c r="R318" s="144" t="str">
        <f t="shared" si="53"/>
        <v/>
      </c>
      <c r="S318" s="145"/>
      <c r="T318" s="145"/>
      <c r="U318" s="146" t="str">
        <f t="shared" si="54"/>
        <v/>
      </c>
      <c r="V318" s="145"/>
      <c r="W318" s="145"/>
      <c r="X318" s="145"/>
      <c r="Y318" s="147" t="str">
        <f>IFERROR(IF(AND(R317="Probabilidad",R318="Probabilidad"),(AA317-(+AA317*U318)),IF(R318="Probabilidad",(J315-(+J315*U318)),IF(R318="Impacto",AA317,""))),"")</f>
        <v/>
      </c>
      <c r="Z318" s="148" t="str">
        <f t="shared" si="55"/>
        <v/>
      </c>
      <c r="AA318" s="146" t="str">
        <f t="shared" si="56"/>
        <v/>
      </c>
      <c r="AB318" s="148" t="str">
        <f t="shared" si="57"/>
        <v/>
      </c>
      <c r="AC318" s="146" t="str">
        <f t="shared" si="67"/>
        <v/>
      </c>
      <c r="AD318" s="148" t="str">
        <f t="shared" si="58"/>
        <v/>
      </c>
      <c r="AE318" s="899"/>
      <c r="AF318" s="191"/>
      <c r="AG318" s="189"/>
      <c r="AH318" s="190"/>
      <c r="AI318" s="191"/>
      <c r="AJ318" s="190"/>
      <c r="AK318" s="190"/>
      <c r="AL318" s="190"/>
      <c r="AM318" s="234"/>
      <c r="AN318" s="235"/>
      <c r="AO318" s="189"/>
      <c r="AP318" s="234"/>
      <c r="AQ318" s="235"/>
      <c r="AR318" s="234"/>
      <c r="AS318" s="235"/>
      <c r="AT318" s="189"/>
      <c r="AU318" s="234"/>
      <c r="AV318" s="235"/>
      <c r="AW318" s="234"/>
      <c r="AX318" s="235"/>
      <c r="AY318" s="189"/>
      <c r="AZ318" s="234"/>
      <c r="BA318" s="235"/>
      <c r="BB318" s="155"/>
      <c r="BC318" s="156"/>
      <c r="BD318" s="156"/>
      <c r="BE318" s="156"/>
      <c r="BF318" s="156"/>
    </row>
    <row r="319" spans="1:58" ht="159.75" customHeight="1">
      <c r="A319" s="957"/>
      <c r="B319" s="973"/>
      <c r="C319" s="899"/>
      <c r="D319" s="899"/>
      <c r="E319" s="899"/>
      <c r="F319" s="899"/>
      <c r="G319" s="899"/>
      <c r="H319" s="899"/>
      <c r="I319" s="899"/>
      <c r="J319" s="899"/>
      <c r="K319" s="899"/>
      <c r="L319" s="899"/>
      <c r="M319" s="899"/>
      <c r="N319" s="899"/>
      <c r="O319" s="899"/>
      <c r="P319" s="191"/>
      <c r="Q319" s="143"/>
      <c r="R319" s="144" t="str">
        <f t="shared" si="53"/>
        <v/>
      </c>
      <c r="S319" s="145"/>
      <c r="T319" s="145"/>
      <c r="U319" s="146" t="str">
        <f t="shared" si="54"/>
        <v/>
      </c>
      <c r="V319" s="145"/>
      <c r="W319" s="145"/>
      <c r="X319" s="145"/>
      <c r="Y319" s="147" t="str">
        <f>IFERROR(IF(AND(R318="Probabilidad",R319="Probabilidad"),(AA318-(+AA318*U319)),IF(R319="Probabilidad",(J315-(+J315*U319)),IF(R319="Impacto",AA318,""))),"")</f>
        <v/>
      </c>
      <c r="Z319" s="148" t="str">
        <f t="shared" si="55"/>
        <v/>
      </c>
      <c r="AA319" s="146" t="str">
        <f t="shared" si="56"/>
        <v/>
      </c>
      <c r="AB319" s="148" t="str">
        <f t="shared" si="57"/>
        <v/>
      </c>
      <c r="AC319" s="146" t="str">
        <f t="shared" si="67"/>
        <v/>
      </c>
      <c r="AD319" s="148" t="str">
        <f t="shared" si="58"/>
        <v/>
      </c>
      <c r="AE319" s="899"/>
      <c r="AF319" s="191"/>
      <c r="AG319" s="189"/>
      <c r="AH319" s="190"/>
      <c r="AI319" s="191"/>
      <c r="AJ319" s="190"/>
      <c r="AK319" s="190"/>
      <c r="AL319" s="190"/>
      <c r="AM319" s="234"/>
      <c r="AN319" s="235"/>
      <c r="AO319" s="189"/>
      <c r="AP319" s="234"/>
      <c r="AQ319" s="235"/>
      <c r="AR319" s="234"/>
      <c r="AS319" s="235"/>
      <c r="AT319" s="189"/>
      <c r="AU319" s="234"/>
      <c r="AV319" s="235"/>
      <c r="AW319" s="234"/>
      <c r="AX319" s="235"/>
      <c r="AY319" s="189"/>
      <c r="AZ319" s="234"/>
      <c r="BA319" s="235"/>
      <c r="BB319" s="155"/>
      <c r="BC319" s="156"/>
      <c r="BD319" s="156"/>
      <c r="BE319" s="156"/>
      <c r="BF319" s="156"/>
    </row>
    <row r="320" spans="1:58" ht="159.75" customHeight="1" thickBot="1">
      <c r="A320" s="958"/>
      <c r="B320" s="974"/>
      <c r="C320" s="953"/>
      <c r="D320" s="953"/>
      <c r="E320" s="953"/>
      <c r="F320" s="953"/>
      <c r="G320" s="953"/>
      <c r="H320" s="953"/>
      <c r="I320" s="953"/>
      <c r="J320" s="953"/>
      <c r="K320" s="953"/>
      <c r="L320" s="953"/>
      <c r="M320" s="953"/>
      <c r="N320" s="953"/>
      <c r="O320" s="953"/>
      <c r="P320" s="202"/>
      <c r="Q320" s="169"/>
      <c r="R320" s="170" t="str">
        <f t="shared" si="53"/>
        <v/>
      </c>
      <c r="S320" s="171"/>
      <c r="T320" s="171"/>
      <c r="U320" s="172" t="str">
        <f t="shared" si="54"/>
        <v/>
      </c>
      <c r="V320" s="171"/>
      <c r="W320" s="171"/>
      <c r="X320" s="171"/>
      <c r="Y320" s="173" t="str">
        <f>IFERROR(IF(AND(R319="Probabilidad",R320="Probabilidad"),(AA319-(+AA319*U320)),IF(R320="Probabilidad",(J315-(+J315*U320)),IF(R320="Impacto",AA319,""))),"")</f>
        <v/>
      </c>
      <c r="Z320" s="174" t="str">
        <f t="shared" si="55"/>
        <v/>
      </c>
      <c r="AA320" s="172" t="str">
        <f t="shared" si="56"/>
        <v/>
      </c>
      <c r="AB320" s="174" t="str">
        <f t="shared" si="57"/>
        <v/>
      </c>
      <c r="AC320" s="172" t="str">
        <f t="shared" si="67"/>
        <v/>
      </c>
      <c r="AD320" s="174" t="str">
        <f t="shared" si="58"/>
        <v/>
      </c>
      <c r="AE320" s="953"/>
      <c r="AF320" s="202"/>
      <c r="AG320" s="172"/>
      <c r="AH320" s="206"/>
      <c r="AI320" s="202"/>
      <c r="AJ320" s="206"/>
      <c r="AK320" s="206"/>
      <c r="AL320" s="195"/>
      <c r="AM320" s="234"/>
      <c r="AN320" s="235"/>
      <c r="AO320" s="189"/>
      <c r="AP320" s="234"/>
      <c r="AQ320" s="235"/>
      <c r="AR320" s="234"/>
      <c r="AS320" s="235"/>
      <c r="AT320" s="189"/>
      <c r="AU320" s="234"/>
      <c r="AV320" s="235"/>
      <c r="AW320" s="234"/>
      <c r="AX320" s="235"/>
      <c r="AY320" s="189"/>
      <c r="AZ320" s="234"/>
      <c r="BA320" s="235"/>
      <c r="BB320" s="155"/>
      <c r="BC320" s="156"/>
      <c r="BD320" s="156"/>
      <c r="BE320" s="156"/>
      <c r="BF320" s="156"/>
    </row>
    <row r="321" spans="1:58" ht="159.75" customHeight="1">
      <c r="A321" s="956"/>
      <c r="B321" s="981"/>
      <c r="C321" s="982"/>
      <c r="D321" s="952"/>
      <c r="E321" s="952"/>
      <c r="F321" s="952"/>
      <c r="G321" s="982"/>
      <c r="H321" s="952"/>
      <c r="I321" s="954" t="str">
        <f>IF(H321&lt;=0,"",IF(H321&lt;=2,"Muy Baja",IF(H321&lt;=24,"Baja",IF(H321&lt;=500,"Media",IF(H321&lt;=5000,"Alta","Muy Alta")))))</f>
        <v/>
      </c>
      <c r="J321" s="955" t="str">
        <f>IF(I321="","",IF(I321="Muy Baja",0.2,IF(I321="Baja",0.4,IF(I321="Media",0.6,IF(I321="Alta",0.8,IF(I321="Muy Alta",1,))))))</f>
        <v/>
      </c>
      <c r="K321" s="979"/>
      <c r="L321" s="955">
        <f>IF(NOT(ISERROR(MATCH(K321,'[1]Tabla Impacto'!$B$221:$B$223,0))),'[1]Tabla Impacto'!$F$223&amp;"Por favor no seleccionar los criterios de impacto(Afectación Económica o presupuestal y Pérdida Reputacional)",K321)</f>
        <v>0</v>
      </c>
      <c r="M321" s="983" t="str">
        <f>IF(OR(K321='Tabla Impacto'!$C$11,K321='Tabla Impacto'!$D$11),"Leve",IF(OR(K321='Tabla Impacto'!$C$12,K321='Tabla Impacto'!$D$12),"Menor",IF(OR(K321='Tabla Impacto'!$C$13,K321='Tabla Impacto'!$D$13),"Moderado",IF(OR(K321='Tabla Impacto'!$C$14,K321='Tabla Impacto'!$D$14),"Mayor",IF(OR(K321='Tabla Impacto'!$C$15,K321='Tabla Impacto'!$D$15),"Catastrófico","")))))</f>
        <v/>
      </c>
      <c r="N321" s="955" t="str">
        <f>IF(M321="","",IF(M321="Leve",0.2,IF(M321="Menor",0.4,IF(M321="Moderado",0.6,IF(M321="Mayor",0.8,IF(M321="Catastrófico",1,))))))</f>
        <v/>
      </c>
      <c r="O321" s="954" t="str">
        <f>IF(OR(AND(I321="Muy Baja",M321="Leve"),AND(I321="Muy Baja",M321="Menor"),AND(I321="Baja",M321="Leve")),"Bajo",IF(OR(AND(I321="Muy baja",M321="Moderado"),AND(I321="Baja",M321="Menor"),AND(I321="Baja",M321="Moderado"),AND(I321="Media",M321="Leve"),AND(I321="Media",M321="Menor"),AND(I321="Media",M321="Moderado"),AND(I321="Alta",M321="Leve"),AND(I321="Alta",M321="Menor")),"Moderado",IF(OR(AND(I321="Muy Baja",M321="Mayor"),AND(I321="Baja",M321="Mayor"),AND(I321="Media",M321="Mayor"),AND(I321="Alta",M321="Moderado"),AND(I321="Alta",M321="Mayor"),AND(I321="Muy Alta",M321="Leve"),AND(I321="Muy Alta",M321="Menor"),AND(I321="Muy Alta",M321="Moderado"),AND(I321="Muy Alta",M321="Mayor")),"Alto",IF(OR(AND(I321="Muy Baja",M321="Catastrófico"),AND(I321="Baja",M321="Catastrófico"),AND(I321="Media",M321="Catastrófico"),AND(I321="Alta",M321="Catastrófico"),AND(I321="Muy Alta",M321="Catastrófico")),"Extremo",""))))</f>
        <v/>
      </c>
      <c r="P321" s="127"/>
      <c r="Q321" s="126"/>
      <c r="R321" s="144" t="str">
        <f t="shared" si="53"/>
        <v/>
      </c>
      <c r="S321" s="145"/>
      <c r="T321" s="145"/>
      <c r="U321" s="146" t="str">
        <f t="shared" si="54"/>
        <v/>
      </c>
      <c r="V321" s="145"/>
      <c r="W321" s="145"/>
      <c r="X321" s="145"/>
      <c r="Y321" s="147" t="str">
        <f>IFERROR(IF(R321="Probabilidad",(J321-(+J321*U321)),IF(R321="Impacto",J321,"")),"")</f>
        <v/>
      </c>
      <c r="Z321" s="148" t="str">
        <f t="shared" si="55"/>
        <v/>
      </c>
      <c r="AA321" s="146" t="str">
        <f t="shared" si="56"/>
        <v/>
      </c>
      <c r="AB321" s="148" t="str">
        <f t="shared" si="57"/>
        <v/>
      </c>
      <c r="AC321" s="146" t="str">
        <f>IFERROR(IF(R321="Impacto",(N321-(+N321*U321)),IF(R321="Probabilidad",N321,"")),"")</f>
        <v/>
      </c>
      <c r="AD321" s="148" t="str">
        <f t="shared" si="58"/>
        <v/>
      </c>
      <c r="AE321" s="963"/>
      <c r="AF321" s="143"/>
      <c r="AG321" s="231"/>
      <c r="AH321" s="191"/>
      <c r="AI321" s="191"/>
      <c r="AJ321" s="240"/>
      <c r="AK321" s="240"/>
      <c r="AL321" s="233"/>
      <c r="AM321" s="139"/>
      <c r="AN321" s="137"/>
      <c r="AO321" s="138"/>
      <c r="AP321" s="139"/>
      <c r="AQ321" s="137"/>
      <c r="AR321" s="139"/>
      <c r="AS321" s="137"/>
      <c r="AT321" s="138"/>
      <c r="AU321" s="139"/>
      <c r="AV321" s="137"/>
      <c r="AW321" s="139"/>
      <c r="AX321" s="137"/>
      <c r="AY321" s="138"/>
      <c r="AZ321" s="139"/>
      <c r="BA321" s="137"/>
      <c r="BB321" s="155"/>
      <c r="BC321" s="155"/>
      <c r="BD321" s="156"/>
      <c r="BE321" s="156"/>
      <c r="BF321" s="156"/>
    </row>
    <row r="322" spans="1:58" ht="159.75" customHeight="1" thickBot="1">
      <c r="A322" s="957"/>
      <c r="B322" s="973"/>
      <c r="C322" s="899"/>
      <c r="D322" s="899"/>
      <c r="E322" s="899"/>
      <c r="F322" s="899"/>
      <c r="G322" s="899"/>
      <c r="H322" s="899"/>
      <c r="I322" s="899"/>
      <c r="J322" s="899"/>
      <c r="K322" s="899"/>
      <c r="L322" s="899"/>
      <c r="M322" s="899"/>
      <c r="N322" s="899"/>
      <c r="O322" s="899"/>
      <c r="P322" s="191"/>
      <c r="Q322" s="143"/>
      <c r="R322" s="144" t="str">
        <f t="shared" si="53"/>
        <v/>
      </c>
      <c r="S322" s="145"/>
      <c r="T322" s="145"/>
      <c r="U322" s="146" t="str">
        <f t="shared" si="54"/>
        <v/>
      </c>
      <c r="V322" s="145"/>
      <c r="W322" s="145"/>
      <c r="X322" s="145"/>
      <c r="Y322" s="147" t="str">
        <f>IFERROR(IF(AND(R321="Probabilidad",R322="Probabilidad"),(AA321-(+AA321*U322)),IF(R322="Probabilidad",(J321-(+J321*U322)),IF(R322="Impacto",AA321,""))),"")</f>
        <v/>
      </c>
      <c r="Z322" s="148" t="str">
        <f t="shared" si="55"/>
        <v/>
      </c>
      <c r="AA322" s="146" t="str">
        <f t="shared" si="56"/>
        <v/>
      </c>
      <c r="AB322" s="148" t="str">
        <f t="shared" si="57"/>
        <v/>
      </c>
      <c r="AC322" s="146" t="str">
        <f>IFERROR(IF(AND(R321="Impacto",R322="Impacto"),(AC321-(+AC321*U322)),IF(R322="Impacto",($N$63-(+$N$63*U322)),IF(R322="Probabilidad",AC321,""))),"")</f>
        <v/>
      </c>
      <c r="AD322" s="148" t="str">
        <f t="shared" si="58"/>
        <v/>
      </c>
      <c r="AE322" s="899"/>
      <c r="AF322" s="169"/>
      <c r="AG322" s="201"/>
      <c r="AH322" s="191"/>
      <c r="AI322" s="191"/>
      <c r="AJ322" s="274"/>
      <c r="AK322" s="274"/>
      <c r="AL322" s="231"/>
      <c r="AM322" s="234"/>
      <c r="AN322" s="235"/>
      <c r="AO322" s="189"/>
      <c r="AP322" s="234"/>
      <c r="AQ322" s="235"/>
      <c r="AR322" s="234"/>
      <c r="AS322" s="235"/>
      <c r="AT322" s="189"/>
      <c r="AU322" s="234"/>
      <c r="AV322" s="235"/>
      <c r="AW322" s="234"/>
      <c r="AX322" s="235"/>
      <c r="AY322" s="189"/>
      <c r="AZ322" s="234"/>
      <c r="BA322" s="235"/>
      <c r="BB322" s="155"/>
      <c r="BC322" s="156"/>
      <c r="BD322" s="156"/>
      <c r="BE322" s="156"/>
      <c r="BF322" s="156"/>
    </row>
    <row r="323" spans="1:58" ht="159.75" customHeight="1">
      <c r="A323" s="957"/>
      <c r="B323" s="973"/>
      <c r="C323" s="899"/>
      <c r="D323" s="899"/>
      <c r="E323" s="899"/>
      <c r="F323" s="899"/>
      <c r="G323" s="899"/>
      <c r="H323" s="899"/>
      <c r="I323" s="899"/>
      <c r="J323" s="899"/>
      <c r="K323" s="899"/>
      <c r="L323" s="899"/>
      <c r="M323" s="899"/>
      <c r="N323" s="899"/>
      <c r="O323" s="899"/>
      <c r="P323" s="191"/>
      <c r="Q323" s="143"/>
      <c r="R323" s="144" t="str">
        <f t="shared" si="53"/>
        <v/>
      </c>
      <c r="S323" s="145"/>
      <c r="T323" s="145"/>
      <c r="U323" s="146" t="str">
        <f t="shared" si="54"/>
        <v/>
      </c>
      <c r="V323" s="145"/>
      <c r="W323" s="145"/>
      <c r="X323" s="145"/>
      <c r="Y323" s="147" t="str">
        <f>IFERROR(IF(AND(R322="Probabilidad",R323="Probabilidad"),(AA322-(+AA322*U323)),IF(R323="Probabilidad",(J321-(+J321*U323)),IF(R323="Impacto",AA322,""))),"")</f>
        <v/>
      </c>
      <c r="Z323" s="148" t="str">
        <f t="shared" si="55"/>
        <v/>
      </c>
      <c r="AA323" s="146" t="str">
        <f t="shared" si="56"/>
        <v/>
      </c>
      <c r="AB323" s="148" t="str">
        <f t="shared" si="57"/>
        <v/>
      </c>
      <c r="AC323" s="146" t="str">
        <f t="shared" ref="AC323:AC326" si="68">IFERROR(IF(AND(R322="Impacto",R323="Impacto"),(AC322-(+AC322*U323)),IF(AND(R322="Probabilidad",R323="Impacto"),(AC321-(+AC321*U323)),IF(R323="Probabilidad",AC322,""))),"")</f>
        <v/>
      </c>
      <c r="AD323" s="148" t="str">
        <f t="shared" si="58"/>
        <v/>
      </c>
      <c r="AE323" s="899"/>
      <c r="AF323" s="191"/>
      <c r="AG323" s="189"/>
      <c r="AH323" s="190"/>
      <c r="AI323" s="191"/>
      <c r="AJ323" s="190"/>
      <c r="AK323" s="190"/>
      <c r="AL323" s="190"/>
      <c r="AM323" s="234"/>
      <c r="AN323" s="235"/>
      <c r="AO323" s="189"/>
      <c r="AP323" s="234"/>
      <c r="AQ323" s="235"/>
      <c r="AR323" s="234"/>
      <c r="AS323" s="235"/>
      <c r="AT323" s="189"/>
      <c r="AU323" s="234"/>
      <c r="AV323" s="235"/>
      <c r="AW323" s="234"/>
      <c r="AX323" s="235"/>
      <c r="AY323" s="189"/>
      <c r="AZ323" s="234"/>
      <c r="BA323" s="235"/>
      <c r="BB323" s="155"/>
      <c r="BC323" s="156"/>
      <c r="BD323" s="156"/>
      <c r="BE323" s="156"/>
      <c r="BF323" s="156"/>
    </row>
    <row r="324" spans="1:58" ht="159.75" customHeight="1">
      <c r="A324" s="957"/>
      <c r="B324" s="973"/>
      <c r="C324" s="899"/>
      <c r="D324" s="899"/>
      <c r="E324" s="899"/>
      <c r="F324" s="899"/>
      <c r="G324" s="899"/>
      <c r="H324" s="899"/>
      <c r="I324" s="899"/>
      <c r="J324" s="899"/>
      <c r="K324" s="899"/>
      <c r="L324" s="899"/>
      <c r="M324" s="899"/>
      <c r="N324" s="899"/>
      <c r="O324" s="899"/>
      <c r="P324" s="191"/>
      <c r="Q324" s="143"/>
      <c r="R324" s="144" t="str">
        <f t="shared" si="53"/>
        <v/>
      </c>
      <c r="S324" s="145"/>
      <c r="T324" s="145"/>
      <c r="U324" s="146" t="str">
        <f t="shared" si="54"/>
        <v/>
      </c>
      <c r="V324" s="145"/>
      <c r="W324" s="145"/>
      <c r="X324" s="145"/>
      <c r="Y324" s="147" t="str">
        <f>IFERROR(IF(AND(R323="Probabilidad",R324="Probabilidad"),(AA323-(+AA323*U324)),IF(R324="Probabilidad",(J321-(+J321*U324)),IF(R324="Impacto",AA323,""))),"")</f>
        <v/>
      </c>
      <c r="Z324" s="148" t="str">
        <f t="shared" si="55"/>
        <v/>
      </c>
      <c r="AA324" s="146" t="str">
        <f t="shared" si="56"/>
        <v/>
      </c>
      <c r="AB324" s="148" t="str">
        <f t="shared" si="57"/>
        <v/>
      </c>
      <c r="AC324" s="146" t="str">
        <f t="shared" si="68"/>
        <v/>
      </c>
      <c r="AD324" s="148" t="str">
        <f t="shared" si="58"/>
        <v/>
      </c>
      <c r="AE324" s="899"/>
      <c r="AF324" s="191"/>
      <c r="AG324" s="189"/>
      <c r="AH324" s="190"/>
      <c r="AI324" s="191"/>
      <c r="AJ324" s="190"/>
      <c r="AK324" s="190"/>
      <c r="AL324" s="190"/>
      <c r="AM324" s="234"/>
      <c r="AN324" s="235"/>
      <c r="AO324" s="189"/>
      <c r="AP324" s="234"/>
      <c r="AQ324" s="235"/>
      <c r="AR324" s="234"/>
      <c r="AS324" s="235"/>
      <c r="AT324" s="189"/>
      <c r="AU324" s="234"/>
      <c r="AV324" s="235"/>
      <c r="AW324" s="234"/>
      <c r="AX324" s="235"/>
      <c r="AY324" s="189"/>
      <c r="AZ324" s="234"/>
      <c r="BA324" s="235"/>
      <c r="BB324" s="155"/>
      <c r="BC324" s="156"/>
      <c r="BD324" s="156"/>
      <c r="BE324" s="156"/>
      <c r="BF324" s="156"/>
    </row>
    <row r="325" spans="1:58" ht="159.75" customHeight="1">
      <c r="A325" s="957"/>
      <c r="B325" s="973"/>
      <c r="C325" s="899"/>
      <c r="D325" s="899"/>
      <c r="E325" s="899"/>
      <c r="F325" s="899"/>
      <c r="G325" s="899"/>
      <c r="H325" s="899"/>
      <c r="I325" s="899"/>
      <c r="J325" s="899"/>
      <c r="K325" s="899"/>
      <c r="L325" s="899"/>
      <c r="M325" s="899"/>
      <c r="N325" s="899"/>
      <c r="O325" s="899"/>
      <c r="P325" s="191"/>
      <c r="Q325" s="143"/>
      <c r="R325" s="144" t="str">
        <f t="shared" si="53"/>
        <v/>
      </c>
      <c r="S325" s="145"/>
      <c r="T325" s="145"/>
      <c r="U325" s="146" t="str">
        <f t="shared" si="54"/>
        <v/>
      </c>
      <c r="V325" s="145"/>
      <c r="W325" s="145"/>
      <c r="X325" s="145"/>
      <c r="Y325" s="147" t="str">
        <f>IFERROR(IF(AND(R324="Probabilidad",R325="Probabilidad"),(AA324-(+AA324*U325)),IF(R325="Probabilidad",(J321-(+J321*U325)),IF(R325="Impacto",AA324,""))),"")</f>
        <v/>
      </c>
      <c r="Z325" s="148" t="str">
        <f t="shared" si="55"/>
        <v/>
      </c>
      <c r="AA325" s="146" t="str">
        <f t="shared" si="56"/>
        <v/>
      </c>
      <c r="AB325" s="148" t="str">
        <f t="shared" si="57"/>
        <v/>
      </c>
      <c r="AC325" s="146" t="str">
        <f t="shared" si="68"/>
        <v/>
      </c>
      <c r="AD325" s="148" t="str">
        <f t="shared" si="58"/>
        <v/>
      </c>
      <c r="AE325" s="899"/>
      <c r="AF325" s="191"/>
      <c r="AG325" s="189"/>
      <c r="AH325" s="190"/>
      <c r="AI325" s="191"/>
      <c r="AJ325" s="190"/>
      <c r="AK325" s="190"/>
      <c r="AL325" s="190"/>
      <c r="AM325" s="234"/>
      <c r="AN325" s="235"/>
      <c r="AO325" s="189"/>
      <c r="AP325" s="234"/>
      <c r="AQ325" s="235"/>
      <c r="AR325" s="234"/>
      <c r="AS325" s="235"/>
      <c r="AT325" s="189"/>
      <c r="AU325" s="234"/>
      <c r="AV325" s="235"/>
      <c r="AW325" s="234"/>
      <c r="AX325" s="235"/>
      <c r="AY325" s="189"/>
      <c r="AZ325" s="234"/>
      <c r="BA325" s="235"/>
      <c r="BB325" s="155"/>
      <c r="BC325" s="156"/>
      <c r="BD325" s="156"/>
      <c r="BE325" s="156"/>
      <c r="BF325" s="156"/>
    </row>
    <row r="326" spans="1:58" ht="159.75" customHeight="1" thickBot="1">
      <c r="A326" s="958"/>
      <c r="B326" s="974"/>
      <c r="C326" s="953"/>
      <c r="D326" s="953"/>
      <c r="E326" s="953"/>
      <c r="F326" s="953"/>
      <c r="G326" s="953"/>
      <c r="H326" s="953"/>
      <c r="I326" s="953"/>
      <c r="J326" s="953"/>
      <c r="K326" s="953"/>
      <c r="L326" s="953"/>
      <c r="M326" s="953"/>
      <c r="N326" s="953"/>
      <c r="O326" s="953"/>
      <c r="P326" s="202"/>
      <c r="Q326" s="169"/>
      <c r="R326" s="170" t="str">
        <f t="shared" si="53"/>
        <v/>
      </c>
      <c r="S326" s="171"/>
      <c r="T326" s="171"/>
      <c r="U326" s="172" t="str">
        <f t="shared" si="54"/>
        <v/>
      </c>
      <c r="V326" s="171"/>
      <c r="W326" s="171"/>
      <c r="X326" s="171"/>
      <c r="Y326" s="173" t="str">
        <f>IFERROR(IF(AND(R325="Probabilidad",R326="Probabilidad"),(AA325-(+AA325*U326)),IF(R326="Probabilidad",(J321-(+J321*U326)),IF(R326="Impacto",AA325,""))),"")</f>
        <v/>
      </c>
      <c r="Z326" s="174" t="str">
        <f t="shared" si="55"/>
        <v/>
      </c>
      <c r="AA326" s="172" t="str">
        <f t="shared" si="56"/>
        <v/>
      </c>
      <c r="AB326" s="174" t="str">
        <f t="shared" si="57"/>
        <v/>
      </c>
      <c r="AC326" s="172" t="str">
        <f t="shared" si="68"/>
        <v/>
      </c>
      <c r="AD326" s="174" t="str">
        <f t="shared" si="58"/>
        <v/>
      </c>
      <c r="AE326" s="953"/>
      <c r="AF326" s="202"/>
      <c r="AG326" s="172"/>
      <c r="AH326" s="206"/>
      <c r="AI326" s="202"/>
      <c r="AJ326" s="206"/>
      <c r="AK326" s="206"/>
      <c r="AL326" s="195"/>
      <c r="AM326" s="234"/>
      <c r="AN326" s="235"/>
      <c r="AO326" s="189"/>
      <c r="AP326" s="234"/>
      <c r="AQ326" s="235"/>
      <c r="AR326" s="234"/>
      <c r="AS326" s="235"/>
      <c r="AT326" s="189"/>
      <c r="AU326" s="234"/>
      <c r="AV326" s="235"/>
      <c r="AW326" s="234"/>
      <c r="AX326" s="235"/>
      <c r="AY326" s="189"/>
      <c r="AZ326" s="234"/>
      <c r="BA326" s="235"/>
      <c r="BB326" s="155"/>
      <c r="BC326" s="156"/>
      <c r="BD326" s="156"/>
      <c r="BE326" s="156"/>
      <c r="BF326" s="156"/>
    </row>
    <row r="327" spans="1:58" ht="159.75" customHeight="1">
      <c r="A327" s="956"/>
      <c r="B327" s="981"/>
      <c r="C327" s="982"/>
      <c r="D327" s="952"/>
      <c r="E327" s="952"/>
      <c r="F327" s="952"/>
      <c r="G327" s="982"/>
      <c r="H327" s="952"/>
      <c r="I327" s="954" t="str">
        <f>IF(H327&lt;=0,"",IF(H327&lt;=2,"Muy Baja",IF(H327&lt;=24,"Baja",IF(H327&lt;=500,"Media",IF(H327&lt;=5000,"Alta","Muy Alta")))))</f>
        <v/>
      </c>
      <c r="J327" s="955" t="str">
        <f>IF(I327="","",IF(I327="Muy Baja",0.2,IF(I327="Baja",0.4,IF(I327="Media",0.6,IF(I327="Alta",0.8,IF(I327="Muy Alta",1,))))))</f>
        <v/>
      </c>
      <c r="K327" s="979"/>
      <c r="L327" s="955">
        <f>IF(NOT(ISERROR(MATCH(K327,'[1]Tabla Impacto'!$B$221:$B$223,0))),'[1]Tabla Impacto'!$F$223&amp;"Por favor no seleccionar los criterios de impacto(Afectación Económica o presupuestal y Pérdida Reputacional)",K327)</f>
        <v>0</v>
      </c>
      <c r="M327" s="983" t="str">
        <f>IF(OR(K327='Tabla Impacto'!$C$11,K327='Tabla Impacto'!$D$11),"Leve",IF(OR(K327='Tabla Impacto'!$C$12,K327='Tabla Impacto'!$D$12),"Menor",IF(OR(K327='Tabla Impacto'!$C$13,K327='Tabla Impacto'!$D$13),"Moderado",IF(OR(K327='Tabla Impacto'!$C$14,K327='Tabla Impacto'!$D$14),"Mayor",IF(OR(K327='Tabla Impacto'!$C$15,K327='Tabla Impacto'!$D$15),"Catastrófico","")))))</f>
        <v/>
      </c>
      <c r="N327" s="955" t="str">
        <f>IF(M327="","",IF(M327="Leve",0.2,IF(M327="Menor",0.4,IF(M327="Moderado",0.6,IF(M327="Mayor",0.8,IF(M327="Catastrófico",1,))))))</f>
        <v/>
      </c>
      <c r="O327" s="954" t="str">
        <f>IF(OR(AND(I327="Muy Baja",M327="Leve"),AND(I327="Muy Baja",M327="Menor"),AND(I327="Baja",M327="Leve")),"Bajo",IF(OR(AND(I327="Muy baja",M327="Moderado"),AND(I327="Baja",M327="Menor"),AND(I327="Baja",M327="Moderado"),AND(I327="Media",M327="Leve"),AND(I327="Media",M327="Menor"),AND(I327="Media",M327="Moderado"),AND(I327="Alta",M327="Leve"),AND(I327="Alta",M327="Menor")),"Moderado",IF(OR(AND(I327="Muy Baja",M327="Mayor"),AND(I327="Baja",M327="Mayor"),AND(I327="Media",M327="Mayor"),AND(I327="Alta",M327="Moderado"),AND(I327="Alta",M327="Mayor"),AND(I327="Muy Alta",M327="Leve"),AND(I327="Muy Alta",M327="Menor"),AND(I327="Muy Alta",M327="Moderado"),AND(I327="Muy Alta",M327="Mayor")),"Alto",IF(OR(AND(I327="Muy Baja",M327="Catastrófico"),AND(I327="Baja",M327="Catastrófico"),AND(I327="Media",M327="Catastrófico"),AND(I327="Alta",M327="Catastrófico"),AND(I327="Muy Alta",M327="Catastrófico")),"Extremo",""))))</f>
        <v/>
      </c>
      <c r="P327" s="127"/>
      <c r="Q327" s="126"/>
      <c r="R327" s="144" t="str">
        <f t="shared" si="53"/>
        <v/>
      </c>
      <c r="S327" s="145"/>
      <c r="T327" s="145"/>
      <c r="U327" s="146" t="str">
        <f t="shared" si="54"/>
        <v/>
      </c>
      <c r="V327" s="145"/>
      <c r="W327" s="145"/>
      <c r="X327" s="145"/>
      <c r="Y327" s="147" t="str">
        <f>IFERROR(IF(R327="Probabilidad",(J327-(+J327*U327)),IF(R327="Impacto",J327,"")),"")</f>
        <v/>
      </c>
      <c r="Z327" s="148" t="str">
        <f t="shared" si="55"/>
        <v/>
      </c>
      <c r="AA327" s="146" t="str">
        <f t="shared" si="56"/>
        <v/>
      </c>
      <c r="AB327" s="148" t="str">
        <f t="shared" si="57"/>
        <v/>
      </c>
      <c r="AC327" s="146" t="str">
        <f>IFERROR(IF(R327="Impacto",(N327-(+N327*U327)),IF(R327="Probabilidad",N327,"")),"")</f>
        <v/>
      </c>
      <c r="AD327" s="148" t="str">
        <f t="shared" si="58"/>
        <v/>
      </c>
      <c r="AE327" s="963"/>
      <c r="AF327" s="143"/>
      <c r="AG327" s="231"/>
      <c r="AH327" s="191"/>
      <c r="AI327" s="191"/>
      <c r="AJ327" s="240"/>
      <c r="AK327" s="240"/>
      <c r="AL327" s="233"/>
      <c r="AM327" s="139"/>
      <c r="AN327" s="137"/>
      <c r="AO327" s="138"/>
      <c r="AP327" s="139"/>
      <c r="AQ327" s="137"/>
      <c r="AR327" s="139"/>
      <c r="AS327" s="137"/>
      <c r="AT327" s="138"/>
      <c r="AU327" s="139"/>
      <c r="AV327" s="137"/>
      <c r="AW327" s="139"/>
      <c r="AX327" s="137"/>
      <c r="AY327" s="138"/>
      <c r="AZ327" s="139"/>
      <c r="BA327" s="137"/>
      <c r="BB327" s="155"/>
      <c r="BC327" s="155"/>
      <c r="BD327" s="156"/>
      <c r="BE327" s="156"/>
      <c r="BF327" s="156"/>
    </row>
    <row r="328" spans="1:58" ht="159.75" customHeight="1" thickBot="1">
      <c r="A328" s="957"/>
      <c r="B328" s="973"/>
      <c r="C328" s="899"/>
      <c r="D328" s="899"/>
      <c r="E328" s="899"/>
      <c r="F328" s="899"/>
      <c r="G328" s="899"/>
      <c r="H328" s="899"/>
      <c r="I328" s="899"/>
      <c r="J328" s="899"/>
      <c r="K328" s="899"/>
      <c r="L328" s="899"/>
      <c r="M328" s="899"/>
      <c r="N328" s="899"/>
      <c r="O328" s="899"/>
      <c r="P328" s="191"/>
      <c r="Q328" s="143"/>
      <c r="R328" s="144" t="str">
        <f t="shared" si="53"/>
        <v/>
      </c>
      <c r="S328" s="145"/>
      <c r="T328" s="145"/>
      <c r="U328" s="146" t="str">
        <f t="shared" si="54"/>
        <v/>
      </c>
      <c r="V328" s="145"/>
      <c r="W328" s="145"/>
      <c r="X328" s="145"/>
      <c r="Y328" s="147" t="str">
        <f>IFERROR(IF(AND(R327="Probabilidad",R328="Probabilidad"),(AA327-(+AA327*U328)),IF(R328="Probabilidad",(J327-(+J327*U328)),IF(R328="Impacto",AA327,""))),"")</f>
        <v/>
      </c>
      <c r="Z328" s="148" t="str">
        <f t="shared" si="55"/>
        <v/>
      </c>
      <c r="AA328" s="146" t="str">
        <f t="shared" si="56"/>
        <v/>
      </c>
      <c r="AB328" s="148" t="str">
        <f t="shared" si="57"/>
        <v/>
      </c>
      <c r="AC328" s="146" t="str">
        <f>IFERROR(IF(AND(R327="Impacto",R328="Impacto"),(AC327-(+AC327*U328)),IF(R328="Impacto",($N$63-(+$N$63*U328)),IF(R328="Probabilidad",AC327,""))),"")</f>
        <v/>
      </c>
      <c r="AD328" s="148" t="str">
        <f t="shared" si="58"/>
        <v/>
      </c>
      <c r="AE328" s="899"/>
      <c r="AF328" s="169"/>
      <c r="AG328" s="201"/>
      <c r="AH328" s="191"/>
      <c r="AI328" s="191"/>
      <c r="AJ328" s="274"/>
      <c r="AK328" s="274"/>
      <c r="AL328" s="231"/>
      <c r="AM328" s="234"/>
      <c r="AN328" s="235"/>
      <c r="AO328" s="189"/>
      <c r="AP328" s="234"/>
      <c r="AQ328" s="235"/>
      <c r="AR328" s="234"/>
      <c r="AS328" s="235"/>
      <c r="AT328" s="189"/>
      <c r="AU328" s="234"/>
      <c r="AV328" s="235"/>
      <c r="AW328" s="234"/>
      <c r="AX328" s="235"/>
      <c r="AY328" s="189"/>
      <c r="AZ328" s="234"/>
      <c r="BA328" s="235"/>
      <c r="BB328" s="155"/>
      <c r="BC328" s="156"/>
      <c r="BD328" s="156"/>
      <c r="BE328" s="156"/>
      <c r="BF328" s="156"/>
    </row>
    <row r="329" spans="1:58" ht="159.75" customHeight="1">
      <c r="A329" s="957"/>
      <c r="B329" s="973"/>
      <c r="C329" s="899"/>
      <c r="D329" s="899"/>
      <c r="E329" s="899"/>
      <c r="F329" s="899"/>
      <c r="G329" s="899"/>
      <c r="H329" s="899"/>
      <c r="I329" s="899"/>
      <c r="J329" s="899"/>
      <c r="K329" s="899"/>
      <c r="L329" s="899"/>
      <c r="M329" s="899"/>
      <c r="N329" s="899"/>
      <c r="O329" s="899"/>
      <c r="P329" s="191"/>
      <c r="Q329" s="143"/>
      <c r="R329" s="144" t="str">
        <f t="shared" si="53"/>
        <v/>
      </c>
      <c r="S329" s="145"/>
      <c r="T329" s="145"/>
      <c r="U329" s="146" t="str">
        <f t="shared" si="54"/>
        <v/>
      </c>
      <c r="V329" s="145"/>
      <c r="W329" s="145"/>
      <c r="X329" s="145"/>
      <c r="Y329" s="147" t="str">
        <f>IFERROR(IF(AND(R328="Probabilidad",R329="Probabilidad"),(AA328-(+AA328*U329)),IF(R329="Probabilidad",(J327-(+J327*U329)),IF(R329="Impacto",AA328,""))),"")</f>
        <v/>
      </c>
      <c r="Z329" s="148" t="str">
        <f t="shared" si="55"/>
        <v/>
      </c>
      <c r="AA329" s="146" t="str">
        <f t="shared" si="56"/>
        <v/>
      </c>
      <c r="AB329" s="148" t="str">
        <f t="shared" si="57"/>
        <v/>
      </c>
      <c r="AC329" s="146" t="str">
        <f t="shared" ref="AC329:AC332" si="69">IFERROR(IF(AND(R328="Impacto",R329="Impacto"),(AC328-(+AC328*U329)),IF(AND(R328="Probabilidad",R329="Impacto"),(AC327-(+AC327*U329)),IF(R329="Probabilidad",AC328,""))),"")</f>
        <v/>
      </c>
      <c r="AD329" s="148" t="str">
        <f t="shared" si="58"/>
        <v/>
      </c>
      <c r="AE329" s="899"/>
      <c r="AF329" s="191"/>
      <c r="AG329" s="189"/>
      <c r="AH329" s="190"/>
      <c r="AI329" s="191"/>
      <c r="AJ329" s="190"/>
      <c r="AK329" s="190"/>
      <c r="AL329" s="190"/>
      <c r="AM329" s="234"/>
      <c r="AN329" s="235"/>
      <c r="AO329" s="189"/>
      <c r="AP329" s="234"/>
      <c r="AQ329" s="235"/>
      <c r="AR329" s="234"/>
      <c r="AS329" s="235"/>
      <c r="AT329" s="189"/>
      <c r="AU329" s="234"/>
      <c r="AV329" s="235"/>
      <c r="AW329" s="234"/>
      <c r="AX329" s="235"/>
      <c r="AY329" s="189"/>
      <c r="AZ329" s="234"/>
      <c r="BA329" s="235"/>
      <c r="BB329" s="155"/>
      <c r="BC329" s="156"/>
      <c r="BD329" s="156"/>
      <c r="BE329" s="156"/>
      <c r="BF329" s="156"/>
    </row>
    <row r="330" spans="1:58" ht="159.75" customHeight="1">
      <c r="A330" s="957"/>
      <c r="B330" s="973"/>
      <c r="C330" s="899"/>
      <c r="D330" s="899"/>
      <c r="E330" s="899"/>
      <c r="F330" s="899"/>
      <c r="G330" s="899"/>
      <c r="H330" s="899"/>
      <c r="I330" s="899"/>
      <c r="J330" s="899"/>
      <c r="K330" s="899"/>
      <c r="L330" s="899"/>
      <c r="M330" s="899"/>
      <c r="N330" s="899"/>
      <c r="O330" s="899"/>
      <c r="P330" s="191"/>
      <c r="Q330" s="143"/>
      <c r="R330" s="144" t="str">
        <f t="shared" si="53"/>
        <v/>
      </c>
      <c r="S330" s="145"/>
      <c r="T330" s="145"/>
      <c r="U330" s="146" t="str">
        <f t="shared" si="54"/>
        <v/>
      </c>
      <c r="V330" s="145"/>
      <c r="W330" s="145"/>
      <c r="X330" s="145"/>
      <c r="Y330" s="147" t="str">
        <f>IFERROR(IF(AND(R329="Probabilidad",R330="Probabilidad"),(AA329-(+AA329*U330)),IF(R330="Probabilidad",(J327-(+J327*U330)),IF(R330="Impacto",AA329,""))),"")</f>
        <v/>
      </c>
      <c r="Z330" s="148" t="str">
        <f t="shared" si="55"/>
        <v/>
      </c>
      <c r="AA330" s="146" t="str">
        <f t="shared" si="56"/>
        <v/>
      </c>
      <c r="AB330" s="148" t="str">
        <f t="shared" si="57"/>
        <v/>
      </c>
      <c r="AC330" s="146" t="str">
        <f t="shared" si="69"/>
        <v/>
      </c>
      <c r="AD330" s="148" t="str">
        <f t="shared" si="58"/>
        <v/>
      </c>
      <c r="AE330" s="899"/>
      <c r="AF330" s="191"/>
      <c r="AG330" s="189"/>
      <c r="AH330" s="190"/>
      <c r="AI330" s="191"/>
      <c r="AJ330" s="190"/>
      <c r="AK330" s="190"/>
      <c r="AL330" s="190"/>
      <c r="AM330" s="234"/>
      <c r="AN330" s="235"/>
      <c r="AO330" s="189"/>
      <c r="AP330" s="234"/>
      <c r="AQ330" s="235"/>
      <c r="AR330" s="234"/>
      <c r="AS330" s="235"/>
      <c r="AT330" s="189"/>
      <c r="AU330" s="234"/>
      <c r="AV330" s="235"/>
      <c r="AW330" s="234"/>
      <c r="AX330" s="235"/>
      <c r="AY330" s="189"/>
      <c r="AZ330" s="234"/>
      <c r="BA330" s="235"/>
      <c r="BB330" s="155"/>
      <c r="BC330" s="156"/>
      <c r="BD330" s="156"/>
      <c r="BE330" s="156"/>
      <c r="BF330" s="156"/>
    </row>
    <row r="331" spans="1:58" ht="159.75" customHeight="1">
      <c r="A331" s="957"/>
      <c r="B331" s="973"/>
      <c r="C331" s="899"/>
      <c r="D331" s="899"/>
      <c r="E331" s="899"/>
      <c r="F331" s="899"/>
      <c r="G331" s="899"/>
      <c r="H331" s="899"/>
      <c r="I331" s="899"/>
      <c r="J331" s="899"/>
      <c r="K331" s="899"/>
      <c r="L331" s="899"/>
      <c r="M331" s="899"/>
      <c r="N331" s="899"/>
      <c r="O331" s="899"/>
      <c r="P331" s="191"/>
      <c r="Q331" s="143"/>
      <c r="R331" s="144" t="str">
        <f t="shared" si="53"/>
        <v/>
      </c>
      <c r="S331" s="145"/>
      <c r="T331" s="145"/>
      <c r="U331" s="146" t="str">
        <f t="shared" si="54"/>
        <v/>
      </c>
      <c r="V331" s="145"/>
      <c r="W331" s="145"/>
      <c r="X331" s="145"/>
      <c r="Y331" s="147" t="str">
        <f>IFERROR(IF(AND(R330="Probabilidad",R331="Probabilidad"),(AA330-(+AA330*U331)),IF(R331="Probabilidad",(J327-(+J327*U331)),IF(R331="Impacto",AA330,""))),"")</f>
        <v/>
      </c>
      <c r="Z331" s="148" t="str">
        <f t="shared" si="55"/>
        <v/>
      </c>
      <c r="AA331" s="146" t="str">
        <f t="shared" si="56"/>
        <v/>
      </c>
      <c r="AB331" s="148" t="str">
        <f t="shared" si="57"/>
        <v/>
      </c>
      <c r="AC331" s="146" t="str">
        <f t="shared" si="69"/>
        <v/>
      </c>
      <c r="AD331" s="148" t="str">
        <f t="shared" si="58"/>
        <v/>
      </c>
      <c r="AE331" s="899"/>
      <c r="AF331" s="191"/>
      <c r="AG331" s="189"/>
      <c r="AH331" s="190"/>
      <c r="AI331" s="191"/>
      <c r="AJ331" s="190"/>
      <c r="AK331" s="190"/>
      <c r="AL331" s="190"/>
      <c r="AM331" s="234"/>
      <c r="AN331" s="235"/>
      <c r="AO331" s="189"/>
      <c r="AP331" s="234"/>
      <c r="AQ331" s="235"/>
      <c r="AR331" s="234"/>
      <c r="AS331" s="235"/>
      <c r="AT331" s="189"/>
      <c r="AU331" s="234"/>
      <c r="AV331" s="235"/>
      <c r="AW331" s="234"/>
      <c r="AX331" s="235"/>
      <c r="AY331" s="189"/>
      <c r="AZ331" s="234"/>
      <c r="BA331" s="235"/>
      <c r="BB331" s="155"/>
      <c r="BC331" s="156"/>
      <c r="BD331" s="156"/>
      <c r="BE331" s="156"/>
      <c r="BF331" s="156"/>
    </row>
    <row r="332" spans="1:58" ht="159.75" customHeight="1" thickBot="1">
      <c r="A332" s="958"/>
      <c r="B332" s="974"/>
      <c r="C332" s="953"/>
      <c r="D332" s="953"/>
      <c r="E332" s="953"/>
      <c r="F332" s="953"/>
      <c r="G332" s="953"/>
      <c r="H332" s="953"/>
      <c r="I332" s="953"/>
      <c r="J332" s="953"/>
      <c r="K332" s="953"/>
      <c r="L332" s="953"/>
      <c r="M332" s="953"/>
      <c r="N332" s="953"/>
      <c r="O332" s="953"/>
      <c r="P332" s="202"/>
      <c r="Q332" s="169"/>
      <c r="R332" s="170" t="str">
        <f t="shared" si="53"/>
        <v/>
      </c>
      <c r="S332" s="171"/>
      <c r="T332" s="171"/>
      <c r="U332" s="172" t="str">
        <f t="shared" si="54"/>
        <v/>
      </c>
      <c r="V332" s="171"/>
      <c r="W332" s="171"/>
      <c r="X332" s="171"/>
      <c r="Y332" s="173" t="str">
        <f>IFERROR(IF(AND(R331="Probabilidad",R332="Probabilidad"),(AA331-(+AA331*U332)),IF(R332="Probabilidad",(J327-(+J327*U332)),IF(R332="Impacto",AA331,""))),"")</f>
        <v/>
      </c>
      <c r="Z332" s="174" t="str">
        <f t="shared" si="55"/>
        <v/>
      </c>
      <c r="AA332" s="172" t="str">
        <f t="shared" si="56"/>
        <v/>
      </c>
      <c r="AB332" s="174" t="str">
        <f t="shared" si="57"/>
        <v/>
      </c>
      <c r="AC332" s="172" t="str">
        <f t="shared" si="69"/>
        <v/>
      </c>
      <c r="AD332" s="174" t="str">
        <f t="shared" si="58"/>
        <v/>
      </c>
      <c r="AE332" s="953"/>
      <c r="AF332" s="202"/>
      <c r="AG332" s="172"/>
      <c r="AH332" s="206"/>
      <c r="AI332" s="202"/>
      <c r="AJ332" s="206"/>
      <c r="AK332" s="206"/>
      <c r="AL332" s="195"/>
      <c r="AM332" s="234"/>
      <c r="AN332" s="235"/>
      <c r="AO332" s="189"/>
      <c r="AP332" s="234"/>
      <c r="AQ332" s="235"/>
      <c r="AR332" s="234"/>
      <c r="AS332" s="235"/>
      <c r="AT332" s="189"/>
      <c r="AU332" s="234"/>
      <c r="AV332" s="235"/>
      <c r="AW332" s="234"/>
      <c r="AX332" s="235"/>
      <c r="AY332" s="189"/>
      <c r="AZ332" s="234"/>
      <c r="BA332" s="235"/>
      <c r="BB332" s="155"/>
      <c r="BC332" s="156"/>
      <c r="BD332" s="156"/>
      <c r="BE332" s="156"/>
      <c r="BF332" s="156"/>
    </row>
    <row r="333" spans="1:58" ht="159.75" customHeight="1">
      <c r="A333" s="956"/>
      <c r="B333" s="981"/>
      <c r="C333" s="982"/>
      <c r="D333" s="952"/>
      <c r="E333" s="952"/>
      <c r="F333" s="952"/>
      <c r="G333" s="982"/>
      <c r="H333" s="952"/>
      <c r="I333" s="954" t="str">
        <f>IF(H333&lt;=0,"",IF(H333&lt;=2,"Muy Baja",IF(H333&lt;=24,"Baja",IF(H333&lt;=500,"Media",IF(H333&lt;=5000,"Alta","Muy Alta")))))</f>
        <v/>
      </c>
      <c r="J333" s="955" t="str">
        <f>IF(I333="","",IF(I333="Muy Baja",0.2,IF(I333="Baja",0.4,IF(I333="Media",0.6,IF(I333="Alta",0.8,IF(I333="Muy Alta",1,))))))</f>
        <v/>
      </c>
      <c r="K333" s="979"/>
      <c r="L333" s="955">
        <f>IF(NOT(ISERROR(MATCH(K333,'[1]Tabla Impacto'!$B$221:$B$223,0))),'[1]Tabla Impacto'!$F$223&amp;"Por favor no seleccionar los criterios de impacto(Afectación Económica o presupuestal y Pérdida Reputacional)",K333)</f>
        <v>0</v>
      </c>
      <c r="M333" s="983" t="str">
        <f>IF(OR(K333='Tabla Impacto'!$C$11,K333='Tabla Impacto'!$D$11),"Leve",IF(OR(K333='Tabla Impacto'!$C$12,K333='Tabla Impacto'!$D$12),"Menor",IF(OR(K333='Tabla Impacto'!$C$13,K333='Tabla Impacto'!$D$13),"Moderado",IF(OR(K333='Tabla Impacto'!$C$14,K333='Tabla Impacto'!$D$14),"Mayor",IF(OR(K333='Tabla Impacto'!$C$15,K333='Tabla Impacto'!$D$15),"Catastrófico","")))))</f>
        <v/>
      </c>
      <c r="N333" s="955" t="str">
        <f>IF(M333="","",IF(M333="Leve",0.2,IF(M333="Menor",0.4,IF(M333="Moderado",0.6,IF(M333="Mayor",0.8,IF(M333="Catastrófico",1,))))))</f>
        <v/>
      </c>
      <c r="O333" s="954" t="str">
        <f>IF(OR(AND(I333="Muy Baja",M333="Leve"),AND(I333="Muy Baja",M333="Menor"),AND(I333="Baja",M333="Leve")),"Bajo",IF(OR(AND(I333="Muy baja",M333="Moderado"),AND(I333="Baja",M333="Menor"),AND(I333="Baja",M333="Moderado"),AND(I333="Media",M333="Leve"),AND(I333="Media",M333="Menor"),AND(I333="Media",M333="Moderado"),AND(I333="Alta",M333="Leve"),AND(I333="Alta",M333="Menor")),"Moderado",IF(OR(AND(I333="Muy Baja",M333="Mayor"),AND(I333="Baja",M333="Mayor"),AND(I333="Media",M333="Mayor"),AND(I333="Alta",M333="Moderado"),AND(I333="Alta",M333="Mayor"),AND(I333="Muy Alta",M333="Leve"),AND(I333="Muy Alta",M333="Menor"),AND(I333="Muy Alta",M333="Moderado"),AND(I333="Muy Alta",M333="Mayor")),"Alto",IF(OR(AND(I333="Muy Baja",M333="Catastrófico"),AND(I333="Baja",M333="Catastrófico"),AND(I333="Media",M333="Catastrófico"),AND(I333="Alta",M333="Catastrófico"),AND(I333="Muy Alta",M333="Catastrófico")),"Extremo",""))))</f>
        <v/>
      </c>
      <c r="P333" s="127"/>
      <c r="Q333" s="126"/>
      <c r="R333" s="144" t="str">
        <f t="shared" si="53"/>
        <v/>
      </c>
      <c r="S333" s="145"/>
      <c r="T333" s="145"/>
      <c r="U333" s="146" t="str">
        <f t="shared" si="54"/>
        <v/>
      </c>
      <c r="V333" s="145"/>
      <c r="W333" s="145"/>
      <c r="X333" s="145"/>
      <c r="Y333" s="147" t="str">
        <f>IFERROR(IF(R333="Probabilidad",(J333-(+J333*U333)),IF(R333="Impacto",J333,"")),"")</f>
        <v/>
      </c>
      <c r="Z333" s="148" t="str">
        <f t="shared" si="55"/>
        <v/>
      </c>
      <c r="AA333" s="146" t="str">
        <f t="shared" si="56"/>
        <v/>
      </c>
      <c r="AB333" s="148" t="str">
        <f t="shared" si="57"/>
        <v/>
      </c>
      <c r="AC333" s="146" t="str">
        <f>IFERROR(IF(R333="Impacto",(N333-(+N333*U333)),IF(R333="Probabilidad",N333,"")),"")</f>
        <v/>
      </c>
      <c r="AD333" s="148" t="str">
        <f t="shared" si="58"/>
        <v/>
      </c>
      <c r="AE333" s="963"/>
      <c r="AF333" s="143"/>
      <c r="AG333" s="231"/>
      <c r="AH333" s="191"/>
      <c r="AI333" s="191"/>
      <c r="AJ333" s="240"/>
      <c r="AK333" s="240"/>
      <c r="AL333" s="233"/>
      <c r="AM333" s="139"/>
      <c r="AN333" s="137"/>
      <c r="AO333" s="138"/>
      <c r="AP333" s="139"/>
      <c r="AQ333" s="137"/>
      <c r="AR333" s="139"/>
      <c r="AS333" s="137"/>
      <c r="AT333" s="138"/>
      <c r="AU333" s="139"/>
      <c r="AV333" s="137"/>
      <c r="AW333" s="139"/>
      <c r="AX333" s="137"/>
      <c r="AY333" s="138"/>
      <c r="AZ333" s="139"/>
      <c r="BA333" s="137"/>
      <c r="BB333" s="155"/>
      <c r="BC333" s="155"/>
      <c r="BD333" s="156"/>
      <c r="BE333" s="156"/>
      <c r="BF333" s="156"/>
    </row>
    <row r="334" spans="1:58" ht="159.75" customHeight="1" thickBot="1">
      <c r="A334" s="957"/>
      <c r="B334" s="973"/>
      <c r="C334" s="899"/>
      <c r="D334" s="899"/>
      <c r="E334" s="899"/>
      <c r="F334" s="899"/>
      <c r="G334" s="899"/>
      <c r="H334" s="899"/>
      <c r="I334" s="899"/>
      <c r="J334" s="899"/>
      <c r="K334" s="899"/>
      <c r="L334" s="899"/>
      <c r="M334" s="899"/>
      <c r="N334" s="899"/>
      <c r="O334" s="899"/>
      <c r="P334" s="191"/>
      <c r="Q334" s="143"/>
      <c r="R334" s="144" t="str">
        <f t="shared" si="53"/>
        <v/>
      </c>
      <c r="S334" s="145"/>
      <c r="T334" s="145"/>
      <c r="U334" s="146" t="str">
        <f t="shared" si="54"/>
        <v/>
      </c>
      <c r="V334" s="145"/>
      <c r="W334" s="145"/>
      <c r="X334" s="145"/>
      <c r="Y334" s="147" t="str">
        <f>IFERROR(IF(AND(R333="Probabilidad",R334="Probabilidad"),(AA333-(+AA333*U334)),IF(R334="Probabilidad",(J333-(+J333*U334)),IF(R334="Impacto",AA333,""))),"")</f>
        <v/>
      </c>
      <c r="Z334" s="148" t="str">
        <f t="shared" si="55"/>
        <v/>
      </c>
      <c r="AA334" s="146" t="str">
        <f t="shared" si="56"/>
        <v/>
      </c>
      <c r="AB334" s="148" t="str">
        <f t="shared" si="57"/>
        <v/>
      </c>
      <c r="AC334" s="146" t="str">
        <f>IFERROR(IF(AND(R333="Impacto",R334="Impacto"),(AC333-(+AC333*U334)),IF(R334="Impacto",($N$63-(+$N$63*U334)),IF(R334="Probabilidad",AC333,""))),"")</f>
        <v/>
      </c>
      <c r="AD334" s="148" t="str">
        <f t="shared" si="58"/>
        <v/>
      </c>
      <c r="AE334" s="899"/>
      <c r="AF334" s="169"/>
      <c r="AG334" s="201"/>
      <c r="AH334" s="191"/>
      <c r="AI334" s="191"/>
      <c r="AJ334" s="274"/>
      <c r="AK334" s="274"/>
      <c r="AL334" s="231"/>
      <c r="AM334" s="234"/>
      <c r="AN334" s="235"/>
      <c r="AO334" s="189"/>
      <c r="AP334" s="234"/>
      <c r="AQ334" s="235"/>
      <c r="AR334" s="234"/>
      <c r="AS334" s="235"/>
      <c r="AT334" s="189"/>
      <c r="AU334" s="234"/>
      <c r="AV334" s="235"/>
      <c r="AW334" s="234"/>
      <c r="AX334" s="235"/>
      <c r="AY334" s="189"/>
      <c r="AZ334" s="234"/>
      <c r="BA334" s="235"/>
      <c r="BB334" s="155"/>
      <c r="BC334" s="156"/>
      <c r="BD334" s="156"/>
      <c r="BE334" s="156"/>
      <c r="BF334" s="156"/>
    </row>
    <row r="335" spans="1:58" ht="159.75" customHeight="1">
      <c r="A335" s="957"/>
      <c r="B335" s="973"/>
      <c r="C335" s="899"/>
      <c r="D335" s="899"/>
      <c r="E335" s="899"/>
      <c r="F335" s="899"/>
      <c r="G335" s="899"/>
      <c r="H335" s="899"/>
      <c r="I335" s="899"/>
      <c r="J335" s="899"/>
      <c r="K335" s="899"/>
      <c r="L335" s="899"/>
      <c r="M335" s="899"/>
      <c r="N335" s="899"/>
      <c r="O335" s="899"/>
      <c r="P335" s="191"/>
      <c r="Q335" s="143"/>
      <c r="R335" s="144" t="str">
        <f t="shared" si="53"/>
        <v/>
      </c>
      <c r="S335" s="145"/>
      <c r="T335" s="145"/>
      <c r="U335" s="146" t="str">
        <f t="shared" si="54"/>
        <v/>
      </c>
      <c r="V335" s="145"/>
      <c r="W335" s="145"/>
      <c r="X335" s="145"/>
      <c r="Y335" s="147" t="str">
        <f>IFERROR(IF(AND(R334="Probabilidad",R335="Probabilidad"),(AA334-(+AA334*U335)),IF(R335="Probabilidad",(J333-(+J333*U335)),IF(R335="Impacto",AA334,""))),"")</f>
        <v/>
      </c>
      <c r="Z335" s="148" t="str">
        <f t="shared" si="55"/>
        <v/>
      </c>
      <c r="AA335" s="146" t="str">
        <f t="shared" si="56"/>
        <v/>
      </c>
      <c r="AB335" s="148" t="str">
        <f t="shared" si="57"/>
        <v/>
      </c>
      <c r="AC335" s="146" t="str">
        <f t="shared" ref="AC335:AC338" si="70">IFERROR(IF(AND(R334="Impacto",R335="Impacto"),(AC334-(+AC334*U335)),IF(AND(R334="Probabilidad",R335="Impacto"),(AC333-(+AC333*U335)),IF(R335="Probabilidad",AC334,""))),"")</f>
        <v/>
      </c>
      <c r="AD335" s="148" t="str">
        <f t="shared" si="58"/>
        <v/>
      </c>
      <c r="AE335" s="899"/>
      <c r="AF335" s="191"/>
      <c r="AG335" s="189"/>
      <c r="AH335" s="190"/>
      <c r="AI335" s="191"/>
      <c r="AJ335" s="190"/>
      <c r="AK335" s="190"/>
      <c r="AL335" s="190"/>
      <c r="AM335" s="234"/>
      <c r="AN335" s="235"/>
      <c r="AO335" s="189"/>
      <c r="AP335" s="234"/>
      <c r="AQ335" s="235"/>
      <c r="AR335" s="234"/>
      <c r="AS335" s="235"/>
      <c r="AT335" s="189"/>
      <c r="AU335" s="234"/>
      <c r="AV335" s="235"/>
      <c r="AW335" s="234"/>
      <c r="AX335" s="235"/>
      <c r="AY335" s="189"/>
      <c r="AZ335" s="234"/>
      <c r="BA335" s="235"/>
      <c r="BB335" s="155"/>
      <c r="BC335" s="156"/>
      <c r="BD335" s="156"/>
      <c r="BE335" s="156"/>
      <c r="BF335" s="156"/>
    </row>
    <row r="336" spans="1:58" ht="159.75" customHeight="1">
      <c r="A336" s="957"/>
      <c r="B336" s="973"/>
      <c r="C336" s="899"/>
      <c r="D336" s="899"/>
      <c r="E336" s="899"/>
      <c r="F336" s="899"/>
      <c r="G336" s="899"/>
      <c r="H336" s="899"/>
      <c r="I336" s="899"/>
      <c r="J336" s="899"/>
      <c r="K336" s="899"/>
      <c r="L336" s="899"/>
      <c r="M336" s="899"/>
      <c r="N336" s="899"/>
      <c r="O336" s="899"/>
      <c r="P336" s="191"/>
      <c r="Q336" s="143"/>
      <c r="R336" s="144" t="str">
        <f t="shared" si="53"/>
        <v/>
      </c>
      <c r="S336" s="145"/>
      <c r="T336" s="145"/>
      <c r="U336" s="146" t="str">
        <f t="shared" si="54"/>
        <v/>
      </c>
      <c r="V336" s="145"/>
      <c r="W336" s="145"/>
      <c r="X336" s="145"/>
      <c r="Y336" s="147" t="str">
        <f>IFERROR(IF(AND(R335="Probabilidad",R336="Probabilidad"),(AA335-(+AA335*U336)),IF(R336="Probabilidad",(J333-(+J333*U336)),IF(R336="Impacto",AA335,""))),"")</f>
        <v/>
      </c>
      <c r="Z336" s="148" t="str">
        <f t="shared" si="55"/>
        <v/>
      </c>
      <c r="AA336" s="146" t="str">
        <f t="shared" si="56"/>
        <v/>
      </c>
      <c r="AB336" s="148" t="str">
        <f t="shared" si="57"/>
        <v/>
      </c>
      <c r="AC336" s="146" t="str">
        <f t="shared" si="70"/>
        <v/>
      </c>
      <c r="AD336" s="148" t="str">
        <f t="shared" si="58"/>
        <v/>
      </c>
      <c r="AE336" s="899"/>
      <c r="AF336" s="191"/>
      <c r="AG336" s="189"/>
      <c r="AH336" s="190"/>
      <c r="AI336" s="191"/>
      <c r="AJ336" s="190"/>
      <c r="AK336" s="190"/>
      <c r="AL336" s="190"/>
      <c r="AM336" s="234"/>
      <c r="AN336" s="235"/>
      <c r="AO336" s="189"/>
      <c r="AP336" s="234"/>
      <c r="AQ336" s="235"/>
      <c r="AR336" s="234"/>
      <c r="AS336" s="235"/>
      <c r="AT336" s="189"/>
      <c r="AU336" s="234"/>
      <c r="AV336" s="235"/>
      <c r="AW336" s="234"/>
      <c r="AX336" s="235"/>
      <c r="AY336" s="189"/>
      <c r="AZ336" s="234"/>
      <c r="BA336" s="235"/>
      <c r="BB336" s="156"/>
      <c r="BC336" s="156"/>
      <c r="BD336" s="156"/>
      <c r="BE336" s="156"/>
      <c r="BF336" s="156"/>
    </row>
    <row r="337" spans="1:58" ht="159.75" customHeight="1">
      <c r="A337" s="957"/>
      <c r="B337" s="973"/>
      <c r="C337" s="899"/>
      <c r="D337" s="899"/>
      <c r="E337" s="899"/>
      <c r="F337" s="899"/>
      <c r="G337" s="899"/>
      <c r="H337" s="899"/>
      <c r="I337" s="899"/>
      <c r="J337" s="899"/>
      <c r="K337" s="899"/>
      <c r="L337" s="899"/>
      <c r="M337" s="899"/>
      <c r="N337" s="899"/>
      <c r="O337" s="899"/>
      <c r="P337" s="191"/>
      <c r="Q337" s="143"/>
      <c r="R337" s="144" t="str">
        <f t="shared" si="53"/>
        <v/>
      </c>
      <c r="S337" s="145"/>
      <c r="T337" s="145"/>
      <c r="U337" s="146" t="str">
        <f t="shared" si="54"/>
        <v/>
      </c>
      <c r="V337" s="145"/>
      <c r="W337" s="145"/>
      <c r="X337" s="145"/>
      <c r="Y337" s="147" t="str">
        <f>IFERROR(IF(AND(R336="Probabilidad",R337="Probabilidad"),(AA336-(+AA336*U337)),IF(R337="Probabilidad",(J333-(+J333*U337)),IF(R337="Impacto",AA336,""))),"")</f>
        <v/>
      </c>
      <c r="Z337" s="148" t="str">
        <f t="shared" si="55"/>
        <v/>
      </c>
      <c r="AA337" s="146" t="str">
        <f t="shared" si="56"/>
        <v/>
      </c>
      <c r="AB337" s="148" t="str">
        <f t="shared" si="57"/>
        <v/>
      </c>
      <c r="AC337" s="146" t="str">
        <f t="shared" si="70"/>
        <v/>
      </c>
      <c r="AD337" s="148" t="str">
        <f t="shared" si="58"/>
        <v/>
      </c>
      <c r="AE337" s="899"/>
      <c r="AF337" s="191"/>
      <c r="AG337" s="189"/>
      <c r="AH337" s="190"/>
      <c r="AI337" s="191"/>
      <c r="AJ337" s="190"/>
      <c r="AK337" s="190"/>
      <c r="AL337" s="190"/>
      <c r="AM337" s="234"/>
      <c r="AN337" s="235"/>
      <c r="AO337" s="189"/>
      <c r="AP337" s="234"/>
      <c r="AQ337" s="235"/>
      <c r="AR337" s="234"/>
      <c r="AS337" s="235"/>
      <c r="AT337" s="189"/>
      <c r="AU337" s="234"/>
      <c r="AV337" s="235"/>
      <c r="AW337" s="234"/>
      <c r="AX337" s="235"/>
      <c r="AY337" s="189"/>
      <c r="AZ337" s="234"/>
      <c r="BA337" s="235"/>
      <c r="BB337" s="156"/>
      <c r="BC337" s="156"/>
      <c r="BD337" s="156"/>
      <c r="BE337" s="156"/>
      <c r="BF337" s="156"/>
    </row>
    <row r="338" spans="1:58" ht="159.75" customHeight="1" thickBot="1">
      <c r="A338" s="958"/>
      <c r="B338" s="974"/>
      <c r="C338" s="953"/>
      <c r="D338" s="953"/>
      <c r="E338" s="953"/>
      <c r="F338" s="953"/>
      <c r="G338" s="953"/>
      <c r="H338" s="953"/>
      <c r="I338" s="953"/>
      <c r="J338" s="953"/>
      <c r="K338" s="953"/>
      <c r="L338" s="953"/>
      <c r="M338" s="953"/>
      <c r="N338" s="953"/>
      <c r="O338" s="953"/>
      <c r="P338" s="202"/>
      <c r="Q338" s="169"/>
      <c r="R338" s="170" t="str">
        <f t="shared" si="53"/>
        <v/>
      </c>
      <c r="S338" s="171"/>
      <c r="T338" s="171"/>
      <c r="U338" s="172" t="str">
        <f t="shared" si="54"/>
        <v/>
      </c>
      <c r="V338" s="171"/>
      <c r="W338" s="171"/>
      <c r="X338" s="171"/>
      <c r="Y338" s="173" t="str">
        <f>IFERROR(IF(AND(R337="Probabilidad",R338="Probabilidad"),(AA337-(+AA337*U338)),IF(R338="Probabilidad",(J333-(+J333*U338)),IF(R338="Impacto",AA337,""))),"")</f>
        <v/>
      </c>
      <c r="Z338" s="174" t="str">
        <f t="shared" si="55"/>
        <v/>
      </c>
      <c r="AA338" s="172" t="str">
        <f t="shared" si="56"/>
        <v/>
      </c>
      <c r="AB338" s="174" t="str">
        <f t="shared" si="57"/>
        <v/>
      </c>
      <c r="AC338" s="172" t="str">
        <f t="shared" si="70"/>
        <v/>
      </c>
      <c r="AD338" s="174" t="str">
        <f t="shared" si="58"/>
        <v/>
      </c>
      <c r="AE338" s="953"/>
      <c r="AF338" s="202"/>
      <c r="AG338" s="172"/>
      <c r="AH338" s="206"/>
      <c r="AI338" s="202"/>
      <c r="AJ338" s="206"/>
      <c r="AK338" s="206"/>
      <c r="AL338" s="195"/>
      <c r="AM338" s="234"/>
      <c r="AN338" s="235"/>
      <c r="AO338" s="189"/>
      <c r="AP338" s="234"/>
      <c r="AQ338" s="235"/>
      <c r="AR338" s="234"/>
      <c r="AS338" s="235"/>
      <c r="AT338" s="189"/>
      <c r="AU338" s="234"/>
      <c r="AV338" s="235"/>
      <c r="AW338" s="234"/>
      <c r="AX338" s="235"/>
      <c r="AY338" s="189"/>
      <c r="AZ338" s="234"/>
      <c r="BA338" s="235"/>
      <c r="BB338" s="156"/>
      <c r="BC338" s="156"/>
      <c r="BD338" s="156"/>
      <c r="BE338" s="156"/>
      <c r="BF338" s="156"/>
    </row>
    <row r="339" spans="1:58" ht="159.75" customHeight="1">
      <c r="A339" s="956"/>
      <c r="B339" s="981"/>
      <c r="C339" s="982"/>
      <c r="D339" s="952"/>
      <c r="E339" s="952"/>
      <c r="F339" s="952"/>
      <c r="G339" s="982"/>
      <c r="H339" s="952"/>
      <c r="I339" s="954" t="str">
        <f>IF(H339&lt;=0,"",IF(H339&lt;=2,"Muy Baja",IF(H339&lt;=24,"Baja",IF(H339&lt;=500,"Media",IF(H339&lt;=5000,"Alta","Muy Alta")))))</f>
        <v/>
      </c>
      <c r="J339" s="955" t="str">
        <f>IF(I339="","",IF(I339="Muy Baja",0.2,IF(I339="Baja",0.4,IF(I339="Media",0.6,IF(I339="Alta",0.8,IF(I339="Muy Alta",1,))))))</f>
        <v/>
      </c>
      <c r="K339" s="979"/>
      <c r="L339" s="955">
        <f>IF(NOT(ISERROR(MATCH(K339,'[1]Tabla Impacto'!$B$221:$B$223,0))),'[1]Tabla Impacto'!$F$223&amp;"Por favor no seleccionar los criterios de impacto(Afectación Económica o presupuestal y Pérdida Reputacional)",K339)</f>
        <v>0</v>
      </c>
      <c r="M339" s="983" t="str">
        <f>IF(OR(K339='Tabla Impacto'!$C$11,K339='Tabla Impacto'!$D$11),"Leve",IF(OR(K339='Tabla Impacto'!$C$12,K339='Tabla Impacto'!$D$12),"Menor",IF(OR(K339='Tabla Impacto'!$C$13,K339='Tabla Impacto'!$D$13),"Moderado",IF(OR(K339='Tabla Impacto'!$C$14,K339='Tabla Impacto'!$D$14),"Mayor",IF(OR(K339='Tabla Impacto'!$C$15,K339='Tabla Impacto'!$D$15),"Catastrófico","")))))</f>
        <v/>
      </c>
      <c r="N339" s="955" t="str">
        <f>IF(M339="","",IF(M339="Leve",0.2,IF(M339="Menor",0.4,IF(M339="Moderado",0.6,IF(M339="Mayor",0.8,IF(M339="Catastrófico",1,))))))</f>
        <v/>
      </c>
      <c r="O339" s="954" t="str">
        <f>IF(OR(AND(I339="Muy Baja",M339="Leve"),AND(I339="Muy Baja",M339="Menor"),AND(I339="Baja",M339="Leve")),"Bajo",IF(OR(AND(I339="Muy baja",M339="Moderado"),AND(I339="Baja",M339="Menor"),AND(I339="Baja",M339="Moderado"),AND(I339="Media",M339="Leve"),AND(I339="Media",M339="Menor"),AND(I339="Media",M339="Moderado"),AND(I339="Alta",M339="Leve"),AND(I339="Alta",M339="Menor")),"Moderado",IF(OR(AND(I339="Muy Baja",M339="Mayor"),AND(I339="Baja",M339="Mayor"),AND(I339="Media",M339="Mayor"),AND(I339="Alta",M339="Moderado"),AND(I339="Alta",M339="Mayor"),AND(I339="Muy Alta",M339="Leve"),AND(I339="Muy Alta",M339="Menor"),AND(I339="Muy Alta",M339="Moderado"),AND(I339="Muy Alta",M339="Mayor")),"Alto",IF(OR(AND(I339="Muy Baja",M339="Catastrófico"),AND(I339="Baja",M339="Catastrófico"),AND(I339="Media",M339="Catastrófico"),AND(I339="Alta",M339="Catastrófico"),AND(I339="Muy Alta",M339="Catastrófico")),"Extremo",""))))</f>
        <v/>
      </c>
      <c r="P339" s="127"/>
      <c r="Q339" s="126"/>
      <c r="R339" s="144" t="str">
        <f t="shared" si="53"/>
        <v/>
      </c>
      <c r="S339" s="145"/>
      <c r="T339" s="145"/>
      <c r="U339" s="146" t="str">
        <f t="shared" si="54"/>
        <v/>
      </c>
      <c r="V339" s="145"/>
      <c r="W339" s="145"/>
      <c r="X339" s="145"/>
      <c r="Y339" s="147" t="str">
        <f>IFERROR(IF(R339="Probabilidad",(J339-(+J339*U339)),IF(R339="Impacto",J339,"")),"")</f>
        <v/>
      </c>
      <c r="Z339" s="148" t="str">
        <f t="shared" si="55"/>
        <v/>
      </c>
      <c r="AA339" s="146" t="str">
        <f t="shared" si="56"/>
        <v/>
      </c>
      <c r="AB339" s="148" t="str">
        <f t="shared" si="57"/>
        <v/>
      </c>
      <c r="AC339" s="146" t="str">
        <f>IFERROR(IF(R339="Impacto",(N339-(+N339*U339)),IF(R339="Probabilidad",N339,"")),"")</f>
        <v/>
      </c>
      <c r="AD339" s="148" t="str">
        <f t="shared" si="58"/>
        <v/>
      </c>
      <c r="AE339" s="963"/>
      <c r="AF339" s="143"/>
      <c r="AG339" s="231"/>
      <c r="AH339" s="191"/>
      <c r="AI339" s="191"/>
      <c r="AJ339" s="240"/>
      <c r="AK339" s="240"/>
      <c r="AL339" s="233"/>
      <c r="AM339" s="139"/>
      <c r="AN339" s="137"/>
      <c r="AO339" s="138"/>
      <c r="AP339" s="139"/>
      <c r="AQ339" s="137"/>
      <c r="AR339" s="139"/>
      <c r="AS339" s="137"/>
      <c r="AT339" s="138"/>
      <c r="AU339" s="139"/>
      <c r="AV339" s="137"/>
      <c r="AW339" s="139"/>
      <c r="AX339" s="137"/>
      <c r="AY339" s="138"/>
      <c r="AZ339" s="139"/>
      <c r="BA339" s="137"/>
      <c r="BB339" s="155"/>
      <c r="BC339" s="155"/>
      <c r="BD339" s="156"/>
      <c r="BE339" s="156"/>
      <c r="BF339" s="156"/>
    </row>
    <row r="340" spans="1:58" ht="159.75" customHeight="1" thickBot="1">
      <c r="A340" s="957"/>
      <c r="B340" s="973"/>
      <c r="C340" s="899"/>
      <c r="D340" s="899"/>
      <c r="E340" s="899"/>
      <c r="F340" s="899"/>
      <c r="G340" s="899"/>
      <c r="H340" s="899"/>
      <c r="I340" s="899"/>
      <c r="J340" s="899"/>
      <c r="K340" s="899"/>
      <c r="L340" s="899"/>
      <c r="M340" s="899"/>
      <c r="N340" s="899"/>
      <c r="O340" s="899"/>
      <c r="P340" s="191"/>
      <c r="Q340" s="143"/>
      <c r="R340" s="144" t="str">
        <f t="shared" si="53"/>
        <v/>
      </c>
      <c r="S340" s="145"/>
      <c r="T340" s="145"/>
      <c r="U340" s="146" t="str">
        <f t="shared" si="54"/>
        <v/>
      </c>
      <c r="V340" s="145"/>
      <c r="W340" s="145"/>
      <c r="X340" s="145"/>
      <c r="Y340" s="147" t="str">
        <f>IFERROR(IF(AND(R339="Probabilidad",R340="Probabilidad"),(AA339-(+AA339*U340)),IF(R340="Probabilidad",(J339-(+J339*U340)),IF(R340="Impacto",AA339,""))),"")</f>
        <v/>
      </c>
      <c r="Z340" s="148" t="str">
        <f t="shared" si="55"/>
        <v/>
      </c>
      <c r="AA340" s="146" t="str">
        <f t="shared" si="56"/>
        <v/>
      </c>
      <c r="AB340" s="148" t="str">
        <f t="shared" si="57"/>
        <v/>
      </c>
      <c r="AC340" s="146" t="str">
        <f>IFERROR(IF(AND(R339="Impacto",R340="Impacto"),(AC339-(+AC339*U340)),IF(R340="Impacto",($N$63-(+$N$63*U340)),IF(R340="Probabilidad",AC339,""))),"")</f>
        <v/>
      </c>
      <c r="AD340" s="148" t="str">
        <f t="shared" si="58"/>
        <v/>
      </c>
      <c r="AE340" s="899"/>
      <c r="AF340" s="169"/>
      <c r="AG340" s="201"/>
      <c r="AH340" s="191"/>
      <c r="AI340" s="191"/>
      <c r="AJ340" s="274"/>
      <c r="AK340" s="274"/>
      <c r="AL340" s="231"/>
      <c r="AM340" s="234"/>
      <c r="AN340" s="235"/>
      <c r="AO340" s="189"/>
      <c r="AP340" s="234"/>
      <c r="AQ340" s="235"/>
      <c r="AR340" s="234"/>
      <c r="AS340" s="235"/>
      <c r="AT340" s="189"/>
      <c r="AU340" s="234"/>
      <c r="AV340" s="235"/>
      <c r="AW340" s="234"/>
      <c r="AX340" s="235"/>
      <c r="AY340" s="189"/>
      <c r="AZ340" s="234"/>
      <c r="BA340" s="235"/>
      <c r="BB340" s="156"/>
      <c r="BC340" s="156"/>
      <c r="BD340" s="156"/>
      <c r="BE340" s="156"/>
      <c r="BF340" s="156"/>
    </row>
    <row r="341" spans="1:58" ht="159.75" customHeight="1">
      <c r="A341" s="957"/>
      <c r="B341" s="973"/>
      <c r="C341" s="899"/>
      <c r="D341" s="899"/>
      <c r="E341" s="899"/>
      <c r="F341" s="899"/>
      <c r="G341" s="899"/>
      <c r="H341" s="899"/>
      <c r="I341" s="899"/>
      <c r="J341" s="899"/>
      <c r="K341" s="899"/>
      <c r="L341" s="899"/>
      <c r="M341" s="899"/>
      <c r="N341" s="899"/>
      <c r="O341" s="899"/>
      <c r="P341" s="191"/>
      <c r="Q341" s="143"/>
      <c r="R341" s="144" t="str">
        <f t="shared" si="53"/>
        <v/>
      </c>
      <c r="S341" s="145"/>
      <c r="T341" s="145"/>
      <c r="U341" s="146" t="str">
        <f t="shared" si="54"/>
        <v/>
      </c>
      <c r="V341" s="145"/>
      <c r="W341" s="145"/>
      <c r="X341" s="145"/>
      <c r="Y341" s="147" t="str">
        <f>IFERROR(IF(AND(R340="Probabilidad",R341="Probabilidad"),(AA340-(+AA340*U341)),IF(R341="Probabilidad",(J339-(+J339*U341)),IF(R341="Impacto",AA340,""))),"")</f>
        <v/>
      </c>
      <c r="Z341" s="148" t="str">
        <f t="shared" si="55"/>
        <v/>
      </c>
      <c r="AA341" s="146" t="str">
        <f t="shared" si="56"/>
        <v/>
      </c>
      <c r="AB341" s="148" t="str">
        <f t="shared" si="57"/>
        <v/>
      </c>
      <c r="AC341" s="146" t="str">
        <f t="shared" ref="AC341:AC344" si="71">IFERROR(IF(AND(R340="Impacto",R341="Impacto"),(AC340-(+AC340*U341)),IF(AND(R340="Probabilidad",R341="Impacto"),(AC339-(+AC339*U341)),IF(R341="Probabilidad",AC340,""))),"")</f>
        <v/>
      </c>
      <c r="AD341" s="148" t="str">
        <f t="shared" si="58"/>
        <v/>
      </c>
      <c r="AE341" s="899"/>
      <c r="AF341" s="191"/>
      <c r="AG341" s="189"/>
      <c r="AH341" s="190"/>
      <c r="AI341" s="191"/>
      <c r="AJ341" s="190"/>
      <c r="AK341" s="190"/>
      <c r="AL341" s="190"/>
      <c r="AM341" s="234"/>
      <c r="AN341" s="235"/>
      <c r="AO341" s="189"/>
      <c r="AP341" s="234"/>
      <c r="AQ341" s="235"/>
      <c r="AR341" s="234"/>
      <c r="AS341" s="235"/>
      <c r="AT341" s="189"/>
      <c r="AU341" s="234"/>
      <c r="AV341" s="235"/>
      <c r="AW341" s="234"/>
      <c r="AX341" s="235"/>
      <c r="AY341" s="189"/>
      <c r="AZ341" s="234"/>
      <c r="BA341" s="235"/>
      <c r="BB341" s="156"/>
      <c r="BC341" s="156"/>
      <c r="BD341" s="156"/>
      <c r="BE341" s="156"/>
      <c r="BF341" s="156"/>
    </row>
    <row r="342" spans="1:58" ht="159.75" customHeight="1">
      <c r="A342" s="957"/>
      <c r="B342" s="973"/>
      <c r="C342" s="899"/>
      <c r="D342" s="899"/>
      <c r="E342" s="899"/>
      <c r="F342" s="899"/>
      <c r="G342" s="899"/>
      <c r="H342" s="899"/>
      <c r="I342" s="899"/>
      <c r="J342" s="899"/>
      <c r="K342" s="899"/>
      <c r="L342" s="899"/>
      <c r="M342" s="899"/>
      <c r="N342" s="899"/>
      <c r="O342" s="899"/>
      <c r="P342" s="191"/>
      <c r="Q342" s="143"/>
      <c r="R342" s="144" t="str">
        <f t="shared" si="53"/>
        <v/>
      </c>
      <c r="S342" s="145"/>
      <c r="T342" s="145"/>
      <c r="U342" s="146" t="str">
        <f t="shared" si="54"/>
        <v/>
      </c>
      <c r="V342" s="145"/>
      <c r="W342" s="145"/>
      <c r="X342" s="145"/>
      <c r="Y342" s="147" t="str">
        <f>IFERROR(IF(AND(R341="Probabilidad",R342="Probabilidad"),(AA341-(+AA341*U342)),IF(R342="Probabilidad",(J339-(+J339*U342)),IF(R342="Impacto",AA341,""))),"")</f>
        <v/>
      </c>
      <c r="Z342" s="148" t="str">
        <f t="shared" si="55"/>
        <v/>
      </c>
      <c r="AA342" s="146" t="str">
        <f t="shared" si="56"/>
        <v/>
      </c>
      <c r="AB342" s="148" t="str">
        <f t="shared" si="57"/>
        <v/>
      </c>
      <c r="AC342" s="146" t="str">
        <f t="shared" si="71"/>
        <v/>
      </c>
      <c r="AD342" s="148" t="str">
        <f t="shared" si="58"/>
        <v/>
      </c>
      <c r="AE342" s="899"/>
      <c r="AF342" s="191"/>
      <c r="AG342" s="189"/>
      <c r="AH342" s="190"/>
      <c r="AI342" s="191"/>
      <c r="AJ342" s="190"/>
      <c r="AK342" s="190"/>
      <c r="AL342" s="190"/>
      <c r="AM342" s="234"/>
      <c r="AN342" s="235"/>
      <c r="AO342" s="189"/>
      <c r="AP342" s="234"/>
      <c r="AQ342" s="235"/>
      <c r="AR342" s="234"/>
      <c r="AS342" s="235"/>
      <c r="AT342" s="189"/>
      <c r="AU342" s="234"/>
      <c r="AV342" s="235"/>
      <c r="AW342" s="234"/>
      <c r="AX342" s="235"/>
      <c r="AY342" s="189"/>
      <c r="AZ342" s="234"/>
      <c r="BA342" s="235"/>
      <c r="BB342" s="156"/>
      <c r="BC342" s="156"/>
      <c r="BD342" s="156"/>
      <c r="BE342" s="156"/>
      <c r="BF342" s="156"/>
    </row>
    <row r="343" spans="1:58" ht="159.75" customHeight="1">
      <c r="A343" s="957"/>
      <c r="B343" s="973"/>
      <c r="C343" s="899"/>
      <c r="D343" s="899"/>
      <c r="E343" s="899"/>
      <c r="F343" s="899"/>
      <c r="G343" s="899"/>
      <c r="H343" s="899"/>
      <c r="I343" s="899"/>
      <c r="J343" s="899"/>
      <c r="K343" s="899"/>
      <c r="L343" s="899"/>
      <c r="M343" s="899"/>
      <c r="N343" s="899"/>
      <c r="O343" s="899"/>
      <c r="P343" s="191"/>
      <c r="Q343" s="143"/>
      <c r="R343" s="144" t="str">
        <f t="shared" si="53"/>
        <v/>
      </c>
      <c r="S343" s="145"/>
      <c r="T343" s="145"/>
      <c r="U343" s="146" t="str">
        <f t="shared" si="54"/>
        <v/>
      </c>
      <c r="V343" s="145"/>
      <c r="W343" s="145"/>
      <c r="X343" s="145"/>
      <c r="Y343" s="147" t="str">
        <f>IFERROR(IF(AND(R342="Probabilidad",R343="Probabilidad"),(AA342-(+AA342*U343)),IF(R343="Probabilidad",(J339-(+J339*U343)),IF(R343="Impacto",AA342,""))),"")</f>
        <v/>
      </c>
      <c r="Z343" s="148" t="str">
        <f t="shared" si="55"/>
        <v/>
      </c>
      <c r="AA343" s="146" t="str">
        <f t="shared" si="56"/>
        <v/>
      </c>
      <c r="AB343" s="148" t="str">
        <f t="shared" si="57"/>
        <v/>
      </c>
      <c r="AC343" s="146" t="str">
        <f t="shared" si="71"/>
        <v/>
      </c>
      <c r="AD343" s="148" t="str">
        <f t="shared" si="58"/>
        <v/>
      </c>
      <c r="AE343" s="899"/>
      <c r="AF343" s="191"/>
      <c r="AG343" s="189"/>
      <c r="AH343" s="190"/>
      <c r="AI343" s="191"/>
      <c r="AJ343" s="190"/>
      <c r="AK343" s="190"/>
      <c r="AL343" s="190"/>
      <c r="AM343" s="234"/>
      <c r="AN343" s="235"/>
      <c r="AO343" s="189"/>
      <c r="AP343" s="234"/>
      <c r="AQ343" s="235"/>
      <c r="AR343" s="234"/>
      <c r="AS343" s="235"/>
      <c r="AT343" s="189"/>
      <c r="AU343" s="234"/>
      <c r="AV343" s="235"/>
      <c r="AW343" s="234"/>
      <c r="AX343" s="235"/>
      <c r="AY343" s="189"/>
      <c r="AZ343" s="234"/>
      <c r="BA343" s="235"/>
      <c r="BB343" s="156"/>
      <c r="BC343" s="156"/>
      <c r="BD343" s="156"/>
      <c r="BE343" s="156"/>
      <c r="BF343" s="156"/>
    </row>
    <row r="344" spans="1:58" ht="159.75" customHeight="1" thickBot="1">
      <c r="A344" s="958"/>
      <c r="B344" s="974"/>
      <c r="C344" s="953"/>
      <c r="D344" s="953"/>
      <c r="E344" s="953"/>
      <c r="F344" s="953"/>
      <c r="G344" s="953"/>
      <c r="H344" s="953"/>
      <c r="I344" s="953"/>
      <c r="J344" s="953"/>
      <c r="K344" s="953"/>
      <c r="L344" s="953"/>
      <c r="M344" s="953"/>
      <c r="N344" s="953"/>
      <c r="O344" s="953"/>
      <c r="P344" s="202"/>
      <c r="Q344" s="169"/>
      <c r="R344" s="170" t="str">
        <f t="shared" si="53"/>
        <v/>
      </c>
      <c r="S344" s="171"/>
      <c r="T344" s="171"/>
      <c r="U344" s="172" t="str">
        <f t="shared" si="54"/>
        <v/>
      </c>
      <c r="V344" s="171"/>
      <c r="W344" s="171"/>
      <c r="X344" s="171"/>
      <c r="Y344" s="173" t="str">
        <f>IFERROR(IF(AND(R343="Probabilidad",R344="Probabilidad"),(AA343-(+AA343*U344)),IF(R344="Probabilidad",(J339-(+J339*U344)),IF(R344="Impacto",AA343,""))),"")</f>
        <v/>
      </c>
      <c r="Z344" s="174" t="str">
        <f t="shared" si="55"/>
        <v/>
      </c>
      <c r="AA344" s="172" t="str">
        <f t="shared" si="56"/>
        <v/>
      </c>
      <c r="AB344" s="174" t="str">
        <f t="shared" si="57"/>
        <v/>
      </c>
      <c r="AC344" s="172" t="str">
        <f t="shared" si="71"/>
        <v/>
      </c>
      <c r="AD344" s="174" t="str">
        <f t="shared" si="58"/>
        <v/>
      </c>
      <c r="AE344" s="953"/>
      <c r="AF344" s="202"/>
      <c r="AG344" s="172"/>
      <c r="AH344" s="206"/>
      <c r="AI344" s="202"/>
      <c r="AJ344" s="206"/>
      <c r="AK344" s="206"/>
      <c r="AL344" s="195"/>
      <c r="AM344" s="234"/>
      <c r="AN344" s="235"/>
      <c r="AO344" s="189"/>
      <c r="AP344" s="234"/>
      <c r="AQ344" s="235"/>
      <c r="AR344" s="234"/>
      <c r="AS344" s="235"/>
      <c r="AT344" s="189"/>
      <c r="AU344" s="234"/>
      <c r="AV344" s="235"/>
      <c r="AW344" s="234"/>
      <c r="AX344" s="235"/>
      <c r="AY344" s="189"/>
      <c r="AZ344" s="234"/>
      <c r="BA344" s="235"/>
      <c r="BB344" s="156"/>
      <c r="BC344" s="156"/>
      <c r="BD344" s="156"/>
      <c r="BE344" s="156"/>
      <c r="BF344" s="156"/>
    </row>
    <row r="345" spans="1:58" ht="159.75" customHeight="1">
      <c r="A345" s="956"/>
      <c r="B345" s="981"/>
      <c r="C345" s="982"/>
      <c r="D345" s="952"/>
      <c r="E345" s="952"/>
      <c r="F345" s="952"/>
      <c r="G345" s="982"/>
      <c r="H345" s="952"/>
      <c r="I345" s="954" t="str">
        <f>IF(H345&lt;=0,"",IF(H345&lt;=2,"Muy Baja",IF(H345&lt;=24,"Baja",IF(H345&lt;=500,"Media",IF(H345&lt;=5000,"Alta","Muy Alta")))))</f>
        <v/>
      </c>
      <c r="J345" s="955" t="str">
        <f>IF(I345="","",IF(I345="Muy Baja",0.2,IF(I345="Baja",0.4,IF(I345="Media",0.6,IF(I345="Alta",0.8,IF(I345="Muy Alta",1,))))))</f>
        <v/>
      </c>
      <c r="K345" s="979"/>
      <c r="L345" s="955">
        <f>IF(NOT(ISERROR(MATCH(K345,'[1]Tabla Impacto'!$B$221:$B$223,0))),'[1]Tabla Impacto'!$F$223&amp;"Por favor no seleccionar los criterios de impacto(Afectación Económica o presupuestal y Pérdida Reputacional)",K345)</f>
        <v>0</v>
      </c>
      <c r="M345" s="983" t="str">
        <f>IF(OR(K345='Tabla Impacto'!$C$11,K345='Tabla Impacto'!$D$11),"Leve",IF(OR(K345='Tabla Impacto'!$C$12,K345='Tabla Impacto'!$D$12),"Menor",IF(OR(K345='Tabla Impacto'!$C$13,K345='Tabla Impacto'!$D$13),"Moderado",IF(OR(K345='Tabla Impacto'!$C$14,K345='Tabla Impacto'!$D$14),"Mayor",IF(OR(K345='Tabla Impacto'!$C$15,K345='Tabla Impacto'!$D$15),"Catastrófico","")))))</f>
        <v/>
      </c>
      <c r="N345" s="955" t="str">
        <f>IF(M345="","",IF(M345="Leve",0.2,IF(M345="Menor",0.4,IF(M345="Moderado",0.6,IF(M345="Mayor",0.8,IF(M345="Catastrófico",1,))))))</f>
        <v/>
      </c>
      <c r="O345" s="954" t="str">
        <f>IF(OR(AND(I345="Muy Baja",M345="Leve"),AND(I345="Muy Baja",M345="Menor"),AND(I345="Baja",M345="Leve")),"Bajo",IF(OR(AND(I345="Muy baja",M345="Moderado"),AND(I345="Baja",M345="Menor"),AND(I345="Baja",M345="Moderado"),AND(I345="Media",M345="Leve"),AND(I345="Media",M345="Menor"),AND(I345="Media",M345="Moderado"),AND(I345="Alta",M345="Leve"),AND(I345="Alta",M345="Menor")),"Moderado",IF(OR(AND(I345="Muy Baja",M345="Mayor"),AND(I345="Baja",M345="Mayor"),AND(I345="Media",M345="Mayor"),AND(I345="Alta",M345="Moderado"),AND(I345="Alta",M345="Mayor"),AND(I345="Muy Alta",M345="Leve"),AND(I345="Muy Alta",M345="Menor"),AND(I345="Muy Alta",M345="Moderado"),AND(I345="Muy Alta",M345="Mayor")),"Alto",IF(OR(AND(I345="Muy Baja",M345="Catastrófico"),AND(I345="Baja",M345="Catastrófico"),AND(I345="Media",M345="Catastrófico"),AND(I345="Alta",M345="Catastrófico"),AND(I345="Muy Alta",M345="Catastrófico")),"Extremo",""))))</f>
        <v/>
      </c>
      <c r="P345" s="127"/>
      <c r="Q345" s="126"/>
      <c r="R345" s="144" t="str">
        <f t="shared" si="53"/>
        <v/>
      </c>
      <c r="S345" s="145"/>
      <c r="T345" s="145"/>
      <c r="U345" s="146" t="str">
        <f t="shared" si="54"/>
        <v/>
      </c>
      <c r="V345" s="145"/>
      <c r="W345" s="145"/>
      <c r="X345" s="145"/>
      <c r="Y345" s="147" t="str">
        <f>IFERROR(IF(R345="Probabilidad",(J345-(+J345*U345)),IF(R345="Impacto",J345,"")),"")</f>
        <v/>
      </c>
      <c r="Z345" s="148" t="str">
        <f t="shared" si="55"/>
        <v/>
      </c>
      <c r="AA345" s="146" t="str">
        <f t="shared" si="56"/>
        <v/>
      </c>
      <c r="AB345" s="148" t="str">
        <f t="shared" si="57"/>
        <v/>
      </c>
      <c r="AC345" s="146" t="str">
        <f>IFERROR(IF(R345="Impacto",(N345-(+N345*U345)),IF(R345="Probabilidad",N345,"")),"")</f>
        <v/>
      </c>
      <c r="AD345" s="148" t="str">
        <f t="shared" si="58"/>
        <v/>
      </c>
      <c r="AE345" s="963"/>
      <c r="AF345" s="143"/>
      <c r="AG345" s="231"/>
      <c r="AH345" s="191"/>
      <c r="AI345" s="191"/>
      <c r="AJ345" s="240"/>
      <c r="AK345" s="240"/>
      <c r="AL345" s="233"/>
      <c r="AM345" s="139"/>
      <c r="AN345" s="137"/>
      <c r="AO345" s="138"/>
      <c r="AP345" s="139"/>
      <c r="AQ345" s="137"/>
      <c r="AR345" s="139"/>
      <c r="AS345" s="137"/>
      <c r="AT345" s="138"/>
      <c r="AU345" s="139"/>
      <c r="AV345" s="137"/>
      <c r="AW345" s="139"/>
      <c r="AX345" s="137"/>
      <c r="AY345" s="138"/>
      <c r="AZ345" s="139"/>
      <c r="BA345" s="137"/>
      <c r="BB345" s="155"/>
      <c r="BC345" s="155"/>
      <c r="BD345" s="156"/>
      <c r="BE345" s="156"/>
      <c r="BF345" s="156"/>
    </row>
    <row r="346" spans="1:58" ht="159.75" customHeight="1" thickBot="1">
      <c r="A346" s="957"/>
      <c r="B346" s="973"/>
      <c r="C346" s="899"/>
      <c r="D346" s="899"/>
      <c r="E346" s="899"/>
      <c r="F346" s="899"/>
      <c r="G346" s="899"/>
      <c r="H346" s="899"/>
      <c r="I346" s="899"/>
      <c r="J346" s="899"/>
      <c r="K346" s="899"/>
      <c r="L346" s="899"/>
      <c r="M346" s="899"/>
      <c r="N346" s="899"/>
      <c r="O346" s="899"/>
      <c r="P346" s="191"/>
      <c r="Q346" s="143"/>
      <c r="R346" s="144" t="str">
        <f t="shared" si="53"/>
        <v/>
      </c>
      <c r="S346" s="145"/>
      <c r="T346" s="145"/>
      <c r="U346" s="146" t="str">
        <f t="shared" si="54"/>
        <v/>
      </c>
      <c r="V346" s="145"/>
      <c r="W346" s="145"/>
      <c r="X346" s="145"/>
      <c r="Y346" s="147" t="str">
        <f>IFERROR(IF(AND(R345="Probabilidad",R346="Probabilidad"),(AA345-(+AA345*U346)),IF(R346="Probabilidad",(J345-(+J345*U346)),IF(R346="Impacto",AA345,""))),"")</f>
        <v/>
      </c>
      <c r="Z346" s="148" t="str">
        <f t="shared" si="55"/>
        <v/>
      </c>
      <c r="AA346" s="146" t="str">
        <f t="shared" si="56"/>
        <v/>
      </c>
      <c r="AB346" s="148" t="str">
        <f t="shared" si="57"/>
        <v/>
      </c>
      <c r="AC346" s="146" t="str">
        <f>IFERROR(IF(AND(R345="Impacto",R346="Impacto"),(AC345-(+AC345*U346)),IF(R346="Impacto",($N$63-(+$N$63*U346)),IF(R346="Probabilidad",AC345,""))),"")</f>
        <v/>
      </c>
      <c r="AD346" s="148" t="str">
        <f t="shared" si="58"/>
        <v/>
      </c>
      <c r="AE346" s="899"/>
      <c r="AF346" s="169"/>
      <c r="AG346" s="201"/>
      <c r="AH346" s="191"/>
      <c r="AI346" s="191"/>
      <c r="AJ346" s="274"/>
      <c r="AK346" s="274"/>
      <c r="AL346" s="231"/>
      <c r="AM346" s="234"/>
      <c r="AN346" s="235"/>
      <c r="AO346" s="189"/>
      <c r="AP346" s="234"/>
      <c r="AQ346" s="235"/>
      <c r="AR346" s="234"/>
      <c r="AS346" s="235"/>
      <c r="AT346" s="189"/>
      <c r="AU346" s="234"/>
      <c r="AV346" s="235"/>
      <c r="AW346" s="234"/>
      <c r="AX346" s="235"/>
      <c r="AY346" s="189"/>
      <c r="AZ346" s="234"/>
      <c r="BA346" s="235"/>
      <c r="BB346" s="156"/>
      <c r="BC346" s="156"/>
      <c r="BD346" s="156"/>
      <c r="BE346" s="156"/>
      <c r="BF346" s="156"/>
    </row>
    <row r="347" spans="1:58" ht="159.75" customHeight="1">
      <c r="A347" s="957"/>
      <c r="B347" s="973"/>
      <c r="C347" s="899"/>
      <c r="D347" s="899"/>
      <c r="E347" s="899"/>
      <c r="F347" s="899"/>
      <c r="G347" s="899"/>
      <c r="H347" s="899"/>
      <c r="I347" s="899"/>
      <c r="J347" s="899"/>
      <c r="K347" s="899"/>
      <c r="L347" s="899"/>
      <c r="M347" s="899"/>
      <c r="N347" s="899"/>
      <c r="O347" s="899"/>
      <c r="P347" s="191"/>
      <c r="Q347" s="143"/>
      <c r="R347" s="144" t="str">
        <f t="shared" si="53"/>
        <v/>
      </c>
      <c r="S347" s="145"/>
      <c r="T347" s="145"/>
      <c r="U347" s="146" t="str">
        <f t="shared" si="54"/>
        <v/>
      </c>
      <c r="V347" s="145"/>
      <c r="W347" s="145"/>
      <c r="X347" s="145"/>
      <c r="Y347" s="147" t="str">
        <f>IFERROR(IF(AND(R346="Probabilidad",R347="Probabilidad"),(AA346-(+AA346*U347)),IF(R347="Probabilidad",(J345-(+J345*U347)),IF(R347="Impacto",AA346,""))),"")</f>
        <v/>
      </c>
      <c r="Z347" s="148" t="str">
        <f t="shared" si="55"/>
        <v/>
      </c>
      <c r="AA347" s="146" t="str">
        <f t="shared" si="56"/>
        <v/>
      </c>
      <c r="AB347" s="148" t="str">
        <f t="shared" si="57"/>
        <v/>
      </c>
      <c r="AC347" s="146" t="str">
        <f t="shared" ref="AC347:AC350" si="72">IFERROR(IF(AND(R346="Impacto",R347="Impacto"),(AC346-(+AC346*U347)),IF(AND(R346="Probabilidad",R347="Impacto"),(AC345-(+AC345*U347)),IF(R347="Probabilidad",AC346,""))),"")</f>
        <v/>
      </c>
      <c r="AD347" s="148" t="str">
        <f t="shared" si="58"/>
        <v/>
      </c>
      <c r="AE347" s="899"/>
      <c r="AF347" s="191"/>
      <c r="AG347" s="189"/>
      <c r="AH347" s="190"/>
      <c r="AI347" s="191"/>
      <c r="AJ347" s="190"/>
      <c r="AK347" s="190"/>
      <c r="AL347" s="190"/>
      <c r="AM347" s="234"/>
      <c r="AN347" s="235"/>
      <c r="AO347" s="189"/>
      <c r="AP347" s="234"/>
      <c r="AQ347" s="235"/>
      <c r="AR347" s="234"/>
      <c r="AS347" s="235"/>
      <c r="AT347" s="189"/>
      <c r="AU347" s="234"/>
      <c r="AV347" s="235"/>
      <c r="AW347" s="234"/>
      <c r="AX347" s="235"/>
      <c r="AY347" s="189"/>
      <c r="AZ347" s="234"/>
      <c r="BA347" s="235"/>
      <c r="BB347" s="156"/>
      <c r="BC347" s="156"/>
      <c r="BD347" s="156"/>
      <c r="BE347" s="156"/>
      <c r="BF347" s="156"/>
    </row>
    <row r="348" spans="1:58" ht="159.75" customHeight="1">
      <c r="A348" s="957"/>
      <c r="B348" s="973"/>
      <c r="C348" s="899"/>
      <c r="D348" s="899"/>
      <c r="E348" s="899"/>
      <c r="F348" s="899"/>
      <c r="G348" s="899"/>
      <c r="H348" s="899"/>
      <c r="I348" s="899"/>
      <c r="J348" s="899"/>
      <c r="K348" s="899"/>
      <c r="L348" s="899"/>
      <c r="M348" s="899"/>
      <c r="N348" s="899"/>
      <c r="O348" s="899"/>
      <c r="P348" s="191"/>
      <c r="Q348" s="143"/>
      <c r="R348" s="144" t="str">
        <f t="shared" si="53"/>
        <v/>
      </c>
      <c r="S348" s="145"/>
      <c r="T348" s="145"/>
      <c r="U348" s="146" t="str">
        <f t="shared" si="54"/>
        <v/>
      </c>
      <c r="V348" s="145"/>
      <c r="W348" s="145"/>
      <c r="X348" s="145"/>
      <c r="Y348" s="147" t="str">
        <f>IFERROR(IF(AND(R347="Probabilidad",R348="Probabilidad"),(AA347-(+AA347*U348)),IF(R348="Probabilidad",(J345-(+J345*U348)),IF(R348="Impacto",AA347,""))),"")</f>
        <v/>
      </c>
      <c r="Z348" s="148" t="str">
        <f t="shared" si="55"/>
        <v/>
      </c>
      <c r="AA348" s="146" t="str">
        <f t="shared" si="56"/>
        <v/>
      </c>
      <c r="AB348" s="148" t="str">
        <f t="shared" si="57"/>
        <v/>
      </c>
      <c r="AC348" s="146" t="str">
        <f t="shared" si="72"/>
        <v/>
      </c>
      <c r="AD348" s="148" t="str">
        <f t="shared" si="58"/>
        <v/>
      </c>
      <c r="AE348" s="899"/>
      <c r="AF348" s="191"/>
      <c r="AG348" s="189"/>
      <c r="AH348" s="190"/>
      <c r="AI348" s="191"/>
      <c r="AJ348" s="190"/>
      <c r="AK348" s="190"/>
      <c r="AL348" s="190"/>
      <c r="AM348" s="234"/>
      <c r="AN348" s="235"/>
      <c r="AO348" s="189"/>
      <c r="AP348" s="234"/>
      <c r="AQ348" s="235"/>
      <c r="AR348" s="234"/>
      <c r="AS348" s="235"/>
      <c r="AT348" s="189"/>
      <c r="AU348" s="234"/>
      <c r="AV348" s="235"/>
      <c r="AW348" s="234"/>
      <c r="AX348" s="235"/>
      <c r="AY348" s="189"/>
      <c r="AZ348" s="234"/>
      <c r="BA348" s="235"/>
      <c r="BB348" s="156"/>
      <c r="BC348" s="156"/>
      <c r="BD348" s="156"/>
      <c r="BE348" s="156"/>
      <c r="BF348" s="156"/>
    </row>
    <row r="349" spans="1:58" ht="159.75" customHeight="1">
      <c r="A349" s="957"/>
      <c r="B349" s="973"/>
      <c r="C349" s="899"/>
      <c r="D349" s="899"/>
      <c r="E349" s="899"/>
      <c r="F349" s="899"/>
      <c r="G349" s="899"/>
      <c r="H349" s="899"/>
      <c r="I349" s="899"/>
      <c r="J349" s="899"/>
      <c r="K349" s="899"/>
      <c r="L349" s="899"/>
      <c r="M349" s="899"/>
      <c r="N349" s="899"/>
      <c r="O349" s="899"/>
      <c r="P349" s="191"/>
      <c r="Q349" s="143"/>
      <c r="R349" s="144" t="str">
        <f t="shared" si="53"/>
        <v/>
      </c>
      <c r="S349" s="145"/>
      <c r="T349" s="145"/>
      <c r="U349" s="146" t="str">
        <f t="shared" si="54"/>
        <v/>
      </c>
      <c r="V349" s="145"/>
      <c r="W349" s="145"/>
      <c r="X349" s="145"/>
      <c r="Y349" s="147" t="str">
        <f>IFERROR(IF(AND(R348="Probabilidad",R349="Probabilidad"),(AA348-(+AA348*U349)),IF(R349="Probabilidad",(J345-(+J345*U349)),IF(R349="Impacto",AA348,""))),"")</f>
        <v/>
      </c>
      <c r="Z349" s="148" t="str">
        <f t="shared" si="55"/>
        <v/>
      </c>
      <c r="AA349" s="146" t="str">
        <f t="shared" si="56"/>
        <v/>
      </c>
      <c r="AB349" s="148" t="str">
        <f t="shared" si="57"/>
        <v/>
      </c>
      <c r="AC349" s="146" t="str">
        <f t="shared" si="72"/>
        <v/>
      </c>
      <c r="AD349" s="148" t="str">
        <f t="shared" si="58"/>
        <v/>
      </c>
      <c r="AE349" s="899"/>
      <c r="AF349" s="191"/>
      <c r="AG349" s="189"/>
      <c r="AH349" s="190"/>
      <c r="AI349" s="191"/>
      <c r="AJ349" s="190"/>
      <c r="AK349" s="190"/>
      <c r="AL349" s="190"/>
      <c r="AM349" s="234"/>
      <c r="AN349" s="235"/>
      <c r="AO349" s="189"/>
      <c r="AP349" s="234"/>
      <c r="AQ349" s="235"/>
      <c r="AR349" s="234"/>
      <c r="AS349" s="235"/>
      <c r="AT349" s="189"/>
      <c r="AU349" s="234"/>
      <c r="AV349" s="235"/>
      <c r="AW349" s="234"/>
      <c r="AX349" s="235"/>
      <c r="AY349" s="189"/>
      <c r="AZ349" s="234"/>
      <c r="BA349" s="235"/>
      <c r="BB349" s="156"/>
      <c r="BC349" s="156"/>
      <c r="BD349" s="156"/>
      <c r="BE349" s="156"/>
      <c r="BF349" s="156"/>
    </row>
    <row r="350" spans="1:58" ht="159.75" customHeight="1" thickBot="1">
      <c r="A350" s="958"/>
      <c r="B350" s="974"/>
      <c r="C350" s="953"/>
      <c r="D350" s="953"/>
      <c r="E350" s="953"/>
      <c r="F350" s="953"/>
      <c r="G350" s="953"/>
      <c r="H350" s="953"/>
      <c r="I350" s="953"/>
      <c r="J350" s="953"/>
      <c r="K350" s="953"/>
      <c r="L350" s="953"/>
      <c r="M350" s="953"/>
      <c r="N350" s="953"/>
      <c r="O350" s="953"/>
      <c r="P350" s="202"/>
      <c r="Q350" s="169"/>
      <c r="R350" s="170" t="str">
        <f t="shared" si="53"/>
        <v/>
      </c>
      <c r="S350" s="171"/>
      <c r="T350" s="171"/>
      <c r="U350" s="172" t="str">
        <f t="shared" si="54"/>
        <v/>
      </c>
      <c r="V350" s="171"/>
      <c r="W350" s="171"/>
      <c r="X350" s="171"/>
      <c r="Y350" s="173" t="str">
        <f>IFERROR(IF(AND(R349="Probabilidad",R350="Probabilidad"),(AA349-(+AA349*U350)),IF(R350="Probabilidad",(J345-(+J345*U350)),IF(R350="Impacto",AA349,""))),"")</f>
        <v/>
      </c>
      <c r="Z350" s="174" t="str">
        <f t="shared" si="55"/>
        <v/>
      </c>
      <c r="AA350" s="172" t="str">
        <f t="shared" si="56"/>
        <v/>
      </c>
      <c r="AB350" s="174" t="str">
        <f t="shared" si="57"/>
        <v/>
      </c>
      <c r="AC350" s="172" t="str">
        <f t="shared" si="72"/>
        <v/>
      </c>
      <c r="AD350" s="174" t="str">
        <f t="shared" si="58"/>
        <v/>
      </c>
      <c r="AE350" s="953"/>
      <c r="AF350" s="202"/>
      <c r="AG350" s="172"/>
      <c r="AH350" s="206"/>
      <c r="AI350" s="202"/>
      <c r="AJ350" s="206"/>
      <c r="AK350" s="206"/>
      <c r="AL350" s="195"/>
      <c r="AM350" s="234"/>
      <c r="AN350" s="235"/>
      <c r="AO350" s="189"/>
      <c r="AP350" s="234"/>
      <c r="AQ350" s="235"/>
      <c r="AR350" s="234"/>
      <c r="AS350" s="235"/>
      <c r="AT350" s="189"/>
      <c r="AU350" s="234"/>
      <c r="AV350" s="235"/>
      <c r="AW350" s="234"/>
      <c r="AX350" s="235"/>
      <c r="AY350" s="189"/>
      <c r="AZ350" s="234"/>
      <c r="BA350" s="235"/>
      <c r="BB350" s="156"/>
      <c r="BC350" s="156"/>
      <c r="BD350" s="156"/>
      <c r="BE350" s="156"/>
      <c r="BF350" s="156"/>
    </row>
    <row r="351" spans="1:58" ht="159.75" customHeight="1">
      <c r="A351" s="956"/>
      <c r="B351" s="981"/>
      <c r="C351" s="982"/>
      <c r="D351" s="952"/>
      <c r="E351" s="952"/>
      <c r="F351" s="952"/>
      <c r="G351" s="982"/>
      <c r="H351" s="952"/>
      <c r="I351" s="954" t="str">
        <f>IF(H351&lt;=0,"",IF(H351&lt;=2,"Muy Baja",IF(H351&lt;=24,"Baja",IF(H351&lt;=500,"Media",IF(H351&lt;=5000,"Alta","Muy Alta")))))</f>
        <v/>
      </c>
      <c r="J351" s="955" t="str">
        <f>IF(I351="","",IF(I351="Muy Baja",0.2,IF(I351="Baja",0.4,IF(I351="Media",0.6,IF(I351="Alta",0.8,IF(I351="Muy Alta",1,))))))</f>
        <v/>
      </c>
      <c r="K351" s="979"/>
      <c r="L351" s="955">
        <f>IF(NOT(ISERROR(MATCH(K351,'[1]Tabla Impacto'!$B$221:$B$223,0))),'[1]Tabla Impacto'!$F$223&amp;"Por favor no seleccionar los criterios de impacto(Afectación Económica o presupuestal y Pérdida Reputacional)",K351)</f>
        <v>0</v>
      </c>
      <c r="M351" s="983" t="str">
        <f>IF(OR(K351='Tabla Impacto'!$C$11,K351='Tabla Impacto'!$D$11),"Leve",IF(OR(K351='Tabla Impacto'!$C$12,K351='Tabla Impacto'!$D$12),"Menor",IF(OR(K351='Tabla Impacto'!$C$13,K351='Tabla Impacto'!$D$13),"Moderado",IF(OR(K351='Tabla Impacto'!$C$14,K351='Tabla Impacto'!$D$14),"Mayor",IF(OR(K351='Tabla Impacto'!$C$15,K351='Tabla Impacto'!$D$15),"Catastrófico","")))))</f>
        <v/>
      </c>
      <c r="N351" s="955" t="str">
        <f>IF(M351="","",IF(M351="Leve",0.2,IF(M351="Menor",0.4,IF(M351="Moderado",0.6,IF(M351="Mayor",0.8,IF(M351="Catastrófico",1,))))))</f>
        <v/>
      </c>
      <c r="O351" s="954" t="str">
        <f>IF(OR(AND(I351="Muy Baja",M351="Leve"),AND(I351="Muy Baja",M351="Menor"),AND(I351="Baja",M351="Leve")),"Bajo",IF(OR(AND(I351="Muy baja",M351="Moderado"),AND(I351="Baja",M351="Menor"),AND(I351="Baja",M351="Moderado"),AND(I351="Media",M351="Leve"),AND(I351="Media",M351="Menor"),AND(I351="Media",M351="Moderado"),AND(I351="Alta",M351="Leve"),AND(I351="Alta",M351="Menor")),"Moderado",IF(OR(AND(I351="Muy Baja",M351="Mayor"),AND(I351="Baja",M351="Mayor"),AND(I351="Media",M351="Mayor"),AND(I351="Alta",M351="Moderado"),AND(I351="Alta",M351="Mayor"),AND(I351="Muy Alta",M351="Leve"),AND(I351="Muy Alta",M351="Menor"),AND(I351="Muy Alta",M351="Moderado"),AND(I351="Muy Alta",M351="Mayor")),"Alto",IF(OR(AND(I351="Muy Baja",M351="Catastrófico"),AND(I351="Baja",M351="Catastrófico"),AND(I351="Media",M351="Catastrófico"),AND(I351="Alta",M351="Catastrófico"),AND(I351="Muy Alta",M351="Catastrófico")),"Extremo",""))))</f>
        <v/>
      </c>
      <c r="P351" s="127"/>
      <c r="Q351" s="126"/>
      <c r="R351" s="144" t="str">
        <f t="shared" si="53"/>
        <v/>
      </c>
      <c r="S351" s="145"/>
      <c r="T351" s="145"/>
      <c r="U351" s="146" t="str">
        <f t="shared" si="54"/>
        <v/>
      </c>
      <c r="V351" s="145"/>
      <c r="W351" s="145"/>
      <c r="X351" s="145"/>
      <c r="Y351" s="147" t="str">
        <f>IFERROR(IF(R351="Probabilidad",(J351-(+J351*U351)),IF(R351="Impacto",J351,"")),"")</f>
        <v/>
      </c>
      <c r="Z351" s="148" t="str">
        <f t="shared" si="55"/>
        <v/>
      </c>
      <c r="AA351" s="146" t="str">
        <f t="shared" si="56"/>
        <v/>
      </c>
      <c r="AB351" s="148" t="str">
        <f t="shared" si="57"/>
        <v/>
      </c>
      <c r="AC351" s="146" t="str">
        <f>IFERROR(IF(R351="Impacto",(N351-(+N351*U351)),IF(R351="Probabilidad",N351,"")),"")</f>
        <v/>
      </c>
      <c r="AD351" s="148" t="str">
        <f t="shared" si="58"/>
        <v/>
      </c>
      <c r="AE351" s="963"/>
      <c r="AF351" s="143"/>
      <c r="AG351" s="231"/>
      <c r="AH351" s="191"/>
      <c r="AI351" s="191"/>
      <c r="AJ351" s="240"/>
      <c r="AK351" s="240"/>
      <c r="AL351" s="233"/>
      <c r="AM351" s="139"/>
      <c r="AN351" s="137"/>
      <c r="AO351" s="138"/>
      <c r="AP351" s="139"/>
      <c r="AQ351" s="137"/>
      <c r="AR351" s="139"/>
      <c r="AS351" s="137"/>
      <c r="AT351" s="138"/>
      <c r="AU351" s="139"/>
      <c r="AV351" s="137"/>
      <c r="AW351" s="139"/>
      <c r="AX351" s="137"/>
      <c r="AY351" s="138"/>
      <c r="AZ351" s="139"/>
      <c r="BA351" s="137"/>
      <c r="BB351" s="155"/>
      <c r="BC351" s="155"/>
      <c r="BD351" s="156"/>
      <c r="BE351" s="156"/>
      <c r="BF351" s="156"/>
    </row>
    <row r="352" spans="1:58" ht="159.75" customHeight="1" thickBot="1">
      <c r="A352" s="957"/>
      <c r="B352" s="973"/>
      <c r="C352" s="899"/>
      <c r="D352" s="899"/>
      <c r="E352" s="899"/>
      <c r="F352" s="899"/>
      <c r="G352" s="899"/>
      <c r="H352" s="899"/>
      <c r="I352" s="899"/>
      <c r="J352" s="899"/>
      <c r="K352" s="899"/>
      <c r="L352" s="899"/>
      <c r="M352" s="899"/>
      <c r="N352" s="899"/>
      <c r="O352" s="899"/>
      <c r="P352" s="191"/>
      <c r="Q352" s="143"/>
      <c r="R352" s="144" t="str">
        <f t="shared" si="53"/>
        <v/>
      </c>
      <c r="S352" s="145"/>
      <c r="T352" s="145"/>
      <c r="U352" s="146" t="str">
        <f t="shared" si="54"/>
        <v/>
      </c>
      <c r="V352" s="145"/>
      <c r="W352" s="145"/>
      <c r="X352" s="145"/>
      <c r="Y352" s="147" t="str">
        <f>IFERROR(IF(AND(R351="Probabilidad",R352="Probabilidad"),(AA351-(+AA351*U352)),IF(R352="Probabilidad",(J351-(+J351*U352)),IF(R352="Impacto",AA351,""))),"")</f>
        <v/>
      </c>
      <c r="Z352" s="148" t="str">
        <f t="shared" si="55"/>
        <v/>
      </c>
      <c r="AA352" s="146" t="str">
        <f t="shared" si="56"/>
        <v/>
      </c>
      <c r="AB352" s="148" t="str">
        <f t="shared" si="57"/>
        <v/>
      </c>
      <c r="AC352" s="146" t="str">
        <f>IFERROR(IF(AND(R351="Impacto",R352="Impacto"),(AC351-(+AC351*U352)),IF(R352="Impacto",($N$63-(+$N$63*U352)),IF(R352="Probabilidad",AC351,""))),"")</f>
        <v/>
      </c>
      <c r="AD352" s="148" t="str">
        <f t="shared" si="58"/>
        <v/>
      </c>
      <c r="AE352" s="899"/>
      <c r="AF352" s="169"/>
      <c r="AG352" s="201"/>
      <c r="AH352" s="191"/>
      <c r="AI352" s="191"/>
      <c r="AJ352" s="274"/>
      <c r="AK352" s="274"/>
      <c r="AL352" s="231"/>
      <c r="AM352" s="234"/>
      <c r="AN352" s="235"/>
      <c r="AO352" s="189"/>
      <c r="AP352" s="234"/>
      <c r="AQ352" s="235"/>
      <c r="AR352" s="234"/>
      <c r="AS352" s="235"/>
      <c r="AT352" s="189"/>
      <c r="AU352" s="234"/>
      <c r="AV352" s="235"/>
      <c r="AW352" s="234"/>
      <c r="AX352" s="235"/>
      <c r="AY352" s="189"/>
      <c r="AZ352" s="234"/>
      <c r="BA352" s="235"/>
      <c r="BB352" s="156"/>
      <c r="BC352" s="156"/>
      <c r="BD352" s="156"/>
      <c r="BE352" s="156"/>
      <c r="BF352" s="156"/>
    </row>
    <row r="353" spans="1:58" ht="159.75" customHeight="1">
      <c r="A353" s="957"/>
      <c r="B353" s="973"/>
      <c r="C353" s="899"/>
      <c r="D353" s="899"/>
      <c r="E353" s="899"/>
      <c r="F353" s="899"/>
      <c r="G353" s="899"/>
      <c r="H353" s="899"/>
      <c r="I353" s="899"/>
      <c r="J353" s="899"/>
      <c r="K353" s="899"/>
      <c r="L353" s="899"/>
      <c r="M353" s="899"/>
      <c r="N353" s="899"/>
      <c r="O353" s="899"/>
      <c r="P353" s="191"/>
      <c r="Q353" s="143"/>
      <c r="R353" s="144" t="str">
        <f t="shared" si="53"/>
        <v/>
      </c>
      <c r="S353" s="145"/>
      <c r="T353" s="145"/>
      <c r="U353" s="146" t="str">
        <f t="shared" si="54"/>
        <v/>
      </c>
      <c r="V353" s="145"/>
      <c r="W353" s="145"/>
      <c r="X353" s="145"/>
      <c r="Y353" s="147" t="str">
        <f>IFERROR(IF(AND(R352="Probabilidad",R353="Probabilidad"),(AA352-(+AA352*U353)),IF(R353="Probabilidad",(J351-(+J351*U353)),IF(R353="Impacto",AA352,""))),"")</f>
        <v/>
      </c>
      <c r="Z353" s="148" t="str">
        <f t="shared" si="55"/>
        <v/>
      </c>
      <c r="AA353" s="146" t="str">
        <f t="shared" si="56"/>
        <v/>
      </c>
      <c r="AB353" s="148" t="str">
        <f t="shared" si="57"/>
        <v/>
      </c>
      <c r="AC353" s="146" t="str">
        <f t="shared" ref="AC353:AC356" si="73">IFERROR(IF(AND(R352="Impacto",R353="Impacto"),(AC352-(+AC352*U353)),IF(AND(R352="Probabilidad",R353="Impacto"),(AC351-(+AC351*U353)),IF(R353="Probabilidad",AC352,""))),"")</f>
        <v/>
      </c>
      <c r="AD353" s="148" t="str">
        <f t="shared" si="58"/>
        <v/>
      </c>
      <c r="AE353" s="899"/>
      <c r="AF353" s="191"/>
      <c r="AG353" s="189"/>
      <c r="AH353" s="190"/>
      <c r="AI353" s="191"/>
      <c r="AJ353" s="190"/>
      <c r="AK353" s="190"/>
      <c r="AL353" s="190"/>
      <c r="AM353" s="234"/>
      <c r="AN353" s="235"/>
      <c r="AO353" s="189"/>
      <c r="AP353" s="234"/>
      <c r="AQ353" s="235"/>
      <c r="AR353" s="234"/>
      <c r="AS353" s="235"/>
      <c r="AT353" s="189"/>
      <c r="AU353" s="234"/>
      <c r="AV353" s="235"/>
      <c r="AW353" s="234"/>
      <c r="AX353" s="235"/>
      <c r="AY353" s="189"/>
      <c r="AZ353" s="234"/>
      <c r="BA353" s="235"/>
      <c r="BB353" s="156"/>
      <c r="BC353" s="156"/>
      <c r="BD353" s="156"/>
      <c r="BE353" s="156"/>
      <c r="BF353" s="156"/>
    </row>
    <row r="354" spans="1:58" ht="159.75" customHeight="1">
      <c r="A354" s="957"/>
      <c r="B354" s="973"/>
      <c r="C354" s="899"/>
      <c r="D354" s="899"/>
      <c r="E354" s="899"/>
      <c r="F354" s="899"/>
      <c r="G354" s="899"/>
      <c r="H354" s="899"/>
      <c r="I354" s="899"/>
      <c r="J354" s="899"/>
      <c r="K354" s="899"/>
      <c r="L354" s="899"/>
      <c r="M354" s="899"/>
      <c r="N354" s="899"/>
      <c r="O354" s="899"/>
      <c r="P354" s="191"/>
      <c r="Q354" s="143"/>
      <c r="R354" s="144" t="str">
        <f t="shared" si="53"/>
        <v/>
      </c>
      <c r="S354" s="145"/>
      <c r="T354" s="145"/>
      <c r="U354" s="146" t="str">
        <f t="shared" si="54"/>
        <v/>
      </c>
      <c r="V354" s="145"/>
      <c r="W354" s="145"/>
      <c r="X354" s="145"/>
      <c r="Y354" s="147" t="str">
        <f>IFERROR(IF(AND(R353="Probabilidad",R354="Probabilidad"),(AA353-(+AA353*U354)),IF(R354="Probabilidad",(J351-(+J351*U354)),IF(R354="Impacto",AA353,""))),"")</f>
        <v/>
      </c>
      <c r="Z354" s="148" t="str">
        <f t="shared" si="55"/>
        <v/>
      </c>
      <c r="AA354" s="146" t="str">
        <f t="shared" si="56"/>
        <v/>
      </c>
      <c r="AB354" s="148" t="str">
        <f t="shared" si="57"/>
        <v/>
      </c>
      <c r="AC354" s="146" t="str">
        <f t="shared" si="73"/>
        <v/>
      </c>
      <c r="AD354" s="148" t="str">
        <f t="shared" si="58"/>
        <v/>
      </c>
      <c r="AE354" s="899"/>
      <c r="AF354" s="191"/>
      <c r="AG354" s="189"/>
      <c r="AH354" s="190"/>
      <c r="AI354" s="191"/>
      <c r="AJ354" s="190"/>
      <c r="AK354" s="190"/>
      <c r="AL354" s="190"/>
      <c r="AM354" s="234"/>
      <c r="AN354" s="235"/>
      <c r="AO354" s="189"/>
      <c r="AP354" s="234"/>
      <c r="AQ354" s="235"/>
      <c r="AR354" s="234"/>
      <c r="AS354" s="235"/>
      <c r="AT354" s="189"/>
      <c r="AU354" s="234"/>
      <c r="AV354" s="235"/>
      <c r="AW354" s="234"/>
      <c r="AX354" s="235"/>
      <c r="AY354" s="189"/>
      <c r="AZ354" s="234"/>
      <c r="BA354" s="235"/>
      <c r="BB354" s="156"/>
      <c r="BC354" s="156"/>
      <c r="BD354" s="156"/>
      <c r="BE354" s="156"/>
      <c r="BF354" s="156"/>
    </row>
    <row r="355" spans="1:58" ht="159.75" customHeight="1">
      <c r="A355" s="957"/>
      <c r="B355" s="973"/>
      <c r="C355" s="899"/>
      <c r="D355" s="899"/>
      <c r="E355" s="899"/>
      <c r="F355" s="899"/>
      <c r="G355" s="899"/>
      <c r="H355" s="899"/>
      <c r="I355" s="899"/>
      <c r="J355" s="899"/>
      <c r="K355" s="899"/>
      <c r="L355" s="899"/>
      <c r="M355" s="899"/>
      <c r="N355" s="899"/>
      <c r="O355" s="899"/>
      <c r="P355" s="191"/>
      <c r="Q355" s="143"/>
      <c r="R355" s="144" t="str">
        <f t="shared" si="53"/>
        <v/>
      </c>
      <c r="S355" s="145"/>
      <c r="T355" s="145"/>
      <c r="U355" s="146" t="str">
        <f t="shared" si="54"/>
        <v/>
      </c>
      <c r="V355" s="145"/>
      <c r="W355" s="145"/>
      <c r="X355" s="145"/>
      <c r="Y355" s="147" t="str">
        <f>IFERROR(IF(AND(R354="Probabilidad",R355="Probabilidad"),(AA354-(+AA354*U355)),IF(R355="Probabilidad",(J351-(+J351*U355)),IF(R355="Impacto",AA354,""))),"")</f>
        <v/>
      </c>
      <c r="Z355" s="148" t="str">
        <f t="shared" si="55"/>
        <v/>
      </c>
      <c r="AA355" s="146" t="str">
        <f t="shared" si="56"/>
        <v/>
      </c>
      <c r="AB355" s="148" t="str">
        <f t="shared" si="57"/>
        <v/>
      </c>
      <c r="AC355" s="146" t="str">
        <f t="shared" si="73"/>
        <v/>
      </c>
      <c r="AD355" s="148" t="str">
        <f t="shared" si="58"/>
        <v/>
      </c>
      <c r="AE355" s="899"/>
      <c r="AF355" s="191"/>
      <c r="AG355" s="189"/>
      <c r="AH355" s="190"/>
      <c r="AI355" s="191"/>
      <c r="AJ355" s="190"/>
      <c r="AK355" s="190"/>
      <c r="AL355" s="190"/>
      <c r="AM355" s="234"/>
      <c r="AN355" s="235"/>
      <c r="AO355" s="189"/>
      <c r="AP355" s="234"/>
      <c r="AQ355" s="235"/>
      <c r="AR355" s="234"/>
      <c r="AS355" s="235"/>
      <c r="AT355" s="189"/>
      <c r="AU355" s="234"/>
      <c r="AV355" s="235"/>
      <c r="AW355" s="234"/>
      <c r="AX355" s="235"/>
      <c r="AY355" s="189"/>
      <c r="AZ355" s="234"/>
      <c r="BA355" s="235"/>
      <c r="BB355" s="156"/>
      <c r="BC355" s="156"/>
      <c r="BD355" s="156"/>
      <c r="BE355" s="156"/>
      <c r="BF355" s="156"/>
    </row>
    <row r="356" spans="1:58" ht="159.75" customHeight="1" thickBot="1">
      <c r="A356" s="958"/>
      <c r="B356" s="974"/>
      <c r="C356" s="953"/>
      <c r="D356" s="953"/>
      <c r="E356" s="953"/>
      <c r="F356" s="953"/>
      <c r="G356" s="953"/>
      <c r="H356" s="953"/>
      <c r="I356" s="953"/>
      <c r="J356" s="953"/>
      <c r="K356" s="953"/>
      <c r="L356" s="953"/>
      <c r="M356" s="953"/>
      <c r="N356" s="953"/>
      <c r="O356" s="953"/>
      <c r="P356" s="202"/>
      <c r="Q356" s="169"/>
      <c r="R356" s="170" t="str">
        <f t="shared" si="53"/>
        <v/>
      </c>
      <c r="S356" s="171"/>
      <c r="T356" s="171"/>
      <c r="U356" s="172" t="str">
        <f t="shared" si="54"/>
        <v/>
      </c>
      <c r="V356" s="171"/>
      <c r="W356" s="171"/>
      <c r="X356" s="171"/>
      <c r="Y356" s="173" t="str">
        <f>IFERROR(IF(AND(R355="Probabilidad",R356="Probabilidad"),(AA355-(+AA355*U356)),IF(R356="Probabilidad",(J351-(+J351*U356)),IF(R356="Impacto",AA355,""))),"")</f>
        <v/>
      </c>
      <c r="Z356" s="174" t="str">
        <f t="shared" si="55"/>
        <v/>
      </c>
      <c r="AA356" s="172" t="str">
        <f t="shared" si="56"/>
        <v/>
      </c>
      <c r="AB356" s="174" t="str">
        <f t="shared" si="57"/>
        <v/>
      </c>
      <c r="AC356" s="172" t="str">
        <f t="shared" si="73"/>
        <v/>
      </c>
      <c r="AD356" s="174" t="str">
        <f t="shared" si="58"/>
        <v/>
      </c>
      <c r="AE356" s="953"/>
      <c r="AF356" s="202"/>
      <c r="AG356" s="172"/>
      <c r="AH356" s="206"/>
      <c r="AI356" s="202"/>
      <c r="AJ356" s="206"/>
      <c r="AK356" s="206"/>
      <c r="AL356" s="195"/>
      <c r="AM356" s="234"/>
      <c r="AN356" s="235"/>
      <c r="AO356" s="189"/>
      <c r="AP356" s="234"/>
      <c r="AQ356" s="235"/>
      <c r="AR356" s="234"/>
      <c r="AS356" s="235"/>
      <c r="AT356" s="189"/>
      <c r="AU356" s="234"/>
      <c r="AV356" s="235"/>
      <c r="AW356" s="234"/>
      <c r="AX356" s="235"/>
      <c r="AY356" s="189"/>
      <c r="AZ356" s="234"/>
      <c r="BA356" s="235"/>
      <c r="BB356" s="156"/>
      <c r="BC356" s="156"/>
      <c r="BD356" s="156"/>
      <c r="BE356" s="156"/>
      <c r="BF356" s="156"/>
    </row>
    <row r="357" spans="1:58" ht="159.75" customHeight="1">
      <c r="A357" s="956"/>
      <c r="B357" s="981"/>
      <c r="C357" s="982"/>
      <c r="D357" s="952"/>
      <c r="E357" s="952"/>
      <c r="F357" s="952"/>
      <c r="G357" s="982"/>
      <c r="H357" s="952"/>
      <c r="I357" s="954" t="str">
        <f>IF(H357&lt;=0,"",IF(H357&lt;=2,"Muy Baja",IF(H357&lt;=24,"Baja",IF(H357&lt;=500,"Media",IF(H357&lt;=5000,"Alta","Muy Alta")))))</f>
        <v/>
      </c>
      <c r="J357" s="955" t="str">
        <f>IF(I357="","",IF(I357="Muy Baja",0.2,IF(I357="Baja",0.4,IF(I357="Media",0.6,IF(I357="Alta",0.8,IF(I357="Muy Alta",1,))))))</f>
        <v/>
      </c>
      <c r="K357" s="979"/>
      <c r="L357" s="955">
        <f>IF(NOT(ISERROR(MATCH(K357,'[1]Tabla Impacto'!$B$221:$B$223,0))),'[1]Tabla Impacto'!$F$223&amp;"Por favor no seleccionar los criterios de impacto(Afectación Económica o presupuestal y Pérdida Reputacional)",K357)</f>
        <v>0</v>
      </c>
      <c r="M357" s="983" t="str">
        <f>IF(OR(K357='Tabla Impacto'!$C$11,K357='Tabla Impacto'!$D$11),"Leve",IF(OR(K357='Tabla Impacto'!$C$12,K357='Tabla Impacto'!$D$12),"Menor",IF(OR(K357='Tabla Impacto'!$C$13,K357='Tabla Impacto'!$D$13),"Moderado",IF(OR(K357='Tabla Impacto'!$C$14,K357='Tabla Impacto'!$D$14),"Mayor",IF(OR(K357='Tabla Impacto'!$C$15,K357='Tabla Impacto'!$D$15),"Catastrófico","")))))</f>
        <v/>
      </c>
      <c r="N357" s="955" t="str">
        <f>IF(M357="","",IF(M357="Leve",0.2,IF(M357="Menor",0.4,IF(M357="Moderado",0.6,IF(M357="Mayor",0.8,IF(M357="Catastrófico",1,))))))</f>
        <v/>
      </c>
      <c r="O357" s="954" t="str">
        <f>IF(OR(AND(I357="Muy Baja",M357="Leve"),AND(I357="Muy Baja",M357="Menor"),AND(I357="Baja",M357="Leve")),"Bajo",IF(OR(AND(I357="Muy baja",M357="Moderado"),AND(I357="Baja",M357="Menor"),AND(I357="Baja",M357="Moderado"),AND(I357="Media",M357="Leve"),AND(I357="Media",M357="Menor"),AND(I357="Media",M357="Moderado"),AND(I357="Alta",M357="Leve"),AND(I357="Alta",M357="Menor")),"Moderado",IF(OR(AND(I357="Muy Baja",M357="Mayor"),AND(I357="Baja",M357="Mayor"),AND(I357="Media",M357="Mayor"),AND(I357="Alta",M357="Moderado"),AND(I357="Alta",M357="Mayor"),AND(I357="Muy Alta",M357="Leve"),AND(I357="Muy Alta",M357="Menor"),AND(I357="Muy Alta",M357="Moderado"),AND(I357="Muy Alta",M357="Mayor")),"Alto",IF(OR(AND(I357="Muy Baja",M357="Catastrófico"),AND(I357="Baja",M357="Catastrófico"),AND(I357="Media",M357="Catastrófico"),AND(I357="Alta",M357="Catastrófico"),AND(I357="Muy Alta",M357="Catastrófico")),"Extremo",""))))</f>
        <v/>
      </c>
      <c r="P357" s="127"/>
      <c r="Q357" s="126"/>
      <c r="R357" s="144" t="str">
        <f t="shared" si="53"/>
        <v/>
      </c>
      <c r="S357" s="145"/>
      <c r="T357" s="145"/>
      <c r="U357" s="146" t="str">
        <f t="shared" si="54"/>
        <v/>
      </c>
      <c r="V357" s="145"/>
      <c r="W357" s="145"/>
      <c r="X357" s="145"/>
      <c r="Y357" s="147" t="str">
        <f>IFERROR(IF(R357="Probabilidad",(J357-(+J357*U357)),IF(R357="Impacto",J357,"")),"")</f>
        <v/>
      </c>
      <c r="Z357" s="148" t="str">
        <f t="shared" si="55"/>
        <v/>
      </c>
      <c r="AA357" s="146" t="str">
        <f t="shared" si="56"/>
        <v/>
      </c>
      <c r="AB357" s="148" t="str">
        <f t="shared" si="57"/>
        <v/>
      </c>
      <c r="AC357" s="146" t="str">
        <f>IFERROR(IF(R357="Impacto",(N357-(+N357*U357)),IF(R357="Probabilidad",N357,"")),"")</f>
        <v/>
      </c>
      <c r="AD357" s="148" t="str">
        <f t="shared" si="58"/>
        <v/>
      </c>
      <c r="AE357" s="963"/>
      <c r="AF357" s="143"/>
      <c r="AG357" s="231"/>
      <c r="AH357" s="191"/>
      <c r="AI357" s="191"/>
      <c r="AJ357" s="240"/>
      <c r="AK357" s="240"/>
      <c r="AL357" s="233"/>
      <c r="AM357" s="139"/>
      <c r="AN357" s="137"/>
      <c r="AO357" s="138"/>
      <c r="AP357" s="139"/>
      <c r="AQ357" s="137"/>
      <c r="AR357" s="139"/>
      <c r="AS357" s="137"/>
      <c r="AT357" s="138"/>
      <c r="AU357" s="139"/>
      <c r="AV357" s="137"/>
      <c r="AW357" s="139"/>
      <c r="AX357" s="137"/>
      <c r="AY357" s="138"/>
      <c r="AZ357" s="139"/>
      <c r="BA357" s="137"/>
      <c r="BB357" s="155"/>
      <c r="BC357" s="155"/>
      <c r="BD357" s="156"/>
      <c r="BE357" s="156"/>
      <c r="BF357" s="156"/>
    </row>
    <row r="358" spans="1:58" ht="159.75" customHeight="1" thickBot="1">
      <c r="A358" s="957"/>
      <c r="B358" s="973"/>
      <c r="C358" s="899"/>
      <c r="D358" s="899"/>
      <c r="E358" s="899"/>
      <c r="F358" s="899"/>
      <c r="G358" s="899"/>
      <c r="H358" s="899"/>
      <c r="I358" s="899"/>
      <c r="J358" s="899"/>
      <c r="K358" s="899"/>
      <c r="L358" s="899"/>
      <c r="M358" s="899"/>
      <c r="N358" s="899"/>
      <c r="O358" s="899"/>
      <c r="P358" s="191"/>
      <c r="Q358" s="143"/>
      <c r="R358" s="144" t="str">
        <f t="shared" si="53"/>
        <v/>
      </c>
      <c r="S358" s="145"/>
      <c r="T358" s="145"/>
      <c r="U358" s="146" t="str">
        <f t="shared" si="54"/>
        <v/>
      </c>
      <c r="V358" s="145"/>
      <c r="W358" s="145"/>
      <c r="X358" s="145"/>
      <c r="Y358" s="147" t="str">
        <f>IFERROR(IF(AND(R357="Probabilidad",R358="Probabilidad"),(AA357-(+AA357*U358)),IF(R358="Probabilidad",(J357-(+J357*U358)),IF(R358="Impacto",AA357,""))),"")</f>
        <v/>
      </c>
      <c r="Z358" s="148" t="str">
        <f t="shared" si="55"/>
        <v/>
      </c>
      <c r="AA358" s="146" t="str">
        <f t="shared" si="56"/>
        <v/>
      </c>
      <c r="AB358" s="148" t="str">
        <f t="shared" si="57"/>
        <v/>
      </c>
      <c r="AC358" s="146" t="str">
        <f>IFERROR(IF(AND(R357="Impacto",R358="Impacto"),(AC357-(+AC357*U358)),IF(R358="Impacto",($N$63-(+$N$63*U358)),IF(R358="Probabilidad",AC357,""))),"")</f>
        <v/>
      </c>
      <c r="AD358" s="148" t="str">
        <f t="shared" si="58"/>
        <v/>
      </c>
      <c r="AE358" s="899"/>
      <c r="AF358" s="169"/>
      <c r="AG358" s="201"/>
      <c r="AH358" s="191"/>
      <c r="AI358" s="191"/>
      <c r="AJ358" s="274"/>
      <c r="AK358" s="274"/>
      <c r="AL358" s="231"/>
      <c r="AM358" s="234"/>
      <c r="AN358" s="235"/>
      <c r="AO358" s="189"/>
      <c r="AP358" s="234"/>
      <c r="AQ358" s="235"/>
      <c r="AR358" s="234"/>
      <c r="AS358" s="235"/>
      <c r="AT358" s="189"/>
      <c r="AU358" s="234"/>
      <c r="AV358" s="235"/>
      <c r="AW358" s="234"/>
      <c r="AX358" s="235"/>
      <c r="AY358" s="189"/>
      <c r="AZ358" s="234"/>
      <c r="BA358" s="235"/>
      <c r="BB358" s="156"/>
      <c r="BC358" s="156"/>
      <c r="BD358" s="156"/>
      <c r="BE358" s="156"/>
      <c r="BF358" s="156"/>
    </row>
    <row r="359" spans="1:58" ht="159.75" customHeight="1">
      <c r="A359" s="957"/>
      <c r="B359" s="973"/>
      <c r="C359" s="899"/>
      <c r="D359" s="899"/>
      <c r="E359" s="899"/>
      <c r="F359" s="899"/>
      <c r="G359" s="899"/>
      <c r="H359" s="899"/>
      <c r="I359" s="899"/>
      <c r="J359" s="899"/>
      <c r="K359" s="899"/>
      <c r="L359" s="899"/>
      <c r="M359" s="899"/>
      <c r="N359" s="899"/>
      <c r="O359" s="899"/>
      <c r="P359" s="191"/>
      <c r="Q359" s="143"/>
      <c r="R359" s="144" t="str">
        <f t="shared" si="53"/>
        <v/>
      </c>
      <c r="S359" s="145"/>
      <c r="T359" s="145"/>
      <c r="U359" s="146" t="str">
        <f t="shared" si="54"/>
        <v/>
      </c>
      <c r="V359" s="145"/>
      <c r="W359" s="145"/>
      <c r="X359" s="145"/>
      <c r="Y359" s="147" t="str">
        <f>IFERROR(IF(AND(R358="Probabilidad",R359="Probabilidad"),(AA358-(+AA358*U359)),IF(R359="Probabilidad",(J357-(+J357*U359)),IF(R359="Impacto",AA358,""))),"")</f>
        <v/>
      </c>
      <c r="Z359" s="148" t="str">
        <f t="shared" si="55"/>
        <v/>
      </c>
      <c r="AA359" s="146" t="str">
        <f t="shared" si="56"/>
        <v/>
      </c>
      <c r="AB359" s="148" t="str">
        <f t="shared" si="57"/>
        <v/>
      </c>
      <c r="AC359" s="146" t="str">
        <f t="shared" ref="AC359:AC362" si="74">IFERROR(IF(AND(R358="Impacto",R359="Impacto"),(AC358-(+AC358*U359)),IF(AND(R358="Probabilidad",R359="Impacto"),(AC357-(+AC357*U359)),IF(R359="Probabilidad",AC358,""))),"")</f>
        <v/>
      </c>
      <c r="AD359" s="148" t="str">
        <f t="shared" si="58"/>
        <v/>
      </c>
      <c r="AE359" s="899"/>
      <c r="AF359" s="191"/>
      <c r="AG359" s="189"/>
      <c r="AH359" s="190"/>
      <c r="AI359" s="191"/>
      <c r="AJ359" s="190"/>
      <c r="AK359" s="190"/>
      <c r="AL359" s="190"/>
      <c r="AM359" s="234"/>
      <c r="AN359" s="235"/>
      <c r="AO359" s="189"/>
      <c r="AP359" s="234"/>
      <c r="AQ359" s="235"/>
      <c r="AR359" s="234"/>
      <c r="AS359" s="235"/>
      <c r="AT359" s="189"/>
      <c r="AU359" s="234"/>
      <c r="AV359" s="235"/>
      <c r="AW359" s="234"/>
      <c r="AX359" s="235"/>
      <c r="AY359" s="189"/>
      <c r="AZ359" s="234"/>
      <c r="BA359" s="235"/>
      <c r="BB359" s="156"/>
      <c r="BC359" s="156"/>
      <c r="BD359" s="156"/>
      <c r="BE359" s="156"/>
      <c r="BF359" s="156"/>
    </row>
    <row r="360" spans="1:58" ht="159.75" customHeight="1">
      <c r="A360" s="957"/>
      <c r="B360" s="973"/>
      <c r="C360" s="899"/>
      <c r="D360" s="899"/>
      <c r="E360" s="899"/>
      <c r="F360" s="899"/>
      <c r="G360" s="899"/>
      <c r="H360" s="899"/>
      <c r="I360" s="899"/>
      <c r="J360" s="899"/>
      <c r="K360" s="899"/>
      <c r="L360" s="899"/>
      <c r="M360" s="899"/>
      <c r="N360" s="899"/>
      <c r="O360" s="899"/>
      <c r="P360" s="191"/>
      <c r="Q360" s="143"/>
      <c r="R360" s="144" t="str">
        <f t="shared" si="53"/>
        <v/>
      </c>
      <c r="S360" s="145"/>
      <c r="T360" s="145"/>
      <c r="U360" s="146" t="str">
        <f t="shared" si="54"/>
        <v/>
      </c>
      <c r="V360" s="145"/>
      <c r="W360" s="145"/>
      <c r="X360" s="145"/>
      <c r="Y360" s="147" t="str">
        <f>IFERROR(IF(AND(R359="Probabilidad",R360="Probabilidad"),(AA359-(+AA359*U360)),IF(R360="Probabilidad",(J357-(+J357*U360)),IF(R360="Impacto",AA359,""))),"")</f>
        <v/>
      </c>
      <c r="Z360" s="148" t="str">
        <f t="shared" si="55"/>
        <v/>
      </c>
      <c r="AA360" s="146" t="str">
        <f t="shared" si="56"/>
        <v/>
      </c>
      <c r="AB360" s="148" t="str">
        <f t="shared" si="57"/>
        <v/>
      </c>
      <c r="AC360" s="146" t="str">
        <f t="shared" si="74"/>
        <v/>
      </c>
      <c r="AD360" s="148" t="str">
        <f t="shared" si="58"/>
        <v/>
      </c>
      <c r="AE360" s="899"/>
      <c r="AF360" s="191"/>
      <c r="AG360" s="189"/>
      <c r="AH360" s="190"/>
      <c r="AI360" s="191"/>
      <c r="AJ360" s="190"/>
      <c r="AK360" s="190"/>
      <c r="AL360" s="190"/>
      <c r="AM360" s="234"/>
      <c r="AN360" s="235"/>
      <c r="AO360" s="189"/>
      <c r="AP360" s="234"/>
      <c r="AQ360" s="235"/>
      <c r="AR360" s="234"/>
      <c r="AS360" s="235"/>
      <c r="AT360" s="189"/>
      <c r="AU360" s="234"/>
      <c r="AV360" s="235"/>
      <c r="AW360" s="234"/>
      <c r="AX360" s="235"/>
      <c r="AY360" s="189"/>
      <c r="AZ360" s="234"/>
      <c r="BA360" s="235"/>
      <c r="BB360" s="156"/>
      <c r="BC360" s="156"/>
      <c r="BD360" s="156"/>
      <c r="BE360" s="156"/>
      <c r="BF360" s="156"/>
    </row>
    <row r="361" spans="1:58" ht="159.75" customHeight="1">
      <c r="A361" s="957"/>
      <c r="B361" s="973"/>
      <c r="C361" s="899"/>
      <c r="D361" s="899"/>
      <c r="E361" s="899"/>
      <c r="F361" s="899"/>
      <c r="G361" s="899"/>
      <c r="H361" s="899"/>
      <c r="I361" s="899"/>
      <c r="J361" s="899"/>
      <c r="K361" s="899"/>
      <c r="L361" s="899"/>
      <c r="M361" s="899"/>
      <c r="N361" s="899"/>
      <c r="O361" s="899"/>
      <c r="P361" s="191"/>
      <c r="Q361" s="143"/>
      <c r="R361" s="144" t="str">
        <f t="shared" si="53"/>
        <v/>
      </c>
      <c r="S361" s="145"/>
      <c r="T361" s="145"/>
      <c r="U361" s="146" t="str">
        <f t="shared" si="54"/>
        <v/>
      </c>
      <c r="V361" s="145"/>
      <c r="W361" s="145"/>
      <c r="X361" s="145"/>
      <c r="Y361" s="147" t="str">
        <f>IFERROR(IF(AND(R360="Probabilidad",R361="Probabilidad"),(AA360-(+AA360*U361)),IF(R361="Probabilidad",(J357-(+J357*U361)),IF(R361="Impacto",AA360,""))),"")</f>
        <v/>
      </c>
      <c r="Z361" s="148" t="str">
        <f t="shared" si="55"/>
        <v/>
      </c>
      <c r="AA361" s="146" t="str">
        <f t="shared" si="56"/>
        <v/>
      </c>
      <c r="AB361" s="148" t="str">
        <f t="shared" si="57"/>
        <v/>
      </c>
      <c r="AC361" s="146" t="str">
        <f t="shared" si="74"/>
        <v/>
      </c>
      <c r="AD361" s="148" t="str">
        <f t="shared" si="58"/>
        <v/>
      </c>
      <c r="AE361" s="899"/>
      <c r="AF361" s="191"/>
      <c r="AG361" s="189"/>
      <c r="AH361" s="190"/>
      <c r="AI361" s="191"/>
      <c r="AJ361" s="190"/>
      <c r="AK361" s="190"/>
      <c r="AL361" s="190"/>
      <c r="AM361" s="234"/>
      <c r="AN361" s="235"/>
      <c r="AO361" s="189"/>
      <c r="AP361" s="234"/>
      <c r="AQ361" s="235"/>
      <c r="AR361" s="234"/>
      <c r="AS361" s="235"/>
      <c r="AT361" s="189"/>
      <c r="AU361" s="234"/>
      <c r="AV361" s="235"/>
      <c r="AW361" s="234"/>
      <c r="AX361" s="235"/>
      <c r="AY361" s="189"/>
      <c r="AZ361" s="234"/>
      <c r="BA361" s="235"/>
      <c r="BB361" s="156"/>
      <c r="BC361" s="156"/>
      <c r="BD361" s="156"/>
      <c r="BE361" s="156"/>
      <c r="BF361" s="156"/>
    </row>
    <row r="362" spans="1:58" ht="159.75" customHeight="1" thickBot="1">
      <c r="A362" s="958"/>
      <c r="B362" s="974"/>
      <c r="C362" s="953"/>
      <c r="D362" s="953"/>
      <c r="E362" s="953"/>
      <c r="F362" s="953"/>
      <c r="G362" s="953"/>
      <c r="H362" s="953"/>
      <c r="I362" s="953"/>
      <c r="J362" s="953"/>
      <c r="K362" s="953"/>
      <c r="L362" s="953"/>
      <c r="M362" s="953"/>
      <c r="N362" s="953"/>
      <c r="O362" s="953"/>
      <c r="P362" s="202"/>
      <c r="Q362" s="169"/>
      <c r="R362" s="170" t="str">
        <f t="shared" si="53"/>
        <v/>
      </c>
      <c r="S362" s="171"/>
      <c r="T362" s="171"/>
      <c r="U362" s="172" t="str">
        <f t="shared" si="54"/>
        <v/>
      </c>
      <c r="V362" s="171"/>
      <c r="W362" s="171"/>
      <c r="X362" s="171"/>
      <c r="Y362" s="173" t="str">
        <f>IFERROR(IF(AND(R361="Probabilidad",R362="Probabilidad"),(AA361-(+AA361*U362)),IF(R362="Probabilidad",(J357-(+J357*U362)),IF(R362="Impacto",AA361,""))),"")</f>
        <v/>
      </c>
      <c r="Z362" s="174" t="str">
        <f t="shared" si="55"/>
        <v/>
      </c>
      <c r="AA362" s="172" t="str">
        <f t="shared" si="56"/>
        <v/>
      </c>
      <c r="AB362" s="174" t="str">
        <f t="shared" si="57"/>
        <v/>
      </c>
      <c r="AC362" s="172" t="str">
        <f t="shared" si="74"/>
        <v/>
      </c>
      <c r="AD362" s="174" t="str">
        <f t="shared" si="58"/>
        <v/>
      </c>
      <c r="AE362" s="953"/>
      <c r="AF362" s="202"/>
      <c r="AG362" s="172"/>
      <c r="AH362" s="206"/>
      <c r="AI362" s="202"/>
      <c r="AJ362" s="206"/>
      <c r="AK362" s="206"/>
      <c r="AL362" s="195"/>
      <c r="AM362" s="234"/>
      <c r="AN362" s="235"/>
      <c r="AO362" s="189"/>
      <c r="AP362" s="234"/>
      <c r="AQ362" s="235"/>
      <c r="AR362" s="234"/>
      <c r="AS362" s="235"/>
      <c r="AT362" s="189"/>
      <c r="AU362" s="234"/>
      <c r="AV362" s="235"/>
      <c r="AW362" s="234"/>
      <c r="AX362" s="235"/>
      <c r="AY362" s="189"/>
      <c r="AZ362" s="234"/>
      <c r="BA362" s="235"/>
      <c r="BB362" s="156"/>
      <c r="BC362" s="156"/>
      <c r="BD362" s="156"/>
      <c r="BE362" s="156"/>
      <c r="BF362" s="156"/>
    </row>
    <row r="363" spans="1:58" ht="159.75" customHeight="1">
      <c r="A363" s="956"/>
      <c r="B363" s="981"/>
      <c r="C363" s="982"/>
      <c r="D363" s="952"/>
      <c r="E363" s="952"/>
      <c r="F363" s="952"/>
      <c r="G363" s="982"/>
      <c r="H363" s="952"/>
      <c r="I363" s="954" t="str">
        <f>IF(H363&lt;=0,"",IF(H363&lt;=2,"Muy Baja",IF(H363&lt;=24,"Baja",IF(H363&lt;=500,"Media",IF(H363&lt;=5000,"Alta","Muy Alta")))))</f>
        <v/>
      </c>
      <c r="J363" s="955" t="str">
        <f>IF(I363="","",IF(I363="Muy Baja",0.2,IF(I363="Baja",0.4,IF(I363="Media",0.6,IF(I363="Alta",0.8,IF(I363="Muy Alta",1,))))))</f>
        <v/>
      </c>
      <c r="K363" s="979"/>
      <c r="L363" s="955">
        <f>IF(NOT(ISERROR(MATCH(K363,'[1]Tabla Impacto'!$B$221:$B$223,0))),'[1]Tabla Impacto'!$F$223&amp;"Por favor no seleccionar los criterios de impacto(Afectación Económica o presupuestal y Pérdida Reputacional)",K363)</f>
        <v>0</v>
      </c>
      <c r="M363" s="983" t="str">
        <f>IF(OR(K363='Tabla Impacto'!$C$11,K363='Tabla Impacto'!$D$11),"Leve",IF(OR(K363='Tabla Impacto'!$C$12,K363='Tabla Impacto'!$D$12),"Menor",IF(OR(K363='Tabla Impacto'!$C$13,K363='Tabla Impacto'!$D$13),"Moderado",IF(OR(K363='Tabla Impacto'!$C$14,K363='Tabla Impacto'!$D$14),"Mayor",IF(OR(K363='Tabla Impacto'!$C$15,K363='Tabla Impacto'!$D$15),"Catastrófico","")))))</f>
        <v/>
      </c>
      <c r="N363" s="955" t="str">
        <f>IF(M363="","",IF(M363="Leve",0.2,IF(M363="Menor",0.4,IF(M363="Moderado",0.6,IF(M363="Mayor",0.8,IF(M363="Catastrófico",1,))))))</f>
        <v/>
      </c>
      <c r="O363" s="954" t="str">
        <f>IF(OR(AND(I363="Muy Baja",M363="Leve"),AND(I363="Muy Baja",M363="Menor"),AND(I363="Baja",M363="Leve")),"Bajo",IF(OR(AND(I363="Muy baja",M363="Moderado"),AND(I363="Baja",M363="Menor"),AND(I363="Baja",M363="Moderado"),AND(I363="Media",M363="Leve"),AND(I363="Media",M363="Menor"),AND(I363="Media",M363="Moderado"),AND(I363="Alta",M363="Leve"),AND(I363="Alta",M363="Menor")),"Moderado",IF(OR(AND(I363="Muy Baja",M363="Mayor"),AND(I363="Baja",M363="Mayor"),AND(I363="Media",M363="Mayor"),AND(I363="Alta",M363="Moderado"),AND(I363="Alta",M363="Mayor"),AND(I363="Muy Alta",M363="Leve"),AND(I363="Muy Alta",M363="Menor"),AND(I363="Muy Alta",M363="Moderado"),AND(I363="Muy Alta",M363="Mayor")),"Alto",IF(OR(AND(I363="Muy Baja",M363="Catastrófico"),AND(I363="Baja",M363="Catastrófico"),AND(I363="Media",M363="Catastrófico"),AND(I363="Alta",M363="Catastrófico"),AND(I363="Muy Alta",M363="Catastrófico")),"Extremo",""))))</f>
        <v/>
      </c>
      <c r="P363" s="127"/>
      <c r="Q363" s="126"/>
      <c r="R363" s="144" t="str">
        <f t="shared" si="53"/>
        <v/>
      </c>
      <c r="S363" s="145"/>
      <c r="T363" s="145"/>
      <c r="U363" s="146" t="str">
        <f t="shared" si="54"/>
        <v/>
      </c>
      <c r="V363" s="145"/>
      <c r="W363" s="145"/>
      <c r="X363" s="145"/>
      <c r="Y363" s="147" t="str">
        <f>IFERROR(IF(R363="Probabilidad",(J363-(+J363*U363)),IF(R363="Impacto",J363,"")),"")</f>
        <v/>
      </c>
      <c r="Z363" s="148" t="str">
        <f t="shared" si="55"/>
        <v/>
      </c>
      <c r="AA363" s="146" t="str">
        <f t="shared" si="56"/>
        <v/>
      </c>
      <c r="AB363" s="148" t="str">
        <f t="shared" si="57"/>
        <v/>
      </c>
      <c r="AC363" s="146" t="str">
        <f>IFERROR(IF(R363="Impacto",(N363-(+N363*U363)),IF(R363="Probabilidad",N363,"")),"")</f>
        <v/>
      </c>
      <c r="AD363" s="148" t="str">
        <f t="shared" si="58"/>
        <v/>
      </c>
      <c r="AE363" s="963"/>
      <c r="AF363" s="143"/>
      <c r="AG363" s="231"/>
      <c r="AH363" s="191"/>
      <c r="AI363" s="191"/>
      <c r="AJ363" s="240"/>
      <c r="AK363" s="240"/>
      <c r="AL363" s="233"/>
      <c r="AM363" s="139"/>
      <c r="AN363" s="137"/>
      <c r="AO363" s="138"/>
      <c r="AP363" s="139"/>
      <c r="AQ363" s="137"/>
      <c r="AR363" s="139"/>
      <c r="AS363" s="137"/>
      <c r="AT363" s="138"/>
      <c r="AU363" s="139"/>
      <c r="AV363" s="137"/>
      <c r="AW363" s="139"/>
      <c r="AX363" s="137"/>
      <c r="AY363" s="138"/>
      <c r="AZ363" s="139"/>
      <c r="BA363" s="137"/>
      <c r="BB363" s="155"/>
      <c r="BC363" s="155"/>
      <c r="BD363" s="156"/>
      <c r="BE363" s="156"/>
      <c r="BF363" s="156"/>
    </row>
    <row r="364" spans="1:58" ht="159.75" customHeight="1" thickBot="1">
      <c r="A364" s="957"/>
      <c r="B364" s="973"/>
      <c r="C364" s="899"/>
      <c r="D364" s="899"/>
      <c r="E364" s="899"/>
      <c r="F364" s="899"/>
      <c r="G364" s="899"/>
      <c r="H364" s="899"/>
      <c r="I364" s="899"/>
      <c r="J364" s="899"/>
      <c r="K364" s="899"/>
      <c r="L364" s="899"/>
      <c r="M364" s="899"/>
      <c r="N364" s="899"/>
      <c r="O364" s="899"/>
      <c r="P364" s="191"/>
      <c r="Q364" s="143"/>
      <c r="R364" s="144" t="str">
        <f t="shared" si="53"/>
        <v/>
      </c>
      <c r="S364" s="145"/>
      <c r="T364" s="145"/>
      <c r="U364" s="146" t="str">
        <f t="shared" si="54"/>
        <v/>
      </c>
      <c r="V364" s="145"/>
      <c r="W364" s="145"/>
      <c r="X364" s="145"/>
      <c r="Y364" s="147" t="str">
        <f>IFERROR(IF(AND(R363="Probabilidad",R364="Probabilidad"),(AA363-(+AA363*U364)),IF(R364="Probabilidad",(J363-(+J363*U364)),IF(R364="Impacto",AA363,""))),"")</f>
        <v/>
      </c>
      <c r="Z364" s="148" t="str">
        <f t="shared" si="55"/>
        <v/>
      </c>
      <c r="AA364" s="146" t="str">
        <f t="shared" si="56"/>
        <v/>
      </c>
      <c r="AB364" s="148" t="str">
        <f t="shared" si="57"/>
        <v/>
      </c>
      <c r="AC364" s="146" t="str">
        <f>IFERROR(IF(AND(R363="Impacto",R364="Impacto"),(AC363-(+AC363*U364)),IF(R364="Impacto",($N$63-(+$N$63*U364)),IF(R364="Probabilidad",AC363,""))),"")</f>
        <v/>
      </c>
      <c r="AD364" s="148" t="str">
        <f t="shared" si="58"/>
        <v/>
      </c>
      <c r="AE364" s="899"/>
      <c r="AF364" s="169"/>
      <c r="AG364" s="201"/>
      <c r="AH364" s="191"/>
      <c r="AI364" s="191"/>
      <c r="AJ364" s="274"/>
      <c r="AK364" s="274"/>
      <c r="AL364" s="231"/>
      <c r="AM364" s="234"/>
      <c r="AN364" s="235"/>
      <c r="AO364" s="189"/>
      <c r="AP364" s="234"/>
      <c r="AQ364" s="235"/>
      <c r="AR364" s="234"/>
      <c r="AS364" s="235"/>
      <c r="AT364" s="189"/>
      <c r="AU364" s="234"/>
      <c r="AV364" s="235"/>
      <c r="AW364" s="234"/>
      <c r="AX364" s="235"/>
      <c r="AY364" s="189"/>
      <c r="AZ364" s="234"/>
      <c r="BA364" s="235"/>
      <c r="BB364" s="156"/>
      <c r="BC364" s="156"/>
      <c r="BD364" s="156"/>
      <c r="BE364" s="156"/>
      <c r="BF364" s="156"/>
    </row>
    <row r="365" spans="1:58" ht="159.75" customHeight="1">
      <c r="A365" s="957"/>
      <c r="B365" s="973"/>
      <c r="C365" s="899"/>
      <c r="D365" s="899"/>
      <c r="E365" s="899"/>
      <c r="F365" s="899"/>
      <c r="G365" s="899"/>
      <c r="H365" s="899"/>
      <c r="I365" s="899"/>
      <c r="J365" s="899"/>
      <c r="K365" s="899"/>
      <c r="L365" s="899"/>
      <c r="M365" s="899"/>
      <c r="N365" s="899"/>
      <c r="O365" s="899"/>
      <c r="P365" s="191"/>
      <c r="Q365" s="143"/>
      <c r="R365" s="144" t="str">
        <f t="shared" si="53"/>
        <v/>
      </c>
      <c r="S365" s="145"/>
      <c r="T365" s="145"/>
      <c r="U365" s="146" t="str">
        <f t="shared" si="54"/>
        <v/>
      </c>
      <c r="V365" s="145"/>
      <c r="W365" s="145"/>
      <c r="X365" s="145"/>
      <c r="Y365" s="147" t="str">
        <f>IFERROR(IF(AND(R364="Probabilidad",R365="Probabilidad"),(AA364-(+AA364*U365)),IF(R365="Probabilidad",(J363-(+J363*U365)),IF(R365="Impacto",AA364,""))),"")</f>
        <v/>
      </c>
      <c r="Z365" s="148" t="str">
        <f t="shared" si="55"/>
        <v/>
      </c>
      <c r="AA365" s="146" t="str">
        <f t="shared" si="56"/>
        <v/>
      </c>
      <c r="AB365" s="148" t="str">
        <f t="shared" si="57"/>
        <v/>
      </c>
      <c r="AC365" s="146" t="str">
        <f t="shared" ref="AC365:AC368" si="75">IFERROR(IF(AND(R364="Impacto",R365="Impacto"),(AC364-(+AC364*U365)),IF(AND(R364="Probabilidad",R365="Impacto"),(AC363-(+AC363*U365)),IF(R365="Probabilidad",AC364,""))),"")</f>
        <v/>
      </c>
      <c r="AD365" s="148" t="str">
        <f t="shared" si="58"/>
        <v/>
      </c>
      <c r="AE365" s="899"/>
      <c r="AF365" s="191"/>
      <c r="AG365" s="189"/>
      <c r="AH365" s="190"/>
      <c r="AI365" s="191"/>
      <c r="AJ365" s="190"/>
      <c r="AK365" s="190"/>
      <c r="AL365" s="190"/>
      <c r="AM365" s="234"/>
      <c r="AN365" s="235"/>
      <c r="AO365" s="189"/>
      <c r="AP365" s="234"/>
      <c r="AQ365" s="235"/>
      <c r="AR365" s="234"/>
      <c r="AS365" s="235"/>
      <c r="AT365" s="189"/>
      <c r="AU365" s="234"/>
      <c r="AV365" s="235"/>
      <c r="AW365" s="234"/>
      <c r="AX365" s="235"/>
      <c r="AY365" s="189"/>
      <c r="AZ365" s="234"/>
      <c r="BA365" s="235"/>
      <c r="BB365" s="156"/>
      <c r="BC365" s="156"/>
      <c r="BD365" s="156"/>
      <c r="BE365" s="156"/>
      <c r="BF365" s="156"/>
    </row>
    <row r="366" spans="1:58" ht="159.75" customHeight="1">
      <c r="A366" s="957"/>
      <c r="B366" s="973"/>
      <c r="C366" s="899"/>
      <c r="D366" s="899"/>
      <c r="E366" s="899"/>
      <c r="F366" s="899"/>
      <c r="G366" s="899"/>
      <c r="H366" s="899"/>
      <c r="I366" s="899"/>
      <c r="J366" s="899"/>
      <c r="K366" s="899"/>
      <c r="L366" s="899"/>
      <c r="M366" s="899"/>
      <c r="N366" s="899"/>
      <c r="O366" s="899"/>
      <c r="P366" s="191"/>
      <c r="Q366" s="143"/>
      <c r="R366" s="144" t="str">
        <f t="shared" si="53"/>
        <v/>
      </c>
      <c r="S366" s="145"/>
      <c r="T366" s="145"/>
      <c r="U366" s="146" t="str">
        <f t="shared" si="54"/>
        <v/>
      </c>
      <c r="V366" s="145"/>
      <c r="W366" s="145"/>
      <c r="X366" s="145"/>
      <c r="Y366" s="147" t="str">
        <f>IFERROR(IF(AND(R365="Probabilidad",R366="Probabilidad"),(AA365-(+AA365*U366)),IF(R366="Probabilidad",(J363-(+J363*U366)),IF(R366="Impacto",AA365,""))),"")</f>
        <v/>
      </c>
      <c r="Z366" s="148" t="str">
        <f t="shared" si="55"/>
        <v/>
      </c>
      <c r="AA366" s="146" t="str">
        <f t="shared" si="56"/>
        <v/>
      </c>
      <c r="AB366" s="148" t="str">
        <f t="shared" si="57"/>
        <v/>
      </c>
      <c r="AC366" s="146" t="str">
        <f t="shared" si="75"/>
        <v/>
      </c>
      <c r="AD366" s="148" t="str">
        <f t="shared" si="58"/>
        <v/>
      </c>
      <c r="AE366" s="899"/>
      <c r="AF366" s="191"/>
      <c r="AG366" s="189"/>
      <c r="AH366" s="190"/>
      <c r="AI366" s="191"/>
      <c r="AJ366" s="190"/>
      <c r="AK366" s="190"/>
      <c r="AL366" s="190"/>
      <c r="AM366" s="234"/>
      <c r="AN366" s="235"/>
      <c r="AO366" s="189"/>
      <c r="AP366" s="234"/>
      <c r="AQ366" s="235"/>
      <c r="AR366" s="234"/>
      <c r="AS366" s="235"/>
      <c r="AT366" s="189"/>
      <c r="AU366" s="234"/>
      <c r="AV366" s="235"/>
      <c r="AW366" s="234"/>
      <c r="AX366" s="235"/>
      <c r="AY366" s="189"/>
      <c r="AZ366" s="234"/>
      <c r="BA366" s="235"/>
      <c r="BB366" s="156"/>
      <c r="BC366" s="156"/>
      <c r="BD366" s="156"/>
      <c r="BE366" s="156"/>
      <c r="BF366" s="156"/>
    </row>
    <row r="367" spans="1:58" ht="159.75" customHeight="1">
      <c r="A367" s="957"/>
      <c r="B367" s="973"/>
      <c r="C367" s="899"/>
      <c r="D367" s="899"/>
      <c r="E367" s="899"/>
      <c r="F367" s="899"/>
      <c r="G367" s="899"/>
      <c r="H367" s="899"/>
      <c r="I367" s="899"/>
      <c r="J367" s="899"/>
      <c r="K367" s="899"/>
      <c r="L367" s="899"/>
      <c r="M367" s="899"/>
      <c r="N367" s="899"/>
      <c r="O367" s="899"/>
      <c r="P367" s="191"/>
      <c r="Q367" s="143"/>
      <c r="R367" s="144" t="str">
        <f t="shared" si="53"/>
        <v/>
      </c>
      <c r="S367" s="145"/>
      <c r="T367" s="145"/>
      <c r="U367" s="146" t="str">
        <f t="shared" si="54"/>
        <v/>
      </c>
      <c r="V367" s="145"/>
      <c r="W367" s="145"/>
      <c r="X367" s="145"/>
      <c r="Y367" s="147" t="str">
        <f>IFERROR(IF(AND(R366="Probabilidad",R367="Probabilidad"),(AA366-(+AA366*U367)),IF(R367="Probabilidad",(J363-(+J363*U367)),IF(R367="Impacto",AA366,""))),"")</f>
        <v/>
      </c>
      <c r="Z367" s="148" t="str">
        <f t="shared" si="55"/>
        <v/>
      </c>
      <c r="AA367" s="146" t="str">
        <f t="shared" si="56"/>
        <v/>
      </c>
      <c r="AB367" s="148" t="str">
        <f t="shared" si="57"/>
        <v/>
      </c>
      <c r="AC367" s="146" t="str">
        <f t="shared" si="75"/>
        <v/>
      </c>
      <c r="AD367" s="148" t="str">
        <f t="shared" si="58"/>
        <v/>
      </c>
      <c r="AE367" s="899"/>
      <c r="AF367" s="191"/>
      <c r="AG367" s="189"/>
      <c r="AH367" s="190"/>
      <c r="AI367" s="191"/>
      <c r="AJ367" s="190"/>
      <c r="AK367" s="190"/>
      <c r="AL367" s="190"/>
      <c r="AM367" s="234"/>
      <c r="AN367" s="235"/>
      <c r="AO367" s="189"/>
      <c r="AP367" s="234"/>
      <c r="AQ367" s="235"/>
      <c r="AR367" s="234"/>
      <c r="AS367" s="235"/>
      <c r="AT367" s="189"/>
      <c r="AU367" s="234"/>
      <c r="AV367" s="235"/>
      <c r="AW367" s="234"/>
      <c r="AX367" s="235"/>
      <c r="AY367" s="189"/>
      <c r="AZ367" s="234"/>
      <c r="BA367" s="235"/>
      <c r="BB367" s="156"/>
      <c r="BC367" s="156"/>
      <c r="BD367" s="156"/>
      <c r="BE367" s="156"/>
      <c r="BF367" s="156"/>
    </row>
    <row r="368" spans="1:58" ht="159.75" customHeight="1" thickBot="1">
      <c r="A368" s="958"/>
      <c r="B368" s="974"/>
      <c r="C368" s="953"/>
      <c r="D368" s="953"/>
      <c r="E368" s="953"/>
      <c r="F368" s="953"/>
      <c r="G368" s="953"/>
      <c r="H368" s="953"/>
      <c r="I368" s="953"/>
      <c r="J368" s="953"/>
      <c r="K368" s="953"/>
      <c r="L368" s="953"/>
      <c r="M368" s="953"/>
      <c r="N368" s="953"/>
      <c r="O368" s="953"/>
      <c r="P368" s="202"/>
      <c r="Q368" s="169"/>
      <c r="R368" s="170" t="str">
        <f t="shared" si="53"/>
        <v/>
      </c>
      <c r="S368" s="171"/>
      <c r="T368" s="171"/>
      <c r="U368" s="172" t="str">
        <f t="shared" si="54"/>
        <v/>
      </c>
      <c r="V368" s="171"/>
      <c r="W368" s="171"/>
      <c r="X368" s="171"/>
      <c r="Y368" s="173" t="str">
        <f>IFERROR(IF(AND(R367="Probabilidad",R368="Probabilidad"),(AA367-(+AA367*U368)),IF(R368="Probabilidad",(J363-(+J363*U368)),IF(R368="Impacto",AA367,""))),"")</f>
        <v/>
      </c>
      <c r="Z368" s="174" t="str">
        <f t="shared" si="55"/>
        <v/>
      </c>
      <c r="AA368" s="172" t="str">
        <f t="shared" si="56"/>
        <v/>
      </c>
      <c r="AB368" s="174" t="str">
        <f t="shared" si="57"/>
        <v/>
      </c>
      <c r="AC368" s="172" t="str">
        <f t="shared" si="75"/>
        <v/>
      </c>
      <c r="AD368" s="174" t="str">
        <f t="shared" si="58"/>
        <v/>
      </c>
      <c r="AE368" s="953"/>
      <c r="AF368" s="202"/>
      <c r="AG368" s="172"/>
      <c r="AH368" s="206"/>
      <c r="AI368" s="202"/>
      <c r="AJ368" s="206"/>
      <c r="AK368" s="206"/>
      <c r="AL368" s="195"/>
      <c r="AM368" s="234"/>
      <c r="AN368" s="235"/>
      <c r="AO368" s="189"/>
      <c r="AP368" s="234"/>
      <c r="AQ368" s="235"/>
      <c r="AR368" s="234"/>
      <c r="AS368" s="235"/>
      <c r="AT368" s="189"/>
      <c r="AU368" s="234"/>
      <c r="AV368" s="235"/>
      <c r="AW368" s="234"/>
      <c r="AX368" s="235"/>
      <c r="AY368" s="189"/>
      <c r="AZ368" s="234"/>
      <c r="BA368" s="235"/>
      <c r="BB368" s="156"/>
      <c r="BC368" s="156"/>
      <c r="BD368" s="156"/>
      <c r="BE368" s="156"/>
      <c r="BF368" s="156"/>
    </row>
    <row r="369" spans="1:58" ht="159.75" customHeight="1">
      <c r="A369" s="956"/>
      <c r="B369" s="981"/>
      <c r="C369" s="982"/>
      <c r="D369" s="952"/>
      <c r="E369" s="952"/>
      <c r="F369" s="952"/>
      <c r="G369" s="982"/>
      <c r="H369" s="952"/>
      <c r="I369" s="954" t="str">
        <f>IF(H369&lt;=0,"",IF(H369&lt;=2,"Muy Baja",IF(H369&lt;=24,"Baja",IF(H369&lt;=500,"Media",IF(H369&lt;=5000,"Alta","Muy Alta")))))</f>
        <v/>
      </c>
      <c r="J369" s="955" t="str">
        <f>IF(I369="","",IF(I369="Muy Baja",0.2,IF(I369="Baja",0.4,IF(I369="Media",0.6,IF(I369="Alta",0.8,IF(I369="Muy Alta",1,))))))</f>
        <v/>
      </c>
      <c r="K369" s="979"/>
      <c r="L369" s="955">
        <f>IF(NOT(ISERROR(MATCH(K369,'[1]Tabla Impacto'!$B$221:$B$223,0))),'[1]Tabla Impacto'!$F$223&amp;"Por favor no seleccionar los criterios de impacto(Afectación Económica o presupuestal y Pérdida Reputacional)",K369)</f>
        <v>0</v>
      </c>
      <c r="M369" s="983" t="str">
        <f>IF(OR(K369='Tabla Impacto'!$C$11,K369='Tabla Impacto'!$D$11),"Leve",IF(OR(K369='Tabla Impacto'!$C$12,K369='Tabla Impacto'!$D$12),"Menor",IF(OR(K369='Tabla Impacto'!$C$13,K369='Tabla Impacto'!$D$13),"Moderado",IF(OR(K369='Tabla Impacto'!$C$14,K369='Tabla Impacto'!$D$14),"Mayor",IF(OR(K369='Tabla Impacto'!$C$15,K369='Tabla Impacto'!$D$15),"Catastrófico","")))))</f>
        <v/>
      </c>
      <c r="N369" s="955" t="str">
        <f>IF(M369="","",IF(M369="Leve",0.2,IF(M369="Menor",0.4,IF(M369="Moderado",0.6,IF(M369="Mayor",0.8,IF(M369="Catastrófico",1,))))))</f>
        <v/>
      </c>
      <c r="O369" s="954" t="str">
        <f>IF(OR(AND(I369="Muy Baja",M369="Leve"),AND(I369="Muy Baja",M369="Menor"),AND(I369="Baja",M369="Leve")),"Bajo",IF(OR(AND(I369="Muy baja",M369="Moderado"),AND(I369="Baja",M369="Menor"),AND(I369="Baja",M369="Moderado"),AND(I369="Media",M369="Leve"),AND(I369="Media",M369="Menor"),AND(I369="Media",M369="Moderado"),AND(I369="Alta",M369="Leve"),AND(I369="Alta",M369="Menor")),"Moderado",IF(OR(AND(I369="Muy Baja",M369="Mayor"),AND(I369="Baja",M369="Mayor"),AND(I369="Media",M369="Mayor"),AND(I369="Alta",M369="Moderado"),AND(I369="Alta",M369="Mayor"),AND(I369="Muy Alta",M369="Leve"),AND(I369="Muy Alta",M369="Menor"),AND(I369="Muy Alta",M369="Moderado"),AND(I369="Muy Alta",M369="Mayor")),"Alto",IF(OR(AND(I369="Muy Baja",M369="Catastrófico"),AND(I369="Baja",M369="Catastrófico"),AND(I369="Media",M369="Catastrófico"),AND(I369="Alta",M369="Catastrófico"),AND(I369="Muy Alta",M369="Catastrófico")),"Extremo",""))))</f>
        <v/>
      </c>
      <c r="P369" s="127"/>
      <c r="Q369" s="126"/>
      <c r="R369" s="144" t="str">
        <f t="shared" si="53"/>
        <v/>
      </c>
      <c r="S369" s="145"/>
      <c r="T369" s="145"/>
      <c r="U369" s="146" t="str">
        <f t="shared" si="54"/>
        <v/>
      </c>
      <c r="V369" s="145"/>
      <c r="W369" s="145"/>
      <c r="X369" s="145"/>
      <c r="Y369" s="147" t="str">
        <f>IFERROR(IF(R369="Probabilidad",(J369-(+J369*U369)),IF(R369="Impacto",J369,"")),"")</f>
        <v/>
      </c>
      <c r="Z369" s="148" t="str">
        <f t="shared" si="55"/>
        <v/>
      </c>
      <c r="AA369" s="146" t="str">
        <f t="shared" si="56"/>
        <v/>
      </c>
      <c r="AB369" s="148" t="str">
        <f t="shared" si="57"/>
        <v/>
      </c>
      <c r="AC369" s="146" t="str">
        <f>IFERROR(IF(R369="Impacto",(N369-(+N369*U369)),IF(R369="Probabilidad",N369,"")),"")</f>
        <v/>
      </c>
      <c r="AD369" s="148" t="str">
        <f t="shared" si="58"/>
        <v/>
      </c>
      <c r="AE369" s="963"/>
      <c r="AF369" s="143"/>
      <c r="AG369" s="231"/>
      <c r="AH369" s="191"/>
      <c r="AI369" s="191"/>
      <c r="AJ369" s="240"/>
      <c r="AK369" s="240"/>
      <c r="AL369" s="233"/>
      <c r="AM369" s="139"/>
      <c r="AN369" s="137"/>
      <c r="AO369" s="138"/>
      <c r="AP369" s="139"/>
      <c r="AQ369" s="137"/>
      <c r="AR369" s="139"/>
      <c r="AS369" s="137"/>
      <c r="AT369" s="138"/>
      <c r="AU369" s="139"/>
      <c r="AV369" s="137"/>
      <c r="AW369" s="139"/>
      <c r="AX369" s="137"/>
      <c r="AY369" s="138"/>
      <c r="AZ369" s="139"/>
      <c r="BA369" s="137"/>
      <c r="BB369" s="155"/>
      <c r="BC369" s="155"/>
      <c r="BD369" s="156"/>
      <c r="BE369" s="156"/>
      <c r="BF369" s="156"/>
    </row>
    <row r="370" spans="1:58" ht="159.75" customHeight="1" thickBot="1">
      <c r="A370" s="957"/>
      <c r="B370" s="973"/>
      <c r="C370" s="899"/>
      <c r="D370" s="899"/>
      <c r="E370" s="899"/>
      <c r="F370" s="899"/>
      <c r="G370" s="899"/>
      <c r="H370" s="899"/>
      <c r="I370" s="899"/>
      <c r="J370" s="899"/>
      <c r="K370" s="899"/>
      <c r="L370" s="899"/>
      <c r="M370" s="899"/>
      <c r="N370" s="899"/>
      <c r="O370" s="899"/>
      <c r="P370" s="191"/>
      <c r="Q370" s="143"/>
      <c r="R370" s="144" t="str">
        <f t="shared" si="53"/>
        <v/>
      </c>
      <c r="S370" s="145"/>
      <c r="T370" s="145"/>
      <c r="U370" s="146" t="str">
        <f t="shared" si="54"/>
        <v/>
      </c>
      <c r="V370" s="145"/>
      <c r="W370" s="145"/>
      <c r="X370" s="145"/>
      <c r="Y370" s="147" t="str">
        <f>IFERROR(IF(AND(R369="Probabilidad",R370="Probabilidad"),(AA369-(+AA369*U370)),IF(R370="Probabilidad",(J369-(+J369*U370)),IF(R370="Impacto",AA369,""))),"")</f>
        <v/>
      </c>
      <c r="Z370" s="148" t="str">
        <f t="shared" si="55"/>
        <v/>
      </c>
      <c r="AA370" s="146" t="str">
        <f t="shared" si="56"/>
        <v/>
      </c>
      <c r="AB370" s="148" t="str">
        <f t="shared" si="57"/>
        <v/>
      </c>
      <c r="AC370" s="146" t="str">
        <f>IFERROR(IF(AND(R369="Impacto",R370="Impacto"),(AC369-(+AC369*U370)),IF(R370="Impacto",($N$63-(+$N$63*U370)),IF(R370="Probabilidad",AC369,""))),"")</f>
        <v/>
      </c>
      <c r="AD370" s="148" t="str">
        <f t="shared" si="58"/>
        <v/>
      </c>
      <c r="AE370" s="899"/>
      <c r="AF370" s="169"/>
      <c r="AG370" s="201"/>
      <c r="AH370" s="191"/>
      <c r="AI370" s="191"/>
      <c r="AJ370" s="274"/>
      <c r="AK370" s="274"/>
      <c r="AL370" s="231"/>
      <c r="AM370" s="234"/>
      <c r="AN370" s="235"/>
      <c r="AO370" s="189"/>
      <c r="AP370" s="234"/>
      <c r="AQ370" s="235"/>
      <c r="AR370" s="234"/>
      <c r="AS370" s="235"/>
      <c r="AT370" s="189"/>
      <c r="AU370" s="234"/>
      <c r="AV370" s="235"/>
      <c r="AW370" s="234"/>
      <c r="AX370" s="235"/>
      <c r="AY370" s="189"/>
      <c r="AZ370" s="234"/>
      <c r="BA370" s="235"/>
      <c r="BB370" s="156"/>
      <c r="BC370" s="156"/>
      <c r="BD370" s="156"/>
      <c r="BE370" s="156"/>
      <c r="BF370" s="156"/>
    </row>
    <row r="371" spans="1:58" ht="159.75" customHeight="1">
      <c r="A371" s="957"/>
      <c r="B371" s="973"/>
      <c r="C371" s="899"/>
      <c r="D371" s="899"/>
      <c r="E371" s="899"/>
      <c r="F371" s="899"/>
      <c r="G371" s="899"/>
      <c r="H371" s="899"/>
      <c r="I371" s="899"/>
      <c r="J371" s="899"/>
      <c r="K371" s="899"/>
      <c r="L371" s="899"/>
      <c r="M371" s="899"/>
      <c r="N371" s="899"/>
      <c r="O371" s="899"/>
      <c r="P371" s="191"/>
      <c r="Q371" s="143"/>
      <c r="R371" s="144" t="str">
        <f t="shared" si="53"/>
        <v/>
      </c>
      <c r="S371" s="145"/>
      <c r="T371" s="145"/>
      <c r="U371" s="146" t="str">
        <f t="shared" si="54"/>
        <v/>
      </c>
      <c r="V371" s="145"/>
      <c r="W371" s="145"/>
      <c r="X371" s="145"/>
      <c r="Y371" s="147" t="str">
        <f>IFERROR(IF(AND(R370="Probabilidad",R371="Probabilidad"),(AA370-(+AA370*U371)),IF(R371="Probabilidad",(J369-(+J369*U371)),IF(R371="Impacto",AA370,""))),"")</f>
        <v/>
      </c>
      <c r="Z371" s="148" t="str">
        <f t="shared" si="55"/>
        <v/>
      </c>
      <c r="AA371" s="146" t="str">
        <f t="shared" si="56"/>
        <v/>
      </c>
      <c r="AB371" s="148" t="str">
        <f t="shared" si="57"/>
        <v/>
      </c>
      <c r="AC371" s="146" t="str">
        <f t="shared" ref="AC371:AC374" si="76">IFERROR(IF(AND(R370="Impacto",R371="Impacto"),(AC370-(+AC370*U371)),IF(AND(R370="Probabilidad",R371="Impacto"),(AC369-(+AC369*U371)),IF(R371="Probabilidad",AC370,""))),"")</f>
        <v/>
      </c>
      <c r="AD371" s="148" t="str">
        <f t="shared" si="58"/>
        <v/>
      </c>
      <c r="AE371" s="899"/>
      <c r="AF371" s="191"/>
      <c r="AG371" s="189"/>
      <c r="AH371" s="190"/>
      <c r="AI371" s="191"/>
      <c r="AJ371" s="190"/>
      <c r="AK371" s="190"/>
      <c r="AL371" s="190"/>
      <c r="AM371" s="234"/>
      <c r="AN371" s="235"/>
      <c r="AO371" s="189"/>
      <c r="AP371" s="234"/>
      <c r="AQ371" s="235"/>
      <c r="AR371" s="234"/>
      <c r="AS371" s="235"/>
      <c r="AT371" s="189"/>
      <c r="AU371" s="234"/>
      <c r="AV371" s="235"/>
      <c r="AW371" s="234"/>
      <c r="AX371" s="235"/>
      <c r="AY371" s="189"/>
      <c r="AZ371" s="234"/>
      <c r="BA371" s="235"/>
      <c r="BB371" s="156"/>
      <c r="BC371" s="156"/>
      <c r="BD371" s="156"/>
      <c r="BE371" s="156"/>
      <c r="BF371" s="156"/>
    </row>
    <row r="372" spans="1:58" ht="159.75" customHeight="1">
      <c r="A372" s="957"/>
      <c r="B372" s="973"/>
      <c r="C372" s="899"/>
      <c r="D372" s="899"/>
      <c r="E372" s="899"/>
      <c r="F372" s="899"/>
      <c r="G372" s="899"/>
      <c r="H372" s="899"/>
      <c r="I372" s="899"/>
      <c r="J372" s="899"/>
      <c r="K372" s="899"/>
      <c r="L372" s="899"/>
      <c r="M372" s="899"/>
      <c r="N372" s="899"/>
      <c r="O372" s="899"/>
      <c r="P372" s="191"/>
      <c r="Q372" s="143"/>
      <c r="R372" s="144" t="str">
        <f t="shared" si="53"/>
        <v/>
      </c>
      <c r="S372" s="145"/>
      <c r="T372" s="145"/>
      <c r="U372" s="146" t="str">
        <f t="shared" si="54"/>
        <v/>
      </c>
      <c r="V372" s="145"/>
      <c r="W372" s="145"/>
      <c r="X372" s="145"/>
      <c r="Y372" s="147" t="str">
        <f>IFERROR(IF(AND(R371="Probabilidad",R372="Probabilidad"),(AA371-(+AA371*U372)),IF(R372="Probabilidad",(J369-(+J369*U372)),IF(R372="Impacto",AA371,""))),"")</f>
        <v/>
      </c>
      <c r="Z372" s="148" t="str">
        <f t="shared" si="55"/>
        <v/>
      </c>
      <c r="AA372" s="146" t="str">
        <f t="shared" si="56"/>
        <v/>
      </c>
      <c r="AB372" s="148" t="str">
        <f t="shared" si="57"/>
        <v/>
      </c>
      <c r="AC372" s="146" t="str">
        <f t="shared" si="76"/>
        <v/>
      </c>
      <c r="AD372" s="148" t="str">
        <f t="shared" si="58"/>
        <v/>
      </c>
      <c r="AE372" s="899"/>
      <c r="AF372" s="191"/>
      <c r="AG372" s="189"/>
      <c r="AH372" s="190"/>
      <c r="AI372" s="191"/>
      <c r="AJ372" s="190"/>
      <c r="AK372" s="190"/>
      <c r="AL372" s="190"/>
      <c r="AM372" s="234"/>
      <c r="AN372" s="235"/>
      <c r="AO372" s="189"/>
      <c r="AP372" s="234"/>
      <c r="AQ372" s="235"/>
      <c r="AR372" s="234"/>
      <c r="AS372" s="235"/>
      <c r="AT372" s="189"/>
      <c r="AU372" s="234"/>
      <c r="AV372" s="235"/>
      <c r="AW372" s="234"/>
      <c r="AX372" s="235"/>
      <c r="AY372" s="189"/>
      <c r="AZ372" s="234"/>
      <c r="BA372" s="235"/>
      <c r="BB372" s="156"/>
      <c r="BC372" s="156"/>
      <c r="BD372" s="156"/>
      <c r="BE372" s="156"/>
      <c r="BF372" s="156"/>
    </row>
    <row r="373" spans="1:58" ht="159.75" customHeight="1">
      <c r="A373" s="957"/>
      <c r="B373" s="973"/>
      <c r="C373" s="899"/>
      <c r="D373" s="899"/>
      <c r="E373" s="899"/>
      <c r="F373" s="899"/>
      <c r="G373" s="899"/>
      <c r="H373" s="899"/>
      <c r="I373" s="899"/>
      <c r="J373" s="899"/>
      <c r="K373" s="899"/>
      <c r="L373" s="899"/>
      <c r="M373" s="899"/>
      <c r="N373" s="899"/>
      <c r="O373" s="899"/>
      <c r="P373" s="191"/>
      <c r="Q373" s="143"/>
      <c r="R373" s="144" t="str">
        <f t="shared" si="53"/>
        <v/>
      </c>
      <c r="S373" s="145"/>
      <c r="T373" s="145"/>
      <c r="U373" s="146" t="str">
        <f t="shared" si="54"/>
        <v/>
      </c>
      <c r="V373" s="145"/>
      <c r="W373" s="145"/>
      <c r="X373" s="145"/>
      <c r="Y373" s="147" t="str">
        <f>IFERROR(IF(AND(R372="Probabilidad",R373="Probabilidad"),(AA372-(+AA372*U373)),IF(R373="Probabilidad",(J369-(+J369*U373)),IF(R373="Impacto",AA372,""))),"")</f>
        <v/>
      </c>
      <c r="Z373" s="148" t="str">
        <f t="shared" si="55"/>
        <v/>
      </c>
      <c r="AA373" s="146" t="str">
        <f t="shared" si="56"/>
        <v/>
      </c>
      <c r="AB373" s="148" t="str">
        <f t="shared" si="57"/>
        <v/>
      </c>
      <c r="AC373" s="146" t="str">
        <f t="shared" si="76"/>
        <v/>
      </c>
      <c r="AD373" s="148" t="str">
        <f t="shared" si="58"/>
        <v/>
      </c>
      <c r="AE373" s="899"/>
      <c r="AF373" s="191"/>
      <c r="AG373" s="189"/>
      <c r="AH373" s="190"/>
      <c r="AI373" s="191"/>
      <c r="AJ373" s="190"/>
      <c r="AK373" s="190"/>
      <c r="AL373" s="190"/>
      <c r="AM373" s="234"/>
      <c r="AN373" s="235"/>
      <c r="AO373" s="189"/>
      <c r="AP373" s="234"/>
      <c r="AQ373" s="235"/>
      <c r="AR373" s="234"/>
      <c r="AS373" s="235"/>
      <c r="AT373" s="189"/>
      <c r="AU373" s="234"/>
      <c r="AV373" s="235"/>
      <c r="AW373" s="234"/>
      <c r="AX373" s="235"/>
      <c r="AY373" s="189"/>
      <c r="AZ373" s="234"/>
      <c r="BA373" s="235"/>
      <c r="BB373" s="156"/>
      <c r="BC373" s="156"/>
      <c r="BD373" s="156"/>
      <c r="BE373" s="156"/>
      <c r="BF373" s="156"/>
    </row>
    <row r="374" spans="1:58" ht="159.75" customHeight="1" thickBot="1">
      <c r="A374" s="958"/>
      <c r="B374" s="974"/>
      <c r="C374" s="953"/>
      <c r="D374" s="953"/>
      <c r="E374" s="953"/>
      <c r="F374" s="953"/>
      <c r="G374" s="953"/>
      <c r="H374" s="953"/>
      <c r="I374" s="953"/>
      <c r="J374" s="953"/>
      <c r="K374" s="953"/>
      <c r="L374" s="953"/>
      <c r="M374" s="953"/>
      <c r="N374" s="953"/>
      <c r="O374" s="953"/>
      <c r="P374" s="202"/>
      <c r="Q374" s="169"/>
      <c r="R374" s="170" t="str">
        <f t="shared" si="53"/>
        <v/>
      </c>
      <c r="S374" s="171"/>
      <c r="T374" s="171"/>
      <c r="U374" s="172" t="str">
        <f t="shared" si="54"/>
        <v/>
      </c>
      <c r="V374" s="171"/>
      <c r="W374" s="171"/>
      <c r="X374" s="171"/>
      <c r="Y374" s="173" t="str">
        <f>IFERROR(IF(AND(R373="Probabilidad",R374="Probabilidad"),(AA373-(+AA373*U374)),IF(R374="Probabilidad",(J369-(+J369*U374)),IF(R374="Impacto",AA373,""))),"")</f>
        <v/>
      </c>
      <c r="Z374" s="174" t="str">
        <f t="shared" si="55"/>
        <v/>
      </c>
      <c r="AA374" s="172" t="str">
        <f t="shared" si="56"/>
        <v/>
      </c>
      <c r="AB374" s="174" t="str">
        <f t="shared" si="57"/>
        <v/>
      </c>
      <c r="AC374" s="172" t="str">
        <f t="shared" si="76"/>
        <v/>
      </c>
      <c r="AD374" s="174" t="str">
        <f t="shared" si="58"/>
        <v/>
      </c>
      <c r="AE374" s="953"/>
      <c r="AF374" s="202"/>
      <c r="AG374" s="172"/>
      <c r="AH374" s="206"/>
      <c r="AI374" s="202"/>
      <c r="AJ374" s="206"/>
      <c r="AK374" s="206"/>
      <c r="AL374" s="195"/>
      <c r="AM374" s="234"/>
      <c r="AN374" s="235"/>
      <c r="AO374" s="189"/>
      <c r="AP374" s="234"/>
      <c r="AQ374" s="235"/>
      <c r="AR374" s="234"/>
      <c r="AS374" s="235"/>
      <c r="AT374" s="189"/>
      <c r="AU374" s="234"/>
      <c r="AV374" s="235"/>
      <c r="AW374" s="234"/>
      <c r="AX374" s="235"/>
      <c r="AY374" s="189"/>
      <c r="AZ374" s="234"/>
      <c r="BA374" s="235"/>
      <c r="BB374" s="156"/>
      <c r="BC374" s="156"/>
      <c r="BD374" s="156"/>
      <c r="BE374" s="156"/>
      <c r="BF374" s="156"/>
    </row>
    <row r="375" spans="1:58" ht="159.75" customHeight="1">
      <c r="A375" s="956"/>
      <c r="B375" s="981"/>
      <c r="C375" s="982"/>
      <c r="D375" s="952"/>
      <c r="E375" s="952"/>
      <c r="F375" s="952"/>
      <c r="G375" s="982"/>
      <c r="H375" s="952"/>
      <c r="I375" s="954" t="str">
        <f>IF(H375&lt;=0,"",IF(H375&lt;=2,"Muy Baja",IF(H375&lt;=24,"Baja",IF(H375&lt;=500,"Media",IF(H375&lt;=5000,"Alta","Muy Alta")))))</f>
        <v/>
      </c>
      <c r="J375" s="955" t="str">
        <f>IF(I375="","",IF(I375="Muy Baja",0.2,IF(I375="Baja",0.4,IF(I375="Media",0.6,IF(I375="Alta",0.8,IF(I375="Muy Alta",1,))))))</f>
        <v/>
      </c>
      <c r="K375" s="979"/>
      <c r="L375" s="955">
        <f>IF(NOT(ISERROR(MATCH(K375,'[1]Tabla Impacto'!$B$221:$B$223,0))),'[1]Tabla Impacto'!$F$223&amp;"Por favor no seleccionar los criterios de impacto(Afectación Económica o presupuestal y Pérdida Reputacional)",K375)</f>
        <v>0</v>
      </c>
      <c r="M375" s="983" t="str">
        <f>IF(OR(K375='Tabla Impacto'!$C$11,K375='Tabla Impacto'!$D$11),"Leve",IF(OR(K375='Tabla Impacto'!$C$12,K375='Tabla Impacto'!$D$12),"Menor",IF(OR(K375='Tabla Impacto'!$C$13,K375='Tabla Impacto'!$D$13),"Moderado",IF(OR(K375='Tabla Impacto'!$C$14,K375='Tabla Impacto'!$D$14),"Mayor",IF(OR(K375='Tabla Impacto'!$C$15,K375='Tabla Impacto'!$D$15),"Catastrófico","")))))</f>
        <v/>
      </c>
      <c r="N375" s="955" t="str">
        <f>IF(M375="","",IF(M375="Leve",0.2,IF(M375="Menor",0.4,IF(M375="Moderado",0.6,IF(M375="Mayor",0.8,IF(M375="Catastrófico",1,))))))</f>
        <v/>
      </c>
      <c r="O375" s="954" t="str">
        <f>IF(OR(AND(I375="Muy Baja",M375="Leve"),AND(I375="Muy Baja",M375="Menor"),AND(I375="Baja",M375="Leve")),"Bajo",IF(OR(AND(I375="Muy baja",M375="Moderado"),AND(I375="Baja",M375="Menor"),AND(I375="Baja",M375="Moderado"),AND(I375="Media",M375="Leve"),AND(I375="Media",M375="Menor"),AND(I375="Media",M375="Moderado"),AND(I375="Alta",M375="Leve"),AND(I375="Alta",M375="Menor")),"Moderado",IF(OR(AND(I375="Muy Baja",M375="Mayor"),AND(I375="Baja",M375="Mayor"),AND(I375="Media",M375="Mayor"),AND(I375="Alta",M375="Moderado"),AND(I375="Alta",M375="Mayor"),AND(I375="Muy Alta",M375="Leve"),AND(I375="Muy Alta",M375="Menor"),AND(I375="Muy Alta",M375="Moderado"),AND(I375="Muy Alta",M375="Mayor")),"Alto",IF(OR(AND(I375="Muy Baja",M375="Catastrófico"),AND(I375="Baja",M375="Catastrófico"),AND(I375="Media",M375="Catastrófico"),AND(I375="Alta",M375="Catastrófico"),AND(I375="Muy Alta",M375="Catastrófico")),"Extremo",""))))</f>
        <v/>
      </c>
      <c r="P375" s="127"/>
      <c r="Q375" s="126"/>
      <c r="R375" s="144" t="str">
        <f t="shared" si="53"/>
        <v/>
      </c>
      <c r="S375" s="145"/>
      <c r="T375" s="145"/>
      <c r="U375" s="146" t="str">
        <f t="shared" si="54"/>
        <v/>
      </c>
      <c r="V375" s="145"/>
      <c r="W375" s="145"/>
      <c r="X375" s="145"/>
      <c r="Y375" s="147" t="str">
        <f>IFERROR(IF(R375="Probabilidad",(J375-(+J375*U375)),IF(R375="Impacto",J375,"")),"")</f>
        <v/>
      </c>
      <c r="Z375" s="148" t="str">
        <f t="shared" si="55"/>
        <v/>
      </c>
      <c r="AA375" s="146" t="str">
        <f t="shared" si="56"/>
        <v/>
      </c>
      <c r="AB375" s="148" t="str">
        <f t="shared" si="57"/>
        <v/>
      </c>
      <c r="AC375" s="146" t="str">
        <f>IFERROR(IF(R375="Impacto",(N375-(+N375*U375)),IF(R375="Probabilidad",N375,"")),"")</f>
        <v/>
      </c>
      <c r="AD375" s="148" t="str">
        <f t="shared" si="58"/>
        <v/>
      </c>
      <c r="AE375" s="963"/>
      <c r="AF375" s="143"/>
      <c r="AG375" s="231"/>
      <c r="AH375" s="191"/>
      <c r="AI375" s="191"/>
      <c r="AJ375" s="240"/>
      <c r="AK375" s="240"/>
      <c r="AL375" s="233"/>
      <c r="AM375" s="139"/>
      <c r="AN375" s="137"/>
      <c r="AO375" s="138"/>
      <c r="AP375" s="139"/>
      <c r="AQ375" s="137"/>
      <c r="AR375" s="139"/>
      <c r="AS375" s="137"/>
      <c r="AT375" s="138"/>
      <c r="AU375" s="139"/>
      <c r="AV375" s="137"/>
      <c r="AW375" s="139"/>
      <c r="AX375" s="137"/>
      <c r="AY375" s="138"/>
      <c r="AZ375" s="139"/>
      <c r="BA375" s="137"/>
      <c r="BB375" s="155"/>
      <c r="BC375" s="155"/>
      <c r="BD375" s="156"/>
      <c r="BE375" s="156"/>
      <c r="BF375" s="156"/>
    </row>
    <row r="376" spans="1:58" ht="159.75" customHeight="1" thickBot="1">
      <c r="A376" s="957"/>
      <c r="B376" s="973"/>
      <c r="C376" s="899"/>
      <c r="D376" s="899"/>
      <c r="E376" s="899"/>
      <c r="F376" s="899"/>
      <c r="G376" s="899"/>
      <c r="H376" s="899"/>
      <c r="I376" s="899"/>
      <c r="J376" s="899"/>
      <c r="K376" s="899"/>
      <c r="L376" s="899"/>
      <c r="M376" s="899"/>
      <c r="N376" s="899"/>
      <c r="O376" s="899"/>
      <c r="P376" s="191"/>
      <c r="Q376" s="143"/>
      <c r="R376" s="144" t="str">
        <f t="shared" si="53"/>
        <v/>
      </c>
      <c r="S376" s="145"/>
      <c r="T376" s="145"/>
      <c r="U376" s="146" t="str">
        <f t="shared" si="54"/>
        <v/>
      </c>
      <c r="V376" s="145"/>
      <c r="W376" s="145"/>
      <c r="X376" s="145"/>
      <c r="Y376" s="147" t="str">
        <f>IFERROR(IF(AND(R375="Probabilidad",R376="Probabilidad"),(AA375-(+AA375*U376)),IF(R376="Probabilidad",(J375-(+J375*U376)),IF(R376="Impacto",AA375,""))),"")</f>
        <v/>
      </c>
      <c r="Z376" s="148" t="str">
        <f t="shared" si="55"/>
        <v/>
      </c>
      <c r="AA376" s="146" t="str">
        <f t="shared" si="56"/>
        <v/>
      </c>
      <c r="AB376" s="148" t="str">
        <f t="shared" si="57"/>
        <v/>
      </c>
      <c r="AC376" s="146" t="str">
        <f>IFERROR(IF(AND(R375="Impacto",R376="Impacto"),(AC375-(+AC375*U376)),IF(R376="Impacto",($N$63-(+$N$63*U376)),IF(R376="Probabilidad",AC375,""))),"")</f>
        <v/>
      </c>
      <c r="AD376" s="148" t="str">
        <f t="shared" si="58"/>
        <v/>
      </c>
      <c r="AE376" s="899"/>
      <c r="AF376" s="169"/>
      <c r="AG376" s="201"/>
      <c r="AH376" s="191"/>
      <c r="AI376" s="191"/>
      <c r="AJ376" s="274"/>
      <c r="AK376" s="274"/>
      <c r="AL376" s="231"/>
      <c r="AM376" s="234"/>
      <c r="AN376" s="235"/>
      <c r="AO376" s="189"/>
      <c r="AP376" s="234"/>
      <c r="AQ376" s="235"/>
      <c r="AR376" s="234"/>
      <c r="AS376" s="235"/>
      <c r="AT376" s="189"/>
      <c r="AU376" s="234"/>
      <c r="AV376" s="235"/>
      <c r="AW376" s="234"/>
      <c r="AX376" s="235"/>
      <c r="AY376" s="189"/>
      <c r="AZ376" s="234"/>
      <c r="BA376" s="235"/>
      <c r="BB376" s="156"/>
      <c r="BC376" s="156"/>
      <c r="BD376" s="156"/>
      <c r="BE376" s="156"/>
      <c r="BF376" s="156"/>
    </row>
    <row r="377" spans="1:58" ht="159.75" customHeight="1">
      <c r="A377" s="957"/>
      <c r="B377" s="973"/>
      <c r="C377" s="899"/>
      <c r="D377" s="899"/>
      <c r="E377" s="899"/>
      <c r="F377" s="899"/>
      <c r="G377" s="899"/>
      <c r="H377" s="899"/>
      <c r="I377" s="899"/>
      <c r="J377" s="899"/>
      <c r="K377" s="899"/>
      <c r="L377" s="899"/>
      <c r="M377" s="899"/>
      <c r="N377" s="899"/>
      <c r="O377" s="899"/>
      <c r="P377" s="191"/>
      <c r="Q377" s="143"/>
      <c r="R377" s="144" t="str">
        <f t="shared" si="53"/>
        <v/>
      </c>
      <c r="S377" s="145"/>
      <c r="T377" s="145"/>
      <c r="U377" s="146" t="str">
        <f t="shared" si="54"/>
        <v/>
      </c>
      <c r="V377" s="145"/>
      <c r="W377" s="145"/>
      <c r="X377" s="145"/>
      <c r="Y377" s="147" t="str">
        <f>IFERROR(IF(AND(R376="Probabilidad",R377="Probabilidad"),(AA376-(+AA376*U377)),IF(R377="Probabilidad",(J375-(+J375*U377)),IF(R377="Impacto",AA376,""))),"")</f>
        <v/>
      </c>
      <c r="Z377" s="148" t="str">
        <f t="shared" si="55"/>
        <v/>
      </c>
      <c r="AA377" s="146" t="str">
        <f t="shared" si="56"/>
        <v/>
      </c>
      <c r="AB377" s="148" t="str">
        <f t="shared" si="57"/>
        <v/>
      </c>
      <c r="AC377" s="146" t="str">
        <f t="shared" ref="AC377:AC380" si="77">IFERROR(IF(AND(R376="Impacto",R377="Impacto"),(AC376-(+AC376*U377)),IF(AND(R376="Probabilidad",R377="Impacto"),(AC375-(+AC375*U377)),IF(R377="Probabilidad",AC376,""))),"")</f>
        <v/>
      </c>
      <c r="AD377" s="148" t="str">
        <f t="shared" si="58"/>
        <v/>
      </c>
      <c r="AE377" s="899"/>
      <c r="AF377" s="191"/>
      <c r="AG377" s="189"/>
      <c r="AH377" s="190"/>
      <c r="AI377" s="191"/>
      <c r="AJ377" s="190"/>
      <c r="AK377" s="190"/>
      <c r="AL377" s="190"/>
      <c r="AM377" s="234"/>
      <c r="AN377" s="235"/>
      <c r="AO377" s="189"/>
      <c r="AP377" s="234"/>
      <c r="AQ377" s="235"/>
      <c r="AR377" s="234"/>
      <c r="AS377" s="235"/>
      <c r="AT377" s="189"/>
      <c r="AU377" s="234"/>
      <c r="AV377" s="235"/>
      <c r="AW377" s="234"/>
      <c r="AX377" s="235"/>
      <c r="AY377" s="189"/>
      <c r="AZ377" s="234"/>
      <c r="BA377" s="235"/>
      <c r="BB377" s="156"/>
      <c r="BC377" s="156"/>
      <c r="BD377" s="156"/>
      <c r="BE377" s="156"/>
      <c r="BF377" s="156"/>
    </row>
    <row r="378" spans="1:58" ht="159.75" customHeight="1">
      <c r="A378" s="957"/>
      <c r="B378" s="973"/>
      <c r="C378" s="899"/>
      <c r="D378" s="899"/>
      <c r="E378" s="899"/>
      <c r="F378" s="899"/>
      <c r="G378" s="899"/>
      <c r="H378" s="899"/>
      <c r="I378" s="899"/>
      <c r="J378" s="899"/>
      <c r="K378" s="899"/>
      <c r="L378" s="899"/>
      <c r="M378" s="899"/>
      <c r="N378" s="899"/>
      <c r="O378" s="899"/>
      <c r="P378" s="191"/>
      <c r="Q378" s="143"/>
      <c r="R378" s="144" t="str">
        <f t="shared" si="53"/>
        <v/>
      </c>
      <c r="S378" s="145"/>
      <c r="T378" s="145"/>
      <c r="U378" s="146" t="str">
        <f t="shared" si="54"/>
        <v/>
      </c>
      <c r="V378" s="145"/>
      <c r="W378" s="145"/>
      <c r="X378" s="145"/>
      <c r="Y378" s="147" t="str">
        <f>IFERROR(IF(AND(R377="Probabilidad",R378="Probabilidad"),(AA377-(+AA377*U378)),IF(R378="Probabilidad",(J375-(+J375*U378)),IF(R378="Impacto",AA377,""))),"")</f>
        <v/>
      </c>
      <c r="Z378" s="148" t="str">
        <f t="shared" si="55"/>
        <v/>
      </c>
      <c r="AA378" s="146" t="str">
        <f t="shared" si="56"/>
        <v/>
      </c>
      <c r="AB378" s="148" t="str">
        <f t="shared" si="57"/>
        <v/>
      </c>
      <c r="AC378" s="146" t="str">
        <f t="shared" si="77"/>
        <v/>
      </c>
      <c r="AD378" s="148" t="str">
        <f t="shared" si="58"/>
        <v/>
      </c>
      <c r="AE378" s="899"/>
      <c r="AF378" s="191"/>
      <c r="AG378" s="189"/>
      <c r="AH378" s="190"/>
      <c r="AI378" s="191"/>
      <c r="AJ378" s="190"/>
      <c r="AK378" s="190"/>
      <c r="AL378" s="190"/>
      <c r="AM378" s="234"/>
      <c r="AN378" s="235"/>
      <c r="AO378" s="189"/>
      <c r="AP378" s="234"/>
      <c r="AQ378" s="235"/>
      <c r="AR378" s="234"/>
      <c r="AS378" s="235"/>
      <c r="AT378" s="189"/>
      <c r="AU378" s="234"/>
      <c r="AV378" s="235"/>
      <c r="AW378" s="234"/>
      <c r="AX378" s="235"/>
      <c r="AY378" s="189"/>
      <c r="AZ378" s="234"/>
      <c r="BA378" s="235"/>
      <c r="BB378" s="156"/>
      <c r="BC378" s="156"/>
      <c r="BD378" s="156"/>
      <c r="BE378" s="156"/>
      <c r="BF378" s="156"/>
    </row>
    <row r="379" spans="1:58" ht="159.75" customHeight="1">
      <c r="A379" s="957"/>
      <c r="B379" s="973"/>
      <c r="C379" s="899"/>
      <c r="D379" s="899"/>
      <c r="E379" s="899"/>
      <c r="F379" s="899"/>
      <c r="G379" s="899"/>
      <c r="H379" s="899"/>
      <c r="I379" s="899"/>
      <c r="J379" s="899"/>
      <c r="K379" s="899"/>
      <c r="L379" s="899"/>
      <c r="M379" s="899"/>
      <c r="N379" s="899"/>
      <c r="O379" s="899"/>
      <c r="P379" s="191"/>
      <c r="Q379" s="143"/>
      <c r="R379" s="144" t="str">
        <f t="shared" si="53"/>
        <v/>
      </c>
      <c r="S379" s="145"/>
      <c r="T379" s="145"/>
      <c r="U379" s="146" t="str">
        <f t="shared" si="54"/>
        <v/>
      </c>
      <c r="V379" s="145"/>
      <c r="W379" s="145"/>
      <c r="X379" s="145"/>
      <c r="Y379" s="147" t="str">
        <f>IFERROR(IF(AND(R378="Probabilidad",R379="Probabilidad"),(AA378-(+AA378*U379)),IF(R379="Probabilidad",(J375-(+J375*U379)),IF(R379="Impacto",AA378,""))),"")</f>
        <v/>
      </c>
      <c r="Z379" s="148" t="str">
        <f t="shared" si="55"/>
        <v/>
      </c>
      <c r="AA379" s="146" t="str">
        <f t="shared" si="56"/>
        <v/>
      </c>
      <c r="AB379" s="148" t="str">
        <f t="shared" si="57"/>
        <v/>
      </c>
      <c r="AC379" s="146" t="str">
        <f t="shared" si="77"/>
        <v/>
      </c>
      <c r="AD379" s="148" t="str">
        <f t="shared" si="58"/>
        <v/>
      </c>
      <c r="AE379" s="899"/>
      <c r="AF379" s="191"/>
      <c r="AG379" s="189"/>
      <c r="AH379" s="190"/>
      <c r="AI379" s="191"/>
      <c r="AJ379" s="190"/>
      <c r="AK379" s="190"/>
      <c r="AL379" s="190"/>
      <c r="AM379" s="234"/>
      <c r="AN379" s="235"/>
      <c r="AO379" s="189"/>
      <c r="AP379" s="234"/>
      <c r="AQ379" s="235"/>
      <c r="AR379" s="234"/>
      <c r="AS379" s="235"/>
      <c r="AT379" s="189"/>
      <c r="AU379" s="234"/>
      <c r="AV379" s="235"/>
      <c r="AW379" s="234"/>
      <c r="AX379" s="235"/>
      <c r="AY379" s="189"/>
      <c r="AZ379" s="234"/>
      <c r="BA379" s="235"/>
      <c r="BB379" s="156"/>
      <c r="BC379" s="156"/>
      <c r="BD379" s="156"/>
      <c r="BE379" s="156"/>
      <c r="BF379" s="156"/>
    </row>
    <row r="380" spans="1:58" ht="159.75" customHeight="1" thickBot="1">
      <c r="A380" s="958"/>
      <c r="B380" s="974"/>
      <c r="C380" s="953"/>
      <c r="D380" s="953"/>
      <c r="E380" s="953"/>
      <c r="F380" s="953"/>
      <c r="G380" s="953"/>
      <c r="H380" s="953"/>
      <c r="I380" s="953"/>
      <c r="J380" s="953"/>
      <c r="K380" s="953"/>
      <c r="L380" s="953"/>
      <c r="M380" s="953"/>
      <c r="N380" s="953"/>
      <c r="O380" s="953"/>
      <c r="P380" s="202"/>
      <c r="Q380" s="169"/>
      <c r="R380" s="170" t="str">
        <f t="shared" si="53"/>
        <v/>
      </c>
      <c r="S380" s="171"/>
      <c r="T380" s="171"/>
      <c r="U380" s="172" t="str">
        <f t="shared" si="54"/>
        <v/>
      </c>
      <c r="V380" s="171"/>
      <c r="W380" s="171"/>
      <c r="X380" s="171"/>
      <c r="Y380" s="173" t="str">
        <f>IFERROR(IF(AND(R379="Probabilidad",R380="Probabilidad"),(AA379-(+AA379*U380)),IF(R380="Probabilidad",(J375-(+J375*U380)),IF(R380="Impacto",AA379,""))),"")</f>
        <v/>
      </c>
      <c r="Z380" s="174" t="str">
        <f t="shared" si="55"/>
        <v/>
      </c>
      <c r="AA380" s="172" t="str">
        <f t="shared" si="56"/>
        <v/>
      </c>
      <c r="AB380" s="174" t="str">
        <f t="shared" si="57"/>
        <v/>
      </c>
      <c r="AC380" s="172" t="str">
        <f t="shared" si="77"/>
        <v/>
      </c>
      <c r="AD380" s="174" t="str">
        <f t="shared" si="58"/>
        <v/>
      </c>
      <c r="AE380" s="953"/>
      <c r="AF380" s="202"/>
      <c r="AG380" s="172"/>
      <c r="AH380" s="206"/>
      <c r="AI380" s="202"/>
      <c r="AJ380" s="206"/>
      <c r="AK380" s="206"/>
      <c r="AL380" s="195"/>
      <c r="AM380" s="234"/>
      <c r="AN380" s="235"/>
      <c r="AO380" s="189"/>
      <c r="AP380" s="234"/>
      <c r="AQ380" s="235"/>
      <c r="AR380" s="234"/>
      <c r="AS380" s="235"/>
      <c r="AT380" s="189"/>
      <c r="AU380" s="234"/>
      <c r="AV380" s="235"/>
      <c r="AW380" s="234"/>
      <c r="AX380" s="235"/>
      <c r="AY380" s="189"/>
      <c r="AZ380" s="234"/>
      <c r="BA380" s="235"/>
      <c r="BB380" s="156"/>
      <c r="BC380" s="156"/>
      <c r="BD380" s="156"/>
      <c r="BE380" s="156"/>
      <c r="BF380" s="156"/>
    </row>
    <row r="381" spans="1:58" ht="159.75" customHeight="1">
      <c r="A381" s="956"/>
      <c r="B381" s="981"/>
      <c r="C381" s="982"/>
      <c r="D381" s="952"/>
      <c r="E381" s="952"/>
      <c r="F381" s="952"/>
      <c r="G381" s="982"/>
      <c r="H381" s="952"/>
      <c r="I381" s="954" t="str">
        <f>IF(H381&lt;=0,"",IF(H381&lt;=2,"Muy Baja",IF(H381&lt;=24,"Baja",IF(H381&lt;=500,"Media",IF(H381&lt;=5000,"Alta","Muy Alta")))))</f>
        <v/>
      </c>
      <c r="J381" s="955" t="str">
        <f>IF(I381="","",IF(I381="Muy Baja",0.2,IF(I381="Baja",0.4,IF(I381="Media",0.6,IF(I381="Alta",0.8,IF(I381="Muy Alta",1,))))))</f>
        <v/>
      </c>
      <c r="K381" s="979"/>
      <c r="L381" s="955">
        <f>IF(NOT(ISERROR(MATCH(K381,'[1]Tabla Impacto'!$B$221:$B$223,0))),'[1]Tabla Impacto'!$F$223&amp;"Por favor no seleccionar los criterios de impacto(Afectación Económica o presupuestal y Pérdida Reputacional)",K381)</f>
        <v>0</v>
      </c>
      <c r="M381" s="983" t="str">
        <f>IF(OR(K381='Tabla Impacto'!$C$11,K381='Tabla Impacto'!$D$11),"Leve",IF(OR(K381='Tabla Impacto'!$C$12,K381='Tabla Impacto'!$D$12),"Menor",IF(OR(K381='Tabla Impacto'!$C$13,K381='Tabla Impacto'!$D$13),"Moderado",IF(OR(K381='Tabla Impacto'!$C$14,K381='Tabla Impacto'!$D$14),"Mayor",IF(OR(K381='Tabla Impacto'!$C$15,K381='Tabla Impacto'!$D$15),"Catastrófico","")))))</f>
        <v/>
      </c>
      <c r="N381" s="955" t="str">
        <f>IF(M381="","",IF(M381="Leve",0.2,IF(M381="Menor",0.4,IF(M381="Moderado",0.6,IF(M381="Mayor",0.8,IF(M381="Catastrófico",1,))))))</f>
        <v/>
      </c>
      <c r="O381" s="954" t="str">
        <f>IF(OR(AND(I381="Muy Baja",M381="Leve"),AND(I381="Muy Baja",M381="Menor"),AND(I381="Baja",M381="Leve")),"Bajo",IF(OR(AND(I381="Muy baja",M381="Moderado"),AND(I381="Baja",M381="Menor"),AND(I381="Baja",M381="Moderado"),AND(I381="Media",M381="Leve"),AND(I381="Media",M381="Menor"),AND(I381="Media",M381="Moderado"),AND(I381="Alta",M381="Leve"),AND(I381="Alta",M381="Menor")),"Moderado",IF(OR(AND(I381="Muy Baja",M381="Mayor"),AND(I381="Baja",M381="Mayor"),AND(I381="Media",M381="Mayor"),AND(I381="Alta",M381="Moderado"),AND(I381="Alta",M381="Mayor"),AND(I381="Muy Alta",M381="Leve"),AND(I381="Muy Alta",M381="Menor"),AND(I381="Muy Alta",M381="Moderado"),AND(I381="Muy Alta",M381="Mayor")),"Alto",IF(OR(AND(I381="Muy Baja",M381="Catastrófico"),AND(I381="Baja",M381="Catastrófico"),AND(I381="Media",M381="Catastrófico"),AND(I381="Alta",M381="Catastrófico"),AND(I381="Muy Alta",M381="Catastrófico")),"Extremo",""))))</f>
        <v/>
      </c>
      <c r="P381" s="127"/>
      <c r="Q381" s="126"/>
      <c r="R381" s="144" t="str">
        <f t="shared" si="53"/>
        <v/>
      </c>
      <c r="S381" s="145"/>
      <c r="T381" s="145"/>
      <c r="U381" s="146" t="str">
        <f t="shared" si="54"/>
        <v/>
      </c>
      <c r="V381" s="145"/>
      <c r="W381" s="145"/>
      <c r="X381" s="145"/>
      <c r="Y381" s="147" t="str">
        <f>IFERROR(IF(R381="Probabilidad",(J381-(+J381*U381)),IF(R381="Impacto",J381,"")),"")</f>
        <v/>
      </c>
      <c r="Z381" s="148" t="str">
        <f t="shared" si="55"/>
        <v/>
      </c>
      <c r="AA381" s="146" t="str">
        <f t="shared" si="56"/>
        <v/>
      </c>
      <c r="AB381" s="148" t="str">
        <f t="shared" si="57"/>
        <v/>
      </c>
      <c r="AC381" s="146" t="str">
        <f>IFERROR(IF(R381="Impacto",(N381-(+N381*U381)),IF(R381="Probabilidad",N381,"")),"")</f>
        <v/>
      </c>
      <c r="AD381" s="148" t="str">
        <f t="shared" si="58"/>
        <v/>
      </c>
      <c r="AE381" s="963"/>
      <c r="AF381" s="143"/>
      <c r="AG381" s="231"/>
      <c r="AH381" s="191"/>
      <c r="AI381" s="191"/>
      <c r="AJ381" s="240"/>
      <c r="AK381" s="240"/>
      <c r="AL381" s="233"/>
      <c r="AM381" s="139"/>
      <c r="AN381" s="137"/>
      <c r="AO381" s="138"/>
      <c r="AP381" s="139"/>
      <c r="AQ381" s="137"/>
      <c r="AR381" s="139"/>
      <c r="AS381" s="137"/>
      <c r="AT381" s="138"/>
      <c r="AU381" s="139"/>
      <c r="AV381" s="137"/>
      <c r="AW381" s="139"/>
      <c r="AX381" s="137"/>
      <c r="AY381" s="138"/>
      <c r="AZ381" s="139"/>
      <c r="BA381" s="137"/>
      <c r="BB381" s="155"/>
      <c r="BC381" s="155"/>
      <c r="BD381" s="156"/>
      <c r="BE381" s="156"/>
      <c r="BF381" s="156"/>
    </row>
    <row r="382" spans="1:58" ht="159.75" customHeight="1" thickBot="1">
      <c r="A382" s="957"/>
      <c r="B382" s="973"/>
      <c r="C382" s="899"/>
      <c r="D382" s="899"/>
      <c r="E382" s="899"/>
      <c r="F382" s="899"/>
      <c r="G382" s="899"/>
      <c r="H382" s="899"/>
      <c r="I382" s="899"/>
      <c r="J382" s="899"/>
      <c r="K382" s="899"/>
      <c r="L382" s="899"/>
      <c r="M382" s="899"/>
      <c r="N382" s="899"/>
      <c r="O382" s="899"/>
      <c r="P382" s="191"/>
      <c r="Q382" s="143"/>
      <c r="R382" s="144" t="str">
        <f t="shared" si="53"/>
        <v/>
      </c>
      <c r="S382" s="145"/>
      <c r="T382" s="145"/>
      <c r="U382" s="146" t="str">
        <f t="shared" si="54"/>
        <v/>
      </c>
      <c r="V382" s="145"/>
      <c r="W382" s="145"/>
      <c r="X382" s="145"/>
      <c r="Y382" s="147" t="str">
        <f>IFERROR(IF(AND(R381="Probabilidad",R382="Probabilidad"),(AA381-(+AA381*U382)),IF(R382="Probabilidad",(J381-(+J381*U382)),IF(R382="Impacto",AA381,""))),"")</f>
        <v/>
      </c>
      <c r="Z382" s="148" t="str">
        <f t="shared" si="55"/>
        <v/>
      </c>
      <c r="AA382" s="146" t="str">
        <f t="shared" si="56"/>
        <v/>
      </c>
      <c r="AB382" s="148" t="str">
        <f t="shared" si="57"/>
        <v/>
      </c>
      <c r="AC382" s="146" t="str">
        <f>IFERROR(IF(AND(R381="Impacto",R382="Impacto"),(AC381-(+AC381*U382)),IF(R382="Impacto",($N$63-(+$N$63*U382)),IF(R382="Probabilidad",AC381,""))),"")</f>
        <v/>
      </c>
      <c r="AD382" s="148" t="str">
        <f t="shared" si="58"/>
        <v/>
      </c>
      <c r="AE382" s="899"/>
      <c r="AF382" s="169"/>
      <c r="AG382" s="201"/>
      <c r="AH382" s="191"/>
      <c r="AI382" s="191"/>
      <c r="AJ382" s="274"/>
      <c r="AK382" s="274"/>
      <c r="AL382" s="231"/>
      <c r="AM382" s="234"/>
      <c r="AN382" s="235"/>
      <c r="AO382" s="189"/>
      <c r="AP382" s="234"/>
      <c r="AQ382" s="235"/>
      <c r="AR382" s="234"/>
      <c r="AS382" s="235"/>
      <c r="AT382" s="189"/>
      <c r="AU382" s="234"/>
      <c r="AV382" s="235"/>
      <c r="AW382" s="234"/>
      <c r="AX382" s="235"/>
      <c r="AY382" s="189"/>
      <c r="AZ382" s="234"/>
      <c r="BA382" s="235"/>
      <c r="BB382" s="156"/>
      <c r="BC382" s="156"/>
      <c r="BD382" s="156"/>
      <c r="BE382" s="156"/>
      <c r="BF382" s="156"/>
    </row>
    <row r="383" spans="1:58" ht="159.75" customHeight="1">
      <c r="A383" s="957"/>
      <c r="B383" s="973"/>
      <c r="C383" s="899"/>
      <c r="D383" s="899"/>
      <c r="E383" s="899"/>
      <c r="F383" s="899"/>
      <c r="G383" s="899"/>
      <c r="H383" s="899"/>
      <c r="I383" s="899"/>
      <c r="J383" s="899"/>
      <c r="K383" s="899"/>
      <c r="L383" s="899"/>
      <c r="M383" s="899"/>
      <c r="N383" s="899"/>
      <c r="O383" s="899"/>
      <c r="P383" s="191"/>
      <c r="Q383" s="143"/>
      <c r="R383" s="144" t="str">
        <f t="shared" si="53"/>
        <v/>
      </c>
      <c r="S383" s="145"/>
      <c r="T383" s="145"/>
      <c r="U383" s="146" t="str">
        <f t="shared" si="54"/>
        <v/>
      </c>
      <c r="V383" s="145"/>
      <c r="W383" s="145"/>
      <c r="X383" s="145"/>
      <c r="Y383" s="147" t="str">
        <f>IFERROR(IF(AND(R382="Probabilidad",R383="Probabilidad"),(AA382-(+AA382*U383)),IF(R383="Probabilidad",(J381-(+J381*U383)),IF(R383="Impacto",AA382,""))),"")</f>
        <v/>
      </c>
      <c r="Z383" s="148" t="str">
        <f t="shared" si="55"/>
        <v/>
      </c>
      <c r="AA383" s="146" t="str">
        <f t="shared" si="56"/>
        <v/>
      </c>
      <c r="AB383" s="148" t="str">
        <f t="shared" si="57"/>
        <v/>
      </c>
      <c r="AC383" s="146" t="str">
        <f t="shared" ref="AC383:AC386" si="78">IFERROR(IF(AND(R382="Impacto",R383="Impacto"),(AC382-(+AC382*U383)),IF(AND(R382="Probabilidad",R383="Impacto"),(AC381-(+AC381*U383)),IF(R383="Probabilidad",AC382,""))),"")</f>
        <v/>
      </c>
      <c r="AD383" s="148" t="str">
        <f t="shared" si="58"/>
        <v/>
      </c>
      <c r="AE383" s="899"/>
      <c r="AF383" s="191"/>
      <c r="AG383" s="189"/>
      <c r="AH383" s="190"/>
      <c r="AI383" s="191"/>
      <c r="AJ383" s="190"/>
      <c r="AK383" s="190"/>
      <c r="AL383" s="190"/>
      <c r="AM383" s="234"/>
      <c r="AN383" s="235"/>
      <c r="AO383" s="189"/>
      <c r="AP383" s="234"/>
      <c r="AQ383" s="235"/>
      <c r="AR383" s="234"/>
      <c r="AS383" s="235"/>
      <c r="AT383" s="189"/>
      <c r="AU383" s="234"/>
      <c r="AV383" s="235"/>
      <c r="AW383" s="234"/>
      <c r="AX383" s="235"/>
      <c r="AY383" s="189"/>
      <c r="AZ383" s="234"/>
      <c r="BA383" s="235"/>
      <c r="BB383" s="156"/>
      <c r="BC383" s="156"/>
      <c r="BD383" s="156"/>
      <c r="BE383" s="156"/>
      <c r="BF383" s="156"/>
    </row>
    <row r="384" spans="1:58" ht="159.75" customHeight="1">
      <c r="A384" s="957"/>
      <c r="B384" s="973"/>
      <c r="C384" s="899"/>
      <c r="D384" s="899"/>
      <c r="E384" s="899"/>
      <c r="F384" s="899"/>
      <c r="G384" s="899"/>
      <c r="H384" s="899"/>
      <c r="I384" s="899"/>
      <c r="J384" s="899"/>
      <c r="K384" s="899"/>
      <c r="L384" s="899"/>
      <c r="M384" s="899"/>
      <c r="N384" s="899"/>
      <c r="O384" s="899"/>
      <c r="P384" s="191"/>
      <c r="Q384" s="143"/>
      <c r="R384" s="144" t="str">
        <f t="shared" si="53"/>
        <v/>
      </c>
      <c r="S384" s="145"/>
      <c r="T384" s="145"/>
      <c r="U384" s="146" t="str">
        <f t="shared" si="54"/>
        <v/>
      </c>
      <c r="V384" s="145"/>
      <c r="W384" s="145"/>
      <c r="X384" s="145"/>
      <c r="Y384" s="147" t="str">
        <f>IFERROR(IF(AND(R383="Probabilidad",R384="Probabilidad"),(AA383-(+AA383*U384)),IF(R384="Probabilidad",(J381-(+J381*U384)),IF(R384="Impacto",AA383,""))),"")</f>
        <v/>
      </c>
      <c r="Z384" s="148" t="str">
        <f t="shared" si="55"/>
        <v/>
      </c>
      <c r="AA384" s="146" t="str">
        <f t="shared" si="56"/>
        <v/>
      </c>
      <c r="AB384" s="148" t="str">
        <f t="shared" si="57"/>
        <v/>
      </c>
      <c r="AC384" s="146" t="str">
        <f t="shared" si="78"/>
        <v/>
      </c>
      <c r="AD384" s="148" t="str">
        <f t="shared" si="58"/>
        <v/>
      </c>
      <c r="AE384" s="899"/>
      <c r="AF384" s="191"/>
      <c r="AG384" s="189"/>
      <c r="AH384" s="190"/>
      <c r="AI384" s="191"/>
      <c r="AJ384" s="190"/>
      <c r="AK384" s="190"/>
      <c r="AL384" s="190"/>
      <c r="AM384" s="234"/>
      <c r="AN384" s="235"/>
      <c r="AO384" s="189"/>
      <c r="AP384" s="234"/>
      <c r="AQ384" s="235"/>
      <c r="AR384" s="234"/>
      <c r="AS384" s="235"/>
      <c r="AT384" s="189"/>
      <c r="AU384" s="234"/>
      <c r="AV384" s="235"/>
      <c r="AW384" s="234"/>
      <c r="AX384" s="235"/>
      <c r="AY384" s="189"/>
      <c r="AZ384" s="234"/>
      <c r="BA384" s="235"/>
      <c r="BB384" s="156"/>
      <c r="BC384" s="156"/>
      <c r="BD384" s="156"/>
      <c r="BE384" s="156"/>
      <c r="BF384" s="156"/>
    </row>
    <row r="385" spans="1:58" ht="159.75" customHeight="1">
      <c r="A385" s="957"/>
      <c r="B385" s="973"/>
      <c r="C385" s="899"/>
      <c r="D385" s="899"/>
      <c r="E385" s="899"/>
      <c r="F385" s="899"/>
      <c r="G385" s="899"/>
      <c r="H385" s="899"/>
      <c r="I385" s="899"/>
      <c r="J385" s="899"/>
      <c r="K385" s="899"/>
      <c r="L385" s="899"/>
      <c r="M385" s="899"/>
      <c r="N385" s="899"/>
      <c r="O385" s="899"/>
      <c r="P385" s="191"/>
      <c r="Q385" s="143"/>
      <c r="R385" s="144" t="str">
        <f t="shared" si="53"/>
        <v/>
      </c>
      <c r="S385" s="145"/>
      <c r="T385" s="145"/>
      <c r="U385" s="146" t="str">
        <f t="shared" si="54"/>
        <v/>
      </c>
      <c r="V385" s="145"/>
      <c r="W385" s="145"/>
      <c r="X385" s="145"/>
      <c r="Y385" s="147" t="str">
        <f>IFERROR(IF(AND(R384="Probabilidad",R385="Probabilidad"),(AA384-(+AA384*U385)),IF(R385="Probabilidad",(J381-(+J381*U385)),IF(R385="Impacto",AA384,""))),"")</f>
        <v/>
      </c>
      <c r="Z385" s="148" t="str">
        <f t="shared" si="55"/>
        <v/>
      </c>
      <c r="AA385" s="146" t="str">
        <f t="shared" si="56"/>
        <v/>
      </c>
      <c r="AB385" s="148" t="str">
        <f t="shared" si="57"/>
        <v/>
      </c>
      <c r="AC385" s="146" t="str">
        <f t="shared" si="78"/>
        <v/>
      </c>
      <c r="AD385" s="148" t="str">
        <f t="shared" si="58"/>
        <v/>
      </c>
      <c r="AE385" s="899"/>
      <c r="AF385" s="191"/>
      <c r="AG385" s="189"/>
      <c r="AH385" s="190"/>
      <c r="AI385" s="191"/>
      <c r="AJ385" s="190"/>
      <c r="AK385" s="190"/>
      <c r="AL385" s="190"/>
      <c r="AM385" s="234"/>
      <c r="AN385" s="235"/>
      <c r="AO385" s="189"/>
      <c r="AP385" s="234"/>
      <c r="AQ385" s="235"/>
      <c r="AR385" s="234"/>
      <c r="AS385" s="235"/>
      <c r="AT385" s="189"/>
      <c r="AU385" s="234"/>
      <c r="AV385" s="235"/>
      <c r="AW385" s="234"/>
      <c r="AX385" s="235"/>
      <c r="AY385" s="189"/>
      <c r="AZ385" s="234"/>
      <c r="BA385" s="235"/>
      <c r="BB385" s="156"/>
      <c r="BC385" s="156"/>
      <c r="BD385" s="156"/>
      <c r="BE385" s="156"/>
      <c r="BF385" s="156"/>
    </row>
    <row r="386" spans="1:58" ht="159.75" customHeight="1" thickBot="1">
      <c r="A386" s="958"/>
      <c r="B386" s="974"/>
      <c r="C386" s="953"/>
      <c r="D386" s="953"/>
      <c r="E386" s="953"/>
      <c r="F386" s="953"/>
      <c r="G386" s="953"/>
      <c r="H386" s="953"/>
      <c r="I386" s="953"/>
      <c r="J386" s="953"/>
      <c r="K386" s="953"/>
      <c r="L386" s="953"/>
      <c r="M386" s="953"/>
      <c r="N386" s="953"/>
      <c r="O386" s="953"/>
      <c r="P386" s="202"/>
      <c r="Q386" s="169"/>
      <c r="R386" s="170" t="str">
        <f t="shared" si="53"/>
        <v/>
      </c>
      <c r="S386" s="171"/>
      <c r="T386" s="171"/>
      <c r="U386" s="172" t="str">
        <f t="shared" si="54"/>
        <v/>
      </c>
      <c r="V386" s="171"/>
      <c r="W386" s="171"/>
      <c r="X386" s="171"/>
      <c r="Y386" s="173" t="str">
        <f>IFERROR(IF(AND(R385="Probabilidad",R386="Probabilidad"),(AA385-(+AA385*U386)),IF(R386="Probabilidad",(J381-(+J381*U386)),IF(R386="Impacto",AA385,""))),"")</f>
        <v/>
      </c>
      <c r="Z386" s="174" t="str">
        <f t="shared" si="55"/>
        <v/>
      </c>
      <c r="AA386" s="172" t="str">
        <f t="shared" si="56"/>
        <v/>
      </c>
      <c r="AB386" s="174" t="str">
        <f t="shared" si="57"/>
        <v/>
      </c>
      <c r="AC386" s="172" t="str">
        <f t="shared" si="78"/>
        <v/>
      </c>
      <c r="AD386" s="174" t="str">
        <f t="shared" si="58"/>
        <v/>
      </c>
      <c r="AE386" s="953"/>
      <c r="AF386" s="202"/>
      <c r="AG386" s="172"/>
      <c r="AH386" s="206"/>
      <c r="AI386" s="202"/>
      <c r="AJ386" s="206"/>
      <c r="AK386" s="206"/>
      <c r="AL386" s="195"/>
      <c r="AM386" s="234"/>
      <c r="AN386" s="235"/>
      <c r="AO386" s="189"/>
      <c r="AP386" s="234"/>
      <c r="AQ386" s="235"/>
      <c r="AR386" s="234"/>
      <c r="AS386" s="235"/>
      <c r="AT386" s="189"/>
      <c r="AU386" s="234"/>
      <c r="AV386" s="235"/>
      <c r="AW386" s="234"/>
      <c r="AX386" s="235"/>
      <c r="AY386" s="189"/>
      <c r="AZ386" s="234"/>
      <c r="BA386" s="235"/>
      <c r="BB386" s="156"/>
      <c r="BC386" s="156"/>
      <c r="BD386" s="156"/>
      <c r="BE386" s="156"/>
      <c r="BF386" s="156"/>
    </row>
    <row r="387" spans="1:58" ht="16.5" hidden="1" customHeight="1">
      <c r="A387" s="279"/>
      <c r="B387" s="280"/>
      <c r="C387" s="279"/>
      <c r="D387" s="279"/>
      <c r="E387" s="279"/>
      <c r="F387" s="121"/>
      <c r="G387" s="28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282"/>
      <c r="AH387" s="121"/>
      <c r="AI387" s="283"/>
      <c r="AJ387" s="121"/>
      <c r="AK387" s="121"/>
      <c r="AL387" s="121"/>
      <c r="AM387" s="284"/>
      <c r="AN387" s="285"/>
      <c r="AO387" s="286"/>
      <c r="AP387" s="284"/>
      <c r="AQ387" s="285"/>
      <c r="AR387" s="284"/>
      <c r="AS387" s="285"/>
      <c r="AT387" s="286"/>
      <c r="AU387" s="284"/>
      <c r="AV387" s="285"/>
      <c r="AW387" s="284"/>
      <c r="AX387" s="285"/>
      <c r="AY387" s="286"/>
      <c r="AZ387" s="284"/>
      <c r="BA387" s="285"/>
      <c r="BB387" s="121"/>
      <c r="BC387" s="121"/>
      <c r="BD387" s="121"/>
      <c r="BE387" s="121"/>
      <c r="BF387" s="121"/>
    </row>
    <row r="388" spans="1:58" ht="16.5" hidden="1" customHeight="1">
      <c r="A388" s="279"/>
      <c r="B388" s="280"/>
      <c r="C388" s="279"/>
      <c r="D388" s="279"/>
      <c r="E388" s="279"/>
      <c r="F388" s="121"/>
      <c r="G388" s="28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282"/>
      <c r="AH388" s="121"/>
      <c r="AI388" s="283"/>
      <c r="AJ388" s="121"/>
      <c r="AK388" s="121"/>
      <c r="AL388" s="121"/>
      <c r="AM388" s="284"/>
      <c r="AN388" s="285"/>
      <c r="AO388" s="286"/>
      <c r="AP388" s="284"/>
      <c r="AQ388" s="285"/>
      <c r="AR388" s="284"/>
      <c r="AS388" s="285"/>
      <c r="AT388" s="286"/>
      <c r="AU388" s="284"/>
      <c r="AV388" s="285"/>
      <c r="AW388" s="284"/>
      <c r="AX388" s="285"/>
      <c r="AY388" s="286"/>
      <c r="AZ388" s="284"/>
      <c r="BA388" s="285"/>
      <c r="BB388" s="121"/>
      <c r="BC388" s="121"/>
      <c r="BD388" s="121"/>
      <c r="BE388" s="121"/>
      <c r="BF388" s="121"/>
    </row>
    <row r="389" spans="1:58" ht="16.5" hidden="1" customHeight="1">
      <c r="A389" s="279"/>
      <c r="B389" s="280"/>
      <c r="C389" s="279"/>
      <c r="D389" s="279"/>
      <c r="E389" s="279"/>
      <c r="F389" s="121"/>
      <c r="G389" s="28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282"/>
      <c r="AH389" s="121"/>
      <c r="AI389" s="283"/>
      <c r="AJ389" s="121"/>
      <c r="AK389" s="121"/>
      <c r="AL389" s="121"/>
      <c r="AM389" s="284"/>
      <c r="AN389" s="285"/>
      <c r="AO389" s="286"/>
      <c r="AP389" s="284"/>
      <c r="AQ389" s="285"/>
      <c r="AR389" s="284"/>
      <c r="AS389" s="285"/>
      <c r="AT389" s="286"/>
      <c r="AU389" s="284"/>
      <c r="AV389" s="285"/>
      <c r="AW389" s="284"/>
      <c r="AX389" s="285"/>
      <c r="AY389" s="286"/>
      <c r="AZ389" s="284"/>
      <c r="BA389" s="285"/>
      <c r="BB389" s="121"/>
      <c r="BC389" s="121"/>
      <c r="BD389" s="121"/>
      <c r="BE389" s="121"/>
      <c r="BF389" s="121"/>
    </row>
    <row r="390" spans="1:58" ht="159.75" hidden="1" customHeight="1">
      <c r="A390" s="956"/>
      <c r="B390" s="981"/>
      <c r="C390" s="982"/>
      <c r="D390" s="952"/>
      <c r="E390" s="952"/>
      <c r="F390" s="952"/>
      <c r="G390" s="982"/>
      <c r="H390" s="952"/>
      <c r="I390" s="954" t="str">
        <f>IF(H390&lt;=0,"",IF(H390&lt;=2,"Muy Baja",IF(H390&lt;=24,"Baja",IF(H390&lt;=500,"Media",IF(H390&lt;=5000,"Alta","Muy Alta")))))</f>
        <v/>
      </c>
      <c r="J390" s="955" t="str">
        <f>IF(I390="","",IF(I390="Muy Baja",0.2,IF(I390="Baja",0.4,IF(I390="Media",0.6,IF(I390="Alta",0.8,IF(I390="Muy Alta",1,))))))</f>
        <v/>
      </c>
      <c r="K390" s="979"/>
      <c r="L390" s="955">
        <f>IF(NOT(ISERROR(MATCH(K390,'[1]Tabla Impacto'!$B$221:$B$223,0))),'[1]Tabla Impacto'!$F$223&amp;"Por favor no seleccionar los criterios de impacto(Afectación Económica o presupuestal y Pérdida Reputacional)",K390)</f>
        <v>0</v>
      </c>
      <c r="M390" s="983" t="str">
        <f>IF(OR(K390='Tabla Impacto'!$C$11,K390='Tabla Impacto'!$D$11),"Leve",IF(OR(K390='Tabla Impacto'!$C$12,K390='Tabla Impacto'!$D$12),"Menor",IF(OR(K390='Tabla Impacto'!$C$13,K390='Tabla Impacto'!$D$13),"Moderado",IF(OR(K390='Tabla Impacto'!$C$14,K390='Tabla Impacto'!$D$14),"Mayor",IF(OR(K390='Tabla Impacto'!$C$15,K390='Tabla Impacto'!$D$15),"Catastrófico","")))))</f>
        <v/>
      </c>
      <c r="N390" s="955" t="str">
        <f>IF(M390="","",IF(M390="Leve",0.2,IF(M390="Menor",0.4,IF(M390="Moderado",0.6,IF(M390="Mayor",0.8,IF(M390="Catastrófico",1,))))))</f>
        <v/>
      </c>
      <c r="O390" s="954" t="str">
        <f>IF(OR(AND(I390="Muy Baja",M390="Leve"),AND(I390="Muy Baja",M390="Menor"),AND(I390="Baja",M390="Leve")),"Bajo",IF(OR(AND(I390="Muy baja",M390="Moderado"),AND(I390="Baja",M390="Menor"),AND(I390="Baja",M390="Moderado"),AND(I390="Media",M390="Leve"),AND(I390="Media",M390="Menor"),AND(I390="Media",M390="Moderado"),AND(I390="Alta",M390="Leve"),AND(I390="Alta",M390="Menor")),"Moderado",IF(OR(AND(I390="Muy Baja",M390="Mayor"),AND(I390="Baja",M390="Mayor"),AND(I390="Media",M390="Mayor"),AND(I390="Alta",M390="Moderado"),AND(I390="Alta",M390="Mayor"),AND(I390="Muy Alta",M390="Leve"),AND(I390="Muy Alta",M390="Menor"),AND(I390="Muy Alta",M390="Moderado"),AND(I390="Muy Alta",M390="Mayor")),"Alto",IF(OR(AND(I390="Muy Baja",M390="Catastrófico"),AND(I390="Baja",M390="Catastrófico"),AND(I390="Media",M390="Catastrófico"),AND(I390="Alta",M390="Catastrófico"),AND(I390="Muy Alta",M390="Catastrófico")),"Extremo",""))))</f>
        <v/>
      </c>
      <c r="P390" s="127"/>
      <c r="Q390" s="126"/>
      <c r="R390" s="144" t="str">
        <f t="shared" ref="R390:R395" si="79">IF(OR(S390="Preventivo",S390="Detectivo"),"Probabilidad",IF(S390="Correctivo","Impacto",""))</f>
        <v/>
      </c>
      <c r="S390" s="145"/>
      <c r="T390" s="145"/>
      <c r="U390" s="146" t="str">
        <f t="shared" ref="U390:U395" si="80">IF(AND(S390="Preventivo",T390="Automático"),"50%",IF(AND(S390="Preventivo",T390="Manual"),"40%",IF(AND(S390="Detectivo",T390="Automático"),"40%",IF(AND(S390="Detectivo",T390="Manual"),"30%",IF(AND(S390="Correctivo",T390="Automático"),"35%",IF(AND(S390="Correctivo",T390="Manual"),"25%",""))))))</f>
        <v/>
      </c>
      <c r="V390" s="145"/>
      <c r="W390" s="145"/>
      <c r="X390" s="145"/>
      <c r="Y390" s="147" t="str">
        <f>IFERROR(IF(R390="Probabilidad",(J390-(+J390*U390)),IF(R390="Impacto",J390,"")),"")</f>
        <v/>
      </c>
      <c r="Z390" s="148" t="str">
        <f t="shared" ref="Z390:Z395" si="81">IFERROR(IF(Y390="","",IF(Y390&lt;=0.2,"Muy Baja",IF(Y390&lt;=0.4,"Baja",IF(Y390&lt;=0.6,"Media",IF(Y390&lt;=0.8,"Alta","Muy Alta"))))),"")</f>
        <v/>
      </c>
      <c r="AA390" s="146" t="str">
        <f t="shared" ref="AA390:AA395" si="82">+Y390</f>
        <v/>
      </c>
      <c r="AB390" s="148" t="str">
        <f t="shared" ref="AB390:AB395" si="83">IFERROR(IF(AC390="","",IF(AC390&lt;=0.2,"Leve",IF(AC390&lt;=0.4,"Menor",IF(AC390&lt;=0.6,"Moderado",IF(AC390&lt;=0.8,"Mayor","Catastrófico"))))),"")</f>
        <v/>
      </c>
      <c r="AC390" s="146" t="str">
        <f>IFERROR(IF(R390="Impacto",(N390-(+N390*U390)),IF(R390="Probabilidad",N390,"")),"")</f>
        <v/>
      </c>
      <c r="AD390" s="148" t="str">
        <f t="shared" ref="AD390:AD395" si="84">IFERROR(IF(OR(AND(Z390="Muy Baja",AB390="Leve"),AND(Z390="Muy Baja",AB390="Menor"),AND(Z390="Baja",AB390="Leve")),"Bajo",IF(OR(AND(Z390="Muy baja",AB390="Moderado"),AND(Z390="Baja",AB390="Menor"),AND(Z390="Baja",AB390="Moderado"),AND(Z390="Media",AB390="Leve"),AND(Z390="Media",AB390="Menor"),AND(Z390="Media",AB390="Moderado"),AND(Z390="Alta",AB390="Leve"),AND(Z390="Alta",AB390="Menor")),"Moderado",IF(OR(AND(Z390="Muy Baja",AB390="Mayor"),AND(Z390="Baja",AB390="Mayor"),AND(Z390="Media",AB390="Mayor"),AND(Z390="Alta",AB390="Moderado"),AND(Z390="Alta",AB390="Mayor"),AND(Z390="Muy Alta",AB390="Leve"),AND(Z390="Muy Alta",AB390="Menor"),AND(Z390="Muy Alta",AB390="Moderado"),AND(Z390="Muy Alta",AB390="Mayor")),"Alto",IF(OR(AND(Z390="Muy Baja",AB390="Catastrófico"),AND(Z390="Baja",AB390="Catastrófico"),AND(Z390="Media",AB390="Catastrófico"),AND(Z390="Alta",AB390="Catastrófico"),AND(Z390="Muy Alta",AB390="Catastrófico")),"Extremo","")))),"")</f>
        <v/>
      </c>
      <c r="AE390" s="963"/>
      <c r="AF390" s="143"/>
      <c r="AG390" s="231"/>
      <c r="AH390" s="191"/>
      <c r="AI390" s="191"/>
      <c r="AJ390" s="240"/>
      <c r="AK390" s="240"/>
      <c r="AL390" s="233"/>
      <c r="AM390" s="139"/>
      <c r="AN390" s="137"/>
      <c r="AO390" s="138"/>
      <c r="AP390" s="139"/>
      <c r="AQ390" s="137"/>
      <c r="AR390" s="139"/>
      <c r="AS390" s="137"/>
      <c r="AT390" s="138"/>
      <c r="AU390" s="139"/>
      <c r="AV390" s="137"/>
      <c r="AW390" s="139"/>
      <c r="AX390" s="137"/>
      <c r="AY390" s="138"/>
      <c r="AZ390" s="139"/>
      <c r="BA390" s="137"/>
      <c r="BB390" s="155"/>
      <c r="BC390" s="155"/>
      <c r="BD390" s="156"/>
      <c r="BE390" s="156"/>
      <c r="BF390" s="156"/>
    </row>
    <row r="391" spans="1:58" ht="159.75" hidden="1" customHeight="1">
      <c r="A391" s="957"/>
      <c r="B391" s="973"/>
      <c r="C391" s="899"/>
      <c r="D391" s="899"/>
      <c r="E391" s="899"/>
      <c r="F391" s="899"/>
      <c r="G391" s="899"/>
      <c r="H391" s="899"/>
      <c r="I391" s="899"/>
      <c r="J391" s="899"/>
      <c r="K391" s="899"/>
      <c r="L391" s="899"/>
      <c r="M391" s="899"/>
      <c r="N391" s="899"/>
      <c r="O391" s="899"/>
      <c r="P391" s="191"/>
      <c r="Q391" s="143"/>
      <c r="R391" s="144" t="str">
        <f t="shared" si="79"/>
        <v/>
      </c>
      <c r="S391" s="145"/>
      <c r="T391" s="145"/>
      <c r="U391" s="146" t="str">
        <f t="shared" si="80"/>
        <v/>
      </c>
      <c r="V391" s="145"/>
      <c r="W391" s="145"/>
      <c r="X391" s="145"/>
      <c r="Y391" s="147" t="str">
        <f>IFERROR(IF(AND(R390="Probabilidad",R391="Probabilidad"),(AA390-(+AA390*U391)),IF(R391="Probabilidad",(J390-(+J390*U391)),IF(R391="Impacto",AA390,""))),"")</f>
        <v/>
      </c>
      <c r="Z391" s="148" t="str">
        <f t="shared" si="81"/>
        <v/>
      </c>
      <c r="AA391" s="146" t="str">
        <f t="shared" si="82"/>
        <v/>
      </c>
      <c r="AB391" s="148" t="str">
        <f t="shared" si="83"/>
        <v/>
      </c>
      <c r="AC391" s="146" t="str">
        <f>IFERROR(IF(AND(R390="Impacto",R391="Impacto"),(AC390-(+AC390*U391)),IF(R391="Impacto",($N$63-(+$N$63*U391)),IF(R391="Probabilidad",AC390,""))),"")</f>
        <v/>
      </c>
      <c r="AD391" s="148" t="str">
        <f t="shared" si="84"/>
        <v/>
      </c>
      <c r="AE391" s="899"/>
      <c r="AF391" s="169"/>
      <c r="AG391" s="201"/>
      <c r="AH391" s="191"/>
      <c r="AI391" s="191"/>
      <c r="AJ391" s="274"/>
      <c r="AK391" s="274"/>
      <c r="AL391" s="231"/>
      <c r="AM391" s="234"/>
      <c r="AN391" s="235"/>
      <c r="AO391" s="189"/>
      <c r="AP391" s="234"/>
      <c r="AQ391" s="235"/>
      <c r="AR391" s="234"/>
      <c r="AS391" s="235"/>
      <c r="AT391" s="189"/>
      <c r="AU391" s="234"/>
      <c r="AV391" s="235"/>
      <c r="AW391" s="234"/>
      <c r="AX391" s="235"/>
      <c r="AY391" s="189"/>
      <c r="AZ391" s="234"/>
      <c r="BA391" s="235"/>
      <c r="BB391" s="156"/>
      <c r="BC391" s="156"/>
      <c r="BD391" s="156"/>
      <c r="BE391" s="156"/>
      <c r="BF391" s="156"/>
    </row>
    <row r="392" spans="1:58" ht="159.75" hidden="1" customHeight="1">
      <c r="A392" s="957"/>
      <c r="B392" s="973"/>
      <c r="C392" s="899"/>
      <c r="D392" s="899"/>
      <c r="E392" s="899"/>
      <c r="F392" s="899"/>
      <c r="G392" s="899"/>
      <c r="H392" s="899"/>
      <c r="I392" s="899"/>
      <c r="J392" s="899"/>
      <c r="K392" s="899"/>
      <c r="L392" s="899"/>
      <c r="M392" s="899"/>
      <c r="N392" s="899"/>
      <c r="O392" s="899"/>
      <c r="P392" s="191"/>
      <c r="Q392" s="143"/>
      <c r="R392" s="144" t="str">
        <f t="shared" si="79"/>
        <v/>
      </c>
      <c r="S392" s="145"/>
      <c r="T392" s="145"/>
      <c r="U392" s="146" t="str">
        <f t="shared" si="80"/>
        <v/>
      </c>
      <c r="V392" s="145"/>
      <c r="W392" s="145"/>
      <c r="X392" s="145"/>
      <c r="Y392" s="147" t="str">
        <f>IFERROR(IF(AND(R391="Probabilidad",R392="Probabilidad"),(AA391-(+AA391*U392)),IF(R392="Probabilidad",(J390-(+J390*U392)),IF(R392="Impacto",AA391,""))),"")</f>
        <v/>
      </c>
      <c r="Z392" s="148" t="str">
        <f t="shared" si="81"/>
        <v/>
      </c>
      <c r="AA392" s="146" t="str">
        <f t="shared" si="82"/>
        <v/>
      </c>
      <c r="AB392" s="148" t="str">
        <f t="shared" si="83"/>
        <v/>
      </c>
      <c r="AC392" s="146" t="str">
        <f t="shared" ref="AC392:AC395" si="85">IFERROR(IF(AND(R391="Impacto",R392="Impacto"),(AC391-(+AC391*U392)),IF(AND(R391="Probabilidad",R392="Impacto"),(AC390-(+AC390*U392)),IF(R392="Probabilidad",AC391,""))),"")</f>
        <v/>
      </c>
      <c r="AD392" s="148" t="str">
        <f t="shared" si="84"/>
        <v/>
      </c>
      <c r="AE392" s="899"/>
      <c r="AF392" s="191"/>
      <c r="AG392" s="189"/>
      <c r="AH392" s="190"/>
      <c r="AI392" s="191"/>
      <c r="AJ392" s="190"/>
      <c r="AK392" s="190"/>
      <c r="AL392" s="190"/>
      <c r="AM392" s="234"/>
      <c r="AN392" s="235"/>
      <c r="AO392" s="189"/>
      <c r="AP392" s="234"/>
      <c r="AQ392" s="235"/>
      <c r="AR392" s="234"/>
      <c r="AS392" s="235"/>
      <c r="AT392" s="189"/>
      <c r="AU392" s="234"/>
      <c r="AV392" s="235"/>
      <c r="AW392" s="234"/>
      <c r="AX392" s="235"/>
      <c r="AY392" s="189"/>
      <c r="AZ392" s="234"/>
      <c r="BA392" s="235"/>
      <c r="BB392" s="156"/>
      <c r="BC392" s="156"/>
      <c r="BD392" s="156"/>
      <c r="BE392" s="156"/>
      <c r="BF392" s="156"/>
    </row>
    <row r="393" spans="1:58" ht="159.75" hidden="1" customHeight="1">
      <c r="A393" s="957"/>
      <c r="B393" s="973"/>
      <c r="C393" s="899"/>
      <c r="D393" s="899"/>
      <c r="E393" s="899"/>
      <c r="F393" s="899"/>
      <c r="G393" s="899"/>
      <c r="H393" s="899"/>
      <c r="I393" s="899"/>
      <c r="J393" s="899"/>
      <c r="K393" s="899"/>
      <c r="L393" s="899"/>
      <c r="M393" s="899"/>
      <c r="N393" s="899"/>
      <c r="O393" s="899"/>
      <c r="P393" s="191"/>
      <c r="Q393" s="143"/>
      <c r="R393" s="144" t="str">
        <f t="shared" si="79"/>
        <v/>
      </c>
      <c r="S393" s="145"/>
      <c r="T393" s="145"/>
      <c r="U393" s="146" t="str">
        <f t="shared" si="80"/>
        <v/>
      </c>
      <c r="V393" s="145"/>
      <c r="W393" s="145"/>
      <c r="X393" s="145"/>
      <c r="Y393" s="147" t="str">
        <f>IFERROR(IF(AND(R392="Probabilidad",R393="Probabilidad"),(AA392-(+AA392*U393)),IF(R393="Probabilidad",(J390-(+J390*U393)),IF(R393="Impacto",AA392,""))),"")</f>
        <v/>
      </c>
      <c r="Z393" s="148" t="str">
        <f t="shared" si="81"/>
        <v/>
      </c>
      <c r="AA393" s="146" t="str">
        <f t="shared" si="82"/>
        <v/>
      </c>
      <c r="AB393" s="148" t="str">
        <f t="shared" si="83"/>
        <v/>
      </c>
      <c r="AC393" s="146" t="str">
        <f t="shared" si="85"/>
        <v/>
      </c>
      <c r="AD393" s="148" t="str">
        <f t="shared" si="84"/>
        <v/>
      </c>
      <c r="AE393" s="899"/>
      <c r="AF393" s="191"/>
      <c r="AG393" s="189"/>
      <c r="AH393" s="190"/>
      <c r="AI393" s="191"/>
      <c r="AJ393" s="190"/>
      <c r="AK393" s="190"/>
      <c r="AL393" s="190"/>
      <c r="AM393" s="234"/>
      <c r="AN393" s="235"/>
      <c r="AO393" s="189"/>
      <c r="AP393" s="234"/>
      <c r="AQ393" s="235"/>
      <c r="AR393" s="234"/>
      <c r="AS393" s="235"/>
      <c r="AT393" s="189"/>
      <c r="AU393" s="234"/>
      <c r="AV393" s="235"/>
      <c r="AW393" s="234"/>
      <c r="AX393" s="235"/>
      <c r="AY393" s="189"/>
      <c r="AZ393" s="234"/>
      <c r="BA393" s="235"/>
      <c r="BB393" s="156"/>
      <c r="BC393" s="156"/>
      <c r="BD393" s="156"/>
      <c r="BE393" s="156"/>
      <c r="BF393" s="156"/>
    </row>
    <row r="394" spans="1:58" ht="159.75" hidden="1" customHeight="1">
      <c r="A394" s="957"/>
      <c r="B394" s="973"/>
      <c r="C394" s="899"/>
      <c r="D394" s="899"/>
      <c r="E394" s="899"/>
      <c r="F394" s="899"/>
      <c r="G394" s="899"/>
      <c r="H394" s="899"/>
      <c r="I394" s="899"/>
      <c r="J394" s="899"/>
      <c r="K394" s="899"/>
      <c r="L394" s="899"/>
      <c r="M394" s="899"/>
      <c r="N394" s="899"/>
      <c r="O394" s="899"/>
      <c r="P394" s="191"/>
      <c r="Q394" s="143"/>
      <c r="R394" s="144" t="str">
        <f t="shared" si="79"/>
        <v/>
      </c>
      <c r="S394" s="145"/>
      <c r="T394" s="145"/>
      <c r="U394" s="146" t="str">
        <f t="shared" si="80"/>
        <v/>
      </c>
      <c r="V394" s="145"/>
      <c r="W394" s="145"/>
      <c r="X394" s="145"/>
      <c r="Y394" s="147" t="str">
        <f>IFERROR(IF(AND(R393="Probabilidad",R394="Probabilidad"),(AA393-(+AA393*U394)),IF(R394="Probabilidad",(J390-(+J390*U394)),IF(R394="Impacto",AA393,""))),"")</f>
        <v/>
      </c>
      <c r="Z394" s="148" t="str">
        <f t="shared" si="81"/>
        <v/>
      </c>
      <c r="AA394" s="146" t="str">
        <f t="shared" si="82"/>
        <v/>
      </c>
      <c r="AB394" s="148" t="str">
        <f t="shared" si="83"/>
        <v/>
      </c>
      <c r="AC394" s="146" t="str">
        <f t="shared" si="85"/>
        <v/>
      </c>
      <c r="AD394" s="148" t="str">
        <f t="shared" si="84"/>
        <v/>
      </c>
      <c r="AE394" s="899"/>
      <c r="AF394" s="191"/>
      <c r="AG394" s="189"/>
      <c r="AH394" s="190"/>
      <c r="AI394" s="191"/>
      <c r="AJ394" s="190"/>
      <c r="AK394" s="190"/>
      <c r="AL394" s="190"/>
      <c r="AM394" s="234"/>
      <c r="AN394" s="235"/>
      <c r="AO394" s="189"/>
      <c r="AP394" s="234"/>
      <c r="AQ394" s="235"/>
      <c r="AR394" s="234"/>
      <c r="AS394" s="235"/>
      <c r="AT394" s="189"/>
      <c r="AU394" s="234"/>
      <c r="AV394" s="235"/>
      <c r="AW394" s="234"/>
      <c r="AX394" s="235"/>
      <c r="AY394" s="189"/>
      <c r="AZ394" s="234"/>
      <c r="BA394" s="235"/>
      <c r="BB394" s="156"/>
      <c r="BC394" s="156"/>
      <c r="BD394" s="156"/>
      <c r="BE394" s="156"/>
      <c r="BF394" s="156"/>
    </row>
    <row r="395" spans="1:58" ht="159.75" hidden="1" customHeight="1">
      <c r="A395" s="958"/>
      <c r="B395" s="974"/>
      <c r="C395" s="953"/>
      <c r="D395" s="953"/>
      <c r="E395" s="953"/>
      <c r="F395" s="953"/>
      <c r="G395" s="953"/>
      <c r="H395" s="953"/>
      <c r="I395" s="953"/>
      <c r="J395" s="953"/>
      <c r="K395" s="953"/>
      <c r="L395" s="953"/>
      <c r="M395" s="953"/>
      <c r="N395" s="953"/>
      <c r="O395" s="953"/>
      <c r="P395" s="202"/>
      <c r="Q395" s="169"/>
      <c r="R395" s="170" t="str">
        <f t="shared" si="79"/>
        <v/>
      </c>
      <c r="S395" s="171"/>
      <c r="T395" s="171"/>
      <c r="U395" s="172" t="str">
        <f t="shared" si="80"/>
        <v/>
      </c>
      <c r="V395" s="171"/>
      <c r="W395" s="171"/>
      <c r="X395" s="171"/>
      <c r="Y395" s="173" t="str">
        <f>IFERROR(IF(AND(R394="Probabilidad",R395="Probabilidad"),(AA394-(+AA394*U395)),IF(R395="Probabilidad",(J390-(+J390*U395)),IF(R395="Impacto",AA394,""))),"")</f>
        <v/>
      </c>
      <c r="Z395" s="174" t="str">
        <f t="shared" si="81"/>
        <v/>
      </c>
      <c r="AA395" s="172" t="str">
        <f t="shared" si="82"/>
        <v/>
      </c>
      <c r="AB395" s="174" t="str">
        <f t="shared" si="83"/>
        <v/>
      </c>
      <c r="AC395" s="172" t="str">
        <f t="shared" si="85"/>
        <v/>
      </c>
      <c r="AD395" s="174" t="str">
        <f t="shared" si="84"/>
        <v/>
      </c>
      <c r="AE395" s="953"/>
      <c r="AF395" s="202"/>
      <c r="AG395" s="172"/>
      <c r="AH395" s="206"/>
      <c r="AI395" s="202"/>
      <c r="AJ395" s="206"/>
      <c r="AK395" s="206"/>
      <c r="AL395" s="195"/>
      <c r="AM395" s="234"/>
      <c r="AN395" s="235"/>
      <c r="AO395" s="189"/>
      <c r="AP395" s="234"/>
      <c r="AQ395" s="235"/>
      <c r="AR395" s="234"/>
      <c r="AS395" s="235"/>
      <c r="AT395" s="189"/>
      <c r="AU395" s="234"/>
      <c r="AV395" s="235"/>
      <c r="AW395" s="234"/>
      <c r="AX395" s="235"/>
      <c r="AY395" s="189"/>
      <c r="AZ395" s="234"/>
      <c r="BA395" s="235"/>
      <c r="BB395" s="156"/>
      <c r="BC395" s="156"/>
      <c r="BD395" s="156"/>
      <c r="BE395" s="156"/>
      <c r="BF395" s="156"/>
    </row>
    <row r="396" spans="1:58" ht="16.5" hidden="1" customHeight="1">
      <c r="A396" s="279"/>
      <c r="B396" s="280"/>
      <c r="C396" s="279"/>
      <c r="D396" s="279"/>
      <c r="E396" s="279"/>
      <c r="F396" s="121"/>
      <c r="G396" s="28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282"/>
      <c r="AH396" s="121"/>
      <c r="AI396" s="283"/>
      <c r="AJ396" s="121"/>
      <c r="AK396" s="121"/>
      <c r="AL396" s="121"/>
      <c r="AM396" s="284"/>
      <c r="AN396" s="285"/>
      <c r="AO396" s="286"/>
      <c r="AP396" s="284"/>
      <c r="AQ396" s="285"/>
      <c r="AR396" s="284"/>
      <c r="AS396" s="285"/>
      <c r="AT396" s="286"/>
      <c r="AU396" s="284"/>
      <c r="AV396" s="285"/>
      <c r="AW396" s="284"/>
      <c r="AX396" s="285"/>
      <c r="AY396" s="286"/>
      <c r="AZ396" s="284"/>
      <c r="BA396" s="285"/>
      <c r="BB396" s="121"/>
      <c r="BC396" s="121"/>
      <c r="BD396" s="121"/>
      <c r="BE396" s="121"/>
      <c r="BF396" s="121"/>
    </row>
    <row r="397" spans="1:58" ht="16.5" hidden="1" customHeight="1">
      <c r="A397" s="279"/>
      <c r="B397" s="280"/>
      <c r="C397" s="279"/>
      <c r="D397" s="279"/>
      <c r="E397" s="279"/>
      <c r="F397" s="121"/>
      <c r="G397" s="28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282"/>
      <c r="AH397" s="121"/>
      <c r="AI397" s="283"/>
      <c r="AJ397" s="121"/>
      <c r="AK397" s="121"/>
      <c r="AL397" s="121"/>
      <c r="AM397" s="284"/>
      <c r="AN397" s="285"/>
      <c r="AO397" s="286"/>
      <c r="AP397" s="284"/>
      <c r="AQ397" s="285"/>
      <c r="AR397" s="284"/>
      <c r="AS397" s="285"/>
      <c r="AT397" s="286"/>
      <c r="AU397" s="284"/>
      <c r="AV397" s="285"/>
      <c r="AW397" s="284"/>
      <c r="AX397" s="285"/>
      <c r="AY397" s="286"/>
      <c r="AZ397" s="284"/>
      <c r="BA397" s="285"/>
      <c r="BB397" s="121"/>
      <c r="BC397" s="121"/>
      <c r="BD397" s="121"/>
      <c r="BE397" s="121"/>
      <c r="BF397" s="121"/>
    </row>
    <row r="398" spans="1:58" ht="16.5" hidden="1" customHeight="1">
      <c r="A398" s="279"/>
      <c r="B398" s="280"/>
      <c r="C398" s="279"/>
      <c r="D398" s="279"/>
      <c r="E398" s="279"/>
      <c r="F398" s="121"/>
      <c r="G398" s="28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282"/>
      <c r="AH398" s="121"/>
      <c r="AI398" s="283"/>
      <c r="AJ398" s="121"/>
      <c r="AK398" s="121"/>
      <c r="AL398" s="121"/>
      <c r="AM398" s="284"/>
      <c r="AN398" s="285"/>
      <c r="AO398" s="286"/>
      <c r="AP398" s="284"/>
      <c r="AQ398" s="285"/>
      <c r="AR398" s="284"/>
      <c r="AS398" s="285"/>
      <c r="AT398" s="286"/>
      <c r="AU398" s="284"/>
      <c r="AV398" s="285"/>
      <c r="AW398" s="284"/>
      <c r="AX398" s="285"/>
      <c r="AY398" s="286"/>
      <c r="AZ398" s="284"/>
      <c r="BA398" s="285"/>
      <c r="BB398" s="121"/>
      <c r="BC398" s="121"/>
      <c r="BD398" s="121"/>
      <c r="BE398" s="121"/>
      <c r="BF398" s="121"/>
    </row>
    <row r="399" spans="1:58" ht="16.5" hidden="1" customHeight="1">
      <c r="A399" s="279"/>
      <c r="B399" s="280"/>
      <c r="C399" s="279"/>
      <c r="D399" s="279"/>
      <c r="E399" s="279"/>
      <c r="F399" s="121"/>
      <c r="G399" s="28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282"/>
      <c r="AH399" s="121"/>
      <c r="AI399" s="283"/>
      <c r="AJ399" s="121"/>
      <c r="AK399" s="121"/>
      <c r="AL399" s="121"/>
      <c r="AM399" s="284"/>
      <c r="AN399" s="285"/>
      <c r="AO399" s="286"/>
      <c r="AP399" s="284"/>
      <c r="AQ399" s="285"/>
      <c r="AR399" s="284"/>
      <c r="AS399" s="285"/>
      <c r="AT399" s="286"/>
      <c r="AU399" s="284"/>
      <c r="AV399" s="285"/>
      <c r="AW399" s="284"/>
      <c r="AX399" s="285"/>
      <c r="AY399" s="286"/>
      <c r="AZ399" s="284"/>
      <c r="BA399" s="285"/>
      <c r="BB399" s="121"/>
      <c r="BC399" s="121"/>
      <c r="BD399" s="121"/>
      <c r="BE399" s="121"/>
      <c r="BF399" s="121"/>
    </row>
    <row r="400" spans="1:58" ht="16.5" hidden="1" customHeight="1">
      <c r="A400" s="279"/>
      <c r="B400" s="280"/>
      <c r="C400" s="279"/>
      <c r="D400" s="279"/>
      <c r="E400" s="279"/>
      <c r="F400" s="121"/>
      <c r="G400" s="28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282"/>
      <c r="AH400" s="121"/>
      <c r="AI400" s="283"/>
      <c r="AJ400" s="121"/>
      <c r="AK400" s="121"/>
      <c r="AL400" s="121"/>
      <c r="AM400" s="284"/>
      <c r="AN400" s="285"/>
      <c r="AO400" s="286"/>
      <c r="AP400" s="284"/>
      <c r="AQ400" s="285"/>
      <c r="AR400" s="284"/>
      <c r="AS400" s="285"/>
      <c r="AT400" s="286"/>
      <c r="AU400" s="284"/>
      <c r="AV400" s="285"/>
      <c r="AW400" s="284"/>
      <c r="AX400" s="285"/>
      <c r="AY400" s="286"/>
      <c r="AZ400" s="284"/>
      <c r="BA400" s="285"/>
      <c r="BB400" s="121"/>
      <c r="BC400" s="121"/>
      <c r="BD400" s="121"/>
      <c r="BE400" s="121"/>
      <c r="BF400" s="121"/>
    </row>
    <row r="401" spans="1:58" ht="16.5" hidden="1" customHeight="1">
      <c r="A401" s="279"/>
      <c r="B401" s="280"/>
      <c r="C401" s="279"/>
      <c r="D401" s="279"/>
      <c r="E401" s="279"/>
      <c r="F401" s="121"/>
      <c r="G401" s="28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282"/>
      <c r="AH401" s="121"/>
      <c r="AI401" s="283"/>
      <c r="AJ401" s="121"/>
      <c r="AK401" s="121"/>
      <c r="AL401" s="121"/>
      <c r="AM401" s="284"/>
      <c r="AN401" s="285"/>
      <c r="AO401" s="286"/>
      <c r="AP401" s="284"/>
      <c r="AQ401" s="285"/>
      <c r="AR401" s="284"/>
      <c r="AS401" s="285"/>
      <c r="AT401" s="286"/>
      <c r="AU401" s="284"/>
      <c r="AV401" s="285"/>
      <c r="AW401" s="284"/>
      <c r="AX401" s="285"/>
      <c r="AY401" s="286"/>
      <c r="AZ401" s="284"/>
      <c r="BA401" s="285"/>
      <c r="BB401" s="121"/>
      <c r="BC401" s="121"/>
      <c r="BD401" s="121"/>
      <c r="BE401" s="121"/>
      <c r="BF401" s="121"/>
    </row>
    <row r="402" spans="1:58" ht="16.5" hidden="1" customHeight="1">
      <c r="A402" s="279"/>
      <c r="B402" s="280"/>
      <c r="C402" s="279"/>
      <c r="D402" s="279"/>
      <c r="E402" s="279"/>
      <c r="F402" s="121"/>
      <c r="G402" s="28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282"/>
      <c r="AH402" s="121"/>
      <c r="AI402" s="283"/>
      <c r="AJ402" s="121"/>
      <c r="AK402" s="121"/>
      <c r="AL402" s="121"/>
      <c r="AM402" s="284"/>
      <c r="AN402" s="285"/>
      <c r="AO402" s="286"/>
      <c r="AP402" s="284"/>
      <c r="AQ402" s="285"/>
      <c r="AR402" s="284"/>
      <c r="AS402" s="285"/>
      <c r="AT402" s="286"/>
      <c r="AU402" s="284"/>
      <c r="AV402" s="285"/>
      <c r="AW402" s="284"/>
      <c r="AX402" s="285"/>
      <c r="AY402" s="286"/>
      <c r="AZ402" s="284"/>
      <c r="BA402" s="285"/>
      <c r="BB402" s="121"/>
      <c r="BC402" s="121"/>
      <c r="BD402" s="121"/>
      <c r="BE402" s="121"/>
      <c r="BF402" s="121"/>
    </row>
    <row r="403" spans="1:58" ht="16.5" hidden="1" customHeight="1">
      <c r="A403" s="279"/>
      <c r="B403" s="280"/>
      <c r="C403" s="279"/>
      <c r="D403" s="279"/>
      <c r="E403" s="279"/>
      <c r="F403" s="121"/>
      <c r="G403" s="28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282"/>
      <c r="AH403" s="121"/>
      <c r="AI403" s="283"/>
      <c r="AJ403" s="121"/>
      <c r="AK403" s="121"/>
      <c r="AL403" s="121"/>
      <c r="AM403" s="284"/>
      <c r="AN403" s="285"/>
      <c r="AO403" s="286"/>
      <c r="AP403" s="284"/>
      <c r="AQ403" s="285"/>
      <c r="AR403" s="284"/>
      <c r="AS403" s="285"/>
      <c r="AT403" s="286"/>
      <c r="AU403" s="284"/>
      <c r="AV403" s="285"/>
      <c r="AW403" s="284"/>
      <c r="AX403" s="285"/>
      <c r="AY403" s="286"/>
      <c r="AZ403" s="284"/>
      <c r="BA403" s="285"/>
      <c r="BB403" s="121"/>
      <c r="BC403" s="121"/>
      <c r="BD403" s="121"/>
      <c r="BE403" s="121"/>
      <c r="BF403" s="121"/>
    </row>
    <row r="404" spans="1:58" ht="16.5" hidden="1" customHeight="1">
      <c r="A404" s="279"/>
      <c r="B404" s="280"/>
      <c r="C404" s="279"/>
      <c r="D404" s="279"/>
      <c r="E404" s="279"/>
      <c r="F404" s="121"/>
      <c r="G404" s="28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282"/>
      <c r="AH404" s="121"/>
      <c r="AI404" s="283"/>
      <c r="AJ404" s="121"/>
      <c r="AK404" s="121"/>
      <c r="AL404" s="121"/>
      <c r="AM404" s="284"/>
      <c r="AN404" s="285"/>
      <c r="AO404" s="286"/>
      <c r="AP404" s="284"/>
      <c r="AQ404" s="285"/>
      <c r="AR404" s="284"/>
      <c r="AS404" s="285"/>
      <c r="AT404" s="286"/>
      <c r="AU404" s="284"/>
      <c r="AV404" s="285"/>
      <c r="AW404" s="284"/>
      <c r="AX404" s="285"/>
      <c r="AY404" s="286"/>
      <c r="AZ404" s="284"/>
      <c r="BA404" s="285"/>
      <c r="BB404" s="121"/>
      <c r="BC404" s="121"/>
      <c r="BD404" s="121"/>
      <c r="BE404" s="121"/>
      <c r="BF404" s="121"/>
    </row>
    <row r="405" spans="1:58" ht="16.5" hidden="1" customHeight="1">
      <c r="A405" s="279"/>
      <c r="B405" s="280"/>
      <c r="C405" s="279"/>
      <c r="D405" s="279"/>
      <c r="E405" s="279"/>
      <c r="F405" s="121"/>
      <c r="G405" s="28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282"/>
      <c r="AH405" s="121"/>
      <c r="AI405" s="283"/>
      <c r="AJ405" s="121"/>
      <c r="AK405" s="121"/>
      <c r="AL405" s="121"/>
      <c r="AM405" s="284"/>
      <c r="AN405" s="285"/>
      <c r="AO405" s="286"/>
      <c r="AP405" s="284"/>
      <c r="AQ405" s="285"/>
      <c r="AR405" s="284"/>
      <c r="AS405" s="285"/>
      <c r="AT405" s="286"/>
      <c r="AU405" s="284"/>
      <c r="AV405" s="285"/>
      <c r="AW405" s="284"/>
      <c r="AX405" s="285"/>
      <c r="AY405" s="286"/>
      <c r="AZ405" s="284"/>
      <c r="BA405" s="285"/>
      <c r="BB405" s="121"/>
      <c r="BC405" s="121"/>
      <c r="BD405" s="121"/>
      <c r="BE405" s="121"/>
      <c r="BF405" s="121"/>
    </row>
    <row r="406" spans="1:58" ht="16.5" hidden="1" customHeight="1">
      <c r="A406" s="279"/>
      <c r="B406" s="280"/>
      <c r="C406" s="279"/>
      <c r="D406" s="279"/>
      <c r="E406" s="279"/>
      <c r="F406" s="121"/>
      <c r="G406" s="28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282"/>
      <c r="AH406" s="121"/>
      <c r="AI406" s="283"/>
      <c r="AJ406" s="121"/>
      <c r="AK406" s="121"/>
      <c r="AL406" s="121"/>
      <c r="AM406" s="284"/>
      <c r="AN406" s="285"/>
      <c r="AO406" s="286"/>
      <c r="AP406" s="284"/>
      <c r="AQ406" s="285"/>
      <c r="AR406" s="284"/>
      <c r="AS406" s="285"/>
      <c r="AT406" s="286"/>
      <c r="AU406" s="284"/>
      <c r="AV406" s="285"/>
      <c r="AW406" s="284"/>
      <c r="AX406" s="285"/>
      <c r="AY406" s="286"/>
      <c r="AZ406" s="284"/>
      <c r="BA406" s="285"/>
      <c r="BB406" s="121"/>
      <c r="BC406" s="121"/>
      <c r="BD406" s="121"/>
      <c r="BE406" s="121"/>
      <c r="BF406" s="121"/>
    </row>
    <row r="407" spans="1:58" ht="16.5" hidden="1" customHeight="1">
      <c r="A407" s="279"/>
      <c r="B407" s="280"/>
      <c r="C407" s="279"/>
      <c r="D407" s="279"/>
      <c r="E407" s="279"/>
      <c r="F407" s="121"/>
      <c r="G407" s="28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282"/>
      <c r="AH407" s="121"/>
      <c r="AI407" s="283"/>
      <c r="AJ407" s="121"/>
      <c r="AK407" s="121"/>
      <c r="AL407" s="121"/>
      <c r="AM407" s="284"/>
      <c r="AN407" s="285"/>
      <c r="AO407" s="286"/>
      <c r="AP407" s="284"/>
      <c r="AQ407" s="285"/>
      <c r="AR407" s="284"/>
      <c r="AS407" s="285"/>
      <c r="AT407" s="286"/>
      <c r="AU407" s="284"/>
      <c r="AV407" s="285"/>
      <c r="AW407" s="284"/>
      <c r="AX407" s="285"/>
      <c r="AY407" s="286"/>
      <c r="AZ407" s="284"/>
      <c r="BA407" s="285"/>
      <c r="BB407" s="121"/>
      <c r="BC407" s="121"/>
      <c r="BD407" s="121"/>
      <c r="BE407" s="121"/>
      <c r="BF407" s="121"/>
    </row>
    <row r="408" spans="1:58" ht="16.5" hidden="1" customHeight="1">
      <c r="A408" s="279"/>
      <c r="B408" s="280"/>
      <c r="C408" s="279"/>
      <c r="D408" s="279"/>
      <c r="E408" s="279"/>
      <c r="F408" s="121"/>
      <c r="G408" s="28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282"/>
      <c r="AH408" s="121"/>
      <c r="AI408" s="283"/>
      <c r="AJ408" s="121"/>
      <c r="AK408" s="121"/>
      <c r="AL408" s="121"/>
      <c r="AM408" s="284"/>
      <c r="AN408" s="285"/>
      <c r="AO408" s="286"/>
      <c r="AP408" s="284"/>
      <c r="AQ408" s="285"/>
      <c r="AR408" s="284"/>
      <c r="AS408" s="285"/>
      <c r="AT408" s="286"/>
      <c r="AU408" s="284"/>
      <c r="AV408" s="285"/>
      <c r="AW408" s="284"/>
      <c r="AX408" s="285"/>
      <c r="AY408" s="286"/>
      <c r="AZ408" s="284"/>
      <c r="BA408" s="285"/>
      <c r="BB408" s="121"/>
      <c r="BC408" s="121"/>
      <c r="BD408" s="121"/>
      <c r="BE408" s="121"/>
      <c r="BF408" s="121"/>
    </row>
    <row r="409" spans="1:58" ht="16.5" hidden="1" customHeight="1">
      <c r="A409" s="279"/>
      <c r="B409" s="280"/>
      <c r="C409" s="279"/>
      <c r="D409" s="279"/>
      <c r="E409" s="279"/>
      <c r="F409" s="121"/>
      <c r="G409" s="28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282"/>
      <c r="AH409" s="121"/>
      <c r="AI409" s="283"/>
      <c r="AJ409" s="121"/>
      <c r="AK409" s="121"/>
      <c r="AL409" s="121"/>
      <c r="AM409" s="284"/>
      <c r="AN409" s="285"/>
      <c r="AO409" s="286"/>
      <c r="AP409" s="284"/>
      <c r="AQ409" s="285"/>
      <c r="AR409" s="284"/>
      <c r="AS409" s="285"/>
      <c r="AT409" s="286"/>
      <c r="AU409" s="284"/>
      <c r="AV409" s="285"/>
      <c r="AW409" s="284"/>
      <c r="AX409" s="285"/>
      <c r="AY409" s="286"/>
      <c r="AZ409" s="284"/>
      <c r="BA409" s="285"/>
      <c r="BB409" s="121"/>
      <c r="BC409" s="121"/>
      <c r="BD409" s="121"/>
      <c r="BE409" s="121"/>
      <c r="BF409" s="121"/>
    </row>
    <row r="410" spans="1:58" ht="16.5" hidden="1" customHeight="1">
      <c r="A410" s="279"/>
      <c r="B410" s="280"/>
      <c r="C410" s="279"/>
      <c r="D410" s="279"/>
      <c r="E410" s="279"/>
      <c r="F410" s="121"/>
      <c r="G410" s="28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282"/>
      <c r="AH410" s="121"/>
      <c r="AI410" s="283"/>
      <c r="AJ410" s="121"/>
      <c r="AK410" s="121"/>
      <c r="AL410" s="121"/>
      <c r="AM410" s="284"/>
      <c r="AN410" s="285"/>
      <c r="AO410" s="286"/>
      <c r="AP410" s="284"/>
      <c r="AQ410" s="285"/>
      <c r="AR410" s="284"/>
      <c r="AS410" s="285"/>
      <c r="AT410" s="286"/>
      <c r="AU410" s="284"/>
      <c r="AV410" s="285"/>
      <c r="AW410" s="284"/>
      <c r="AX410" s="285"/>
      <c r="AY410" s="286"/>
      <c r="AZ410" s="284"/>
      <c r="BA410" s="285"/>
      <c r="BB410" s="121"/>
      <c r="BC410" s="121"/>
      <c r="BD410" s="121"/>
      <c r="BE410" s="121"/>
      <c r="BF410" s="121"/>
    </row>
    <row r="411" spans="1:58" ht="16.5" hidden="1" customHeight="1">
      <c r="A411" s="279"/>
      <c r="B411" s="280"/>
      <c r="C411" s="279"/>
      <c r="D411" s="279"/>
      <c r="E411" s="279"/>
      <c r="F411" s="121"/>
      <c r="G411" s="28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282"/>
      <c r="AH411" s="121"/>
      <c r="AI411" s="283"/>
      <c r="AJ411" s="121"/>
      <c r="AK411" s="121"/>
      <c r="AL411" s="121"/>
      <c r="AM411" s="284"/>
      <c r="AN411" s="285"/>
      <c r="AO411" s="286"/>
      <c r="AP411" s="284"/>
      <c r="AQ411" s="285"/>
      <c r="AR411" s="284"/>
      <c r="AS411" s="285"/>
      <c r="AT411" s="286"/>
      <c r="AU411" s="284"/>
      <c r="AV411" s="285"/>
      <c r="AW411" s="284"/>
      <c r="AX411" s="285"/>
      <c r="AY411" s="286"/>
      <c r="AZ411" s="284"/>
      <c r="BA411" s="285"/>
      <c r="BB411" s="121"/>
      <c r="BC411" s="121"/>
      <c r="BD411" s="121"/>
      <c r="BE411" s="121"/>
      <c r="BF411" s="121"/>
    </row>
    <row r="412" spans="1:58" ht="16.5" hidden="1" customHeight="1">
      <c r="A412" s="279"/>
      <c r="B412" s="280"/>
      <c r="C412" s="279"/>
      <c r="D412" s="279"/>
      <c r="E412" s="279"/>
      <c r="F412" s="121"/>
      <c r="G412" s="28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282"/>
      <c r="AH412" s="121"/>
      <c r="AI412" s="283"/>
      <c r="AJ412" s="121"/>
      <c r="AK412" s="121"/>
      <c r="AL412" s="121"/>
      <c r="AM412" s="284"/>
      <c r="AN412" s="285"/>
      <c r="AO412" s="286"/>
      <c r="AP412" s="284"/>
      <c r="AQ412" s="285"/>
      <c r="AR412" s="284"/>
      <c r="AS412" s="285"/>
      <c r="AT412" s="286"/>
      <c r="AU412" s="284"/>
      <c r="AV412" s="285"/>
      <c r="AW412" s="284"/>
      <c r="AX412" s="285"/>
      <c r="AY412" s="286"/>
      <c r="AZ412" s="284"/>
      <c r="BA412" s="285"/>
      <c r="BB412" s="121"/>
      <c r="BC412" s="121"/>
      <c r="BD412" s="121"/>
      <c r="BE412" s="121"/>
      <c r="BF412" s="121"/>
    </row>
    <row r="413" spans="1:58" ht="16.5" hidden="1" customHeight="1">
      <c r="A413" s="279"/>
      <c r="B413" s="280"/>
      <c r="C413" s="279"/>
      <c r="D413" s="279"/>
      <c r="E413" s="279"/>
      <c r="F413" s="121"/>
      <c r="G413" s="28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282"/>
      <c r="AH413" s="121"/>
      <c r="AI413" s="283"/>
      <c r="AJ413" s="121"/>
      <c r="AK413" s="121"/>
      <c r="AL413" s="121"/>
      <c r="AM413" s="284"/>
      <c r="AN413" s="285"/>
      <c r="AO413" s="286"/>
      <c r="AP413" s="284"/>
      <c r="AQ413" s="285"/>
      <c r="AR413" s="284"/>
      <c r="AS413" s="285"/>
      <c r="AT413" s="286"/>
      <c r="AU413" s="284"/>
      <c r="AV413" s="285"/>
      <c r="AW413" s="284"/>
      <c r="AX413" s="285"/>
      <c r="AY413" s="286"/>
      <c r="AZ413" s="284"/>
      <c r="BA413" s="285"/>
      <c r="BB413" s="121"/>
      <c r="BC413" s="121"/>
      <c r="BD413" s="121"/>
      <c r="BE413" s="121"/>
      <c r="BF413" s="121"/>
    </row>
    <row r="414" spans="1:58" ht="16.5" hidden="1" customHeight="1">
      <c r="A414" s="279"/>
      <c r="B414" s="280"/>
      <c r="C414" s="279"/>
      <c r="D414" s="279"/>
      <c r="E414" s="279"/>
      <c r="F414" s="121"/>
      <c r="G414" s="28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282"/>
      <c r="AH414" s="121"/>
      <c r="AI414" s="283"/>
      <c r="AJ414" s="121"/>
      <c r="AK414" s="121"/>
      <c r="AL414" s="121"/>
      <c r="AM414" s="284"/>
      <c r="AN414" s="285"/>
      <c r="AO414" s="286"/>
      <c r="AP414" s="284"/>
      <c r="AQ414" s="285"/>
      <c r="AR414" s="284"/>
      <c r="AS414" s="285"/>
      <c r="AT414" s="286"/>
      <c r="AU414" s="284"/>
      <c r="AV414" s="285"/>
      <c r="AW414" s="284"/>
      <c r="AX414" s="285"/>
      <c r="AY414" s="286"/>
      <c r="AZ414" s="284"/>
      <c r="BA414" s="285"/>
      <c r="BB414" s="121"/>
      <c r="BC414" s="121"/>
      <c r="BD414" s="121"/>
      <c r="BE414" s="121"/>
      <c r="BF414" s="121"/>
    </row>
    <row r="415" spans="1:58" ht="16.5" hidden="1" customHeight="1">
      <c r="A415" s="279"/>
      <c r="B415" s="280"/>
      <c r="C415" s="279"/>
      <c r="D415" s="279"/>
      <c r="E415" s="279"/>
      <c r="F415" s="121"/>
      <c r="G415" s="28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282"/>
      <c r="AH415" s="121"/>
      <c r="AI415" s="283"/>
      <c r="AJ415" s="121"/>
      <c r="AK415" s="121"/>
      <c r="AL415" s="121"/>
      <c r="AM415" s="284"/>
      <c r="AN415" s="285"/>
      <c r="AO415" s="286"/>
      <c r="AP415" s="284"/>
      <c r="AQ415" s="285"/>
      <c r="AR415" s="284"/>
      <c r="AS415" s="285"/>
      <c r="AT415" s="286"/>
      <c r="AU415" s="284"/>
      <c r="AV415" s="285"/>
      <c r="AW415" s="284"/>
      <c r="AX415" s="285"/>
      <c r="AY415" s="286"/>
      <c r="AZ415" s="284"/>
      <c r="BA415" s="285"/>
      <c r="BB415" s="121"/>
      <c r="BC415" s="121"/>
      <c r="BD415" s="121"/>
      <c r="BE415" s="121"/>
      <c r="BF415" s="121"/>
    </row>
    <row r="416" spans="1:58" ht="16.5" hidden="1" customHeight="1">
      <c r="A416" s="279"/>
      <c r="B416" s="280"/>
      <c r="C416" s="279"/>
      <c r="D416" s="279"/>
      <c r="E416" s="279"/>
      <c r="F416" s="121"/>
      <c r="G416" s="28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282"/>
      <c r="AH416" s="121"/>
      <c r="AI416" s="283"/>
      <c r="AJ416" s="121"/>
      <c r="AK416" s="121"/>
      <c r="AL416" s="121"/>
      <c r="AM416" s="284"/>
      <c r="AN416" s="285"/>
      <c r="AO416" s="286"/>
      <c r="AP416" s="284"/>
      <c r="AQ416" s="285"/>
      <c r="AR416" s="284"/>
      <c r="AS416" s="285"/>
      <c r="AT416" s="286"/>
      <c r="AU416" s="284"/>
      <c r="AV416" s="285"/>
      <c r="AW416" s="284"/>
      <c r="AX416" s="285"/>
      <c r="AY416" s="286"/>
      <c r="AZ416" s="284"/>
      <c r="BA416" s="285"/>
      <c r="BB416" s="121"/>
      <c r="BC416" s="121"/>
      <c r="BD416" s="121"/>
      <c r="BE416" s="121"/>
      <c r="BF416" s="121"/>
    </row>
    <row r="417" spans="1:58" ht="16.5" customHeight="1">
      <c r="A417" s="279"/>
      <c r="B417" s="280"/>
      <c r="C417" s="279"/>
      <c r="D417" s="279"/>
      <c r="E417" s="279"/>
      <c r="F417" s="121"/>
      <c r="G417" s="28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282"/>
      <c r="AH417" s="121"/>
      <c r="AI417" s="283"/>
      <c r="AJ417" s="121"/>
      <c r="AK417" s="121"/>
      <c r="AL417" s="121"/>
      <c r="AM417" s="284"/>
      <c r="AN417" s="285"/>
      <c r="AO417" s="286"/>
      <c r="AP417" s="284"/>
      <c r="AQ417" s="285"/>
      <c r="AR417" s="284"/>
      <c r="AS417" s="285"/>
      <c r="AT417" s="286"/>
      <c r="AU417" s="284"/>
      <c r="AV417" s="285"/>
      <c r="AW417" s="284"/>
      <c r="AX417" s="285"/>
      <c r="AY417" s="286"/>
      <c r="AZ417" s="284"/>
      <c r="BA417" s="285"/>
      <c r="BB417" s="121"/>
      <c r="BC417" s="121"/>
      <c r="BD417" s="121"/>
      <c r="BE417" s="121"/>
      <c r="BF417" s="121"/>
    </row>
    <row r="418" spans="1:58" ht="16.5" customHeight="1">
      <c r="A418" s="279"/>
      <c r="B418" s="280"/>
      <c r="C418" s="279"/>
      <c r="D418" s="279"/>
      <c r="E418" s="279"/>
      <c r="F418" s="121"/>
      <c r="G418" s="28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282"/>
      <c r="AH418" s="121"/>
      <c r="AI418" s="283"/>
      <c r="AJ418" s="121"/>
      <c r="AK418" s="121"/>
      <c r="AL418" s="121"/>
      <c r="AM418" s="284"/>
      <c r="AN418" s="285"/>
      <c r="AO418" s="286"/>
      <c r="AP418" s="284"/>
      <c r="AQ418" s="285"/>
      <c r="AR418" s="284"/>
      <c r="AS418" s="285"/>
      <c r="AT418" s="286"/>
      <c r="AU418" s="284"/>
      <c r="AV418" s="285"/>
      <c r="AW418" s="284"/>
      <c r="AX418" s="285"/>
      <c r="AY418" s="286"/>
      <c r="AZ418" s="284"/>
      <c r="BA418" s="285"/>
      <c r="BB418" s="121"/>
      <c r="BC418" s="121"/>
      <c r="BD418" s="121"/>
      <c r="BE418" s="121"/>
      <c r="BF418" s="121"/>
    </row>
    <row r="419" spans="1:58" ht="16.5" customHeight="1">
      <c r="A419" s="279"/>
      <c r="B419" s="280"/>
      <c r="C419" s="279"/>
      <c r="D419" s="279"/>
      <c r="E419" s="279"/>
      <c r="F419" s="121"/>
      <c r="G419" s="28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282"/>
      <c r="AH419" s="121"/>
      <c r="AI419" s="283"/>
      <c r="AJ419" s="121"/>
      <c r="AK419" s="121"/>
      <c r="AL419" s="121"/>
      <c r="AM419" s="284"/>
      <c r="AN419" s="285"/>
      <c r="AO419" s="286"/>
      <c r="AP419" s="284"/>
      <c r="AQ419" s="285"/>
      <c r="AR419" s="284"/>
      <c r="AS419" s="285"/>
      <c r="AT419" s="286"/>
      <c r="AU419" s="284"/>
      <c r="AV419" s="285"/>
      <c r="AW419" s="284"/>
      <c r="AX419" s="285"/>
      <c r="AY419" s="286"/>
      <c r="AZ419" s="284"/>
      <c r="BA419" s="285"/>
      <c r="BB419" s="121"/>
      <c r="BC419" s="121"/>
      <c r="BD419" s="121"/>
      <c r="BE419" s="121"/>
      <c r="BF419" s="121"/>
    </row>
    <row r="420" spans="1:58" ht="16.5" customHeight="1">
      <c r="A420" s="279"/>
      <c r="B420" s="280"/>
      <c r="C420" s="279"/>
      <c r="D420" s="279"/>
      <c r="E420" s="279"/>
      <c r="F420" s="121"/>
      <c r="G420" s="28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282"/>
      <c r="AH420" s="121"/>
      <c r="AI420" s="283"/>
      <c r="AJ420" s="121"/>
      <c r="AK420" s="121"/>
      <c r="AL420" s="121"/>
      <c r="AM420" s="284"/>
      <c r="AN420" s="285"/>
      <c r="AO420" s="286"/>
      <c r="AP420" s="284"/>
      <c r="AQ420" s="285"/>
      <c r="AR420" s="284"/>
      <c r="AS420" s="285"/>
      <c r="AT420" s="286"/>
      <c r="AU420" s="284"/>
      <c r="AV420" s="285"/>
      <c r="AW420" s="284"/>
      <c r="AX420" s="285"/>
      <c r="AY420" s="286"/>
      <c r="AZ420" s="284"/>
      <c r="BA420" s="285"/>
      <c r="BB420" s="121"/>
      <c r="BC420" s="121"/>
      <c r="BD420" s="121"/>
      <c r="BE420" s="121"/>
      <c r="BF420" s="121"/>
    </row>
    <row r="421" spans="1:58" ht="16.5" customHeight="1">
      <c r="A421" s="279"/>
      <c r="B421" s="280"/>
      <c r="C421" s="279"/>
      <c r="D421" s="279"/>
      <c r="E421" s="279"/>
      <c r="F421" s="121"/>
      <c r="G421" s="28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282"/>
      <c r="AH421" s="121"/>
      <c r="AI421" s="283"/>
      <c r="AJ421" s="121"/>
      <c r="AK421" s="121"/>
      <c r="AL421" s="121"/>
      <c r="AM421" s="284"/>
      <c r="AN421" s="285"/>
      <c r="AO421" s="286"/>
      <c r="AP421" s="284"/>
      <c r="AQ421" s="285"/>
      <c r="AR421" s="284"/>
      <c r="AS421" s="285"/>
      <c r="AT421" s="286"/>
      <c r="AU421" s="284"/>
      <c r="AV421" s="285"/>
      <c r="AW421" s="284"/>
      <c r="AX421" s="285"/>
      <c r="AY421" s="286"/>
      <c r="AZ421" s="284"/>
      <c r="BA421" s="285"/>
      <c r="BB421" s="121"/>
      <c r="BC421" s="121"/>
      <c r="BD421" s="121"/>
      <c r="BE421" s="121"/>
      <c r="BF421" s="121"/>
    </row>
    <row r="422" spans="1:58" ht="16.5" customHeight="1">
      <c r="A422" s="279"/>
      <c r="B422" s="280"/>
      <c r="C422" s="279"/>
      <c r="D422" s="279"/>
      <c r="E422" s="279"/>
      <c r="F422" s="121"/>
      <c r="G422" s="28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282"/>
      <c r="AH422" s="121"/>
      <c r="AI422" s="283"/>
      <c r="AJ422" s="121"/>
      <c r="AK422" s="121"/>
      <c r="AL422" s="121"/>
      <c r="AM422" s="284"/>
      <c r="AN422" s="285"/>
      <c r="AO422" s="286"/>
      <c r="AP422" s="284"/>
      <c r="AQ422" s="285"/>
      <c r="AR422" s="284"/>
      <c r="AS422" s="285"/>
      <c r="AT422" s="286"/>
      <c r="AU422" s="284"/>
      <c r="AV422" s="285"/>
      <c r="AW422" s="284"/>
      <c r="AX422" s="285"/>
      <c r="AY422" s="286"/>
      <c r="AZ422" s="284"/>
      <c r="BA422" s="285"/>
      <c r="BB422" s="121"/>
      <c r="BC422" s="121"/>
      <c r="BD422" s="121"/>
      <c r="BE422" s="121"/>
      <c r="BF422" s="121"/>
    </row>
    <row r="423" spans="1:58" ht="16.5" customHeight="1">
      <c r="A423" s="279"/>
      <c r="B423" s="280"/>
      <c r="C423" s="279"/>
      <c r="D423" s="279"/>
      <c r="E423" s="279"/>
      <c r="F423" s="121"/>
      <c r="G423" s="28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282"/>
      <c r="AH423" s="121"/>
      <c r="AI423" s="283"/>
      <c r="AJ423" s="121"/>
      <c r="AK423" s="121"/>
      <c r="AL423" s="121"/>
      <c r="AM423" s="284"/>
      <c r="AN423" s="285"/>
      <c r="AO423" s="286"/>
      <c r="AP423" s="284"/>
      <c r="AQ423" s="285"/>
      <c r="AR423" s="284"/>
      <c r="AS423" s="285"/>
      <c r="AT423" s="286"/>
      <c r="AU423" s="284"/>
      <c r="AV423" s="285"/>
      <c r="AW423" s="284"/>
      <c r="AX423" s="285"/>
      <c r="AY423" s="286"/>
      <c r="AZ423" s="284"/>
      <c r="BA423" s="285"/>
      <c r="BB423" s="121"/>
      <c r="BC423" s="121"/>
      <c r="BD423" s="121"/>
      <c r="BE423" s="121"/>
      <c r="BF423" s="121"/>
    </row>
    <row r="424" spans="1:58" ht="16.5" customHeight="1">
      <c r="A424" s="279"/>
      <c r="B424" s="280"/>
      <c r="C424" s="279"/>
      <c r="D424" s="279"/>
      <c r="E424" s="279"/>
      <c r="F424" s="121"/>
      <c r="G424" s="28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282"/>
      <c r="AH424" s="121"/>
      <c r="AI424" s="283"/>
      <c r="AJ424" s="121"/>
      <c r="AK424" s="121"/>
      <c r="AL424" s="121"/>
      <c r="AM424" s="284"/>
      <c r="AN424" s="285"/>
      <c r="AO424" s="286"/>
      <c r="AP424" s="284"/>
      <c r="AQ424" s="285"/>
      <c r="AR424" s="284"/>
      <c r="AS424" s="285"/>
      <c r="AT424" s="286"/>
      <c r="AU424" s="284"/>
      <c r="AV424" s="285"/>
      <c r="AW424" s="284"/>
      <c r="AX424" s="285"/>
      <c r="AY424" s="286"/>
      <c r="AZ424" s="284"/>
      <c r="BA424" s="285"/>
      <c r="BB424" s="121"/>
      <c r="BC424" s="121"/>
      <c r="BD424" s="121"/>
      <c r="BE424" s="121"/>
      <c r="BF424" s="121"/>
    </row>
    <row r="425" spans="1:58" ht="16.5" customHeight="1">
      <c r="A425" s="279"/>
      <c r="B425" s="280"/>
      <c r="C425" s="279"/>
      <c r="D425" s="279"/>
      <c r="E425" s="279"/>
      <c r="F425" s="121"/>
      <c r="G425" s="28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282"/>
      <c r="AH425" s="121"/>
      <c r="AI425" s="283"/>
      <c r="AJ425" s="121"/>
      <c r="AK425" s="121"/>
      <c r="AL425" s="121"/>
      <c r="AM425" s="284"/>
      <c r="AN425" s="285"/>
      <c r="AO425" s="286"/>
      <c r="AP425" s="284"/>
      <c r="AQ425" s="285"/>
      <c r="AR425" s="284"/>
      <c r="AS425" s="285"/>
      <c r="AT425" s="286"/>
      <c r="AU425" s="284"/>
      <c r="AV425" s="285"/>
      <c r="AW425" s="284"/>
      <c r="AX425" s="285"/>
      <c r="AY425" s="286"/>
      <c r="AZ425" s="284"/>
      <c r="BA425" s="285"/>
      <c r="BB425" s="121"/>
      <c r="BC425" s="121"/>
      <c r="BD425" s="121"/>
      <c r="BE425" s="121"/>
      <c r="BF425" s="121"/>
    </row>
    <row r="426" spans="1:58" ht="16.5" customHeight="1">
      <c r="A426" s="279"/>
      <c r="B426" s="280"/>
      <c r="C426" s="279"/>
      <c r="D426" s="279"/>
      <c r="E426" s="279"/>
      <c r="F426" s="121"/>
      <c r="G426" s="28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282"/>
      <c r="AH426" s="121"/>
      <c r="AI426" s="283"/>
      <c r="AJ426" s="121"/>
      <c r="AK426" s="121"/>
      <c r="AL426" s="121"/>
      <c r="AM426" s="284"/>
      <c r="AN426" s="285"/>
      <c r="AO426" s="286"/>
      <c r="AP426" s="284"/>
      <c r="AQ426" s="285"/>
      <c r="AR426" s="284"/>
      <c r="AS426" s="285"/>
      <c r="AT426" s="286"/>
      <c r="AU426" s="284"/>
      <c r="AV426" s="285"/>
      <c r="AW426" s="284"/>
      <c r="AX426" s="285"/>
      <c r="AY426" s="286"/>
      <c r="AZ426" s="284"/>
      <c r="BA426" s="285"/>
      <c r="BB426" s="121"/>
      <c r="BC426" s="121"/>
      <c r="BD426" s="121"/>
      <c r="BE426" s="121"/>
      <c r="BF426" s="121"/>
    </row>
    <row r="427" spans="1:58" ht="16.5" customHeight="1">
      <c r="A427" s="279"/>
      <c r="B427" s="280"/>
      <c r="C427" s="279"/>
      <c r="D427" s="279"/>
      <c r="E427" s="279"/>
      <c r="F427" s="121"/>
      <c r="G427" s="28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282"/>
      <c r="AH427" s="121"/>
      <c r="AI427" s="283"/>
      <c r="AJ427" s="121"/>
      <c r="AK427" s="121"/>
      <c r="AL427" s="121"/>
      <c r="AM427" s="284"/>
      <c r="AN427" s="285"/>
      <c r="AO427" s="286"/>
      <c r="AP427" s="284"/>
      <c r="AQ427" s="285"/>
      <c r="AR427" s="284"/>
      <c r="AS427" s="285"/>
      <c r="AT427" s="286"/>
      <c r="AU427" s="284"/>
      <c r="AV427" s="285"/>
      <c r="AW427" s="284"/>
      <c r="AX427" s="285"/>
      <c r="AY427" s="286"/>
      <c r="AZ427" s="284"/>
      <c r="BA427" s="285"/>
      <c r="BB427" s="121"/>
      <c r="BC427" s="121"/>
      <c r="BD427" s="121"/>
      <c r="BE427" s="121"/>
      <c r="BF427" s="121"/>
    </row>
    <row r="428" spans="1:58" ht="16.5" customHeight="1">
      <c r="A428" s="279"/>
      <c r="B428" s="280"/>
      <c r="C428" s="279"/>
      <c r="D428" s="279"/>
      <c r="E428" s="279"/>
      <c r="F428" s="121"/>
      <c r="G428" s="28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282"/>
      <c r="AH428" s="121"/>
      <c r="AI428" s="283"/>
      <c r="AJ428" s="121"/>
      <c r="AK428" s="121"/>
      <c r="AL428" s="121"/>
      <c r="AM428" s="284"/>
      <c r="AN428" s="285"/>
      <c r="AO428" s="286"/>
      <c r="AP428" s="284"/>
      <c r="AQ428" s="285"/>
      <c r="AR428" s="284"/>
      <c r="AS428" s="285"/>
      <c r="AT428" s="286"/>
      <c r="AU428" s="284"/>
      <c r="AV428" s="285"/>
      <c r="AW428" s="284"/>
      <c r="AX428" s="285"/>
      <c r="AY428" s="286"/>
      <c r="AZ428" s="284"/>
      <c r="BA428" s="285"/>
      <c r="BB428" s="121"/>
      <c r="BC428" s="121"/>
      <c r="BD428" s="121"/>
      <c r="BE428" s="121"/>
      <c r="BF428" s="121"/>
    </row>
    <row r="429" spans="1:58" ht="16.5" customHeight="1">
      <c r="A429" s="279"/>
      <c r="B429" s="280"/>
      <c r="C429" s="279"/>
      <c r="D429" s="279"/>
      <c r="E429" s="279"/>
      <c r="F429" s="121"/>
      <c r="G429" s="28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282"/>
      <c r="AH429" s="121"/>
      <c r="AI429" s="283"/>
      <c r="AJ429" s="121"/>
      <c r="AK429" s="121"/>
      <c r="AL429" s="121"/>
      <c r="AM429" s="284"/>
      <c r="AN429" s="285"/>
      <c r="AO429" s="286"/>
      <c r="AP429" s="284"/>
      <c r="AQ429" s="285"/>
      <c r="AR429" s="284"/>
      <c r="AS429" s="285"/>
      <c r="AT429" s="286"/>
      <c r="AU429" s="284"/>
      <c r="AV429" s="285"/>
      <c r="AW429" s="284"/>
      <c r="AX429" s="285"/>
      <c r="AY429" s="286"/>
      <c r="AZ429" s="284"/>
      <c r="BA429" s="285"/>
      <c r="BB429" s="121"/>
      <c r="BC429" s="121"/>
      <c r="BD429" s="121"/>
      <c r="BE429" s="121"/>
      <c r="BF429" s="121"/>
    </row>
    <row r="430" spans="1:58" ht="16.5" customHeight="1">
      <c r="A430" s="279"/>
      <c r="B430" s="280"/>
      <c r="C430" s="279"/>
      <c r="D430" s="279"/>
      <c r="E430" s="279"/>
      <c r="F430" s="121"/>
      <c r="G430" s="28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282"/>
      <c r="AH430" s="121"/>
      <c r="AI430" s="283"/>
      <c r="AJ430" s="121"/>
      <c r="AK430" s="121"/>
      <c r="AL430" s="121"/>
      <c r="AM430" s="284"/>
      <c r="AN430" s="285"/>
      <c r="AO430" s="286"/>
      <c r="AP430" s="284"/>
      <c r="AQ430" s="285"/>
      <c r="AR430" s="284"/>
      <c r="AS430" s="285"/>
      <c r="AT430" s="286"/>
      <c r="AU430" s="284"/>
      <c r="AV430" s="285"/>
      <c r="AW430" s="284"/>
      <c r="AX430" s="285"/>
      <c r="AY430" s="286"/>
      <c r="AZ430" s="284"/>
      <c r="BA430" s="285"/>
      <c r="BB430" s="121"/>
      <c r="BC430" s="121"/>
      <c r="BD430" s="121"/>
      <c r="BE430" s="121"/>
      <c r="BF430" s="121"/>
    </row>
    <row r="431" spans="1:58" ht="16.5" customHeight="1">
      <c r="A431" s="279"/>
      <c r="B431" s="280"/>
      <c r="C431" s="279"/>
      <c r="D431" s="279"/>
      <c r="E431" s="279"/>
      <c r="F431" s="121"/>
      <c r="G431" s="28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282"/>
      <c r="AH431" s="121"/>
      <c r="AI431" s="283"/>
      <c r="AJ431" s="121"/>
      <c r="AK431" s="121"/>
      <c r="AL431" s="121"/>
      <c r="AM431" s="284"/>
      <c r="AN431" s="285"/>
      <c r="AO431" s="286"/>
      <c r="AP431" s="284"/>
      <c r="AQ431" s="285"/>
      <c r="AR431" s="284"/>
      <c r="AS431" s="285"/>
      <c r="AT431" s="286"/>
      <c r="AU431" s="284"/>
      <c r="AV431" s="285"/>
      <c r="AW431" s="284"/>
      <c r="AX431" s="285"/>
      <c r="AY431" s="286"/>
      <c r="AZ431" s="284"/>
      <c r="BA431" s="285"/>
      <c r="BB431" s="121"/>
      <c r="BC431" s="121"/>
      <c r="BD431" s="121"/>
      <c r="BE431" s="121"/>
      <c r="BF431" s="121"/>
    </row>
    <row r="432" spans="1:58" ht="16.5" customHeight="1">
      <c r="A432" s="279"/>
      <c r="B432" s="280"/>
      <c r="C432" s="279"/>
      <c r="D432" s="279"/>
      <c r="E432" s="279"/>
      <c r="F432" s="121"/>
      <c r="G432" s="28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282"/>
      <c r="AH432" s="121"/>
      <c r="AI432" s="283"/>
      <c r="AJ432" s="121"/>
      <c r="AK432" s="121"/>
      <c r="AL432" s="121"/>
      <c r="AM432" s="284"/>
      <c r="AN432" s="285"/>
      <c r="AO432" s="286"/>
      <c r="AP432" s="284"/>
      <c r="AQ432" s="285"/>
      <c r="AR432" s="284"/>
      <c r="AS432" s="285"/>
      <c r="AT432" s="286"/>
      <c r="AU432" s="284"/>
      <c r="AV432" s="285"/>
      <c r="AW432" s="284"/>
      <c r="AX432" s="285"/>
      <c r="AY432" s="286"/>
      <c r="AZ432" s="284"/>
      <c r="BA432" s="285"/>
      <c r="BB432" s="121"/>
      <c r="BC432" s="121"/>
      <c r="BD432" s="121"/>
      <c r="BE432" s="121"/>
      <c r="BF432" s="121"/>
    </row>
    <row r="433" spans="1:58" ht="16.5" customHeight="1">
      <c r="A433" s="279"/>
      <c r="B433" s="280"/>
      <c r="C433" s="279"/>
      <c r="D433" s="279"/>
      <c r="E433" s="279"/>
      <c r="F433" s="121"/>
      <c r="G433" s="28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282"/>
      <c r="AH433" s="121"/>
      <c r="AI433" s="283"/>
      <c r="AJ433" s="121"/>
      <c r="AK433" s="121"/>
      <c r="AL433" s="121"/>
      <c r="AM433" s="284"/>
      <c r="AN433" s="285"/>
      <c r="AO433" s="286"/>
      <c r="AP433" s="284"/>
      <c r="AQ433" s="285"/>
      <c r="AR433" s="284"/>
      <c r="AS433" s="285"/>
      <c r="AT433" s="286"/>
      <c r="AU433" s="284"/>
      <c r="AV433" s="285"/>
      <c r="AW433" s="284"/>
      <c r="AX433" s="285"/>
      <c r="AY433" s="286"/>
      <c r="AZ433" s="284"/>
      <c r="BA433" s="285"/>
      <c r="BB433" s="121"/>
      <c r="BC433" s="121"/>
      <c r="BD433" s="121"/>
      <c r="BE433" s="121"/>
      <c r="BF433" s="121"/>
    </row>
    <row r="434" spans="1:58" ht="16.5" customHeight="1">
      <c r="A434" s="279"/>
      <c r="B434" s="280"/>
      <c r="C434" s="279"/>
      <c r="D434" s="279"/>
      <c r="E434" s="279"/>
      <c r="F434" s="121"/>
      <c r="G434" s="28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282"/>
      <c r="AH434" s="121"/>
      <c r="AI434" s="283"/>
      <c r="AJ434" s="121"/>
      <c r="AK434" s="121"/>
      <c r="AL434" s="121"/>
      <c r="AM434" s="284"/>
      <c r="AN434" s="285"/>
      <c r="AO434" s="286"/>
      <c r="AP434" s="284"/>
      <c r="AQ434" s="285"/>
      <c r="AR434" s="284"/>
      <c r="AS434" s="285"/>
      <c r="AT434" s="286"/>
      <c r="AU434" s="284"/>
      <c r="AV434" s="285"/>
      <c r="AW434" s="284"/>
      <c r="AX434" s="285"/>
      <c r="AY434" s="286"/>
      <c r="AZ434" s="284"/>
      <c r="BA434" s="285"/>
      <c r="BB434" s="121"/>
      <c r="BC434" s="121"/>
      <c r="BD434" s="121"/>
      <c r="BE434" s="121"/>
      <c r="BF434" s="121"/>
    </row>
    <row r="435" spans="1:58" ht="16.5" customHeight="1">
      <c r="A435" s="279"/>
      <c r="B435" s="280"/>
      <c r="C435" s="279"/>
      <c r="D435" s="279"/>
      <c r="E435" s="279"/>
      <c r="F435" s="121"/>
      <c r="G435" s="28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282"/>
      <c r="AH435" s="121"/>
      <c r="AI435" s="283"/>
      <c r="AJ435" s="121"/>
      <c r="AK435" s="121"/>
      <c r="AL435" s="121"/>
      <c r="AM435" s="284"/>
      <c r="AN435" s="285"/>
      <c r="AO435" s="286"/>
      <c r="AP435" s="284"/>
      <c r="AQ435" s="285"/>
      <c r="AR435" s="284"/>
      <c r="AS435" s="285"/>
      <c r="AT435" s="286"/>
      <c r="AU435" s="284"/>
      <c r="AV435" s="285"/>
      <c r="AW435" s="284"/>
      <c r="AX435" s="285"/>
      <c r="AY435" s="286"/>
      <c r="AZ435" s="284"/>
      <c r="BA435" s="285"/>
      <c r="BB435" s="121"/>
      <c r="BC435" s="121"/>
      <c r="BD435" s="121"/>
      <c r="BE435" s="121"/>
      <c r="BF435" s="121"/>
    </row>
    <row r="436" spans="1:58" ht="16.5" customHeight="1">
      <c r="A436" s="279"/>
      <c r="B436" s="280"/>
      <c r="C436" s="279"/>
      <c r="D436" s="279"/>
      <c r="E436" s="279"/>
      <c r="F436" s="121"/>
      <c r="G436" s="28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282"/>
      <c r="AH436" s="121"/>
      <c r="AI436" s="283"/>
      <c r="AJ436" s="121"/>
      <c r="AK436" s="121"/>
      <c r="AL436" s="121"/>
      <c r="AM436" s="284"/>
      <c r="AN436" s="285"/>
      <c r="AO436" s="286"/>
      <c r="AP436" s="284"/>
      <c r="AQ436" s="285"/>
      <c r="AR436" s="284"/>
      <c r="AS436" s="285"/>
      <c r="AT436" s="286"/>
      <c r="AU436" s="284"/>
      <c r="AV436" s="285"/>
      <c r="AW436" s="284"/>
      <c r="AX436" s="285"/>
      <c r="AY436" s="286"/>
      <c r="AZ436" s="284"/>
      <c r="BA436" s="285"/>
      <c r="BB436" s="121"/>
      <c r="BC436" s="121"/>
      <c r="BD436" s="121"/>
      <c r="BE436" s="121"/>
      <c r="BF436" s="121"/>
    </row>
    <row r="437" spans="1:58" ht="16.5" customHeight="1">
      <c r="A437" s="279"/>
      <c r="B437" s="280"/>
      <c r="C437" s="279"/>
      <c r="D437" s="279"/>
      <c r="E437" s="279"/>
      <c r="F437" s="121"/>
      <c r="G437" s="28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282"/>
      <c r="AH437" s="121"/>
      <c r="AI437" s="283"/>
      <c r="AJ437" s="121"/>
      <c r="AK437" s="121"/>
      <c r="AL437" s="121"/>
      <c r="AM437" s="284"/>
      <c r="AN437" s="285"/>
      <c r="AO437" s="286"/>
      <c r="AP437" s="284"/>
      <c r="AQ437" s="285"/>
      <c r="AR437" s="284"/>
      <c r="AS437" s="285"/>
      <c r="AT437" s="286"/>
      <c r="AU437" s="284"/>
      <c r="AV437" s="285"/>
      <c r="AW437" s="284"/>
      <c r="AX437" s="285"/>
      <c r="AY437" s="286"/>
      <c r="AZ437" s="284"/>
      <c r="BA437" s="285"/>
      <c r="BB437" s="121"/>
      <c r="BC437" s="121"/>
      <c r="BD437" s="121"/>
      <c r="BE437" s="121"/>
      <c r="BF437" s="121"/>
    </row>
    <row r="438" spans="1:58" ht="16.5" customHeight="1">
      <c r="A438" s="279"/>
      <c r="B438" s="280"/>
      <c r="C438" s="279"/>
      <c r="D438" s="279"/>
      <c r="E438" s="279"/>
      <c r="F438" s="121"/>
      <c r="G438" s="28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282"/>
      <c r="AH438" s="121"/>
      <c r="AI438" s="283"/>
      <c r="AJ438" s="121"/>
      <c r="AK438" s="121"/>
      <c r="AL438" s="121"/>
      <c r="AM438" s="284"/>
      <c r="AN438" s="285"/>
      <c r="AO438" s="286"/>
      <c r="AP438" s="284"/>
      <c r="AQ438" s="285"/>
      <c r="AR438" s="284"/>
      <c r="AS438" s="285"/>
      <c r="AT438" s="286"/>
      <c r="AU438" s="284"/>
      <c r="AV438" s="285"/>
      <c r="AW438" s="284"/>
      <c r="AX438" s="285"/>
      <c r="AY438" s="286"/>
      <c r="AZ438" s="284"/>
      <c r="BA438" s="285"/>
      <c r="BB438" s="121"/>
      <c r="BC438" s="121"/>
      <c r="BD438" s="121"/>
      <c r="BE438" s="121"/>
      <c r="BF438" s="121"/>
    </row>
    <row r="439" spans="1:58" ht="16.5" customHeight="1">
      <c r="A439" s="279"/>
      <c r="B439" s="280"/>
      <c r="C439" s="279"/>
      <c r="D439" s="279"/>
      <c r="E439" s="279"/>
      <c r="F439" s="121"/>
      <c r="G439" s="28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282"/>
      <c r="AH439" s="121"/>
      <c r="AI439" s="283"/>
      <c r="AJ439" s="121"/>
      <c r="AK439" s="121"/>
      <c r="AL439" s="121"/>
      <c r="AM439" s="284"/>
      <c r="AN439" s="285"/>
      <c r="AO439" s="286"/>
      <c r="AP439" s="284"/>
      <c r="AQ439" s="285"/>
      <c r="AR439" s="284"/>
      <c r="AS439" s="285"/>
      <c r="AT439" s="286"/>
      <c r="AU439" s="284"/>
      <c r="AV439" s="285"/>
      <c r="AW439" s="284"/>
      <c r="AX439" s="285"/>
      <c r="AY439" s="286"/>
      <c r="AZ439" s="284"/>
      <c r="BA439" s="285"/>
      <c r="BB439" s="121"/>
      <c r="BC439" s="121"/>
      <c r="BD439" s="121"/>
      <c r="BE439" s="121"/>
      <c r="BF439" s="121"/>
    </row>
    <row r="440" spans="1:58" ht="16.5" customHeight="1">
      <c r="A440" s="279"/>
      <c r="B440" s="280"/>
      <c r="C440" s="279"/>
      <c r="D440" s="279"/>
      <c r="E440" s="279"/>
      <c r="F440" s="121"/>
      <c r="G440" s="28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282"/>
      <c r="AH440" s="121"/>
      <c r="AI440" s="283"/>
      <c r="AJ440" s="121"/>
      <c r="AK440" s="121"/>
      <c r="AL440" s="121"/>
      <c r="AM440" s="284"/>
      <c r="AN440" s="285"/>
      <c r="AO440" s="286"/>
      <c r="AP440" s="284"/>
      <c r="AQ440" s="285"/>
      <c r="AR440" s="284"/>
      <c r="AS440" s="285"/>
      <c r="AT440" s="286"/>
      <c r="AU440" s="284"/>
      <c r="AV440" s="285"/>
      <c r="AW440" s="284"/>
      <c r="AX440" s="285"/>
      <c r="AY440" s="286"/>
      <c r="AZ440" s="284"/>
      <c r="BA440" s="285"/>
      <c r="BB440" s="121"/>
      <c r="BC440" s="121"/>
      <c r="BD440" s="121"/>
      <c r="BE440" s="121"/>
      <c r="BF440" s="121"/>
    </row>
    <row r="441" spans="1:58" ht="16.5" customHeight="1">
      <c r="A441" s="279"/>
      <c r="B441" s="280"/>
      <c r="C441" s="279"/>
      <c r="D441" s="279"/>
      <c r="E441" s="279"/>
      <c r="F441" s="121"/>
      <c r="G441" s="28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282"/>
      <c r="AH441" s="121"/>
      <c r="AI441" s="283"/>
      <c r="AJ441" s="121"/>
      <c r="AK441" s="121"/>
      <c r="AL441" s="121"/>
      <c r="AM441" s="284"/>
      <c r="AN441" s="285"/>
      <c r="AO441" s="286"/>
      <c r="AP441" s="284"/>
      <c r="AQ441" s="285"/>
      <c r="AR441" s="284"/>
      <c r="AS441" s="285"/>
      <c r="AT441" s="286"/>
      <c r="AU441" s="284"/>
      <c r="AV441" s="285"/>
      <c r="AW441" s="284"/>
      <c r="AX441" s="285"/>
      <c r="AY441" s="286"/>
      <c r="AZ441" s="284"/>
      <c r="BA441" s="285"/>
      <c r="BB441" s="121"/>
      <c r="BC441" s="121"/>
      <c r="BD441" s="121"/>
      <c r="BE441" s="121"/>
      <c r="BF441" s="121"/>
    </row>
    <row r="442" spans="1:58" ht="16.5" customHeight="1">
      <c r="A442" s="279"/>
      <c r="B442" s="280"/>
      <c r="C442" s="279"/>
      <c r="D442" s="279"/>
      <c r="E442" s="279"/>
      <c r="F442" s="121"/>
      <c r="G442" s="28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282"/>
      <c r="AH442" s="121"/>
      <c r="AI442" s="283"/>
      <c r="AJ442" s="121"/>
      <c r="AK442" s="121"/>
      <c r="AL442" s="121"/>
      <c r="AM442" s="284"/>
      <c r="AN442" s="285"/>
      <c r="AO442" s="286"/>
      <c r="AP442" s="284"/>
      <c r="AQ442" s="285"/>
      <c r="AR442" s="284"/>
      <c r="AS442" s="285"/>
      <c r="AT442" s="286"/>
      <c r="AU442" s="284"/>
      <c r="AV442" s="285"/>
      <c r="AW442" s="284"/>
      <c r="AX442" s="285"/>
      <c r="AY442" s="286"/>
      <c r="AZ442" s="284"/>
      <c r="BA442" s="285"/>
      <c r="BB442" s="121"/>
      <c r="BC442" s="121"/>
      <c r="BD442" s="121"/>
      <c r="BE442" s="121"/>
      <c r="BF442" s="121"/>
    </row>
    <row r="443" spans="1:58" ht="16.5" customHeight="1">
      <c r="A443" s="279"/>
      <c r="B443" s="280"/>
      <c r="C443" s="279"/>
      <c r="D443" s="279"/>
      <c r="E443" s="279"/>
      <c r="F443" s="121"/>
      <c r="G443" s="28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282"/>
      <c r="AH443" s="121"/>
      <c r="AI443" s="283"/>
      <c r="AJ443" s="121"/>
      <c r="AK443" s="121"/>
      <c r="AL443" s="121"/>
      <c r="AM443" s="284"/>
      <c r="AN443" s="285"/>
      <c r="AO443" s="286"/>
      <c r="AP443" s="284"/>
      <c r="AQ443" s="285"/>
      <c r="AR443" s="284"/>
      <c r="AS443" s="285"/>
      <c r="AT443" s="286"/>
      <c r="AU443" s="284"/>
      <c r="AV443" s="285"/>
      <c r="AW443" s="284"/>
      <c r="AX443" s="285"/>
      <c r="AY443" s="286"/>
      <c r="AZ443" s="284"/>
      <c r="BA443" s="285"/>
      <c r="BB443" s="121"/>
      <c r="BC443" s="121"/>
      <c r="BD443" s="121"/>
      <c r="BE443" s="121"/>
      <c r="BF443" s="121"/>
    </row>
    <row r="444" spans="1:58" ht="16.5" customHeight="1">
      <c r="A444" s="279"/>
      <c r="B444" s="280"/>
      <c r="C444" s="279"/>
      <c r="D444" s="279"/>
      <c r="E444" s="279"/>
      <c r="F444" s="121"/>
      <c r="G444" s="28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282"/>
      <c r="AH444" s="121"/>
      <c r="AI444" s="283"/>
      <c r="AJ444" s="121"/>
      <c r="AK444" s="121"/>
      <c r="AL444" s="121"/>
      <c r="AM444" s="284"/>
      <c r="AN444" s="285"/>
      <c r="AO444" s="286"/>
      <c r="AP444" s="284"/>
      <c r="AQ444" s="285"/>
      <c r="AR444" s="284"/>
      <c r="AS444" s="285"/>
      <c r="AT444" s="286"/>
      <c r="AU444" s="284"/>
      <c r="AV444" s="285"/>
      <c r="AW444" s="284"/>
      <c r="AX444" s="285"/>
      <c r="AY444" s="286"/>
      <c r="AZ444" s="284"/>
      <c r="BA444" s="285"/>
      <c r="BB444" s="121"/>
      <c r="BC444" s="121"/>
      <c r="BD444" s="121"/>
      <c r="BE444" s="121"/>
      <c r="BF444" s="121"/>
    </row>
    <row r="445" spans="1:58" ht="16.5" customHeight="1">
      <c r="A445" s="279"/>
      <c r="B445" s="280"/>
      <c r="C445" s="279"/>
      <c r="D445" s="279"/>
      <c r="E445" s="279"/>
      <c r="F445" s="121"/>
      <c r="G445" s="28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282"/>
      <c r="AH445" s="121"/>
      <c r="AI445" s="283"/>
      <c r="AJ445" s="121"/>
      <c r="AK445" s="121"/>
      <c r="AL445" s="121"/>
      <c r="AM445" s="284"/>
      <c r="AN445" s="285"/>
      <c r="AO445" s="286"/>
      <c r="AP445" s="284"/>
      <c r="AQ445" s="285"/>
      <c r="AR445" s="284"/>
      <c r="AS445" s="285"/>
      <c r="AT445" s="286"/>
      <c r="AU445" s="284"/>
      <c r="AV445" s="285"/>
      <c r="AW445" s="284"/>
      <c r="AX445" s="285"/>
      <c r="AY445" s="286"/>
      <c r="AZ445" s="284"/>
      <c r="BA445" s="285"/>
      <c r="BB445" s="121"/>
      <c r="BC445" s="121"/>
      <c r="BD445" s="121"/>
      <c r="BE445" s="121"/>
      <c r="BF445" s="121"/>
    </row>
    <row r="446" spans="1:58" ht="16.5" customHeight="1">
      <c r="A446" s="279"/>
      <c r="B446" s="280"/>
      <c r="C446" s="279"/>
      <c r="D446" s="279"/>
      <c r="E446" s="279"/>
      <c r="F446" s="121"/>
      <c r="G446" s="28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282"/>
      <c r="AH446" s="121"/>
      <c r="AI446" s="283"/>
      <c r="AJ446" s="121"/>
      <c r="AK446" s="121"/>
      <c r="AL446" s="121"/>
      <c r="AM446" s="284"/>
      <c r="AN446" s="285"/>
      <c r="AO446" s="286"/>
      <c r="AP446" s="284"/>
      <c r="AQ446" s="285"/>
      <c r="AR446" s="284"/>
      <c r="AS446" s="285"/>
      <c r="AT446" s="286"/>
      <c r="AU446" s="284"/>
      <c r="AV446" s="285"/>
      <c r="AW446" s="284"/>
      <c r="AX446" s="285"/>
      <c r="AY446" s="286"/>
      <c r="AZ446" s="284"/>
      <c r="BA446" s="285"/>
      <c r="BB446" s="121"/>
      <c r="BC446" s="121"/>
      <c r="BD446" s="121"/>
      <c r="BE446" s="121"/>
      <c r="BF446" s="121"/>
    </row>
    <row r="447" spans="1:58" ht="16.5" customHeight="1">
      <c r="A447" s="279"/>
      <c r="B447" s="280"/>
      <c r="C447" s="279"/>
      <c r="D447" s="279"/>
      <c r="E447" s="279"/>
      <c r="F447" s="121"/>
      <c r="G447" s="28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282"/>
      <c r="AH447" s="121"/>
      <c r="AI447" s="283"/>
      <c r="AJ447" s="121"/>
      <c r="AK447" s="121"/>
      <c r="AL447" s="121"/>
      <c r="AM447" s="284"/>
      <c r="AN447" s="285"/>
      <c r="AO447" s="286"/>
      <c r="AP447" s="284"/>
      <c r="AQ447" s="285"/>
      <c r="AR447" s="284"/>
      <c r="AS447" s="285"/>
      <c r="AT447" s="286"/>
      <c r="AU447" s="284"/>
      <c r="AV447" s="285"/>
      <c r="AW447" s="284"/>
      <c r="AX447" s="285"/>
      <c r="AY447" s="286"/>
      <c r="AZ447" s="284"/>
      <c r="BA447" s="285"/>
      <c r="BB447" s="121"/>
      <c r="BC447" s="121"/>
      <c r="BD447" s="121"/>
      <c r="BE447" s="121"/>
      <c r="BF447" s="121"/>
    </row>
    <row r="448" spans="1:58" ht="16.5" customHeight="1">
      <c r="A448" s="279"/>
      <c r="B448" s="280"/>
      <c r="C448" s="279"/>
      <c r="D448" s="279"/>
      <c r="E448" s="279"/>
      <c r="F448" s="121"/>
      <c r="G448" s="28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282"/>
      <c r="AH448" s="121"/>
      <c r="AI448" s="283"/>
      <c r="AJ448" s="121"/>
      <c r="AK448" s="121"/>
      <c r="AL448" s="121"/>
      <c r="AM448" s="284"/>
      <c r="AN448" s="285"/>
      <c r="AO448" s="286"/>
      <c r="AP448" s="284"/>
      <c r="AQ448" s="285"/>
      <c r="AR448" s="284"/>
      <c r="AS448" s="285"/>
      <c r="AT448" s="286"/>
      <c r="AU448" s="284"/>
      <c r="AV448" s="285"/>
      <c r="AW448" s="284"/>
      <c r="AX448" s="285"/>
      <c r="AY448" s="286"/>
      <c r="AZ448" s="284"/>
      <c r="BA448" s="285"/>
      <c r="BB448" s="121"/>
      <c r="BC448" s="121"/>
      <c r="BD448" s="121"/>
      <c r="BE448" s="121"/>
      <c r="BF448" s="121"/>
    </row>
    <row r="449" spans="1:58" ht="16.5" customHeight="1">
      <c r="A449" s="279"/>
      <c r="B449" s="280"/>
      <c r="C449" s="279"/>
      <c r="D449" s="279"/>
      <c r="E449" s="279"/>
      <c r="F449" s="121"/>
      <c r="G449" s="28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282"/>
      <c r="AH449" s="121"/>
      <c r="AI449" s="283"/>
      <c r="AJ449" s="121"/>
      <c r="AK449" s="121"/>
      <c r="AL449" s="121"/>
      <c r="AM449" s="284"/>
      <c r="AN449" s="285"/>
      <c r="AO449" s="286"/>
      <c r="AP449" s="284"/>
      <c r="AQ449" s="285"/>
      <c r="AR449" s="284"/>
      <c r="AS449" s="285"/>
      <c r="AT449" s="286"/>
      <c r="AU449" s="284"/>
      <c r="AV449" s="285"/>
      <c r="AW449" s="284"/>
      <c r="AX449" s="285"/>
      <c r="AY449" s="286"/>
      <c r="AZ449" s="284"/>
      <c r="BA449" s="285"/>
      <c r="BB449" s="121"/>
      <c r="BC449" s="121"/>
      <c r="BD449" s="121"/>
      <c r="BE449" s="121"/>
      <c r="BF449" s="121"/>
    </row>
    <row r="450" spans="1:58" ht="16.5" customHeight="1">
      <c r="A450" s="279"/>
      <c r="B450" s="280"/>
      <c r="C450" s="279"/>
      <c r="D450" s="279"/>
      <c r="E450" s="279"/>
      <c r="F450" s="121"/>
      <c r="G450" s="28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282"/>
      <c r="AH450" s="121"/>
      <c r="AI450" s="283"/>
      <c r="AJ450" s="121"/>
      <c r="AK450" s="121"/>
      <c r="AL450" s="121"/>
      <c r="AM450" s="284"/>
      <c r="AN450" s="285"/>
      <c r="AO450" s="286"/>
      <c r="AP450" s="284"/>
      <c r="AQ450" s="285"/>
      <c r="AR450" s="284"/>
      <c r="AS450" s="285"/>
      <c r="AT450" s="286"/>
      <c r="AU450" s="284"/>
      <c r="AV450" s="285"/>
      <c r="AW450" s="284"/>
      <c r="AX450" s="285"/>
      <c r="AY450" s="286"/>
      <c r="AZ450" s="284"/>
      <c r="BA450" s="285"/>
      <c r="BB450" s="121"/>
      <c r="BC450" s="121"/>
      <c r="BD450" s="121"/>
      <c r="BE450" s="121"/>
      <c r="BF450" s="121"/>
    </row>
    <row r="451" spans="1:58" ht="16.5" customHeight="1">
      <c r="A451" s="279"/>
      <c r="B451" s="280"/>
      <c r="C451" s="279"/>
      <c r="D451" s="279"/>
      <c r="E451" s="279"/>
      <c r="F451" s="121"/>
      <c r="G451" s="28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282"/>
      <c r="AH451" s="121"/>
      <c r="AI451" s="283"/>
      <c r="AJ451" s="121"/>
      <c r="AK451" s="121"/>
      <c r="AL451" s="121"/>
      <c r="AM451" s="284"/>
      <c r="AN451" s="285"/>
      <c r="AO451" s="286"/>
      <c r="AP451" s="284"/>
      <c r="AQ451" s="285"/>
      <c r="AR451" s="284"/>
      <c r="AS451" s="285"/>
      <c r="AT451" s="286"/>
      <c r="AU451" s="284"/>
      <c r="AV451" s="285"/>
      <c r="AW451" s="284"/>
      <c r="AX451" s="285"/>
      <c r="AY451" s="286"/>
      <c r="AZ451" s="284"/>
      <c r="BA451" s="285"/>
      <c r="BB451" s="121"/>
      <c r="BC451" s="121"/>
      <c r="BD451" s="121"/>
      <c r="BE451" s="121"/>
      <c r="BF451" s="121"/>
    </row>
    <row r="452" spans="1:58" ht="16.5" customHeight="1">
      <c r="A452" s="279"/>
      <c r="B452" s="280"/>
      <c r="C452" s="279"/>
      <c r="D452" s="279"/>
      <c r="E452" s="279"/>
      <c r="F452" s="121"/>
      <c r="G452" s="28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282"/>
      <c r="AH452" s="121"/>
      <c r="AI452" s="283"/>
      <c r="AJ452" s="121"/>
      <c r="AK452" s="121"/>
      <c r="AL452" s="121"/>
      <c r="AM452" s="284"/>
      <c r="AN452" s="285"/>
      <c r="AO452" s="286"/>
      <c r="AP452" s="284"/>
      <c r="AQ452" s="285"/>
      <c r="AR452" s="284"/>
      <c r="AS452" s="285"/>
      <c r="AT452" s="286"/>
      <c r="AU452" s="284"/>
      <c r="AV452" s="285"/>
      <c r="AW452" s="284"/>
      <c r="AX452" s="285"/>
      <c r="AY452" s="286"/>
      <c r="AZ452" s="284"/>
      <c r="BA452" s="285"/>
      <c r="BB452" s="121"/>
      <c r="BC452" s="121"/>
      <c r="BD452" s="121"/>
      <c r="BE452" s="121"/>
      <c r="BF452" s="121"/>
    </row>
    <row r="453" spans="1:58" ht="16.5" customHeight="1">
      <c r="A453" s="279"/>
      <c r="B453" s="280"/>
      <c r="C453" s="279"/>
      <c r="D453" s="279"/>
      <c r="E453" s="279"/>
      <c r="F453" s="121"/>
      <c r="G453" s="28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282"/>
      <c r="AH453" s="121"/>
      <c r="AI453" s="283"/>
      <c r="AJ453" s="121"/>
      <c r="AK453" s="121"/>
      <c r="AL453" s="121"/>
      <c r="AM453" s="284"/>
      <c r="AN453" s="285"/>
      <c r="AO453" s="286"/>
      <c r="AP453" s="284"/>
      <c r="AQ453" s="285"/>
      <c r="AR453" s="284"/>
      <c r="AS453" s="285"/>
      <c r="AT453" s="286"/>
      <c r="AU453" s="284"/>
      <c r="AV453" s="285"/>
      <c r="AW453" s="284"/>
      <c r="AX453" s="285"/>
      <c r="AY453" s="286"/>
      <c r="AZ453" s="284"/>
      <c r="BA453" s="285"/>
      <c r="BB453" s="121"/>
      <c r="BC453" s="121"/>
      <c r="BD453" s="121"/>
      <c r="BE453" s="121"/>
      <c r="BF453" s="121"/>
    </row>
    <row r="454" spans="1:58" ht="16.5" customHeight="1">
      <c r="A454" s="279"/>
      <c r="B454" s="280"/>
      <c r="C454" s="279"/>
      <c r="D454" s="279"/>
      <c r="E454" s="279"/>
      <c r="F454" s="121"/>
      <c r="G454" s="28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282"/>
      <c r="AH454" s="121"/>
      <c r="AI454" s="283"/>
      <c r="AJ454" s="121"/>
      <c r="AK454" s="121"/>
      <c r="AL454" s="121"/>
      <c r="AM454" s="284"/>
      <c r="AN454" s="285"/>
      <c r="AO454" s="286"/>
      <c r="AP454" s="284"/>
      <c r="AQ454" s="285"/>
      <c r="AR454" s="284"/>
      <c r="AS454" s="285"/>
      <c r="AT454" s="286"/>
      <c r="AU454" s="284"/>
      <c r="AV454" s="285"/>
      <c r="AW454" s="284"/>
      <c r="AX454" s="285"/>
      <c r="AY454" s="286"/>
      <c r="AZ454" s="284"/>
      <c r="BA454" s="285"/>
      <c r="BB454" s="121"/>
      <c r="BC454" s="121"/>
      <c r="BD454" s="121"/>
      <c r="BE454" s="121"/>
      <c r="BF454" s="121"/>
    </row>
    <row r="455" spans="1:58" ht="16.5" customHeight="1">
      <c r="A455" s="279"/>
      <c r="B455" s="280"/>
      <c r="C455" s="279"/>
      <c r="D455" s="279"/>
      <c r="E455" s="279"/>
      <c r="F455" s="121"/>
      <c r="G455" s="28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282"/>
      <c r="AH455" s="121"/>
      <c r="AI455" s="283"/>
      <c r="AJ455" s="121"/>
      <c r="AK455" s="121"/>
      <c r="AL455" s="121"/>
      <c r="AM455" s="284"/>
      <c r="AN455" s="285"/>
      <c r="AO455" s="286"/>
      <c r="AP455" s="284"/>
      <c r="AQ455" s="285"/>
      <c r="AR455" s="284"/>
      <c r="AS455" s="285"/>
      <c r="AT455" s="286"/>
      <c r="AU455" s="284"/>
      <c r="AV455" s="285"/>
      <c r="AW455" s="284"/>
      <c r="AX455" s="285"/>
      <c r="AY455" s="286"/>
      <c r="AZ455" s="284"/>
      <c r="BA455" s="285"/>
      <c r="BB455" s="121"/>
      <c r="BC455" s="121"/>
      <c r="BD455" s="121"/>
      <c r="BE455" s="121"/>
      <c r="BF455" s="121"/>
    </row>
    <row r="456" spans="1:58" ht="16.5" customHeight="1">
      <c r="A456" s="279"/>
      <c r="B456" s="280"/>
      <c r="C456" s="279"/>
      <c r="D456" s="279"/>
      <c r="E456" s="279"/>
      <c r="F456" s="121"/>
      <c r="G456" s="28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282"/>
      <c r="AH456" s="121"/>
      <c r="AI456" s="283"/>
      <c r="AJ456" s="121"/>
      <c r="AK456" s="121"/>
      <c r="AL456" s="121"/>
      <c r="AM456" s="284"/>
      <c r="AN456" s="285"/>
      <c r="AO456" s="286"/>
      <c r="AP456" s="284"/>
      <c r="AQ456" s="285"/>
      <c r="AR456" s="284"/>
      <c r="AS456" s="285"/>
      <c r="AT456" s="286"/>
      <c r="AU456" s="284"/>
      <c r="AV456" s="285"/>
      <c r="AW456" s="284"/>
      <c r="AX456" s="285"/>
      <c r="AY456" s="286"/>
      <c r="AZ456" s="284"/>
      <c r="BA456" s="285"/>
      <c r="BB456" s="121"/>
      <c r="BC456" s="121"/>
      <c r="BD456" s="121"/>
      <c r="BE456" s="121"/>
      <c r="BF456" s="121"/>
    </row>
    <row r="457" spans="1:58" ht="16.5" customHeight="1">
      <c r="A457" s="279"/>
      <c r="B457" s="280"/>
      <c r="C457" s="279"/>
      <c r="D457" s="279"/>
      <c r="E457" s="279"/>
      <c r="F457" s="121"/>
      <c r="G457" s="28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282"/>
      <c r="AH457" s="121"/>
      <c r="AI457" s="283"/>
      <c r="AJ457" s="121"/>
      <c r="AK457" s="121"/>
      <c r="AL457" s="121"/>
      <c r="AM457" s="284"/>
      <c r="AN457" s="285"/>
      <c r="AO457" s="286"/>
      <c r="AP457" s="284"/>
      <c r="AQ457" s="285"/>
      <c r="AR457" s="284"/>
      <c r="AS457" s="285"/>
      <c r="AT457" s="286"/>
      <c r="AU457" s="284"/>
      <c r="AV457" s="285"/>
      <c r="AW457" s="284"/>
      <c r="AX457" s="285"/>
      <c r="AY457" s="286"/>
      <c r="AZ457" s="284"/>
      <c r="BA457" s="285"/>
      <c r="BB457" s="121"/>
      <c r="BC457" s="121"/>
      <c r="BD457" s="121"/>
      <c r="BE457" s="121"/>
      <c r="BF457" s="121"/>
    </row>
    <row r="458" spans="1:58" ht="16.5" customHeight="1">
      <c r="A458" s="279"/>
      <c r="B458" s="280"/>
      <c r="C458" s="279"/>
      <c r="D458" s="279"/>
      <c r="E458" s="279"/>
      <c r="F458" s="121"/>
      <c r="G458" s="28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282"/>
      <c r="AH458" s="121"/>
      <c r="AI458" s="283"/>
      <c r="AJ458" s="121"/>
      <c r="AK458" s="121"/>
      <c r="AL458" s="121"/>
      <c r="AM458" s="284"/>
      <c r="AN458" s="285"/>
      <c r="AO458" s="286"/>
      <c r="AP458" s="284"/>
      <c r="AQ458" s="285"/>
      <c r="AR458" s="284"/>
      <c r="AS458" s="285"/>
      <c r="AT458" s="286"/>
      <c r="AU458" s="284"/>
      <c r="AV458" s="285"/>
      <c r="AW458" s="284"/>
      <c r="AX458" s="285"/>
      <c r="AY458" s="286"/>
      <c r="AZ458" s="284"/>
      <c r="BA458" s="285"/>
      <c r="BB458" s="121"/>
      <c r="BC458" s="121"/>
      <c r="BD458" s="121"/>
      <c r="BE458" s="121"/>
      <c r="BF458" s="121"/>
    </row>
    <row r="459" spans="1:58" ht="16.5" customHeight="1">
      <c r="A459" s="279"/>
      <c r="B459" s="280"/>
      <c r="C459" s="279"/>
      <c r="D459" s="279"/>
      <c r="E459" s="279"/>
      <c r="F459" s="121"/>
      <c r="G459" s="28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282"/>
      <c r="AH459" s="121"/>
      <c r="AI459" s="283"/>
      <c r="AJ459" s="121"/>
      <c r="AK459" s="121"/>
      <c r="AL459" s="121"/>
      <c r="AM459" s="284"/>
      <c r="AN459" s="285"/>
      <c r="AO459" s="286"/>
      <c r="AP459" s="284"/>
      <c r="AQ459" s="285"/>
      <c r="AR459" s="284"/>
      <c r="AS459" s="285"/>
      <c r="AT459" s="286"/>
      <c r="AU459" s="284"/>
      <c r="AV459" s="285"/>
      <c r="AW459" s="284"/>
      <c r="AX459" s="285"/>
      <c r="AY459" s="286"/>
      <c r="AZ459" s="284"/>
      <c r="BA459" s="285"/>
      <c r="BB459" s="121"/>
      <c r="BC459" s="121"/>
      <c r="BD459" s="121"/>
      <c r="BE459" s="121"/>
      <c r="BF459" s="121"/>
    </row>
    <row r="460" spans="1:58" ht="16.5" customHeight="1">
      <c r="A460" s="279"/>
      <c r="B460" s="280"/>
      <c r="C460" s="279"/>
      <c r="D460" s="279"/>
      <c r="E460" s="279"/>
      <c r="F460" s="121"/>
      <c r="G460" s="28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282"/>
      <c r="AH460" s="121"/>
      <c r="AI460" s="283"/>
      <c r="AJ460" s="121"/>
      <c r="AK460" s="121"/>
      <c r="AL460" s="121"/>
      <c r="AM460" s="284"/>
      <c r="AN460" s="285"/>
      <c r="AO460" s="286"/>
      <c r="AP460" s="284"/>
      <c r="AQ460" s="285"/>
      <c r="AR460" s="284"/>
      <c r="AS460" s="285"/>
      <c r="AT460" s="286"/>
      <c r="AU460" s="284"/>
      <c r="AV460" s="285"/>
      <c r="AW460" s="284"/>
      <c r="AX460" s="285"/>
      <c r="AY460" s="286"/>
      <c r="AZ460" s="284"/>
      <c r="BA460" s="285"/>
      <c r="BB460" s="121"/>
      <c r="BC460" s="121"/>
      <c r="BD460" s="121"/>
      <c r="BE460" s="121"/>
      <c r="BF460" s="121"/>
    </row>
    <row r="461" spans="1:58" ht="16.5" customHeight="1">
      <c r="A461" s="279"/>
      <c r="B461" s="280"/>
      <c r="C461" s="279"/>
      <c r="D461" s="279"/>
      <c r="E461" s="279"/>
      <c r="F461" s="121"/>
      <c r="G461" s="28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282"/>
      <c r="AH461" s="121"/>
      <c r="AI461" s="283"/>
      <c r="AJ461" s="121"/>
      <c r="AK461" s="121"/>
      <c r="AL461" s="121"/>
      <c r="AM461" s="284"/>
      <c r="AN461" s="285"/>
      <c r="AO461" s="286"/>
      <c r="AP461" s="284"/>
      <c r="AQ461" s="285"/>
      <c r="AR461" s="284"/>
      <c r="AS461" s="285"/>
      <c r="AT461" s="286"/>
      <c r="AU461" s="284"/>
      <c r="AV461" s="285"/>
      <c r="AW461" s="284"/>
      <c r="AX461" s="285"/>
      <c r="AY461" s="286"/>
      <c r="AZ461" s="284"/>
      <c r="BA461" s="285"/>
      <c r="BB461" s="121"/>
      <c r="BC461" s="121"/>
      <c r="BD461" s="121"/>
      <c r="BE461" s="121"/>
      <c r="BF461" s="121"/>
    </row>
    <row r="462" spans="1:58" ht="16.5" customHeight="1">
      <c r="A462" s="279"/>
      <c r="B462" s="280"/>
      <c r="C462" s="279"/>
      <c r="D462" s="279"/>
      <c r="E462" s="279"/>
      <c r="F462" s="121"/>
      <c r="G462" s="28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282"/>
      <c r="AH462" s="121"/>
      <c r="AI462" s="283"/>
      <c r="AJ462" s="121"/>
      <c r="AK462" s="121"/>
      <c r="AL462" s="121"/>
      <c r="AM462" s="284"/>
      <c r="AN462" s="285"/>
      <c r="AO462" s="286"/>
      <c r="AP462" s="284"/>
      <c r="AQ462" s="285"/>
      <c r="AR462" s="284"/>
      <c r="AS462" s="285"/>
      <c r="AT462" s="286"/>
      <c r="AU462" s="284"/>
      <c r="AV462" s="285"/>
      <c r="AW462" s="284"/>
      <c r="AX462" s="285"/>
      <c r="AY462" s="286"/>
      <c r="AZ462" s="284"/>
      <c r="BA462" s="285"/>
      <c r="BB462" s="121"/>
      <c r="BC462" s="121"/>
      <c r="BD462" s="121"/>
      <c r="BE462" s="121"/>
      <c r="BF462" s="121"/>
    </row>
    <row r="463" spans="1:58" ht="16.5" customHeight="1">
      <c r="A463" s="279"/>
      <c r="B463" s="280"/>
      <c r="C463" s="279"/>
      <c r="D463" s="279"/>
      <c r="E463" s="279"/>
      <c r="F463" s="121"/>
      <c r="G463" s="28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282"/>
      <c r="AH463" s="121"/>
      <c r="AI463" s="283"/>
      <c r="AJ463" s="121"/>
      <c r="AK463" s="121"/>
      <c r="AL463" s="121"/>
      <c r="AM463" s="284"/>
      <c r="AN463" s="285"/>
      <c r="AO463" s="286"/>
      <c r="AP463" s="284"/>
      <c r="AQ463" s="285"/>
      <c r="AR463" s="284"/>
      <c r="AS463" s="285"/>
      <c r="AT463" s="286"/>
      <c r="AU463" s="284"/>
      <c r="AV463" s="285"/>
      <c r="AW463" s="284"/>
      <c r="AX463" s="285"/>
      <c r="AY463" s="286"/>
      <c r="AZ463" s="284"/>
      <c r="BA463" s="285"/>
      <c r="BB463" s="121"/>
      <c r="BC463" s="121"/>
      <c r="BD463" s="121"/>
      <c r="BE463" s="121"/>
      <c r="BF463" s="121"/>
    </row>
    <row r="464" spans="1:58" ht="16.5" customHeight="1">
      <c r="A464" s="279"/>
      <c r="B464" s="280"/>
      <c r="C464" s="279"/>
      <c r="D464" s="279"/>
      <c r="E464" s="279"/>
      <c r="F464" s="121"/>
      <c r="G464" s="28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282"/>
      <c r="AH464" s="121"/>
      <c r="AI464" s="283"/>
      <c r="AJ464" s="121"/>
      <c r="AK464" s="121"/>
      <c r="AL464" s="121"/>
      <c r="AM464" s="284"/>
      <c r="AN464" s="285"/>
      <c r="AO464" s="286"/>
      <c r="AP464" s="284"/>
      <c r="AQ464" s="285"/>
      <c r="AR464" s="284"/>
      <c r="AS464" s="285"/>
      <c r="AT464" s="286"/>
      <c r="AU464" s="284"/>
      <c r="AV464" s="285"/>
      <c r="AW464" s="284"/>
      <c r="AX464" s="285"/>
      <c r="AY464" s="286"/>
      <c r="AZ464" s="284"/>
      <c r="BA464" s="285"/>
      <c r="BB464" s="121"/>
      <c r="BC464" s="121"/>
      <c r="BD464" s="121"/>
      <c r="BE464" s="121"/>
      <c r="BF464" s="121"/>
    </row>
    <row r="465" spans="1:58" ht="16.5" customHeight="1">
      <c r="A465" s="279"/>
      <c r="B465" s="280"/>
      <c r="C465" s="279"/>
      <c r="D465" s="279"/>
      <c r="E465" s="279"/>
      <c r="F465" s="121"/>
      <c r="G465" s="28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282"/>
      <c r="AH465" s="121"/>
      <c r="AI465" s="283"/>
      <c r="AJ465" s="121"/>
      <c r="AK465" s="121"/>
      <c r="AL465" s="121"/>
      <c r="AM465" s="284"/>
      <c r="AN465" s="285"/>
      <c r="AO465" s="286"/>
      <c r="AP465" s="284"/>
      <c r="AQ465" s="285"/>
      <c r="AR465" s="284"/>
      <c r="AS465" s="285"/>
      <c r="AT465" s="286"/>
      <c r="AU465" s="284"/>
      <c r="AV465" s="285"/>
      <c r="AW465" s="284"/>
      <c r="AX465" s="285"/>
      <c r="AY465" s="286"/>
      <c r="AZ465" s="284"/>
      <c r="BA465" s="285"/>
      <c r="BB465" s="121"/>
      <c r="BC465" s="121"/>
      <c r="BD465" s="121"/>
      <c r="BE465" s="121"/>
      <c r="BF465" s="121"/>
    </row>
    <row r="466" spans="1:58" ht="16.5" customHeight="1">
      <c r="A466" s="279"/>
      <c r="B466" s="280"/>
      <c r="C466" s="279"/>
      <c r="D466" s="279"/>
      <c r="E466" s="279"/>
      <c r="F466" s="121"/>
      <c r="G466" s="28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282"/>
      <c r="AH466" s="121"/>
      <c r="AI466" s="283"/>
      <c r="AJ466" s="121"/>
      <c r="AK466" s="121"/>
      <c r="AL466" s="121"/>
      <c r="AM466" s="284"/>
      <c r="AN466" s="285"/>
      <c r="AO466" s="286"/>
      <c r="AP466" s="284"/>
      <c r="AQ466" s="285"/>
      <c r="AR466" s="284"/>
      <c r="AS466" s="285"/>
      <c r="AT466" s="286"/>
      <c r="AU466" s="284"/>
      <c r="AV466" s="285"/>
      <c r="AW466" s="284"/>
      <c r="AX466" s="285"/>
      <c r="AY466" s="286"/>
      <c r="AZ466" s="284"/>
      <c r="BA466" s="285"/>
      <c r="BB466" s="121"/>
      <c r="BC466" s="121"/>
      <c r="BD466" s="121"/>
      <c r="BE466" s="121"/>
      <c r="BF466" s="121"/>
    </row>
    <row r="467" spans="1:58" ht="16.5" customHeight="1">
      <c r="A467" s="279"/>
      <c r="B467" s="280"/>
      <c r="C467" s="279"/>
      <c r="D467" s="279"/>
      <c r="E467" s="279"/>
      <c r="F467" s="121"/>
      <c r="G467" s="28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282"/>
      <c r="AH467" s="121"/>
      <c r="AI467" s="283"/>
      <c r="AJ467" s="121"/>
      <c r="AK467" s="121"/>
      <c r="AL467" s="121"/>
      <c r="AM467" s="284"/>
      <c r="AN467" s="285"/>
      <c r="AO467" s="286"/>
      <c r="AP467" s="284"/>
      <c r="AQ467" s="285"/>
      <c r="AR467" s="284"/>
      <c r="AS467" s="285"/>
      <c r="AT467" s="286"/>
      <c r="AU467" s="284"/>
      <c r="AV467" s="285"/>
      <c r="AW467" s="284"/>
      <c r="AX467" s="285"/>
      <c r="AY467" s="286"/>
      <c r="AZ467" s="284"/>
      <c r="BA467" s="285"/>
      <c r="BB467" s="121"/>
      <c r="BC467" s="121"/>
      <c r="BD467" s="121"/>
      <c r="BE467" s="121"/>
      <c r="BF467" s="121"/>
    </row>
    <row r="468" spans="1:58" ht="16.5" customHeight="1">
      <c r="A468" s="279"/>
      <c r="B468" s="280"/>
      <c r="C468" s="279"/>
      <c r="D468" s="279"/>
      <c r="E468" s="279"/>
      <c r="F468" s="121"/>
      <c r="G468" s="28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282"/>
      <c r="AH468" s="121"/>
      <c r="AI468" s="283"/>
      <c r="AJ468" s="121"/>
      <c r="AK468" s="121"/>
      <c r="AL468" s="121"/>
      <c r="AM468" s="284"/>
      <c r="AN468" s="285"/>
      <c r="AO468" s="286"/>
      <c r="AP468" s="284"/>
      <c r="AQ468" s="285"/>
      <c r="AR468" s="284"/>
      <c r="AS468" s="285"/>
      <c r="AT468" s="286"/>
      <c r="AU468" s="284"/>
      <c r="AV468" s="285"/>
      <c r="AW468" s="284"/>
      <c r="AX468" s="285"/>
      <c r="AY468" s="286"/>
      <c r="AZ468" s="284"/>
      <c r="BA468" s="285"/>
      <c r="BB468" s="121"/>
      <c r="BC468" s="121"/>
      <c r="BD468" s="121"/>
      <c r="BE468" s="121"/>
      <c r="BF468" s="121"/>
    </row>
    <row r="469" spans="1:58" ht="16.5" customHeight="1">
      <c r="A469" s="279"/>
      <c r="B469" s="280"/>
      <c r="C469" s="279"/>
      <c r="D469" s="279"/>
      <c r="E469" s="279"/>
      <c r="F469" s="121"/>
      <c r="G469" s="28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282"/>
      <c r="AH469" s="121"/>
      <c r="AI469" s="283"/>
      <c r="AJ469" s="121"/>
      <c r="AK469" s="121"/>
      <c r="AL469" s="121"/>
      <c r="AM469" s="284"/>
      <c r="AN469" s="285"/>
      <c r="AO469" s="286"/>
      <c r="AP469" s="284"/>
      <c r="AQ469" s="285"/>
      <c r="AR469" s="284"/>
      <c r="AS469" s="285"/>
      <c r="AT469" s="286"/>
      <c r="AU469" s="284"/>
      <c r="AV469" s="285"/>
      <c r="AW469" s="284"/>
      <c r="AX469" s="285"/>
      <c r="AY469" s="286"/>
      <c r="AZ469" s="284"/>
      <c r="BA469" s="285"/>
      <c r="BB469" s="121"/>
      <c r="BC469" s="121"/>
      <c r="BD469" s="121"/>
      <c r="BE469" s="121"/>
      <c r="BF469" s="121"/>
    </row>
    <row r="470" spans="1:58" ht="16.5" customHeight="1">
      <c r="A470" s="279"/>
      <c r="B470" s="280"/>
      <c r="C470" s="279"/>
      <c r="D470" s="279"/>
      <c r="E470" s="279"/>
      <c r="F470" s="121"/>
      <c r="G470" s="28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282"/>
      <c r="AH470" s="121"/>
      <c r="AI470" s="283"/>
      <c r="AJ470" s="121"/>
      <c r="AK470" s="121"/>
      <c r="AL470" s="121"/>
      <c r="AM470" s="284"/>
      <c r="AN470" s="285"/>
      <c r="AO470" s="286"/>
      <c r="AP470" s="284"/>
      <c r="AQ470" s="285"/>
      <c r="AR470" s="284"/>
      <c r="AS470" s="285"/>
      <c r="AT470" s="286"/>
      <c r="AU470" s="284"/>
      <c r="AV470" s="285"/>
      <c r="AW470" s="284"/>
      <c r="AX470" s="285"/>
      <c r="AY470" s="286"/>
      <c r="AZ470" s="284"/>
      <c r="BA470" s="285"/>
      <c r="BB470" s="121"/>
      <c r="BC470" s="121"/>
      <c r="BD470" s="121"/>
      <c r="BE470" s="121"/>
      <c r="BF470" s="121"/>
    </row>
    <row r="471" spans="1:58" ht="16.5" customHeight="1">
      <c r="A471" s="279"/>
      <c r="B471" s="280"/>
      <c r="C471" s="279"/>
      <c r="D471" s="279"/>
      <c r="E471" s="279"/>
      <c r="F471" s="121"/>
      <c r="G471" s="28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282"/>
      <c r="AH471" s="121"/>
      <c r="AI471" s="283"/>
      <c r="AJ471" s="121"/>
      <c r="AK471" s="121"/>
      <c r="AL471" s="121"/>
      <c r="AM471" s="284"/>
      <c r="AN471" s="285"/>
      <c r="AO471" s="286"/>
      <c r="AP471" s="284"/>
      <c r="AQ471" s="285"/>
      <c r="AR471" s="284"/>
      <c r="AS471" s="285"/>
      <c r="AT471" s="286"/>
      <c r="AU471" s="284"/>
      <c r="AV471" s="285"/>
      <c r="AW471" s="284"/>
      <c r="AX471" s="285"/>
      <c r="AY471" s="286"/>
      <c r="AZ471" s="284"/>
      <c r="BA471" s="285"/>
      <c r="BB471" s="121"/>
      <c r="BC471" s="121"/>
      <c r="BD471" s="121"/>
      <c r="BE471" s="121"/>
      <c r="BF471" s="121"/>
    </row>
    <row r="472" spans="1:58" ht="16.5" customHeight="1">
      <c r="A472" s="279"/>
      <c r="B472" s="280"/>
      <c r="C472" s="279"/>
      <c r="D472" s="279"/>
      <c r="E472" s="279"/>
      <c r="F472" s="121"/>
      <c r="G472" s="28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282"/>
      <c r="AH472" s="121"/>
      <c r="AI472" s="283"/>
      <c r="AJ472" s="121"/>
      <c r="AK472" s="121"/>
      <c r="AL472" s="121"/>
      <c r="AM472" s="284"/>
      <c r="AN472" s="285"/>
      <c r="AO472" s="286"/>
      <c r="AP472" s="284"/>
      <c r="AQ472" s="285"/>
      <c r="AR472" s="284"/>
      <c r="AS472" s="285"/>
      <c r="AT472" s="286"/>
      <c r="AU472" s="284"/>
      <c r="AV472" s="285"/>
      <c r="AW472" s="284"/>
      <c r="AX472" s="285"/>
      <c r="AY472" s="286"/>
      <c r="AZ472" s="284"/>
      <c r="BA472" s="285"/>
      <c r="BB472" s="121"/>
      <c r="BC472" s="121"/>
      <c r="BD472" s="121"/>
      <c r="BE472" s="121"/>
      <c r="BF472" s="121"/>
    </row>
    <row r="473" spans="1:58" ht="16.5" customHeight="1">
      <c r="A473" s="279"/>
      <c r="B473" s="280"/>
      <c r="C473" s="279"/>
      <c r="D473" s="279"/>
      <c r="E473" s="279"/>
      <c r="F473" s="121"/>
      <c r="G473" s="28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282"/>
      <c r="AH473" s="121"/>
      <c r="AI473" s="283"/>
      <c r="AJ473" s="121"/>
      <c r="AK473" s="121"/>
      <c r="AL473" s="121"/>
      <c r="AM473" s="284"/>
      <c r="AN473" s="285"/>
      <c r="AO473" s="286"/>
      <c r="AP473" s="284"/>
      <c r="AQ473" s="285"/>
      <c r="AR473" s="284"/>
      <c r="AS473" s="285"/>
      <c r="AT473" s="286"/>
      <c r="AU473" s="284"/>
      <c r="AV473" s="285"/>
      <c r="AW473" s="284"/>
      <c r="AX473" s="285"/>
      <c r="AY473" s="286"/>
      <c r="AZ473" s="284"/>
      <c r="BA473" s="285"/>
      <c r="BB473" s="121"/>
      <c r="BC473" s="121"/>
      <c r="BD473" s="121"/>
      <c r="BE473" s="121"/>
      <c r="BF473" s="121"/>
    </row>
    <row r="474" spans="1:58" ht="16.5" customHeight="1">
      <c r="A474" s="279"/>
      <c r="B474" s="280"/>
      <c r="C474" s="279"/>
      <c r="D474" s="279"/>
      <c r="E474" s="279"/>
      <c r="F474" s="121"/>
      <c r="G474" s="28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282"/>
      <c r="AH474" s="121"/>
      <c r="AI474" s="283"/>
      <c r="AJ474" s="121"/>
      <c r="AK474" s="121"/>
      <c r="AL474" s="121"/>
      <c r="AM474" s="284"/>
      <c r="AN474" s="285"/>
      <c r="AO474" s="286"/>
      <c r="AP474" s="284"/>
      <c r="AQ474" s="285"/>
      <c r="AR474" s="284"/>
      <c r="AS474" s="285"/>
      <c r="AT474" s="286"/>
      <c r="AU474" s="284"/>
      <c r="AV474" s="285"/>
      <c r="AW474" s="284"/>
      <c r="AX474" s="285"/>
      <c r="AY474" s="286"/>
      <c r="AZ474" s="284"/>
      <c r="BA474" s="285"/>
      <c r="BB474" s="121"/>
      <c r="BC474" s="121"/>
      <c r="BD474" s="121"/>
      <c r="BE474" s="121"/>
      <c r="BF474" s="121"/>
    </row>
    <row r="475" spans="1:58" ht="16.5" customHeight="1">
      <c r="A475" s="279"/>
      <c r="B475" s="280"/>
      <c r="C475" s="279"/>
      <c r="D475" s="279"/>
      <c r="E475" s="279"/>
      <c r="F475" s="121"/>
      <c r="G475" s="28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282"/>
      <c r="AH475" s="121"/>
      <c r="AI475" s="283"/>
      <c r="AJ475" s="121"/>
      <c r="AK475" s="121"/>
      <c r="AL475" s="121"/>
      <c r="AM475" s="284"/>
      <c r="AN475" s="285"/>
      <c r="AO475" s="286"/>
      <c r="AP475" s="284"/>
      <c r="AQ475" s="285"/>
      <c r="AR475" s="284"/>
      <c r="AS475" s="285"/>
      <c r="AT475" s="286"/>
      <c r="AU475" s="284"/>
      <c r="AV475" s="285"/>
      <c r="AW475" s="284"/>
      <c r="AX475" s="285"/>
      <c r="AY475" s="286"/>
      <c r="AZ475" s="284"/>
      <c r="BA475" s="285"/>
      <c r="BB475" s="121"/>
      <c r="BC475" s="121"/>
      <c r="BD475" s="121"/>
      <c r="BE475" s="121"/>
      <c r="BF475" s="121"/>
    </row>
    <row r="476" spans="1:58" ht="16.5" customHeight="1">
      <c r="A476" s="279"/>
      <c r="B476" s="280"/>
      <c r="C476" s="279"/>
      <c r="D476" s="279"/>
      <c r="E476" s="279"/>
      <c r="F476" s="121"/>
      <c r="G476" s="28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282"/>
      <c r="AH476" s="121"/>
      <c r="AI476" s="283"/>
      <c r="AJ476" s="121"/>
      <c r="AK476" s="121"/>
      <c r="AL476" s="121"/>
      <c r="AM476" s="284"/>
      <c r="AN476" s="285"/>
      <c r="AO476" s="286"/>
      <c r="AP476" s="284"/>
      <c r="AQ476" s="285"/>
      <c r="AR476" s="284"/>
      <c r="AS476" s="285"/>
      <c r="AT476" s="286"/>
      <c r="AU476" s="284"/>
      <c r="AV476" s="285"/>
      <c r="AW476" s="284"/>
      <c r="AX476" s="285"/>
      <c r="AY476" s="286"/>
      <c r="AZ476" s="284"/>
      <c r="BA476" s="285"/>
      <c r="BB476" s="121"/>
      <c r="BC476" s="121"/>
      <c r="BD476" s="121"/>
      <c r="BE476" s="121"/>
      <c r="BF476" s="121"/>
    </row>
    <row r="477" spans="1:58" ht="16.5" customHeight="1">
      <c r="A477" s="279"/>
      <c r="B477" s="280"/>
      <c r="C477" s="279"/>
      <c r="D477" s="279"/>
      <c r="E477" s="279"/>
      <c r="F477" s="121"/>
      <c r="G477" s="28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282"/>
      <c r="AH477" s="121"/>
      <c r="AI477" s="283"/>
      <c r="AJ477" s="121"/>
      <c r="AK477" s="121"/>
      <c r="AL477" s="121"/>
      <c r="AM477" s="284"/>
      <c r="AN477" s="285"/>
      <c r="AO477" s="286"/>
      <c r="AP477" s="284"/>
      <c r="AQ477" s="285"/>
      <c r="AR477" s="284"/>
      <c r="AS477" s="285"/>
      <c r="AT477" s="286"/>
      <c r="AU477" s="284"/>
      <c r="AV477" s="285"/>
      <c r="AW477" s="284"/>
      <c r="AX477" s="285"/>
      <c r="AY477" s="286"/>
      <c r="AZ477" s="284"/>
      <c r="BA477" s="285"/>
      <c r="BB477" s="121"/>
      <c r="BC477" s="121"/>
      <c r="BD477" s="121"/>
      <c r="BE477" s="121"/>
      <c r="BF477" s="121"/>
    </row>
    <row r="478" spans="1:58" ht="16.5" customHeight="1">
      <c r="A478" s="279"/>
      <c r="B478" s="280"/>
      <c r="C478" s="279"/>
      <c r="D478" s="279"/>
      <c r="E478" s="279"/>
      <c r="F478" s="121"/>
      <c r="G478" s="28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282"/>
      <c r="AH478" s="121"/>
      <c r="AI478" s="283"/>
      <c r="AJ478" s="121"/>
      <c r="AK478" s="121"/>
      <c r="AL478" s="121"/>
      <c r="AM478" s="284"/>
      <c r="AN478" s="285"/>
      <c r="AO478" s="286"/>
      <c r="AP478" s="284"/>
      <c r="AQ478" s="285"/>
      <c r="AR478" s="284"/>
      <c r="AS478" s="285"/>
      <c r="AT478" s="286"/>
      <c r="AU478" s="284"/>
      <c r="AV478" s="285"/>
      <c r="AW478" s="284"/>
      <c r="AX478" s="285"/>
      <c r="AY478" s="286"/>
      <c r="AZ478" s="284"/>
      <c r="BA478" s="285"/>
      <c r="BB478" s="121"/>
      <c r="BC478" s="121"/>
      <c r="BD478" s="121"/>
      <c r="BE478" s="121"/>
      <c r="BF478" s="121"/>
    </row>
    <row r="479" spans="1:58" ht="16.5" customHeight="1">
      <c r="A479" s="279"/>
      <c r="B479" s="280"/>
      <c r="C479" s="279"/>
      <c r="D479" s="279"/>
      <c r="E479" s="279"/>
      <c r="F479" s="121"/>
      <c r="G479" s="28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282"/>
      <c r="AH479" s="121"/>
      <c r="AI479" s="283"/>
      <c r="AJ479" s="121"/>
      <c r="AK479" s="121"/>
      <c r="AL479" s="121"/>
      <c r="AM479" s="284"/>
      <c r="AN479" s="285"/>
      <c r="AO479" s="286"/>
      <c r="AP479" s="284"/>
      <c r="AQ479" s="285"/>
      <c r="AR479" s="284"/>
      <c r="AS479" s="285"/>
      <c r="AT479" s="286"/>
      <c r="AU479" s="284"/>
      <c r="AV479" s="285"/>
      <c r="AW479" s="284"/>
      <c r="AX479" s="285"/>
      <c r="AY479" s="286"/>
      <c r="AZ479" s="284"/>
      <c r="BA479" s="285"/>
      <c r="BB479" s="121"/>
      <c r="BC479" s="121"/>
      <c r="BD479" s="121"/>
      <c r="BE479" s="121"/>
      <c r="BF479" s="121"/>
    </row>
    <row r="480" spans="1:58" ht="16.5" customHeight="1">
      <c r="A480" s="279"/>
      <c r="B480" s="280"/>
      <c r="C480" s="279"/>
      <c r="D480" s="279"/>
      <c r="E480" s="279"/>
      <c r="F480" s="121"/>
      <c r="G480" s="28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282"/>
      <c r="AH480" s="121"/>
      <c r="AI480" s="283"/>
      <c r="AJ480" s="121"/>
      <c r="AK480" s="121"/>
      <c r="AL480" s="121"/>
      <c r="AM480" s="284"/>
      <c r="AN480" s="285"/>
      <c r="AO480" s="286"/>
      <c r="AP480" s="284"/>
      <c r="AQ480" s="285"/>
      <c r="AR480" s="284"/>
      <c r="AS480" s="285"/>
      <c r="AT480" s="286"/>
      <c r="AU480" s="284"/>
      <c r="AV480" s="285"/>
      <c r="AW480" s="284"/>
      <c r="AX480" s="285"/>
      <c r="AY480" s="286"/>
      <c r="AZ480" s="284"/>
      <c r="BA480" s="285"/>
      <c r="BB480" s="121"/>
      <c r="BC480" s="121"/>
      <c r="BD480" s="121"/>
      <c r="BE480" s="121"/>
      <c r="BF480" s="121"/>
    </row>
    <row r="481" spans="1:58" ht="16.5" customHeight="1">
      <c r="A481" s="279"/>
      <c r="B481" s="280"/>
      <c r="C481" s="279"/>
      <c r="D481" s="279"/>
      <c r="E481" s="279"/>
      <c r="F481" s="121"/>
      <c r="G481" s="28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282"/>
      <c r="AH481" s="121"/>
      <c r="AI481" s="283"/>
      <c r="AJ481" s="121"/>
      <c r="AK481" s="121"/>
      <c r="AL481" s="121"/>
      <c r="AM481" s="284"/>
      <c r="AN481" s="285"/>
      <c r="AO481" s="286"/>
      <c r="AP481" s="284"/>
      <c r="AQ481" s="285"/>
      <c r="AR481" s="284"/>
      <c r="AS481" s="285"/>
      <c r="AT481" s="286"/>
      <c r="AU481" s="284"/>
      <c r="AV481" s="285"/>
      <c r="AW481" s="284"/>
      <c r="AX481" s="285"/>
      <c r="AY481" s="286"/>
      <c r="AZ481" s="284"/>
      <c r="BA481" s="285"/>
      <c r="BB481" s="121"/>
      <c r="BC481" s="121"/>
      <c r="BD481" s="121"/>
      <c r="BE481" s="121"/>
      <c r="BF481" s="121"/>
    </row>
    <row r="482" spans="1:58" ht="16.5" customHeight="1">
      <c r="A482" s="279"/>
      <c r="B482" s="280"/>
      <c r="C482" s="279"/>
      <c r="D482" s="279"/>
      <c r="E482" s="279"/>
      <c r="F482" s="121"/>
      <c r="G482" s="28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282"/>
      <c r="AH482" s="121"/>
      <c r="AI482" s="283"/>
      <c r="AJ482" s="121"/>
      <c r="AK482" s="121"/>
      <c r="AL482" s="121"/>
      <c r="AM482" s="284"/>
      <c r="AN482" s="285"/>
      <c r="AO482" s="286"/>
      <c r="AP482" s="284"/>
      <c r="AQ482" s="285"/>
      <c r="AR482" s="284"/>
      <c r="AS482" s="285"/>
      <c r="AT482" s="286"/>
      <c r="AU482" s="284"/>
      <c r="AV482" s="285"/>
      <c r="AW482" s="284"/>
      <c r="AX482" s="285"/>
      <c r="AY482" s="286"/>
      <c r="AZ482" s="284"/>
      <c r="BA482" s="285"/>
      <c r="BB482" s="121"/>
      <c r="BC482" s="121"/>
      <c r="BD482" s="121"/>
      <c r="BE482" s="121"/>
      <c r="BF482" s="121"/>
    </row>
    <row r="483" spans="1:58" ht="16.5" customHeight="1">
      <c r="A483" s="279"/>
      <c r="B483" s="280"/>
      <c r="C483" s="279"/>
      <c r="D483" s="279"/>
      <c r="E483" s="279"/>
      <c r="F483" s="121"/>
      <c r="G483" s="28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282"/>
      <c r="AH483" s="121"/>
      <c r="AI483" s="283"/>
      <c r="AJ483" s="121"/>
      <c r="AK483" s="121"/>
      <c r="AL483" s="121"/>
      <c r="AM483" s="284"/>
      <c r="AN483" s="285"/>
      <c r="AO483" s="286"/>
      <c r="AP483" s="284"/>
      <c r="AQ483" s="285"/>
      <c r="AR483" s="284"/>
      <c r="AS483" s="285"/>
      <c r="AT483" s="286"/>
      <c r="AU483" s="284"/>
      <c r="AV483" s="285"/>
      <c r="AW483" s="284"/>
      <c r="AX483" s="285"/>
      <c r="AY483" s="286"/>
      <c r="AZ483" s="284"/>
      <c r="BA483" s="285"/>
      <c r="BB483" s="121"/>
      <c r="BC483" s="121"/>
      <c r="BD483" s="121"/>
      <c r="BE483" s="121"/>
      <c r="BF483" s="121"/>
    </row>
    <row r="484" spans="1:58" ht="16.5" customHeight="1">
      <c r="A484" s="279"/>
      <c r="B484" s="280"/>
      <c r="C484" s="279"/>
      <c r="D484" s="279"/>
      <c r="E484" s="279"/>
      <c r="F484" s="121"/>
      <c r="G484" s="28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282"/>
      <c r="AH484" s="121"/>
      <c r="AI484" s="283"/>
      <c r="AJ484" s="121"/>
      <c r="AK484" s="121"/>
      <c r="AL484" s="121"/>
      <c r="AM484" s="284"/>
      <c r="AN484" s="285"/>
      <c r="AO484" s="286"/>
      <c r="AP484" s="284"/>
      <c r="AQ484" s="285"/>
      <c r="AR484" s="284"/>
      <c r="AS484" s="285"/>
      <c r="AT484" s="286"/>
      <c r="AU484" s="284"/>
      <c r="AV484" s="285"/>
      <c r="AW484" s="284"/>
      <c r="AX484" s="285"/>
      <c r="AY484" s="286"/>
      <c r="AZ484" s="284"/>
      <c r="BA484" s="285"/>
      <c r="BB484" s="121"/>
      <c r="BC484" s="121"/>
      <c r="BD484" s="121"/>
      <c r="BE484" s="121"/>
      <c r="BF484" s="121"/>
    </row>
    <row r="485" spans="1:58" ht="16.5" customHeight="1">
      <c r="A485" s="279"/>
      <c r="B485" s="280"/>
      <c r="C485" s="279"/>
      <c r="D485" s="279"/>
      <c r="E485" s="279"/>
      <c r="F485" s="121"/>
      <c r="G485" s="28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282"/>
      <c r="AH485" s="121"/>
      <c r="AI485" s="283"/>
      <c r="AJ485" s="121"/>
      <c r="AK485" s="121"/>
      <c r="AL485" s="121"/>
      <c r="AM485" s="284"/>
      <c r="AN485" s="285"/>
      <c r="AO485" s="286"/>
      <c r="AP485" s="284"/>
      <c r="AQ485" s="285"/>
      <c r="AR485" s="284"/>
      <c r="AS485" s="285"/>
      <c r="AT485" s="286"/>
      <c r="AU485" s="284"/>
      <c r="AV485" s="285"/>
      <c r="AW485" s="284"/>
      <c r="AX485" s="285"/>
      <c r="AY485" s="286"/>
      <c r="AZ485" s="284"/>
      <c r="BA485" s="285"/>
      <c r="BB485" s="121"/>
      <c r="BC485" s="121"/>
      <c r="BD485" s="121"/>
      <c r="BE485" s="121"/>
      <c r="BF485" s="121"/>
    </row>
    <row r="486" spans="1:58" ht="16.5" customHeight="1">
      <c r="A486" s="279"/>
      <c r="B486" s="280"/>
      <c r="C486" s="279"/>
      <c r="D486" s="279"/>
      <c r="E486" s="279"/>
      <c r="F486" s="121"/>
      <c r="G486" s="28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282"/>
      <c r="AH486" s="121"/>
      <c r="AI486" s="283"/>
      <c r="AJ486" s="121"/>
      <c r="AK486" s="121"/>
      <c r="AL486" s="121"/>
      <c r="AM486" s="284"/>
      <c r="AN486" s="285"/>
      <c r="AO486" s="286"/>
      <c r="AP486" s="284"/>
      <c r="AQ486" s="285"/>
      <c r="AR486" s="284"/>
      <c r="AS486" s="285"/>
      <c r="AT486" s="286"/>
      <c r="AU486" s="284"/>
      <c r="AV486" s="285"/>
      <c r="AW486" s="284"/>
      <c r="AX486" s="285"/>
      <c r="AY486" s="286"/>
      <c r="AZ486" s="284"/>
      <c r="BA486" s="285"/>
      <c r="BB486" s="121"/>
      <c r="BC486" s="121"/>
      <c r="BD486" s="121"/>
      <c r="BE486" s="121"/>
      <c r="BF486" s="121"/>
    </row>
    <row r="487" spans="1:58" ht="16.5" customHeight="1">
      <c r="A487" s="279"/>
      <c r="B487" s="280"/>
      <c r="C487" s="279"/>
      <c r="D487" s="279"/>
      <c r="E487" s="279"/>
      <c r="F487" s="121"/>
      <c r="G487" s="28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282"/>
      <c r="AH487" s="121"/>
      <c r="AI487" s="283"/>
      <c r="AJ487" s="121"/>
      <c r="AK487" s="121"/>
      <c r="AL487" s="121"/>
      <c r="AM487" s="284"/>
      <c r="AN487" s="285"/>
      <c r="AO487" s="286"/>
      <c r="AP487" s="284"/>
      <c r="AQ487" s="285"/>
      <c r="AR487" s="284"/>
      <c r="AS487" s="285"/>
      <c r="AT487" s="286"/>
      <c r="AU487" s="284"/>
      <c r="AV487" s="285"/>
      <c r="AW487" s="284"/>
      <c r="AX487" s="285"/>
      <c r="AY487" s="286"/>
      <c r="AZ487" s="284"/>
      <c r="BA487" s="285"/>
      <c r="BB487" s="121"/>
      <c r="BC487" s="121"/>
      <c r="BD487" s="121"/>
      <c r="BE487" s="121"/>
      <c r="BF487" s="121"/>
    </row>
    <row r="488" spans="1:58" ht="16.5" customHeight="1">
      <c r="A488" s="279"/>
      <c r="B488" s="280"/>
      <c r="C488" s="279"/>
      <c r="D488" s="279"/>
      <c r="E488" s="279"/>
      <c r="F488" s="121"/>
      <c r="G488" s="28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282"/>
      <c r="AH488" s="121"/>
      <c r="AI488" s="283"/>
      <c r="AJ488" s="121"/>
      <c r="AK488" s="121"/>
      <c r="AL488" s="121"/>
      <c r="AM488" s="284"/>
      <c r="AN488" s="285"/>
      <c r="AO488" s="286"/>
      <c r="AP488" s="284"/>
      <c r="AQ488" s="285"/>
      <c r="AR488" s="284"/>
      <c r="AS488" s="285"/>
      <c r="AT488" s="286"/>
      <c r="AU488" s="284"/>
      <c r="AV488" s="285"/>
      <c r="AW488" s="284"/>
      <c r="AX488" s="285"/>
      <c r="AY488" s="286"/>
      <c r="AZ488" s="284"/>
      <c r="BA488" s="285"/>
      <c r="BB488" s="121"/>
      <c r="BC488" s="121"/>
      <c r="BD488" s="121"/>
      <c r="BE488" s="121"/>
      <c r="BF488" s="121"/>
    </row>
    <row r="489" spans="1:58" ht="16.5" customHeight="1">
      <c r="A489" s="279"/>
      <c r="B489" s="280"/>
      <c r="C489" s="279"/>
      <c r="D489" s="279"/>
      <c r="E489" s="279"/>
      <c r="F489" s="121"/>
      <c r="G489" s="28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282"/>
      <c r="AH489" s="121"/>
      <c r="AI489" s="283"/>
      <c r="AJ489" s="121"/>
      <c r="AK489" s="121"/>
      <c r="AL489" s="121"/>
      <c r="AM489" s="284"/>
      <c r="AN489" s="285"/>
      <c r="AO489" s="286"/>
      <c r="AP489" s="284"/>
      <c r="AQ489" s="285"/>
      <c r="AR489" s="284"/>
      <c r="AS489" s="285"/>
      <c r="AT489" s="286"/>
      <c r="AU489" s="284"/>
      <c r="AV489" s="285"/>
      <c r="AW489" s="284"/>
      <c r="AX489" s="285"/>
      <c r="AY489" s="286"/>
      <c r="AZ489" s="284"/>
      <c r="BA489" s="285"/>
      <c r="BB489" s="121"/>
      <c r="BC489" s="121"/>
      <c r="BD489" s="121"/>
      <c r="BE489" s="121"/>
      <c r="BF489" s="121"/>
    </row>
    <row r="490" spans="1:58" ht="16.5" customHeight="1">
      <c r="A490" s="279"/>
      <c r="B490" s="280"/>
      <c r="C490" s="279"/>
      <c r="D490" s="279"/>
      <c r="E490" s="279"/>
      <c r="F490" s="121"/>
      <c r="G490" s="28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282"/>
      <c r="AH490" s="121"/>
      <c r="AI490" s="283"/>
      <c r="AJ490" s="121"/>
      <c r="AK490" s="121"/>
      <c r="AL490" s="121"/>
      <c r="AM490" s="284"/>
      <c r="AN490" s="285"/>
      <c r="AO490" s="286"/>
      <c r="AP490" s="284"/>
      <c r="AQ490" s="285"/>
      <c r="AR490" s="284"/>
      <c r="AS490" s="285"/>
      <c r="AT490" s="286"/>
      <c r="AU490" s="284"/>
      <c r="AV490" s="285"/>
      <c r="AW490" s="284"/>
      <c r="AX490" s="285"/>
      <c r="AY490" s="286"/>
      <c r="AZ490" s="284"/>
      <c r="BA490" s="285"/>
      <c r="BB490" s="121"/>
      <c r="BC490" s="121"/>
      <c r="BD490" s="121"/>
      <c r="BE490" s="121"/>
      <c r="BF490" s="121"/>
    </row>
    <row r="491" spans="1:58" ht="16.5" customHeight="1">
      <c r="A491" s="279"/>
      <c r="B491" s="280"/>
      <c r="C491" s="279"/>
      <c r="D491" s="279"/>
      <c r="E491" s="279"/>
      <c r="F491" s="121"/>
      <c r="G491" s="28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282"/>
      <c r="AH491" s="121"/>
      <c r="AI491" s="283"/>
      <c r="AJ491" s="121"/>
      <c r="AK491" s="121"/>
      <c r="AL491" s="121"/>
      <c r="AM491" s="284"/>
      <c r="AN491" s="285"/>
      <c r="AO491" s="286"/>
      <c r="AP491" s="284"/>
      <c r="AQ491" s="285"/>
      <c r="AR491" s="284"/>
      <c r="AS491" s="285"/>
      <c r="AT491" s="286"/>
      <c r="AU491" s="284"/>
      <c r="AV491" s="285"/>
      <c r="AW491" s="284"/>
      <c r="AX491" s="285"/>
      <c r="AY491" s="286"/>
      <c r="AZ491" s="284"/>
      <c r="BA491" s="285"/>
      <c r="BB491" s="121"/>
      <c r="BC491" s="121"/>
      <c r="BD491" s="121"/>
      <c r="BE491" s="121"/>
      <c r="BF491" s="121"/>
    </row>
    <row r="492" spans="1:58" ht="16.5" customHeight="1">
      <c r="A492" s="279"/>
      <c r="B492" s="280"/>
      <c r="C492" s="279"/>
      <c r="D492" s="279"/>
      <c r="E492" s="279"/>
      <c r="F492" s="121"/>
      <c r="G492" s="28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282"/>
      <c r="AH492" s="121"/>
      <c r="AI492" s="283"/>
      <c r="AJ492" s="121"/>
      <c r="AK492" s="121"/>
      <c r="AL492" s="121"/>
      <c r="AM492" s="284"/>
      <c r="AN492" s="285"/>
      <c r="AO492" s="286"/>
      <c r="AP492" s="284"/>
      <c r="AQ492" s="285"/>
      <c r="AR492" s="284"/>
      <c r="AS492" s="285"/>
      <c r="AT492" s="286"/>
      <c r="AU492" s="284"/>
      <c r="AV492" s="285"/>
      <c r="AW492" s="284"/>
      <c r="AX492" s="285"/>
      <c r="AY492" s="286"/>
      <c r="AZ492" s="284"/>
      <c r="BA492" s="285"/>
      <c r="BB492" s="121"/>
      <c r="BC492" s="121"/>
      <c r="BD492" s="121"/>
      <c r="BE492" s="121"/>
      <c r="BF492" s="121"/>
    </row>
    <row r="493" spans="1:58" ht="16.5" customHeight="1">
      <c r="A493" s="279"/>
      <c r="B493" s="280"/>
      <c r="C493" s="279"/>
      <c r="D493" s="279"/>
      <c r="E493" s="279"/>
      <c r="F493" s="121"/>
      <c r="G493" s="28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282"/>
      <c r="AH493" s="121"/>
      <c r="AI493" s="283"/>
      <c r="AJ493" s="121"/>
      <c r="AK493" s="121"/>
      <c r="AL493" s="121"/>
      <c r="AM493" s="284"/>
      <c r="AN493" s="285"/>
      <c r="AO493" s="286"/>
      <c r="AP493" s="284"/>
      <c r="AQ493" s="285"/>
      <c r="AR493" s="284"/>
      <c r="AS493" s="285"/>
      <c r="AT493" s="286"/>
      <c r="AU493" s="284"/>
      <c r="AV493" s="285"/>
      <c r="AW493" s="284"/>
      <c r="AX493" s="285"/>
      <c r="AY493" s="286"/>
      <c r="AZ493" s="284"/>
      <c r="BA493" s="285"/>
      <c r="BB493" s="121"/>
      <c r="BC493" s="121"/>
      <c r="BD493" s="121"/>
      <c r="BE493" s="121"/>
      <c r="BF493" s="121"/>
    </row>
    <row r="494" spans="1:58" ht="16.5" customHeight="1">
      <c r="A494" s="279"/>
      <c r="B494" s="280"/>
      <c r="C494" s="279"/>
      <c r="D494" s="279"/>
      <c r="E494" s="279"/>
      <c r="F494" s="121"/>
      <c r="G494" s="28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282"/>
      <c r="AH494" s="121"/>
      <c r="AI494" s="283"/>
      <c r="AJ494" s="121"/>
      <c r="AK494" s="121"/>
      <c r="AL494" s="121"/>
      <c r="AM494" s="284"/>
      <c r="AN494" s="285"/>
      <c r="AO494" s="286"/>
      <c r="AP494" s="284"/>
      <c r="AQ494" s="285"/>
      <c r="AR494" s="284"/>
      <c r="AS494" s="285"/>
      <c r="AT494" s="286"/>
      <c r="AU494" s="284"/>
      <c r="AV494" s="285"/>
      <c r="AW494" s="284"/>
      <c r="AX494" s="285"/>
      <c r="AY494" s="286"/>
      <c r="AZ494" s="284"/>
      <c r="BA494" s="285"/>
      <c r="BB494" s="121"/>
      <c r="BC494" s="121"/>
      <c r="BD494" s="121"/>
      <c r="BE494" s="121"/>
      <c r="BF494" s="121"/>
    </row>
    <row r="495" spans="1:58" ht="16.5" customHeight="1">
      <c r="A495" s="279"/>
      <c r="B495" s="280"/>
      <c r="C495" s="279"/>
      <c r="D495" s="279"/>
      <c r="E495" s="279"/>
      <c r="F495" s="121"/>
      <c r="G495" s="28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282"/>
      <c r="AH495" s="121"/>
      <c r="AI495" s="283"/>
      <c r="AJ495" s="121"/>
      <c r="AK495" s="121"/>
      <c r="AL495" s="121"/>
      <c r="AM495" s="284"/>
      <c r="AN495" s="285"/>
      <c r="AO495" s="286"/>
      <c r="AP495" s="284"/>
      <c r="AQ495" s="285"/>
      <c r="AR495" s="284"/>
      <c r="AS495" s="285"/>
      <c r="AT495" s="286"/>
      <c r="AU495" s="284"/>
      <c r="AV495" s="285"/>
      <c r="AW495" s="284"/>
      <c r="AX495" s="285"/>
      <c r="AY495" s="286"/>
      <c r="AZ495" s="284"/>
      <c r="BA495" s="285"/>
      <c r="BB495" s="121"/>
      <c r="BC495" s="121"/>
      <c r="BD495" s="121"/>
      <c r="BE495" s="121"/>
      <c r="BF495" s="121"/>
    </row>
    <row r="496" spans="1:58" ht="16.5" customHeight="1">
      <c r="A496" s="279"/>
      <c r="B496" s="280"/>
      <c r="C496" s="279"/>
      <c r="D496" s="279"/>
      <c r="E496" s="279"/>
      <c r="F496" s="121"/>
      <c r="G496" s="28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282"/>
      <c r="AH496" s="121"/>
      <c r="AI496" s="283"/>
      <c r="AJ496" s="121"/>
      <c r="AK496" s="121"/>
      <c r="AL496" s="121"/>
      <c r="AM496" s="284"/>
      <c r="AN496" s="285"/>
      <c r="AO496" s="286"/>
      <c r="AP496" s="284"/>
      <c r="AQ496" s="285"/>
      <c r="AR496" s="284"/>
      <c r="AS496" s="285"/>
      <c r="AT496" s="286"/>
      <c r="AU496" s="284"/>
      <c r="AV496" s="285"/>
      <c r="AW496" s="284"/>
      <c r="AX496" s="285"/>
      <c r="AY496" s="286"/>
      <c r="AZ496" s="284"/>
      <c r="BA496" s="285"/>
      <c r="BB496" s="121"/>
      <c r="BC496" s="121"/>
      <c r="BD496" s="121"/>
      <c r="BE496" s="121"/>
      <c r="BF496" s="121"/>
    </row>
    <row r="497" spans="1:58" ht="16.5" customHeight="1">
      <c r="A497" s="279"/>
      <c r="B497" s="280"/>
      <c r="C497" s="279"/>
      <c r="D497" s="279"/>
      <c r="E497" s="279"/>
      <c r="F497" s="121"/>
      <c r="G497" s="28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282"/>
      <c r="AH497" s="121"/>
      <c r="AI497" s="283"/>
      <c r="AJ497" s="121"/>
      <c r="AK497" s="121"/>
      <c r="AL497" s="121"/>
      <c r="AM497" s="284"/>
      <c r="AN497" s="285"/>
      <c r="AO497" s="286"/>
      <c r="AP497" s="284"/>
      <c r="AQ497" s="285"/>
      <c r="AR497" s="284"/>
      <c r="AS497" s="285"/>
      <c r="AT497" s="286"/>
      <c r="AU497" s="284"/>
      <c r="AV497" s="285"/>
      <c r="AW497" s="284"/>
      <c r="AX497" s="285"/>
      <c r="AY497" s="286"/>
      <c r="AZ497" s="284"/>
      <c r="BA497" s="285"/>
      <c r="BB497" s="121"/>
      <c r="BC497" s="121"/>
      <c r="BD497" s="121"/>
      <c r="BE497" s="121"/>
      <c r="BF497" s="121"/>
    </row>
    <row r="498" spans="1:58" ht="16.5" customHeight="1">
      <c r="A498" s="279"/>
      <c r="B498" s="280"/>
      <c r="C498" s="279"/>
      <c r="D498" s="279"/>
      <c r="E498" s="279"/>
      <c r="F498" s="121"/>
      <c r="G498" s="28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282"/>
      <c r="AH498" s="121"/>
      <c r="AI498" s="283"/>
      <c r="AJ498" s="121"/>
      <c r="AK498" s="121"/>
      <c r="AL498" s="121"/>
      <c r="AM498" s="284"/>
      <c r="AN498" s="285"/>
      <c r="AO498" s="286"/>
      <c r="AP498" s="284"/>
      <c r="AQ498" s="285"/>
      <c r="AR498" s="284"/>
      <c r="AS498" s="285"/>
      <c r="AT498" s="286"/>
      <c r="AU498" s="284"/>
      <c r="AV498" s="285"/>
      <c r="AW498" s="284"/>
      <c r="AX498" s="285"/>
      <c r="AY498" s="286"/>
      <c r="AZ498" s="284"/>
      <c r="BA498" s="285"/>
      <c r="BB498" s="121"/>
      <c r="BC498" s="121"/>
      <c r="BD498" s="121"/>
      <c r="BE498" s="121"/>
      <c r="BF498" s="121"/>
    </row>
    <row r="499" spans="1:58" ht="16.5" customHeight="1">
      <c r="A499" s="279"/>
      <c r="B499" s="280"/>
      <c r="C499" s="279"/>
      <c r="D499" s="279"/>
      <c r="E499" s="279"/>
      <c r="F499" s="121"/>
      <c r="G499" s="28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282"/>
      <c r="AH499" s="121"/>
      <c r="AI499" s="283"/>
      <c r="AJ499" s="121"/>
      <c r="AK499" s="121"/>
      <c r="AL499" s="121"/>
      <c r="AM499" s="284"/>
      <c r="AN499" s="285"/>
      <c r="AO499" s="286"/>
      <c r="AP499" s="284"/>
      <c r="AQ499" s="285"/>
      <c r="AR499" s="284"/>
      <c r="AS499" s="285"/>
      <c r="AT499" s="286"/>
      <c r="AU499" s="284"/>
      <c r="AV499" s="285"/>
      <c r="AW499" s="284"/>
      <c r="AX499" s="285"/>
      <c r="AY499" s="286"/>
      <c r="AZ499" s="284"/>
      <c r="BA499" s="285"/>
      <c r="BB499" s="121"/>
      <c r="BC499" s="121"/>
      <c r="BD499" s="121"/>
      <c r="BE499" s="121"/>
      <c r="BF499" s="121"/>
    </row>
    <row r="500" spans="1:58" ht="16.5" customHeight="1">
      <c r="A500" s="279"/>
      <c r="B500" s="280"/>
      <c r="C500" s="279"/>
      <c r="D500" s="279"/>
      <c r="E500" s="279"/>
      <c r="F500" s="121"/>
      <c r="G500" s="28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282"/>
      <c r="AH500" s="121"/>
      <c r="AI500" s="283"/>
      <c r="AJ500" s="121"/>
      <c r="AK500" s="121"/>
      <c r="AL500" s="121"/>
      <c r="AM500" s="284"/>
      <c r="AN500" s="285"/>
      <c r="AO500" s="286"/>
      <c r="AP500" s="284"/>
      <c r="AQ500" s="285"/>
      <c r="AR500" s="284"/>
      <c r="AS500" s="285"/>
      <c r="AT500" s="286"/>
      <c r="AU500" s="284"/>
      <c r="AV500" s="285"/>
      <c r="AW500" s="284"/>
      <c r="AX500" s="285"/>
      <c r="AY500" s="286"/>
      <c r="AZ500" s="284"/>
      <c r="BA500" s="285"/>
      <c r="BB500" s="121"/>
      <c r="BC500" s="121"/>
      <c r="BD500" s="121"/>
      <c r="BE500" s="121"/>
      <c r="BF500" s="121"/>
    </row>
    <row r="501" spans="1:58" ht="16.5" customHeight="1">
      <c r="A501" s="279"/>
      <c r="B501" s="280"/>
      <c r="C501" s="279"/>
      <c r="D501" s="279"/>
      <c r="E501" s="279"/>
      <c r="F501" s="121"/>
      <c r="G501" s="28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282"/>
      <c r="AH501" s="121"/>
      <c r="AI501" s="283"/>
      <c r="AJ501" s="121"/>
      <c r="AK501" s="121"/>
      <c r="AL501" s="121"/>
      <c r="AM501" s="284"/>
      <c r="AN501" s="285"/>
      <c r="AO501" s="286"/>
      <c r="AP501" s="284"/>
      <c r="AQ501" s="285"/>
      <c r="AR501" s="284"/>
      <c r="AS501" s="285"/>
      <c r="AT501" s="286"/>
      <c r="AU501" s="284"/>
      <c r="AV501" s="285"/>
      <c r="AW501" s="284"/>
      <c r="AX501" s="285"/>
      <c r="AY501" s="286"/>
      <c r="AZ501" s="284"/>
      <c r="BA501" s="285"/>
      <c r="BB501" s="121"/>
      <c r="BC501" s="121"/>
      <c r="BD501" s="121"/>
      <c r="BE501" s="121"/>
      <c r="BF501" s="121"/>
    </row>
    <row r="502" spans="1:58" ht="16.5" customHeight="1">
      <c r="A502" s="279"/>
      <c r="B502" s="280"/>
      <c r="C502" s="279"/>
      <c r="D502" s="279"/>
      <c r="E502" s="279"/>
      <c r="F502" s="121"/>
      <c r="G502" s="28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282"/>
      <c r="AH502" s="121"/>
      <c r="AI502" s="283"/>
      <c r="AJ502" s="121"/>
      <c r="AK502" s="121"/>
      <c r="AL502" s="121"/>
      <c r="AM502" s="284"/>
      <c r="AN502" s="285"/>
      <c r="AO502" s="286"/>
      <c r="AP502" s="284"/>
      <c r="AQ502" s="285"/>
      <c r="AR502" s="284"/>
      <c r="AS502" s="285"/>
      <c r="AT502" s="286"/>
      <c r="AU502" s="284"/>
      <c r="AV502" s="285"/>
      <c r="AW502" s="284"/>
      <c r="AX502" s="285"/>
      <c r="AY502" s="286"/>
      <c r="AZ502" s="284"/>
      <c r="BA502" s="285"/>
      <c r="BB502" s="121"/>
      <c r="BC502" s="121"/>
      <c r="BD502" s="121"/>
      <c r="BE502" s="121"/>
      <c r="BF502" s="121"/>
    </row>
    <row r="503" spans="1:58" ht="16.5" customHeight="1">
      <c r="A503" s="279"/>
      <c r="B503" s="280"/>
      <c r="C503" s="279"/>
      <c r="D503" s="279"/>
      <c r="E503" s="279"/>
      <c r="F503" s="121"/>
      <c r="G503" s="28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282"/>
      <c r="AH503" s="121"/>
      <c r="AI503" s="283"/>
      <c r="AJ503" s="121"/>
      <c r="AK503" s="121"/>
      <c r="AL503" s="121"/>
      <c r="AM503" s="284"/>
      <c r="AN503" s="285"/>
      <c r="AO503" s="286"/>
      <c r="AP503" s="284"/>
      <c r="AQ503" s="285"/>
      <c r="AR503" s="284"/>
      <c r="AS503" s="285"/>
      <c r="AT503" s="286"/>
      <c r="AU503" s="284"/>
      <c r="AV503" s="285"/>
      <c r="AW503" s="284"/>
      <c r="AX503" s="285"/>
      <c r="AY503" s="286"/>
      <c r="AZ503" s="284"/>
      <c r="BA503" s="285"/>
      <c r="BB503" s="121"/>
      <c r="BC503" s="121"/>
      <c r="BD503" s="121"/>
      <c r="BE503" s="121"/>
      <c r="BF503" s="121"/>
    </row>
    <row r="504" spans="1:58" ht="16.5" customHeight="1">
      <c r="A504" s="279"/>
      <c r="B504" s="280"/>
      <c r="C504" s="279"/>
      <c r="D504" s="279"/>
      <c r="E504" s="279"/>
      <c r="F504" s="121"/>
      <c r="G504" s="28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282"/>
      <c r="AH504" s="121"/>
      <c r="AI504" s="283"/>
      <c r="AJ504" s="121"/>
      <c r="AK504" s="121"/>
      <c r="AL504" s="121"/>
      <c r="AM504" s="284"/>
      <c r="AN504" s="285"/>
      <c r="AO504" s="286"/>
      <c r="AP504" s="284"/>
      <c r="AQ504" s="285"/>
      <c r="AR504" s="284"/>
      <c r="AS504" s="285"/>
      <c r="AT504" s="286"/>
      <c r="AU504" s="284"/>
      <c r="AV504" s="285"/>
      <c r="AW504" s="284"/>
      <c r="AX504" s="285"/>
      <c r="AY504" s="286"/>
      <c r="AZ504" s="284"/>
      <c r="BA504" s="285"/>
      <c r="BB504" s="121"/>
      <c r="BC504" s="121"/>
      <c r="BD504" s="121"/>
      <c r="BE504" s="121"/>
      <c r="BF504" s="121"/>
    </row>
    <row r="505" spans="1:58" ht="16.5" customHeight="1">
      <c r="A505" s="279"/>
      <c r="B505" s="280"/>
      <c r="C505" s="279"/>
      <c r="D505" s="279"/>
      <c r="E505" s="279"/>
      <c r="F505" s="121"/>
      <c r="G505" s="28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282"/>
      <c r="AH505" s="121"/>
      <c r="AI505" s="283"/>
      <c r="AJ505" s="121"/>
      <c r="AK505" s="121"/>
      <c r="AL505" s="121"/>
      <c r="AM505" s="284"/>
      <c r="AN505" s="285"/>
      <c r="AO505" s="286"/>
      <c r="AP505" s="284"/>
      <c r="AQ505" s="285"/>
      <c r="AR505" s="284"/>
      <c r="AS505" s="285"/>
      <c r="AT505" s="286"/>
      <c r="AU505" s="284"/>
      <c r="AV505" s="285"/>
      <c r="AW505" s="284"/>
      <c r="AX505" s="285"/>
      <c r="AY505" s="286"/>
      <c r="AZ505" s="284"/>
      <c r="BA505" s="285"/>
      <c r="BB505" s="121"/>
      <c r="BC505" s="121"/>
      <c r="BD505" s="121"/>
      <c r="BE505" s="121"/>
      <c r="BF505" s="121"/>
    </row>
    <row r="506" spans="1:58" ht="16.5" customHeight="1">
      <c r="A506" s="279"/>
      <c r="B506" s="280"/>
      <c r="C506" s="279"/>
      <c r="D506" s="279"/>
      <c r="E506" s="279"/>
      <c r="F506" s="121"/>
      <c r="G506" s="28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282"/>
      <c r="AH506" s="121"/>
      <c r="AI506" s="283"/>
      <c r="AJ506" s="121"/>
      <c r="AK506" s="121"/>
      <c r="AL506" s="121"/>
      <c r="AM506" s="284"/>
      <c r="AN506" s="285"/>
      <c r="AO506" s="286"/>
      <c r="AP506" s="284"/>
      <c r="AQ506" s="285"/>
      <c r="AR506" s="284"/>
      <c r="AS506" s="285"/>
      <c r="AT506" s="286"/>
      <c r="AU506" s="284"/>
      <c r="AV506" s="285"/>
      <c r="AW506" s="284"/>
      <c r="AX506" s="285"/>
      <c r="AY506" s="286"/>
      <c r="AZ506" s="284"/>
      <c r="BA506" s="285"/>
      <c r="BB506" s="121"/>
      <c r="BC506" s="121"/>
      <c r="BD506" s="121"/>
      <c r="BE506" s="121"/>
      <c r="BF506" s="121"/>
    </row>
    <row r="507" spans="1:58" ht="16.5" customHeight="1">
      <c r="A507" s="279"/>
      <c r="B507" s="280"/>
      <c r="C507" s="279"/>
      <c r="D507" s="279"/>
      <c r="E507" s="279"/>
      <c r="F507" s="121"/>
      <c r="G507" s="28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282"/>
      <c r="AH507" s="121"/>
      <c r="AI507" s="283"/>
      <c r="AJ507" s="121"/>
      <c r="AK507" s="121"/>
      <c r="AL507" s="121"/>
      <c r="AM507" s="284"/>
      <c r="AN507" s="285"/>
      <c r="AO507" s="286"/>
      <c r="AP507" s="284"/>
      <c r="AQ507" s="285"/>
      <c r="AR507" s="284"/>
      <c r="AS507" s="285"/>
      <c r="AT507" s="286"/>
      <c r="AU507" s="284"/>
      <c r="AV507" s="285"/>
      <c r="AW507" s="284"/>
      <c r="AX507" s="285"/>
      <c r="AY507" s="286"/>
      <c r="AZ507" s="284"/>
      <c r="BA507" s="285"/>
      <c r="BB507" s="121"/>
      <c r="BC507" s="121"/>
      <c r="BD507" s="121"/>
      <c r="BE507" s="121"/>
      <c r="BF507" s="121"/>
    </row>
    <row r="508" spans="1:58" ht="16.5" customHeight="1">
      <c r="A508" s="279"/>
      <c r="B508" s="280"/>
      <c r="C508" s="279"/>
      <c r="D508" s="279"/>
      <c r="E508" s="279"/>
      <c r="F508" s="121"/>
      <c r="G508" s="28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282"/>
      <c r="AH508" s="121"/>
      <c r="AI508" s="283"/>
      <c r="AJ508" s="121"/>
      <c r="AK508" s="121"/>
      <c r="AL508" s="121"/>
      <c r="AM508" s="284"/>
      <c r="AN508" s="285"/>
      <c r="AO508" s="286"/>
      <c r="AP508" s="284"/>
      <c r="AQ508" s="285"/>
      <c r="AR508" s="284"/>
      <c r="AS508" s="285"/>
      <c r="AT508" s="286"/>
      <c r="AU508" s="284"/>
      <c r="AV508" s="285"/>
      <c r="AW508" s="284"/>
      <c r="AX508" s="285"/>
      <c r="AY508" s="286"/>
      <c r="AZ508" s="284"/>
      <c r="BA508" s="285"/>
      <c r="BB508" s="121"/>
      <c r="BC508" s="121"/>
      <c r="BD508" s="121"/>
      <c r="BE508" s="121"/>
      <c r="BF508" s="121"/>
    </row>
    <row r="509" spans="1:58" ht="16.5" customHeight="1">
      <c r="A509" s="279"/>
      <c r="B509" s="280"/>
      <c r="C509" s="279"/>
      <c r="D509" s="279"/>
      <c r="E509" s="279"/>
      <c r="F509" s="121"/>
      <c r="G509" s="28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282"/>
      <c r="AH509" s="121"/>
      <c r="AI509" s="283"/>
      <c r="AJ509" s="121"/>
      <c r="AK509" s="121"/>
      <c r="AL509" s="121"/>
      <c r="AM509" s="284"/>
      <c r="AN509" s="285"/>
      <c r="AO509" s="286"/>
      <c r="AP509" s="284"/>
      <c r="AQ509" s="285"/>
      <c r="AR509" s="284"/>
      <c r="AS509" s="285"/>
      <c r="AT509" s="286"/>
      <c r="AU509" s="284"/>
      <c r="AV509" s="285"/>
      <c r="AW509" s="284"/>
      <c r="AX509" s="285"/>
      <c r="AY509" s="286"/>
      <c r="AZ509" s="284"/>
      <c r="BA509" s="285"/>
      <c r="BB509" s="121"/>
      <c r="BC509" s="121"/>
      <c r="BD509" s="121"/>
      <c r="BE509" s="121"/>
      <c r="BF509" s="121"/>
    </row>
    <row r="510" spans="1:58" ht="16.5" customHeight="1">
      <c r="A510" s="279"/>
      <c r="B510" s="280"/>
      <c r="C510" s="279"/>
      <c r="D510" s="279"/>
      <c r="E510" s="279"/>
      <c r="F510" s="121"/>
      <c r="G510" s="28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282"/>
      <c r="AH510" s="121"/>
      <c r="AI510" s="283"/>
      <c r="AJ510" s="121"/>
      <c r="AK510" s="121"/>
      <c r="AL510" s="121"/>
      <c r="AM510" s="284"/>
      <c r="AN510" s="285"/>
      <c r="AO510" s="286"/>
      <c r="AP510" s="284"/>
      <c r="AQ510" s="285"/>
      <c r="AR510" s="284"/>
      <c r="AS510" s="285"/>
      <c r="AT510" s="286"/>
      <c r="AU510" s="284"/>
      <c r="AV510" s="285"/>
      <c r="AW510" s="284"/>
      <c r="AX510" s="285"/>
      <c r="AY510" s="286"/>
      <c r="AZ510" s="284"/>
      <c r="BA510" s="285"/>
      <c r="BB510" s="121"/>
      <c r="BC510" s="121"/>
      <c r="BD510" s="121"/>
      <c r="BE510" s="121"/>
      <c r="BF510" s="121"/>
    </row>
    <row r="511" spans="1:58" ht="16.5" customHeight="1">
      <c r="A511" s="279"/>
      <c r="B511" s="280"/>
      <c r="C511" s="279"/>
      <c r="D511" s="279"/>
      <c r="E511" s="279"/>
      <c r="F511" s="121"/>
      <c r="G511" s="28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282"/>
      <c r="AH511" s="121"/>
      <c r="AI511" s="283"/>
      <c r="AJ511" s="121"/>
      <c r="AK511" s="121"/>
      <c r="AL511" s="121"/>
      <c r="AM511" s="284"/>
      <c r="AN511" s="285"/>
      <c r="AO511" s="286"/>
      <c r="AP511" s="284"/>
      <c r="AQ511" s="285"/>
      <c r="AR511" s="284"/>
      <c r="AS511" s="285"/>
      <c r="AT511" s="286"/>
      <c r="AU511" s="284"/>
      <c r="AV511" s="285"/>
      <c r="AW511" s="284"/>
      <c r="AX511" s="285"/>
      <c r="AY511" s="286"/>
      <c r="AZ511" s="284"/>
      <c r="BA511" s="285"/>
      <c r="BB511" s="121"/>
      <c r="BC511" s="121"/>
      <c r="BD511" s="121"/>
      <c r="BE511" s="121"/>
      <c r="BF511" s="121"/>
    </row>
    <row r="512" spans="1:58" ht="16.5" customHeight="1">
      <c r="A512" s="279"/>
      <c r="B512" s="280"/>
      <c r="C512" s="279"/>
      <c r="D512" s="279"/>
      <c r="E512" s="279"/>
      <c r="F512" s="121"/>
      <c r="G512" s="28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282"/>
      <c r="AH512" s="121"/>
      <c r="AI512" s="283"/>
      <c r="AJ512" s="121"/>
      <c r="AK512" s="121"/>
      <c r="AL512" s="121"/>
      <c r="AM512" s="284"/>
      <c r="AN512" s="285"/>
      <c r="AO512" s="286"/>
      <c r="AP512" s="284"/>
      <c r="AQ512" s="285"/>
      <c r="AR512" s="284"/>
      <c r="AS512" s="285"/>
      <c r="AT512" s="286"/>
      <c r="AU512" s="284"/>
      <c r="AV512" s="285"/>
      <c r="AW512" s="284"/>
      <c r="AX512" s="285"/>
      <c r="AY512" s="286"/>
      <c r="AZ512" s="284"/>
      <c r="BA512" s="285"/>
      <c r="BB512" s="121"/>
      <c r="BC512" s="121"/>
      <c r="BD512" s="121"/>
      <c r="BE512" s="121"/>
      <c r="BF512" s="121"/>
    </row>
    <row r="513" spans="1:58" ht="16.5" customHeight="1">
      <c r="A513" s="279"/>
      <c r="B513" s="280"/>
      <c r="C513" s="279"/>
      <c r="D513" s="279"/>
      <c r="E513" s="279"/>
      <c r="F513" s="121"/>
      <c r="G513" s="28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282"/>
      <c r="AH513" s="121"/>
      <c r="AI513" s="283"/>
      <c r="AJ513" s="121"/>
      <c r="AK513" s="121"/>
      <c r="AL513" s="121"/>
      <c r="AM513" s="284"/>
      <c r="AN513" s="285"/>
      <c r="AO513" s="286"/>
      <c r="AP513" s="284"/>
      <c r="AQ513" s="285"/>
      <c r="AR513" s="284"/>
      <c r="AS513" s="285"/>
      <c r="AT513" s="286"/>
      <c r="AU513" s="284"/>
      <c r="AV513" s="285"/>
      <c r="AW513" s="284"/>
      <c r="AX513" s="285"/>
      <c r="AY513" s="286"/>
      <c r="AZ513" s="284"/>
      <c r="BA513" s="285"/>
      <c r="BB513" s="121"/>
      <c r="BC513" s="121"/>
      <c r="BD513" s="121"/>
      <c r="BE513" s="121"/>
      <c r="BF513" s="121"/>
    </row>
    <row r="514" spans="1:58" ht="16.5" customHeight="1">
      <c r="A514" s="279"/>
      <c r="B514" s="280"/>
      <c r="C514" s="279"/>
      <c r="D514" s="279"/>
      <c r="E514" s="279"/>
      <c r="F514" s="121"/>
      <c r="G514" s="28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282"/>
      <c r="AH514" s="121"/>
      <c r="AI514" s="283"/>
      <c r="AJ514" s="121"/>
      <c r="AK514" s="121"/>
      <c r="AL514" s="121"/>
      <c r="AM514" s="284"/>
      <c r="AN514" s="285"/>
      <c r="AO514" s="286"/>
      <c r="AP514" s="284"/>
      <c r="AQ514" s="285"/>
      <c r="AR514" s="284"/>
      <c r="AS514" s="285"/>
      <c r="AT514" s="286"/>
      <c r="AU514" s="284"/>
      <c r="AV514" s="285"/>
      <c r="AW514" s="284"/>
      <c r="AX514" s="285"/>
      <c r="AY514" s="286"/>
      <c r="AZ514" s="284"/>
      <c r="BA514" s="285"/>
      <c r="BB514" s="121"/>
      <c r="BC514" s="121"/>
      <c r="BD514" s="121"/>
      <c r="BE514" s="121"/>
      <c r="BF514" s="121"/>
    </row>
    <row r="515" spans="1:58" ht="16.5" customHeight="1">
      <c r="A515" s="279"/>
      <c r="B515" s="280"/>
      <c r="C515" s="279"/>
      <c r="D515" s="279"/>
      <c r="E515" s="279"/>
      <c r="F515" s="121"/>
      <c r="G515" s="28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282"/>
      <c r="AH515" s="121"/>
      <c r="AI515" s="283"/>
      <c r="AJ515" s="121"/>
      <c r="AK515" s="121"/>
      <c r="AL515" s="121"/>
      <c r="AM515" s="284"/>
      <c r="AN515" s="285"/>
      <c r="AO515" s="286"/>
      <c r="AP515" s="284"/>
      <c r="AQ515" s="285"/>
      <c r="AR515" s="284"/>
      <c r="AS515" s="285"/>
      <c r="AT515" s="286"/>
      <c r="AU515" s="284"/>
      <c r="AV515" s="285"/>
      <c r="AW515" s="284"/>
      <c r="AX515" s="285"/>
      <c r="AY515" s="286"/>
      <c r="AZ515" s="284"/>
      <c r="BA515" s="285"/>
      <c r="BB515" s="121"/>
      <c r="BC515" s="121"/>
      <c r="BD515" s="121"/>
      <c r="BE515" s="121"/>
      <c r="BF515" s="121"/>
    </row>
    <row r="516" spans="1:58" ht="16.5" customHeight="1">
      <c r="A516" s="279"/>
      <c r="B516" s="280"/>
      <c r="C516" s="279"/>
      <c r="D516" s="279"/>
      <c r="E516" s="279"/>
      <c r="F516" s="121"/>
      <c r="G516" s="28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282"/>
      <c r="AH516" s="121"/>
      <c r="AI516" s="283"/>
      <c r="AJ516" s="121"/>
      <c r="AK516" s="121"/>
      <c r="AL516" s="121"/>
      <c r="AM516" s="284"/>
      <c r="AN516" s="285"/>
      <c r="AO516" s="286"/>
      <c r="AP516" s="284"/>
      <c r="AQ516" s="285"/>
      <c r="AR516" s="284"/>
      <c r="AS516" s="285"/>
      <c r="AT516" s="286"/>
      <c r="AU516" s="284"/>
      <c r="AV516" s="285"/>
      <c r="AW516" s="284"/>
      <c r="AX516" s="285"/>
      <c r="AY516" s="286"/>
      <c r="AZ516" s="284"/>
      <c r="BA516" s="285"/>
      <c r="BB516" s="121"/>
      <c r="BC516" s="121"/>
      <c r="BD516" s="121"/>
      <c r="BE516" s="121"/>
      <c r="BF516" s="121"/>
    </row>
    <row r="517" spans="1:58" ht="16.5" customHeight="1">
      <c r="A517" s="279"/>
      <c r="B517" s="280"/>
      <c r="C517" s="279"/>
      <c r="D517" s="279"/>
      <c r="E517" s="279"/>
      <c r="F517" s="121"/>
      <c r="G517" s="28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282"/>
      <c r="AH517" s="121"/>
      <c r="AI517" s="283"/>
      <c r="AJ517" s="121"/>
      <c r="AK517" s="121"/>
      <c r="AL517" s="121"/>
      <c r="AM517" s="284"/>
      <c r="AN517" s="285"/>
      <c r="AO517" s="286"/>
      <c r="AP517" s="284"/>
      <c r="AQ517" s="285"/>
      <c r="AR517" s="284"/>
      <c r="AS517" s="285"/>
      <c r="AT517" s="286"/>
      <c r="AU517" s="284"/>
      <c r="AV517" s="285"/>
      <c r="AW517" s="284"/>
      <c r="AX517" s="285"/>
      <c r="AY517" s="286"/>
      <c r="AZ517" s="284"/>
      <c r="BA517" s="285"/>
      <c r="BB517" s="121"/>
      <c r="BC517" s="121"/>
      <c r="BD517" s="121"/>
      <c r="BE517" s="121"/>
      <c r="BF517" s="121"/>
    </row>
    <row r="518" spans="1:58" ht="16.5" customHeight="1">
      <c r="A518" s="279"/>
      <c r="B518" s="280"/>
      <c r="C518" s="279"/>
      <c r="D518" s="279"/>
      <c r="E518" s="279"/>
      <c r="F518" s="121"/>
      <c r="G518" s="28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282"/>
      <c r="AH518" s="121"/>
      <c r="AI518" s="283"/>
      <c r="AJ518" s="121"/>
      <c r="AK518" s="121"/>
      <c r="AL518" s="121"/>
      <c r="AM518" s="284"/>
      <c r="AN518" s="285"/>
      <c r="AO518" s="286"/>
      <c r="AP518" s="284"/>
      <c r="AQ518" s="285"/>
      <c r="AR518" s="284"/>
      <c r="AS518" s="285"/>
      <c r="AT518" s="286"/>
      <c r="AU518" s="284"/>
      <c r="AV518" s="285"/>
      <c r="AW518" s="284"/>
      <c r="AX518" s="285"/>
      <c r="AY518" s="286"/>
      <c r="AZ518" s="284"/>
      <c r="BA518" s="285"/>
      <c r="BB518" s="121"/>
      <c r="BC518" s="121"/>
      <c r="BD518" s="121"/>
      <c r="BE518" s="121"/>
      <c r="BF518" s="121"/>
    </row>
    <row r="519" spans="1:58" ht="16.5" customHeight="1">
      <c r="A519" s="279"/>
      <c r="B519" s="280"/>
      <c r="C519" s="279"/>
      <c r="D519" s="279"/>
      <c r="E519" s="279"/>
      <c r="F519" s="121"/>
      <c r="G519" s="28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282"/>
      <c r="AH519" s="121"/>
      <c r="AI519" s="283"/>
      <c r="AJ519" s="121"/>
      <c r="AK519" s="121"/>
      <c r="AL519" s="121"/>
      <c r="AM519" s="284"/>
      <c r="AN519" s="285"/>
      <c r="AO519" s="286"/>
      <c r="AP519" s="284"/>
      <c r="AQ519" s="285"/>
      <c r="AR519" s="284"/>
      <c r="AS519" s="285"/>
      <c r="AT519" s="286"/>
      <c r="AU519" s="284"/>
      <c r="AV519" s="285"/>
      <c r="AW519" s="284"/>
      <c r="AX519" s="285"/>
      <c r="AY519" s="286"/>
      <c r="AZ519" s="284"/>
      <c r="BA519" s="285"/>
      <c r="BB519" s="121"/>
      <c r="BC519" s="121"/>
      <c r="BD519" s="121"/>
      <c r="BE519" s="121"/>
      <c r="BF519" s="121"/>
    </row>
    <row r="520" spans="1:58" ht="16.5" customHeight="1">
      <c r="A520" s="279"/>
      <c r="B520" s="280"/>
      <c r="C520" s="279"/>
      <c r="D520" s="279"/>
      <c r="E520" s="279"/>
      <c r="F520" s="121"/>
      <c r="G520" s="28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282"/>
      <c r="AH520" s="121"/>
      <c r="AI520" s="283"/>
      <c r="AJ520" s="121"/>
      <c r="AK520" s="121"/>
      <c r="AL520" s="121"/>
      <c r="AM520" s="284"/>
      <c r="AN520" s="285"/>
      <c r="AO520" s="286"/>
      <c r="AP520" s="284"/>
      <c r="AQ520" s="285"/>
      <c r="AR520" s="284"/>
      <c r="AS520" s="285"/>
      <c r="AT520" s="286"/>
      <c r="AU520" s="284"/>
      <c r="AV520" s="285"/>
      <c r="AW520" s="284"/>
      <c r="AX520" s="285"/>
      <c r="AY520" s="286"/>
      <c r="AZ520" s="284"/>
      <c r="BA520" s="285"/>
      <c r="BB520" s="121"/>
      <c r="BC520" s="121"/>
      <c r="BD520" s="121"/>
      <c r="BE520" s="121"/>
      <c r="BF520" s="121"/>
    </row>
    <row r="521" spans="1:58" ht="16.5" customHeight="1">
      <c r="A521" s="279"/>
      <c r="B521" s="280"/>
      <c r="C521" s="279"/>
      <c r="D521" s="279"/>
      <c r="E521" s="279"/>
      <c r="F521" s="121"/>
      <c r="G521" s="28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282"/>
      <c r="AH521" s="121"/>
      <c r="AI521" s="283"/>
      <c r="AJ521" s="121"/>
      <c r="AK521" s="121"/>
      <c r="AL521" s="121"/>
      <c r="AM521" s="284"/>
      <c r="AN521" s="285"/>
      <c r="AO521" s="286"/>
      <c r="AP521" s="284"/>
      <c r="AQ521" s="285"/>
      <c r="AR521" s="284"/>
      <c r="AS521" s="285"/>
      <c r="AT521" s="286"/>
      <c r="AU521" s="284"/>
      <c r="AV521" s="285"/>
      <c r="AW521" s="284"/>
      <c r="AX521" s="285"/>
      <c r="AY521" s="286"/>
      <c r="AZ521" s="284"/>
      <c r="BA521" s="285"/>
      <c r="BB521" s="121"/>
      <c r="BC521" s="121"/>
      <c r="BD521" s="121"/>
      <c r="BE521" s="121"/>
      <c r="BF521" s="121"/>
    </row>
    <row r="522" spans="1:58" ht="16.5" customHeight="1">
      <c r="A522" s="279"/>
      <c r="B522" s="280"/>
      <c r="C522" s="279"/>
      <c r="D522" s="279"/>
      <c r="E522" s="279"/>
      <c r="F522" s="121"/>
      <c r="G522" s="28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282"/>
      <c r="AH522" s="121"/>
      <c r="AI522" s="283"/>
      <c r="AJ522" s="121"/>
      <c r="AK522" s="121"/>
      <c r="AL522" s="121"/>
      <c r="AM522" s="284"/>
      <c r="AN522" s="285"/>
      <c r="AO522" s="286"/>
      <c r="AP522" s="284"/>
      <c r="AQ522" s="285"/>
      <c r="AR522" s="284"/>
      <c r="AS522" s="285"/>
      <c r="AT522" s="286"/>
      <c r="AU522" s="284"/>
      <c r="AV522" s="285"/>
      <c r="AW522" s="284"/>
      <c r="AX522" s="285"/>
      <c r="AY522" s="286"/>
      <c r="AZ522" s="284"/>
      <c r="BA522" s="285"/>
      <c r="BB522" s="121"/>
      <c r="BC522" s="121"/>
      <c r="BD522" s="121"/>
      <c r="BE522" s="121"/>
      <c r="BF522" s="121"/>
    </row>
    <row r="523" spans="1:58" ht="16.5" customHeight="1">
      <c r="A523" s="279"/>
      <c r="B523" s="280"/>
      <c r="C523" s="279"/>
      <c r="D523" s="279"/>
      <c r="E523" s="279"/>
      <c r="F523" s="121"/>
      <c r="G523" s="28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282"/>
      <c r="AH523" s="121"/>
      <c r="AI523" s="283"/>
      <c r="AJ523" s="121"/>
      <c r="AK523" s="121"/>
      <c r="AL523" s="121"/>
      <c r="AM523" s="284"/>
      <c r="AN523" s="285"/>
      <c r="AO523" s="286"/>
      <c r="AP523" s="284"/>
      <c r="AQ523" s="285"/>
      <c r="AR523" s="284"/>
      <c r="AS523" s="285"/>
      <c r="AT523" s="286"/>
      <c r="AU523" s="284"/>
      <c r="AV523" s="285"/>
      <c r="AW523" s="284"/>
      <c r="AX523" s="285"/>
      <c r="AY523" s="286"/>
      <c r="AZ523" s="284"/>
      <c r="BA523" s="285"/>
      <c r="BB523" s="121"/>
      <c r="BC523" s="121"/>
      <c r="BD523" s="121"/>
      <c r="BE523" s="121"/>
      <c r="BF523" s="121"/>
    </row>
    <row r="524" spans="1:58" ht="16.5" customHeight="1">
      <c r="A524" s="279"/>
      <c r="B524" s="280"/>
      <c r="C524" s="279"/>
      <c r="D524" s="279"/>
      <c r="E524" s="279"/>
      <c r="F524" s="121"/>
      <c r="G524" s="28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282"/>
      <c r="AH524" s="121"/>
      <c r="AI524" s="283"/>
      <c r="AJ524" s="121"/>
      <c r="AK524" s="121"/>
      <c r="AL524" s="121"/>
      <c r="AM524" s="284"/>
      <c r="AN524" s="285"/>
      <c r="AO524" s="286"/>
      <c r="AP524" s="284"/>
      <c r="AQ524" s="285"/>
      <c r="AR524" s="284"/>
      <c r="AS524" s="285"/>
      <c r="AT524" s="286"/>
      <c r="AU524" s="284"/>
      <c r="AV524" s="285"/>
      <c r="AW524" s="284"/>
      <c r="AX524" s="285"/>
      <c r="AY524" s="286"/>
      <c r="AZ524" s="284"/>
      <c r="BA524" s="285"/>
      <c r="BB524" s="121"/>
      <c r="BC524" s="121"/>
      <c r="BD524" s="121"/>
      <c r="BE524" s="121"/>
      <c r="BF524" s="121"/>
    </row>
    <row r="525" spans="1:58" ht="16.5" customHeight="1">
      <c r="A525" s="279"/>
      <c r="B525" s="280"/>
      <c r="C525" s="279"/>
      <c r="D525" s="279"/>
      <c r="E525" s="279"/>
      <c r="F525" s="121"/>
      <c r="G525" s="28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282"/>
      <c r="AH525" s="121"/>
      <c r="AI525" s="283"/>
      <c r="AJ525" s="121"/>
      <c r="AK525" s="121"/>
      <c r="AL525" s="121"/>
      <c r="AM525" s="284"/>
      <c r="AN525" s="285"/>
      <c r="AO525" s="286"/>
      <c r="AP525" s="284"/>
      <c r="AQ525" s="285"/>
      <c r="AR525" s="284"/>
      <c r="AS525" s="285"/>
      <c r="AT525" s="286"/>
      <c r="AU525" s="284"/>
      <c r="AV525" s="285"/>
      <c r="AW525" s="284"/>
      <c r="AX525" s="285"/>
      <c r="AY525" s="286"/>
      <c r="AZ525" s="284"/>
      <c r="BA525" s="285"/>
      <c r="BB525" s="121"/>
      <c r="BC525" s="121"/>
      <c r="BD525" s="121"/>
      <c r="BE525" s="121"/>
      <c r="BF525" s="121"/>
    </row>
    <row r="526" spans="1:58" ht="16.5" customHeight="1">
      <c r="A526" s="279"/>
      <c r="B526" s="280"/>
      <c r="C526" s="279"/>
      <c r="D526" s="279"/>
      <c r="E526" s="279"/>
      <c r="F526" s="121"/>
      <c r="G526" s="28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282"/>
      <c r="AH526" s="121"/>
      <c r="AI526" s="283"/>
      <c r="AJ526" s="121"/>
      <c r="AK526" s="121"/>
      <c r="AL526" s="121"/>
      <c r="AM526" s="284"/>
      <c r="AN526" s="285"/>
      <c r="AO526" s="286"/>
      <c r="AP526" s="284"/>
      <c r="AQ526" s="285"/>
      <c r="AR526" s="284"/>
      <c r="AS526" s="285"/>
      <c r="AT526" s="286"/>
      <c r="AU526" s="284"/>
      <c r="AV526" s="285"/>
      <c r="AW526" s="284"/>
      <c r="AX526" s="285"/>
      <c r="AY526" s="286"/>
      <c r="AZ526" s="284"/>
      <c r="BA526" s="285"/>
      <c r="BB526" s="121"/>
      <c r="BC526" s="121"/>
      <c r="BD526" s="121"/>
      <c r="BE526" s="121"/>
      <c r="BF526" s="121"/>
    </row>
    <row r="527" spans="1:58" ht="16.5" customHeight="1">
      <c r="A527" s="279"/>
      <c r="B527" s="280"/>
      <c r="C527" s="279"/>
      <c r="D527" s="279"/>
      <c r="E527" s="279"/>
      <c r="F527" s="121"/>
      <c r="G527" s="28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282"/>
      <c r="AH527" s="121"/>
      <c r="AI527" s="283"/>
      <c r="AJ527" s="121"/>
      <c r="AK527" s="121"/>
      <c r="AL527" s="121"/>
      <c r="AM527" s="284"/>
      <c r="AN527" s="285"/>
      <c r="AO527" s="286"/>
      <c r="AP527" s="284"/>
      <c r="AQ527" s="285"/>
      <c r="AR527" s="284"/>
      <c r="AS527" s="285"/>
      <c r="AT527" s="286"/>
      <c r="AU527" s="284"/>
      <c r="AV527" s="285"/>
      <c r="AW527" s="284"/>
      <c r="AX527" s="285"/>
      <c r="AY527" s="286"/>
      <c r="AZ527" s="284"/>
      <c r="BA527" s="285"/>
      <c r="BB527" s="121"/>
      <c r="BC527" s="121"/>
      <c r="BD527" s="121"/>
      <c r="BE527" s="121"/>
      <c r="BF527" s="121"/>
    </row>
    <row r="528" spans="1:58" ht="16.5" customHeight="1">
      <c r="A528" s="279"/>
      <c r="B528" s="280"/>
      <c r="C528" s="279"/>
      <c r="D528" s="279"/>
      <c r="E528" s="279"/>
      <c r="F528" s="121"/>
      <c r="G528" s="28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282"/>
      <c r="AH528" s="121"/>
      <c r="AI528" s="283"/>
      <c r="AJ528" s="121"/>
      <c r="AK528" s="121"/>
      <c r="AL528" s="121"/>
      <c r="AM528" s="284"/>
      <c r="AN528" s="285"/>
      <c r="AO528" s="286"/>
      <c r="AP528" s="284"/>
      <c r="AQ528" s="285"/>
      <c r="AR528" s="284"/>
      <c r="AS528" s="285"/>
      <c r="AT528" s="286"/>
      <c r="AU528" s="284"/>
      <c r="AV528" s="285"/>
      <c r="AW528" s="284"/>
      <c r="AX528" s="285"/>
      <c r="AY528" s="286"/>
      <c r="AZ528" s="284"/>
      <c r="BA528" s="285"/>
      <c r="BB528" s="121"/>
      <c r="BC528" s="121"/>
      <c r="BD528" s="121"/>
      <c r="BE528" s="121"/>
      <c r="BF528" s="121"/>
    </row>
    <row r="529" spans="1:58" ht="16.5" customHeight="1">
      <c r="A529" s="279"/>
      <c r="B529" s="280"/>
      <c r="C529" s="279"/>
      <c r="D529" s="279"/>
      <c r="E529" s="279"/>
      <c r="F529" s="121"/>
      <c r="G529" s="28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282"/>
      <c r="AH529" s="121"/>
      <c r="AI529" s="283"/>
      <c r="AJ529" s="121"/>
      <c r="AK529" s="121"/>
      <c r="AL529" s="121"/>
      <c r="AM529" s="284"/>
      <c r="AN529" s="285"/>
      <c r="AO529" s="286"/>
      <c r="AP529" s="284"/>
      <c r="AQ529" s="285"/>
      <c r="AR529" s="284"/>
      <c r="AS529" s="285"/>
      <c r="AT529" s="286"/>
      <c r="AU529" s="284"/>
      <c r="AV529" s="285"/>
      <c r="AW529" s="284"/>
      <c r="AX529" s="285"/>
      <c r="AY529" s="286"/>
      <c r="AZ529" s="284"/>
      <c r="BA529" s="285"/>
      <c r="BB529" s="121"/>
      <c r="BC529" s="121"/>
      <c r="BD529" s="121"/>
      <c r="BE529" s="121"/>
      <c r="BF529" s="121"/>
    </row>
    <row r="530" spans="1:58" ht="16.5" customHeight="1">
      <c r="A530" s="279"/>
      <c r="B530" s="280"/>
      <c r="C530" s="279"/>
      <c r="D530" s="279"/>
      <c r="E530" s="279"/>
      <c r="F530" s="121"/>
      <c r="G530" s="28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282"/>
      <c r="AH530" s="121"/>
      <c r="AI530" s="283"/>
      <c r="AJ530" s="121"/>
      <c r="AK530" s="121"/>
      <c r="AL530" s="121"/>
      <c r="AM530" s="284"/>
      <c r="AN530" s="285"/>
      <c r="AO530" s="286"/>
      <c r="AP530" s="284"/>
      <c r="AQ530" s="285"/>
      <c r="AR530" s="284"/>
      <c r="AS530" s="285"/>
      <c r="AT530" s="286"/>
      <c r="AU530" s="284"/>
      <c r="AV530" s="285"/>
      <c r="AW530" s="284"/>
      <c r="AX530" s="285"/>
      <c r="AY530" s="286"/>
      <c r="AZ530" s="284"/>
      <c r="BA530" s="285"/>
      <c r="BB530" s="121"/>
      <c r="BC530" s="121"/>
      <c r="BD530" s="121"/>
      <c r="BE530" s="121"/>
      <c r="BF530" s="121"/>
    </row>
    <row r="531" spans="1:58" ht="16.5" customHeight="1">
      <c r="A531" s="279"/>
      <c r="B531" s="280"/>
      <c r="C531" s="279"/>
      <c r="D531" s="279"/>
      <c r="E531" s="279"/>
      <c r="F531" s="121"/>
      <c r="G531" s="28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282"/>
      <c r="AH531" s="121"/>
      <c r="AI531" s="283"/>
      <c r="AJ531" s="121"/>
      <c r="AK531" s="121"/>
      <c r="AL531" s="121"/>
      <c r="AM531" s="284"/>
      <c r="AN531" s="285"/>
      <c r="AO531" s="286"/>
      <c r="AP531" s="284"/>
      <c r="AQ531" s="285"/>
      <c r="AR531" s="284"/>
      <c r="AS531" s="285"/>
      <c r="AT531" s="286"/>
      <c r="AU531" s="284"/>
      <c r="AV531" s="285"/>
      <c r="AW531" s="284"/>
      <c r="AX531" s="285"/>
      <c r="AY531" s="286"/>
      <c r="AZ531" s="284"/>
      <c r="BA531" s="285"/>
      <c r="BB531" s="121"/>
      <c r="BC531" s="121"/>
      <c r="BD531" s="121"/>
      <c r="BE531" s="121"/>
      <c r="BF531" s="121"/>
    </row>
    <row r="532" spans="1:58" ht="16.5" customHeight="1">
      <c r="A532" s="279"/>
      <c r="B532" s="280"/>
      <c r="C532" s="279"/>
      <c r="D532" s="279"/>
      <c r="E532" s="279"/>
      <c r="F532" s="121"/>
      <c r="G532" s="28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282"/>
      <c r="AH532" s="121"/>
      <c r="AI532" s="283"/>
      <c r="AJ532" s="121"/>
      <c r="AK532" s="121"/>
      <c r="AL532" s="121"/>
      <c r="AM532" s="284"/>
      <c r="AN532" s="285"/>
      <c r="AO532" s="286"/>
      <c r="AP532" s="284"/>
      <c r="AQ532" s="285"/>
      <c r="AR532" s="284"/>
      <c r="AS532" s="285"/>
      <c r="AT532" s="286"/>
      <c r="AU532" s="284"/>
      <c r="AV532" s="285"/>
      <c r="AW532" s="284"/>
      <c r="AX532" s="285"/>
      <c r="AY532" s="286"/>
      <c r="AZ532" s="284"/>
      <c r="BA532" s="285"/>
      <c r="BB532" s="121"/>
      <c r="BC532" s="121"/>
      <c r="BD532" s="121"/>
      <c r="BE532" s="121"/>
      <c r="BF532" s="121"/>
    </row>
    <row r="533" spans="1:58" ht="16.5" customHeight="1">
      <c r="A533" s="279"/>
      <c r="B533" s="280"/>
      <c r="C533" s="279"/>
      <c r="D533" s="279"/>
      <c r="E533" s="279"/>
      <c r="F533" s="121"/>
      <c r="G533" s="28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282"/>
      <c r="AH533" s="121"/>
      <c r="AI533" s="283"/>
      <c r="AJ533" s="121"/>
      <c r="AK533" s="121"/>
      <c r="AL533" s="121"/>
      <c r="AM533" s="284"/>
      <c r="AN533" s="285"/>
      <c r="AO533" s="286"/>
      <c r="AP533" s="284"/>
      <c r="AQ533" s="285"/>
      <c r="AR533" s="284"/>
      <c r="AS533" s="285"/>
      <c r="AT533" s="286"/>
      <c r="AU533" s="284"/>
      <c r="AV533" s="285"/>
      <c r="AW533" s="284"/>
      <c r="AX533" s="285"/>
      <c r="AY533" s="286"/>
      <c r="AZ533" s="284"/>
      <c r="BA533" s="285"/>
      <c r="BB533" s="121"/>
      <c r="BC533" s="121"/>
      <c r="BD533" s="121"/>
      <c r="BE533" s="121"/>
      <c r="BF533" s="121"/>
    </row>
    <row r="534" spans="1:58" ht="16.5" customHeight="1">
      <c r="A534" s="279"/>
      <c r="B534" s="280"/>
      <c r="C534" s="279"/>
      <c r="D534" s="279"/>
      <c r="E534" s="279"/>
      <c r="F534" s="121"/>
      <c r="G534" s="28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282"/>
      <c r="AH534" s="121"/>
      <c r="AI534" s="283"/>
      <c r="AJ534" s="121"/>
      <c r="AK534" s="121"/>
      <c r="AL534" s="121"/>
      <c r="AM534" s="284"/>
      <c r="AN534" s="285"/>
      <c r="AO534" s="286"/>
      <c r="AP534" s="284"/>
      <c r="AQ534" s="285"/>
      <c r="AR534" s="284"/>
      <c r="AS534" s="285"/>
      <c r="AT534" s="286"/>
      <c r="AU534" s="284"/>
      <c r="AV534" s="285"/>
      <c r="AW534" s="284"/>
      <c r="AX534" s="285"/>
      <c r="AY534" s="286"/>
      <c r="AZ534" s="284"/>
      <c r="BA534" s="285"/>
      <c r="BB534" s="121"/>
      <c r="BC534" s="121"/>
      <c r="BD534" s="121"/>
      <c r="BE534" s="121"/>
      <c r="BF534" s="121"/>
    </row>
    <row r="535" spans="1:58" ht="16.5" customHeight="1">
      <c r="A535" s="279"/>
      <c r="B535" s="280"/>
      <c r="C535" s="279"/>
      <c r="D535" s="279"/>
      <c r="E535" s="279"/>
      <c r="F535" s="121"/>
      <c r="G535" s="28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282"/>
      <c r="AH535" s="121"/>
      <c r="AI535" s="283"/>
      <c r="AJ535" s="121"/>
      <c r="AK535" s="121"/>
      <c r="AL535" s="121"/>
      <c r="AM535" s="284"/>
      <c r="AN535" s="285"/>
      <c r="AO535" s="286"/>
      <c r="AP535" s="284"/>
      <c r="AQ535" s="285"/>
      <c r="AR535" s="284"/>
      <c r="AS535" s="285"/>
      <c r="AT535" s="286"/>
      <c r="AU535" s="284"/>
      <c r="AV535" s="285"/>
      <c r="AW535" s="284"/>
      <c r="AX535" s="285"/>
      <c r="AY535" s="286"/>
      <c r="AZ535" s="284"/>
      <c r="BA535" s="285"/>
      <c r="BB535" s="121"/>
      <c r="BC535" s="121"/>
      <c r="BD535" s="121"/>
      <c r="BE535" s="121"/>
      <c r="BF535" s="121"/>
    </row>
    <row r="536" spans="1:58" ht="16.5" customHeight="1">
      <c r="A536" s="279"/>
      <c r="B536" s="280"/>
      <c r="C536" s="279"/>
      <c r="D536" s="279"/>
      <c r="E536" s="279"/>
      <c r="F536" s="121"/>
      <c r="G536" s="28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282"/>
      <c r="AH536" s="121"/>
      <c r="AI536" s="283"/>
      <c r="AJ536" s="121"/>
      <c r="AK536" s="121"/>
      <c r="AL536" s="121"/>
      <c r="AM536" s="284"/>
      <c r="AN536" s="285"/>
      <c r="AO536" s="286"/>
      <c r="AP536" s="284"/>
      <c r="AQ536" s="285"/>
      <c r="AR536" s="284"/>
      <c r="AS536" s="285"/>
      <c r="AT536" s="286"/>
      <c r="AU536" s="284"/>
      <c r="AV536" s="285"/>
      <c r="AW536" s="284"/>
      <c r="AX536" s="285"/>
      <c r="AY536" s="286"/>
      <c r="AZ536" s="284"/>
      <c r="BA536" s="285"/>
      <c r="BB536" s="121"/>
      <c r="BC536" s="121"/>
      <c r="BD536" s="121"/>
      <c r="BE536" s="121"/>
      <c r="BF536" s="121"/>
    </row>
    <row r="537" spans="1:58" ht="16.5" customHeight="1">
      <c r="A537" s="279"/>
      <c r="B537" s="280"/>
      <c r="C537" s="279"/>
      <c r="D537" s="279"/>
      <c r="E537" s="279"/>
      <c r="F537" s="121"/>
      <c r="G537" s="28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282"/>
      <c r="AH537" s="121"/>
      <c r="AI537" s="283"/>
      <c r="AJ537" s="121"/>
      <c r="AK537" s="121"/>
      <c r="AL537" s="121"/>
      <c r="AM537" s="284"/>
      <c r="AN537" s="285"/>
      <c r="AO537" s="286"/>
      <c r="AP537" s="284"/>
      <c r="AQ537" s="285"/>
      <c r="AR537" s="284"/>
      <c r="AS537" s="285"/>
      <c r="AT537" s="286"/>
      <c r="AU537" s="284"/>
      <c r="AV537" s="285"/>
      <c r="AW537" s="284"/>
      <c r="AX537" s="285"/>
      <c r="AY537" s="286"/>
      <c r="AZ537" s="284"/>
      <c r="BA537" s="285"/>
      <c r="BB537" s="121"/>
      <c r="BC537" s="121"/>
      <c r="BD537" s="121"/>
      <c r="BE537" s="121"/>
      <c r="BF537" s="121"/>
    </row>
    <row r="538" spans="1:58" ht="16.5" customHeight="1">
      <c r="A538" s="279"/>
      <c r="B538" s="280"/>
      <c r="C538" s="279"/>
      <c r="D538" s="279"/>
      <c r="E538" s="279"/>
      <c r="F538" s="121"/>
      <c r="G538" s="28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282"/>
      <c r="AH538" s="121"/>
      <c r="AI538" s="283"/>
      <c r="AJ538" s="121"/>
      <c r="AK538" s="121"/>
      <c r="AL538" s="121"/>
      <c r="AM538" s="284"/>
      <c r="AN538" s="285"/>
      <c r="AO538" s="286"/>
      <c r="AP538" s="284"/>
      <c r="AQ538" s="285"/>
      <c r="AR538" s="284"/>
      <c r="AS538" s="285"/>
      <c r="AT538" s="286"/>
      <c r="AU538" s="284"/>
      <c r="AV538" s="285"/>
      <c r="AW538" s="284"/>
      <c r="AX538" s="285"/>
      <c r="AY538" s="286"/>
      <c r="AZ538" s="284"/>
      <c r="BA538" s="285"/>
      <c r="BB538" s="121"/>
      <c r="BC538" s="121"/>
      <c r="BD538" s="121"/>
      <c r="BE538" s="121"/>
      <c r="BF538" s="121"/>
    </row>
    <row r="539" spans="1:58" ht="16.5" customHeight="1">
      <c r="A539" s="279"/>
      <c r="B539" s="280"/>
      <c r="C539" s="279"/>
      <c r="D539" s="279"/>
      <c r="E539" s="279"/>
      <c r="F539" s="121"/>
      <c r="G539" s="28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282"/>
      <c r="AH539" s="121"/>
      <c r="AI539" s="283"/>
      <c r="AJ539" s="121"/>
      <c r="AK539" s="121"/>
      <c r="AL539" s="121"/>
      <c r="AM539" s="284"/>
      <c r="AN539" s="285"/>
      <c r="AO539" s="286"/>
      <c r="AP539" s="284"/>
      <c r="AQ539" s="285"/>
      <c r="AR539" s="284"/>
      <c r="AS539" s="285"/>
      <c r="AT539" s="286"/>
      <c r="AU539" s="284"/>
      <c r="AV539" s="285"/>
      <c r="AW539" s="284"/>
      <c r="AX539" s="285"/>
      <c r="AY539" s="286"/>
      <c r="AZ539" s="284"/>
      <c r="BA539" s="285"/>
      <c r="BB539" s="121"/>
      <c r="BC539" s="121"/>
      <c r="BD539" s="121"/>
      <c r="BE539" s="121"/>
      <c r="BF539" s="121"/>
    </row>
    <row r="540" spans="1:58" ht="16.5" customHeight="1">
      <c r="A540" s="279"/>
      <c r="B540" s="280"/>
      <c r="C540" s="279"/>
      <c r="D540" s="279"/>
      <c r="E540" s="279"/>
      <c r="F540" s="121"/>
      <c r="G540" s="28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282"/>
      <c r="AH540" s="121"/>
      <c r="AI540" s="283"/>
      <c r="AJ540" s="121"/>
      <c r="AK540" s="121"/>
      <c r="AL540" s="121"/>
      <c r="AM540" s="284"/>
      <c r="AN540" s="285"/>
      <c r="AO540" s="286"/>
      <c r="AP540" s="284"/>
      <c r="AQ540" s="285"/>
      <c r="AR540" s="284"/>
      <c r="AS540" s="285"/>
      <c r="AT540" s="286"/>
      <c r="AU540" s="284"/>
      <c r="AV540" s="285"/>
      <c r="AW540" s="284"/>
      <c r="AX540" s="285"/>
      <c r="AY540" s="286"/>
      <c r="AZ540" s="284"/>
      <c r="BA540" s="285"/>
      <c r="BB540" s="121"/>
      <c r="BC540" s="121"/>
      <c r="BD540" s="121"/>
      <c r="BE540" s="121"/>
      <c r="BF540" s="121"/>
    </row>
    <row r="541" spans="1:58" ht="16.5" customHeight="1">
      <c r="A541" s="279"/>
      <c r="B541" s="280"/>
      <c r="C541" s="279"/>
      <c r="D541" s="279"/>
      <c r="E541" s="279"/>
      <c r="F541" s="121"/>
      <c r="G541" s="28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282"/>
      <c r="AH541" s="121"/>
      <c r="AI541" s="283"/>
      <c r="AJ541" s="121"/>
      <c r="AK541" s="121"/>
      <c r="AL541" s="121"/>
      <c r="AM541" s="284"/>
      <c r="AN541" s="285"/>
      <c r="AO541" s="286"/>
      <c r="AP541" s="284"/>
      <c r="AQ541" s="285"/>
      <c r="AR541" s="284"/>
      <c r="AS541" s="285"/>
      <c r="AT541" s="286"/>
      <c r="AU541" s="284"/>
      <c r="AV541" s="285"/>
      <c r="AW541" s="284"/>
      <c r="AX541" s="285"/>
      <c r="AY541" s="286"/>
      <c r="AZ541" s="284"/>
      <c r="BA541" s="285"/>
      <c r="BB541" s="121"/>
      <c r="BC541" s="121"/>
      <c r="BD541" s="121"/>
      <c r="BE541" s="121"/>
      <c r="BF541" s="121"/>
    </row>
    <row r="542" spans="1:58" ht="16.5" customHeight="1">
      <c r="A542" s="279"/>
      <c r="B542" s="280"/>
      <c r="C542" s="279"/>
      <c r="D542" s="279"/>
      <c r="E542" s="279"/>
      <c r="F542" s="121"/>
      <c r="G542" s="28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282"/>
      <c r="AH542" s="121"/>
      <c r="AI542" s="283"/>
      <c r="AJ542" s="121"/>
      <c r="AK542" s="121"/>
      <c r="AL542" s="121"/>
      <c r="AM542" s="284"/>
      <c r="AN542" s="285"/>
      <c r="AO542" s="286"/>
      <c r="AP542" s="284"/>
      <c r="AQ542" s="285"/>
      <c r="AR542" s="284"/>
      <c r="AS542" s="285"/>
      <c r="AT542" s="286"/>
      <c r="AU542" s="284"/>
      <c r="AV542" s="285"/>
      <c r="AW542" s="284"/>
      <c r="AX542" s="285"/>
      <c r="AY542" s="286"/>
      <c r="AZ542" s="284"/>
      <c r="BA542" s="285"/>
      <c r="BB542" s="121"/>
      <c r="BC542" s="121"/>
      <c r="BD542" s="121"/>
      <c r="BE542" s="121"/>
      <c r="BF542" s="121"/>
    </row>
    <row r="543" spans="1:58" ht="16.5" customHeight="1">
      <c r="A543" s="279"/>
      <c r="B543" s="280"/>
      <c r="C543" s="279"/>
      <c r="D543" s="279"/>
      <c r="E543" s="279"/>
      <c r="F543" s="121"/>
      <c r="G543" s="28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282"/>
      <c r="AH543" s="121"/>
      <c r="AI543" s="283"/>
      <c r="AJ543" s="121"/>
      <c r="AK543" s="121"/>
      <c r="AL543" s="121"/>
      <c r="AM543" s="284"/>
      <c r="AN543" s="285"/>
      <c r="AO543" s="286"/>
      <c r="AP543" s="284"/>
      <c r="AQ543" s="285"/>
      <c r="AR543" s="284"/>
      <c r="AS543" s="285"/>
      <c r="AT543" s="286"/>
      <c r="AU543" s="284"/>
      <c r="AV543" s="285"/>
      <c r="AW543" s="284"/>
      <c r="AX543" s="285"/>
      <c r="AY543" s="286"/>
      <c r="AZ543" s="284"/>
      <c r="BA543" s="285"/>
      <c r="BB543" s="121"/>
      <c r="BC543" s="121"/>
      <c r="BD543" s="121"/>
      <c r="BE543" s="121"/>
      <c r="BF543" s="121"/>
    </row>
    <row r="544" spans="1:58" ht="16.5" customHeight="1">
      <c r="A544" s="279"/>
      <c r="B544" s="280"/>
      <c r="C544" s="279"/>
      <c r="D544" s="279"/>
      <c r="E544" s="279"/>
      <c r="F544" s="121"/>
      <c r="G544" s="28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282"/>
      <c r="AH544" s="121"/>
      <c r="AI544" s="283"/>
      <c r="AJ544" s="121"/>
      <c r="AK544" s="121"/>
      <c r="AL544" s="121"/>
      <c r="AM544" s="284"/>
      <c r="AN544" s="285"/>
      <c r="AO544" s="286"/>
      <c r="AP544" s="284"/>
      <c r="AQ544" s="285"/>
      <c r="AR544" s="284"/>
      <c r="AS544" s="285"/>
      <c r="AT544" s="286"/>
      <c r="AU544" s="284"/>
      <c r="AV544" s="285"/>
      <c r="AW544" s="284"/>
      <c r="AX544" s="285"/>
      <c r="AY544" s="286"/>
      <c r="AZ544" s="284"/>
      <c r="BA544" s="285"/>
      <c r="BB544" s="121"/>
      <c r="BC544" s="121"/>
      <c r="BD544" s="121"/>
      <c r="BE544" s="121"/>
      <c r="BF544" s="121"/>
    </row>
    <row r="545" spans="1:58" ht="16.5" customHeight="1">
      <c r="A545" s="279"/>
      <c r="B545" s="280"/>
      <c r="C545" s="279"/>
      <c r="D545" s="279"/>
      <c r="E545" s="279"/>
      <c r="F545" s="121"/>
      <c r="G545" s="28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282"/>
      <c r="AH545" s="121"/>
      <c r="AI545" s="283"/>
      <c r="AJ545" s="121"/>
      <c r="AK545" s="121"/>
      <c r="AL545" s="121"/>
      <c r="AM545" s="284"/>
      <c r="AN545" s="285"/>
      <c r="AO545" s="286"/>
      <c r="AP545" s="284"/>
      <c r="AQ545" s="285"/>
      <c r="AR545" s="284"/>
      <c r="AS545" s="285"/>
      <c r="AT545" s="286"/>
      <c r="AU545" s="284"/>
      <c r="AV545" s="285"/>
      <c r="AW545" s="284"/>
      <c r="AX545" s="285"/>
      <c r="AY545" s="286"/>
      <c r="AZ545" s="284"/>
      <c r="BA545" s="285"/>
      <c r="BB545" s="121"/>
      <c r="BC545" s="121"/>
      <c r="BD545" s="121"/>
      <c r="BE545" s="121"/>
      <c r="BF545" s="121"/>
    </row>
    <row r="546" spans="1:58" ht="16.5" customHeight="1">
      <c r="A546" s="279"/>
      <c r="B546" s="280"/>
      <c r="C546" s="279"/>
      <c r="D546" s="279"/>
      <c r="E546" s="279"/>
      <c r="F546" s="121"/>
      <c r="G546" s="28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282"/>
      <c r="AH546" s="121"/>
      <c r="AI546" s="283"/>
      <c r="AJ546" s="121"/>
      <c r="AK546" s="121"/>
      <c r="AL546" s="121"/>
      <c r="AM546" s="284"/>
      <c r="AN546" s="285"/>
      <c r="AO546" s="286"/>
      <c r="AP546" s="284"/>
      <c r="AQ546" s="285"/>
      <c r="AR546" s="284"/>
      <c r="AS546" s="285"/>
      <c r="AT546" s="286"/>
      <c r="AU546" s="284"/>
      <c r="AV546" s="285"/>
      <c r="AW546" s="284"/>
      <c r="AX546" s="285"/>
      <c r="AY546" s="286"/>
      <c r="AZ546" s="284"/>
      <c r="BA546" s="285"/>
      <c r="BB546" s="121"/>
      <c r="BC546" s="121"/>
      <c r="BD546" s="121"/>
      <c r="BE546" s="121"/>
      <c r="BF546" s="121"/>
    </row>
    <row r="547" spans="1:58" ht="16.5" customHeight="1">
      <c r="A547" s="279"/>
      <c r="B547" s="280"/>
      <c r="C547" s="279"/>
      <c r="D547" s="279"/>
      <c r="E547" s="279"/>
      <c r="F547" s="121"/>
      <c r="G547" s="28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282"/>
      <c r="AH547" s="121"/>
      <c r="AI547" s="283"/>
      <c r="AJ547" s="121"/>
      <c r="AK547" s="121"/>
      <c r="AL547" s="121"/>
      <c r="AM547" s="284"/>
      <c r="AN547" s="285"/>
      <c r="AO547" s="286"/>
      <c r="AP547" s="284"/>
      <c r="AQ547" s="285"/>
      <c r="AR547" s="284"/>
      <c r="AS547" s="285"/>
      <c r="AT547" s="286"/>
      <c r="AU547" s="284"/>
      <c r="AV547" s="285"/>
      <c r="AW547" s="284"/>
      <c r="AX547" s="285"/>
      <c r="AY547" s="286"/>
      <c r="AZ547" s="284"/>
      <c r="BA547" s="285"/>
      <c r="BB547" s="121"/>
      <c r="BC547" s="121"/>
      <c r="BD547" s="121"/>
      <c r="BE547" s="121"/>
      <c r="BF547" s="121"/>
    </row>
    <row r="548" spans="1:58" ht="16.5" customHeight="1">
      <c r="A548" s="279"/>
      <c r="B548" s="280"/>
      <c r="C548" s="279"/>
      <c r="D548" s="279"/>
      <c r="E548" s="279"/>
      <c r="F548" s="121"/>
      <c r="G548" s="28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282"/>
      <c r="AH548" s="121"/>
      <c r="AI548" s="283"/>
      <c r="AJ548" s="121"/>
      <c r="AK548" s="121"/>
      <c r="AL548" s="121"/>
      <c r="AM548" s="284"/>
      <c r="AN548" s="285"/>
      <c r="AO548" s="286"/>
      <c r="AP548" s="284"/>
      <c r="AQ548" s="285"/>
      <c r="AR548" s="284"/>
      <c r="AS548" s="285"/>
      <c r="AT548" s="286"/>
      <c r="AU548" s="284"/>
      <c r="AV548" s="285"/>
      <c r="AW548" s="284"/>
      <c r="AX548" s="285"/>
      <c r="AY548" s="286"/>
      <c r="AZ548" s="284"/>
      <c r="BA548" s="285"/>
      <c r="BB548" s="121"/>
      <c r="BC548" s="121"/>
      <c r="BD548" s="121"/>
      <c r="BE548" s="121"/>
      <c r="BF548" s="121"/>
    </row>
    <row r="549" spans="1:58" ht="16.5" customHeight="1">
      <c r="A549" s="279"/>
      <c r="B549" s="280"/>
      <c r="C549" s="279"/>
      <c r="D549" s="279"/>
      <c r="E549" s="279"/>
      <c r="F549" s="121"/>
      <c r="G549" s="28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282"/>
      <c r="AH549" s="121"/>
      <c r="AI549" s="283"/>
      <c r="AJ549" s="121"/>
      <c r="AK549" s="121"/>
      <c r="AL549" s="121"/>
      <c r="AM549" s="284"/>
      <c r="AN549" s="285"/>
      <c r="AO549" s="286"/>
      <c r="AP549" s="284"/>
      <c r="AQ549" s="285"/>
      <c r="AR549" s="284"/>
      <c r="AS549" s="285"/>
      <c r="AT549" s="286"/>
      <c r="AU549" s="284"/>
      <c r="AV549" s="285"/>
      <c r="AW549" s="284"/>
      <c r="AX549" s="285"/>
      <c r="AY549" s="286"/>
      <c r="AZ549" s="284"/>
      <c r="BA549" s="285"/>
      <c r="BB549" s="121"/>
      <c r="BC549" s="121"/>
      <c r="BD549" s="121"/>
      <c r="BE549" s="121"/>
      <c r="BF549" s="121"/>
    </row>
    <row r="550" spans="1:58" ht="16.5" customHeight="1">
      <c r="A550" s="279"/>
      <c r="B550" s="280"/>
      <c r="C550" s="279"/>
      <c r="D550" s="279"/>
      <c r="E550" s="279"/>
      <c r="F550" s="121"/>
      <c r="G550" s="28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282"/>
      <c r="AH550" s="121"/>
      <c r="AI550" s="283"/>
      <c r="AJ550" s="121"/>
      <c r="AK550" s="121"/>
      <c r="AL550" s="121"/>
      <c r="AM550" s="284"/>
      <c r="AN550" s="285"/>
      <c r="AO550" s="286"/>
      <c r="AP550" s="284"/>
      <c r="AQ550" s="285"/>
      <c r="AR550" s="284"/>
      <c r="AS550" s="285"/>
      <c r="AT550" s="286"/>
      <c r="AU550" s="284"/>
      <c r="AV550" s="285"/>
      <c r="AW550" s="284"/>
      <c r="AX550" s="285"/>
      <c r="AY550" s="286"/>
      <c r="AZ550" s="284"/>
      <c r="BA550" s="285"/>
      <c r="BB550" s="121"/>
      <c r="BC550" s="121"/>
      <c r="BD550" s="121"/>
      <c r="BE550" s="121"/>
      <c r="BF550" s="121"/>
    </row>
    <row r="551" spans="1:58" ht="16.5" customHeight="1">
      <c r="A551" s="279"/>
      <c r="B551" s="280"/>
      <c r="C551" s="279"/>
      <c r="D551" s="279"/>
      <c r="E551" s="279"/>
      <c r="F551" s="121"/>
      <c r="G551" s="28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282"/>
      <c r="AH551" s="121"/>
      <c r="AI551" s="283"/>
      <c r="AJ551" s="121"/>
      <c r="AK551" s="121"/>
      <c r="AL551" s="121"/>
      <c r="AM551" s="284"/>
      <c r="AN551" s="285"/>
      <c r="AO551" s="286"/>
      <c r="AP551" s="284"/>
      <c r="AQ551" s="285"/>
      <c r="AR551" s="284"/>
      <c r="AS551" s="285"/>
      <c r="AT551" s="286"/>
      <c r="AU551" s="284"/>
      <c r="AV551" s="285"/>
      <c r="AW551" s="284"/>
      <c r="AX551" s="285"/>
      <c r="AY551" s="286"/>
      <c r="AZ551" s="284"/>
      <c r="BA551" s="285"/>
      <c r="BB551" s="121"/>
      <c r="BC551" s="121"/>
      <c r="BD551" s="121"/>
      <c r="BE551" s="121"/>
      <c r="BF551" s="121"/>
    </row>
    <row r="552" spans="1:58" ht="16.5" customHeight="1">
      <c r="A552" s="279"/>
      <c r="B552" s="280"/>
      <c r="C552" s="279"/>
      <c r="D552" s="279"/>
      <c r="E552" s="279"/>
      <c r="F552" s="121"/>
      <c r="G552" s="28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282"/>
      <c r="AH552" s="121"/>
      <c r="AI552" s="283"/>
      <c r="AJ552" s="121"/>
      <c r="AK552" s="121"/>
      <c r="AL552" s="121"/>
      <c r="AM552" s="284"/>
      <c r="AN552" s="285"/>
      <c r="AO552" s="286"/>
      <c r="AP552" s="284"/>
      <c r="AQ552" s="285"/>
      <c r="AR552" s="284"/>
      <c r="AS552" s="285"/>
      <c r="AT552" s="286"/>
      <c r="AU552" s="284"/>
      <c r="AV552" s="285"/>
      <c r="AW552" s="284"/>
      <c r="AX552" s="285"/>
      <c r="AY552" s="286"/>
      <c r="AZ552" s="284"/>
      <c r="BA552" s="285"/>
      <c r="BB552" s="121"/>
      <c r="BC552" s="121"/>
      <c r="BD552" s="121"/>
      <c r="BE552" s="121"/>
      <c r="BF552" s="121"/>
    </row>
    <row r="553" spans="1:58" ht="16.5" customHeight="1">
      <c r="A553" s="279"/>
      <c r="B553" s="280"/>
      <c r="C553" s="279"/>
      <c r="D553" s="279"/>
      <c r="E553" s="279"/>
      <c r="F553" s="121"/>
      <c r="G553" s="28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282"/>
      <c r="AH553" s="121"/>
      <c r="AI553" s="283"/>
      <c r="AJ553" s="121"/>
      <c r="AK553" s="121"/>
      <c r="AL553" s="121"/>
      <c r="AM553" s="284"/>
      <c r="AN553" s="285"/>
      <c r="AO553" s="286"/>
      <c r="AP553" s="284"/>
      <c r="AQ553" s="285"/>
      <c r="AR553" s="284"/>
      <c r="AS553" s="285"/>
      <c r="AT553" s="286"/>
      <c r="AU553" s="284"/>
      <c r="AV553" s="285"/>
      <c r="AW553" s="284"/>
      <c r="AX553" s="285"/>
      <c r="AY553" s="286"/>
      <c r="AZ553" s="284"/>
      <c r="BA553" s="285"/>
      <c r="BB553" s="121"/>
      <c r="BC553" s="121"/>
      <c r="BD553" s="121"/>
      <c r="BE553" s="121"/>
      <c r="BF553" s="121"/>
    </row>
    <row r="554" spans="1:58" ht="16.5" customHeight="1">
      <c r="A554" s="279"/>
      <c r="B554" s="280"/>
      <c r="C554" s="279"/>
      <c r="D554" s="279"/>
      <c r="E554" s="279"/>
      <c r="F554" s="121"/>
      <c r="G554" s="28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282"/>
      <c r="AH554" s="121"/>
      <c r="AI554" s="283"/>
      <c r="AJ554" s="121"/>
      <c r="AK554" s="121"/>
      <c r="AL554" s="121"/>
      <c r="AM554" s="284"/>
      <c r="AN554" s="285"/>
      <c r="AO554" s="286"/>
      <c r="AP554" s="284"/>
      <c r="AQ554" s="285"/>
      <c r="AR554" s="284"/>
      <c r="AS554" s="285"/>
      <c r="AT554" s="286"/>
      <c r="AU554" s="284"/>
      <c r="AV554" s="285"/>
      <c r="AW554" s="284"/>
      <c r="AX554" s="285"/>
      <c r="AY554" s="286"/>
      <c r="AZ554" s="284"/>
      <c r="BA554" s="285"/>
      <c r="BB554" s="121"/>
      <c r="BC554" s="121"/>
      <c r="BD554" s="121"/>
      <c r="BE554" s="121"/>
      <c r="BF554" s="121"/>
    </row>
    <row r="555" spans="1:58" ht="16.5" customHeight="1">
      <c r="A555" s="279"/>
      <c r="B555" s="280"/>
      <c r="C555" s="279"/>
      <c r="D555" s="279"/>
      <c r="E555" s="279"/>
      <c r="F555" s="121"/>
      <c r="G555" s="28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282"/>
      <c r="AH555" s="121"/>
      <c r="AI555" s="283"/>
      <c r="AJ555" s="121"/>
      <c r="AK555" s="121"/>
      <c r="AL555" s="121"/>
      <c r="AM555" s="284"/>
      <c r="AN555" s="285"/>
      <c r="AO555" s="286"/>
      <c r="AP555" s="284"/>
      <c r="AQ555" s="285"/>
      <c r="AR555" s="284"/>
      <c r="AS555" s="285"/>
      <c r="AT555" s="286"/>
      <c r="AU555" s="284"/>
      <c r="AV555" s="285"/>
      <c r="AW555" s="284"/>
      <c r="AX555" s="285"/>
      <c r="AY555" s="286"/>
      <c r="AZ555" s="284"/>
      <c r="BA555" s="285"/>
      <c r="BB555" s="121"/>
      <c r="BC555" s="121"/>
      <c r="BD555" s="121"/>
      <c r="BE555" s="121"/>
      <c r="BF555" s="121"/>
    </row>
    <row r="556" spans="1:58" ht="16.5" customHeight="1">
      <c r="A556" s="279"/>
      <c r="B556" s="280"/>
      <c r="C556" s="279"/>
      <c r="D556" s="279"/>
      <c r="E556" s="279"/>
      <c r="F556" s="121"/>
      <c r="G556" s="28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282"/>
      <c r="AH556" s="121"/>
      <c r="AI556" s="283"/>
      <c r="AJ556" s="121"/>
      <c r="AK556" s="121"/>
      <c r="AL556" s="121"/>
      <c r="AM556" s="284"/>
      <c r="AN556" s="285"/>
      <c r="AO556" s="286"/>
      <c r="AP556" s="284"/>
      <c r="AQ556" s="285"/>
      <c r="AR556" s="284"/>
      <c r="AS556" s="285"/>
      <c r="AT556" s="286"/>
      <c r="AU556" s="284"/>
      <c r="AV556" s="285"/>
      <c r="AW556" s="284"/>
      <c r="AX556" s="285"/>
      <c r="AY556" s="286"/>
      <c r="AZ556" s="284"/>
      <c r="BA556" s="285"/>
      <c r="BB556" s="121"/>
      <c r="BC556" s="121"/>
      <c r="BD556" s="121"/>
      <c r="BE556" s="121"/>
      <c r="BF556" s="121"/>
    </row>
    <row r="557" spans="1:58" ht="16.5" customHeight="1">
      <c r="A557" s="279"/>
      <c r="B557" s="280"/>
      <c r="C557" s="279"/>
      <c r="D557" s="279"/>
      <c r="E557" s="279"/>
      <c r="F557" s="121"/>
      <c r="G557" s="28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282"/>
      <c r="AH557" s="121"/>
      <c r="AI557" s="283"/>
      <c r="AJ557" s="121"/>
      <c r="AK557" s="121"/>
      <c r="AL557" s="121"/>
      <c r="AM557" s="284"/>
      <c r="AN557" s="285"/>
      <c r="AO557" s="286"/>
      <c r="AP557" s="284"/>
      <c r="AQ557" s="285"/>
      <c r="AR557" s="284"/>
      <c r="AS557" s="285"/>
      <c r="AT557" s="286"/>
      <c r="AU557" s="284"/>
      <c r="AV557" s="285"/>
      <c r="AW557" s="284"/>
      <c r="AX557" s="285"/>
      <c r="AY557" s="286"/>
      <c r="AZ557" s="284"/>
      <c r="BA557" s="285"/>
      <c r="BB557" s="121"/>
      <c r="BC557" s="121"/>
      <c r="BD557" s="121"/>
      <c r="BE557" s="121"/>
      <c r="BF557" s="121"/>
    </row>
    <row r="558" spans="1:58" ht="16.5" customHeight="1">
      <c r="A558" s="279"/>
      <c r="B558" s="280"/>
      <c r="C558" s="279"/>
      <c r="D558" s="279"/>
      <c r="E558" s="279"/>
      <c r="F558" s="121"/>
      <c r="G558" s="28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282"/>
      <c r="AH558" s="121"/>
      <c r="AI558" s="283"/>
      <c r="AJ558" s="121"/>
      <c r="AK558" s="121"/>
      <c r="AL558" s="121"/>
      <c r="AM558" s="284"/>
      <c r="AN558" s="285"/>
      <c r="AO558" s="286"/>
      <c r="AP558" s="284"/>
      <c r="AQ558" s="285"/>
      <c r="AR558" s="284"/>
      <c r="AS558" s="285"/>
      <c r="AT558" s="286"/>
      <c r="AU558" s="284"/>
      <c r="AV558" s="285"/>
      <c r="AW558" s="284"/>
      <c r="AX558" s="285"/>
      <c r="AY558" s="286"/>
      <c r="AZ558" s="284"/>
      <c r="BA558" s="285"/>
      <c r="BB558" s="121"/>
      <c r="BC558" s="121"/>
      <c r="BD558" s="121"/>
      <c r="BE558" s="121"/>
      <c r="BF558" s="121"/>
    </row>
    <row r="559" spans="1:58" ht="16.5" customHeight="1">
      <c r="A559" s="279"/>
      <c r="B559" s="280"/>
      <c r="C559" s="279"/>
      <c r="D559" s="279"/>
      <c r="E559" s="279"/>
      <c r="F559" s="121"/>
      <c r="G559" s="28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282"/>
      <c r="AH559" s="121"/>
      <c r="AI559" s="283"/>
      <c r="AJ559" s="121"/>
      <c r="AK559" s="121"/>
      <c r="AL559" s="121"/>
      <c r="AM559" s="284"/>
      <c r="AN559" s="285"/>
      <c r="AO559" s="286"/>
      <c r="AP559" s="284"/>
      <c r="AQ559" s="285"/>
      <c r="AR559" s="284"/>
      <c r="AS559" s="285"/>
      <c r="AT559" s="286"/>
      <c r="AU559" s="284"/>
      <c r="AV559" s="285"/>
      <c r="AW559" s="284"/>
      <c r="AX559" s="285"/>
      <c r="AY559" s="286"/>
      <c r="AZ559" s="284"/>
      <c r="BA559" s="285"/>
      <c r="BB559" s="121"/>
      <c r="BC559" s="121"/>
      <c r="BD559" s="121"/>
      <c r="BE559" s="121"/>
      <c r="BF559" s="121"/>
    </row>
    <row r="560" spans="1:58" ht="16.5" customHeight="1">
      <c r="A560" s="279"/>
      <c r="B560" s="280"/>
      <c r="C560" s="279"/>
      <c r="D560" s="279"/>
      <c r="E560" s="279"/>
      <c r="F560" s="121"/>
      <c r="G560" s="28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282"/>
      <c r="AH560" s="121"/>
      <c r="AI560" s="283"/>
      <c r="AJ560" s="121"/>
      <c r="AK560" s="121"/>
      <c r="AL560" s="121"/>
      <c r="AM560" s="284"/>
      <c r="AN560" s="285"/>
      <c r="AO560" s="286"/>
      <c r="AP560" s="284"/>
      <c r="AQ560" s="285"/>
      <c r="AR560" s="284"/>
      <c r="AS560" s="285"/>
      <c r="AT560" s="286"/>
      <c r="AU560" s="284"/>
      <c r="AV560" s="285"/>
      <c r="AW560" s="284"/>
      <c r="AX560" s="285"/>
      <c r="AY560" s="286"/>
      <c r="AZ560" s="284"/>
      <c r="BA560" s="285"/>
      <c r="BB560" s="121"/>
      <c r="BC560" s="121"/>
      <c r="BD560" s="121"/>
      <c r="BE560" s="121"/>
      <c r="BF560" s="121"/>
    </row>
    <row r="561" spans="1:58" ht="16.5" customHeight="1">
      <c r="A561" s="279"/>
      <c r="B561" s="280"/>
      <c r="C561" s="279"/>
      <c r="D561" s="279"/>
      <c r="E561" s="279"/>
      <c r="F561" s="121"/>
      <c r="G561" s="28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282"/>
      <c r="AH561" s="121"/>
      <c r="AI561" s="283"/>
      <c r="AJ561" s="121"/>
      <c r="AK561" s="121"/>
      <c r="AL561" s="121"/>
      <c r="AM561" s="284"/>
      <c r="AN561" s="285"/>
      <c r="AO561" s="286"/>
      <c r="AP561" s="284"/>
      <c r="AQ561" s="285"/>
      <c r="AR561" s="284"/>
      <c r="AS561" s="285"/>
      <c r="AT561" s="286"/>
      <c r="AU561" s="284"/>
      <c r="AV561" s="285"/>
      <c r="AW561" s="284"/>
      <c r="AX561" s="285"/>
      <c r="AY561" s="286"/>
      <c r="AZ561" s="284"/>
      <c r="BA561" s="285"/>
      <c r="BB561" s="121"/>
      <c r="BC561" s="121"/>
      <c r="BD561" s="121"/>
      <c r="BE561" s="121"/>
      <c r="BF561" s="121"/>
    </row>
    <row r="562" spans="1:58" ht="16.5" customHeight="1">
      <c r="A562" s="279"/>
      <c r="B562" s="280"/>
      <c r="C562" s="279"/>
      <c r="D562" s="279"/>
      <c r="E562" s="279"/>
      <c r="F562" s="121"/>
      <c r="G562" s="28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282"/>
      <c r="AH562" s="121"/>
      <c r="AI562" s="283"/>
      <c r="AJ562" s="121"/>
      <c r="AK562" s="121"/>
      <c r="AL562" s="121"/>
      <c r="AM562" s="284"/>
      <c r="AN562" s="285"/>
      <c r="AO562" s="286"/>
      <c r="AP562" s="284"/>
      <c r="AQ562" s="285"/>
      <c r="AR562" s="284"/>
      <c r="AS562" s="285"/>
      <c r="AT562" s="286"/>
      <c r="AU562" s="284"/>
      <c r="AV562" s="285"/>
      <c r="AW562" s="284"/>
      <c r="AX562" s="285"/>
      <c r="AY562" s="286"/>
      <c r="AZ562" s="284"/>
      <c r="BA562" s="285"/>
      <c r="BB562" s="121"/>
      <c r="BC562" s="121"/>
      <c r="BD562" s="121"/>
      <c r="BE562" s="121"/>
      <c r="BF562" s="121"/>
    </row>
    <row r="563" spans="1:58" ht="16.5" customHeight="1">
      <c r="A563" s="279"/>
      <c r="B563" s="280"/>
      <c r="C563" s="279"/>
      <c r="D563" s="279"/>
      <c r="E563" s="279"/>
      <c r="F563" s="121"/>
      <c r="G563" s="28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282"/>
      <c r="AH563" s="121"/>
      <c r="AI563" s="283"/>
      <c r="AJ563" s="121"/>
      <c r="AK563" s="121"/>
      <c r="AL563" s="121"/>
      <c r="AM563" s="284"/>
      <c r="AN563" s="285"/>
      <c r="AO563" s="286"/>
      <c r="AP563" s="284"/>
      <c r="AQ563" s="285"/>
      <c r="AR563" s="284"/>
      <c r="AS563" s="285"/>
      <c r="AT563" s="286"/>
      <c r="AU563" s="284"/>
      <c r="AV563" s="285"/>
      <c r="AW563" s="284"/>
      <c r="AX563" s="285"/>
      <c r="AY563" s="286"/>
      <c r="AZ563" s="284"/>
      <c r="BA563" s="285"/>
      <c r="BB563" s="121"/>
      <c r="BC563" s="121"/>
      <c r="BD563" s="121"/>
      <c r="BE563" s="121"/>
      <c r="BF563" s="121"/>
    </row>
    <row r="564" spans="1:58" ht="16.5" customHeight="1">
      <c r="A564" s="279"/>
      <c r="B564" s="280"/>
      <c r="C564" s="279"/>
      <c r="D564" s="279"/>
      <c r="E564" s="279"/>
      <c r="F564" s="121"/>
      <c r="G564" s="28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282"/>
      <c r="AH564" s="121"/>
      <c r="AI564" s="283"/>
      <c r="AJ564" s="121"/>
      <c r="AK564" s="121"/>
      <c r="AL564" s="121"/>
      <c r="AM564" s="284"/>
      <c r="AN564" s="285"/>
      <c r="AO564" s="286"/>
      <c r="AP564" s="284"/>
      <c r="AQ564" s="285"/>
      <c r="AR564" s="284"/>
      <c r="AS564" s="285"/>
      <c r="AT564" s="286"/>
      <c r="AU564" s="284"/>
      <c r="AV564" s="285"/>
      <c r="AW564" s="284"/>
      <c r="AX564" s="285"/>
      <c r="AY564" s="286"/>
      <c r="AZ564" s="284"/>
      <c r="BA564" s="285"/>
      <c r="BB564" s="121"/>
      <c r="BC564" s="121"/>
      <c r="BD564" s="121"/>
      <c r="BE564" s="121"/>
      <c r="BF564" s="121"/>
    </row>
    <row r="565" spans="1:58" ht="16.5" customHeight="1">
      <c r="A565" s="279"/>
      <c r="B565" s="280"/>
      <c r="C565" s="279"/>
      <c r="D565" s="279"/>
      <c r="E565" s="279"/>
      <c r="F565" s="121"/>
      <c r="G565" s="28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282"/>
      <c r="AH565" s="121"/>
      <c r="AI565" s="283"/>
      <c r="AJ565" s="121"/>
      <c r="AK565" s="121"/>
      <c r="AL565" s="121"/>
      <c r="AM565" s="284"/>
      <c r="AN565" s="285"/>
      <c r="AO565" s="286"/>
      <c r="AP565" s="284"/>
      <c r="AQ565" s="285"/>
      <c r="AR565" s="284"/>
      <c r="AS565" s="285"/>
      <c r="AT565" s="286"/>
      <c r="AU565" s="284"/>
      <c r="AV565" s="285"/>
      <c r="AW565" s="284"/>
      <c r="AX565" s="285"/>
      <c r="AY565" s="286"/>
      <c r="AZ565" s="284"/>
      <c r="BA565" s="285"/>
      <c r="BB565" s="121"/>
      <c r="BC565" s="121"/>
      <c r="BD565" s="121"/>
      <c r="BE565" s="121"/>
      <c r="BF565" s="121"/>
    </row>
    <row r="566" spans="1:58" ht="16.5" customHeight="1">
      <c r="A566" s="279"/>
      <c r="B566" s="280"/>
      <c r="C566" s="279"/>
      <c r="D566" s="279"/>
      <c r="E566" s="279"/>
      <c r="F566" s="121"/>
      <c r="G566" s="28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282"/>
      <c r="AH566" s="121"/>
      <c r="AI566" s="283"/>
      <c r="AJ566" s="121"/>
      <c r="AK566" s="121"/>
      <c r="AL566" s="121"/>
      <c r="AM566" s="284"/>
      <c r="AN566" s="285"/>
      <c r="AO566" s="286"/>
      <c r="AP566" s="284"/>
      <c r="AQ566" s="285"/>
      <c r="AR566" s="284"/>
      <c r="AS566" s="285"/>
      <c r="AT566" s="286"/>
      <c r="AU566" s="284"/>
      <c r="AV566" s="285"/>
      <c r="AW566" s="284"/>
      <c r="AX566" s="285"/>
      <c r="AY566" s="286"/>
      <c r="AZ566" s="284"/>
      <c r="BA566" s="285"/>
      <c r="BB566" s="121"/>
      <c r="BC566" s="121"/>
      <c r="BD566" s="121"/>
      <c r="BE566" s="121"/>
      <c r="BF566" s="121"/>
    </row>
    <row r="567" spans="1:58" ht="16.5" customHeight="1">
      <c r="A567" s="279"/>
      <c r="B567" s="280"/>
      <c r="C567" s="279"/>
      <c r="D567" s="279"/>
      <c r="E567" s="279"/>
      <c r="F567" s="121"/>
      <c r="G567" s="28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282"/>
      <c r="AH567" s="121"/>
      <c r="AI567" s="283"/>
      <c r="AJ567" s="121"/>
      <c r="AK567" s="121"/>
      <c r="AL567" s="121"/>
      <c r="AM567" s="284"/>
      <c r="AN567" s="285"/>
      <c r="AO567" s="286"/>
      <c r="AP567" s="284"/>
      <c r="AQ567" s="285"/>
      <c r="AR567" s="284"/>
      <c r="AS567" s="285"/>
      <c r="AT567" s="286"/>
      <c r="AU567" s="284"/>
      <c r="AV567" s="285"/>
      <c r="AW567" s="284"/>
      <c r="AX567" s="285"/>
      <c r="AY567" s="286"/>
      <c r="AZ567" s="284"/>
      <c r="BA567" s="285"/>
      <c r="BB567" s="121"/>
      <c r="BC567" s="121"/>
      <c r="BD567" s="121"/>
      <c r="BE567" s="121"/>
      <c r="BF567" s="121"/>
    </row>
    <row r="568" spans="1:58" ht="16.5" customHeight="1">
      <c r="A568" s="279"/>
      <c r="B568" s="280"/>
      <c r="C568" s="279"/>
      <c r="D568" s="279"/>
      <c r="E568" s="279"/>
      <c r="F568" s="121"/>
      <c r="G568" s="28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282"/>
      <c r="AH568" s="121"/>
      <c r="AI568" s="283"/>
      <c r="AJ568" s="121"/>
      <c r="AK568" s="121"/>
      <c r="AL568" s="121"/>
      <c r="AM568" s="284"/>
      <c r="AN568" s="285"/>
      <c r="AO568" s="286"/>
      <c r="AP568" s="284"/>
      <c r="AQ568" s="285"/>
      <c r="AR568" s="284"/>
      <c r="AS568" s="285"/>
      <c r="AT568" s="286"/>
      <c r="AU568" s="284"/>
      <c r="AV568" s="285"/>
      <c r="AW568" s="284"/>
      <c r="AX568" s="285"/>
      <c r="AY568" s="286"/>
      <c r="AZ568" s="284"/>
      <c r="BA568" s="285"/>
      <c r="BB568" s="121"/>
      <c r="BC568" s="121"/>
      <c r="BD568" s="121"/>
      <c r="BE568" s="121"/>
      <c r="BF568" s="121"/>
    </row>
    <row r="569" spans="1:58" ht="16.5" customHeight="1">
      <c r="A569" s="279"/>
      <c r="B569" s="280"/>
      <c r="C569" s="279"/>
      <c r="D569" s="279"/>
      <c r="E569" s="279"/>
      <c r="F569" s="121"/>
      <c r="G569" s="28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282"/>
      <c r="AH569" s="121"/>
      <c r="AI569" s="283"/>
      <c r="AJ569" s="121"/>
      <c r="AK569" s="121"/>
      <c r="AL569" s="121"/>
      <c r="AM569" s="284"/>
      <c r="AN569" s="285"/>
      <c r="AO569" s="286"/>
      <c r="AP569" s="284"/>
      <c r="AQ569" s="285"/>
      <c r="AR569" s="284"/>
      <c r="AS569" s="285"/>
      <c r="AT569" s="286"/>
      <c r="AU569" s="284"/>
      <c r="AV569" s="285"/>
      <c r="AW569" s="284"/>
      <c r="AX569" s="285"/>
      <c r="AY569" s="286"/>
      <c r="AZ569" s="284"/>
      <c r="BA569" s="285"/>
      <c r="BB569" s="121"/>
      <c r="BC569" s="121"/>
      <c r="BD569" s="121"/>
      <c r="BE569" s="121"/>
      <c r="BF569" s="121"/>
    </row>
    <row r="570" spans="1:58" ht="16.5" customHeight="1">
      <c r="A570" s="279"/>
      <c r="B570" s="280"/>
      <c r="C570" s="279"/>
      <c r="D570" s="279"/>
      <c r="E570" s="279"/>
      <c r="F570" s="121"/>
      <c r="G570" s="28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282"/>
      <c r="AH570" s="121"/>
      <c r="AI570" s="283"/>
      <c r="AJ570" s="121"/>
      <c r="AK570" s="121"/>
      <c r="AL570" s="121"/>
      <c r="AM570" s="284"/>
      <c r="AN570" s="285"/>
      <c r="AO570" s="286"/>
      <c r="AP570" s="284"/>
      <c r="AQ570" s="285"/>
      <c r="AR570" s="284"/>
      <c r="AS570" s="285"/>
      <c r="AT570" s="286"/>
      <c r="AU570" s="284"/>
      <c r="AV570" s="285"/>
      <c r="AW570" s="284"/>
      <c r="AX570" s="285"/>
      <c r="AY570" s="286"/>
      <c r="AZ570" s="284"/>
      <c r="BA570" s="285"/>
      <c r="BB570" s="121"/>
      <c r="BC570" s="121"/>
      <c r="BD570" s="121"/>
      <c r="BE570" s="121"/>
      <c r="BF570" s="121"/>
    </row>
    <row r="571" spans="1:58" ht="16.5" customHeight="1">
      <c r="A571" s="279"/>
      <c r="B571" s="280"/>
      <c r="C571" s="279"/>
      <c r="D571" s="279"/>
      <c r="E571" s="279"/>
      <c r="F571" s="121"/>
      <c r="G571" s="28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282"/>
      <c r="AH571" s="121"/>
      <c r="AI571" s="283"/>
      <c r="AJ571" s="121"/>
      <c r="AK571" s="121"/>
      <c r="AL571" s="121"/>
      <c r="AM571" s="284"/>
      <c r="AN571" s="285"/>
      <c r="AO571" s="286"/>
      <c r="AP571" s="284"/>
      <c r="AQ571" s="285"/>
      <c r="AR571" s="284"/>
      <c r="AS571" s="285"/>
      <c r="AT571" s="286"/>
      <c r="AU571" s="284"/>
      <c r="AV571" s="285"/>
      <c r="AW571" s="284"/>
      <c r="AX571" s="285"/>
      <c r="AY571" s="286"/>
      <c r="AZ571" s="284"/>
      <c r="BA571" s="285"/>
      <c r="BB571" s="121"/>
      <c r="BC571" s="121"/>
      <c r="BD571" s="121"/>
      <c r="BE571" s="121"/>
      <c r="BF571" s="121"/>
    </row>
    <row r="572" spans="1:58" ht="16.5" customHeight="1">
      <c r="A572" s="279"/>
      <c r="B572" s="280"/>
      <c r="C572" s="279"/>
      <c r="D572" s="279"/>
      <c r="E572" s="279"/>
      <c r="F572" s="121"/>
      <c r="G572" s="28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282"/>
      <c r="AH572" s="121"/>
      <c r="AI572" s="283"/>
      <c r="AJ572" s="121"/>
      <c r="AK572" s="121"/>
      <c r="AL572" s="121"/>
      <c r="AM572" s="284"/>
      <c r="AN572" s="285"/>
      <c r="AO572" s="286"/>
      <c r="AP572" s="284"/>
      <c r="AQ572" s="285"/>
      <c r="AR572" s="284"/>
      <c r="AS572" s="285"/>
      <c r="AT572" s="286"/>
      <c r="AU572" s="284"/>
      <c r="AV572" s="285"/>
      <c r="AW572" s="284"/>
      <c r="AX572" s="285"/>
      <c r="AY572" s="286"/>
      <c r="AZ572" s="284"/>
      <c r="BA572" s="285"/>
      <c r="BB572" s="121"/>
      <c r="BC572" s="121"/>
      <c r="BD572" s="121"/>
      <c r="BE572" s="121"/>
      <c r="BF572" s="121"/>
    </row>
    <row r="573" spans="1:58" ht="16.5" customHeight="1">
      <c r="A573" s="279"/>
      <c r="B573" s="280"/>
      <c r="C573" s="279"/>
      <c r="D573" s="279"/>
      <c r="E573" s="279"/>
      <c r="F573" s="121"/>
      <c r="G573" s="28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282"/>
      <c r="AH573" s="121"/>
      <c r="AI573" s="283"/>
      <c r="AJ573" s="121"/>
      <c r="AK573" s="121"/>
      <c r="AL573" s="121"/>
      <c r="AM573" s="284"/>
      <c r="AN573" s="285"/>
      <c r="AO573" s="286"/>
      <c r="AP573" s="284"/>
      <c r="AQ573" s="285"/>
      <c r="AR573" s="284"/>
      <c r="AS573" s="285"/>
      <c r="AT573" s="286"/>
      <c r="AU573" s="284"/>
      <c r="AV573" s="285"/>
      <c r="AW573" s="284"/>
      <c r="AX573" s="285"/>
      <c r="AY573" s="286"/>
      <c r="AZ573" s="284"/>
      <c r="BA573" s="285"/>
      <c r="BB573" s="121"/>
      <c r="BC573" s="121"/>
      <c r="BD573" s="121"/>
      <c r="BE573" s="121"/>
      <c r="BF573" s="121"/>
    </row>
    <row r="574" spans="1:58" ht="16.5" customHeight="1">
      <c r="A574" s="279"/>
      <c r="B574" s="280"/>
      <c r="C574" s="279"/>
      <c r="D574" s="279"/>
      <c r="E574" s="279"/>
      <c r="F574" s="121"/>
      <c r="G574" s="28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282"/>
      <c r="AH574" s="121"/>
      <c r="AI574" s="283"/>
      <c r="AJ574" s="121"/>
      <c r="AK574" s="121"/>
      <c r="AL574" s="121"/>
      <c r="AM574" s="284"/>
      <c r="AN574" s="285"/>
      <c r="AO574" s="286"/>
      <c r="AP574" s="284"/>
      <c r="AQ574" s="285"/>
      <c r="AR574" s="284"/>
      <c r="AS574" s="285"/>
      <c r="AT574" s="286"/>
      <c r="AU574" s="284"/>
      <c r="AV574" s="285"/>
      <c r="AW574" s="284"/>
      <c r="AX574" s="285"/>
      <c r="AY574" s="286"/>
      <c r="AZ574" s="284"/>
      <c r="BA574" s="285"/>
      <c r="BB574" s="121"/>
      <c r="BC574" s="121"/>
      <c r="BD574" s="121"/>
      <c r="BE574" s="121"/>
      <c r="BF574" s="121"/>
    </row>
    <row r="575" spans="1:58" ht="16.5" customHeight="1">
      <c r="A575" s="279"/>
      <c r="B575" s="280"/>
      <c r="C575" s="279"/>
      <c r="D575" s="279"/>
      <c r="E575" s="279"/>
      <c r="F575" s="121"/>
      <c r="G575" s="28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282"/>
      <c r="AH575" s="121"/>
      <c r="AI575" s="283"/>
      <c r="AJ575" s="121"/>
      <c r="AK575" s="121"/>
      <c r="AL575" s="121"/>
      <c r="AM575" s="284"/>
      <c r="AN575" s="285"/>
      <c r="AO575" s="286"/>
      <c r="AP575" s="284"/>
      <c r="AQ575" s="285"/>
      <c r="AR575" s="284"/>
      <c r="AS575" s="285"/>
      <c r="AT575" s="286"/>
      <c r="AU575" s="284"/>
      <c r="AV575" s="285"/>
      <c r="AW575" s="284"/>
      <c r="AX575" s="285"/>
      <c r="AY575" s="286"/>
      <c r="AZ575" s="284"/>
      <c r="BA575" s="285"/>
      <c r="BB575" s="121"/>
      <c r="BC575" s="121"/>
      <c r="BD575" s="121"/>
      <c r="BE575" s="121"/>
      <c r="BF575" s="121"/>
    </row>
    <row r="576" spans="1:58" ht="16.5" customHeight="1">
      <c r="A576" s="279"/>
      <c r="B576" s="280"/>
      <c r="C576" s="279"/>
      <c r="D576" s="279"/>
      <c r="E576" s="279"/>
      <c r="F576" s="121"/>
      <c r="G576" s="28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282"/>
      <c r="AH576" s="121"/>
      <c r="AI576" s="283"/>
      <c r="AJ576" s="121"/>
      <c r="AK576" s="121"/>
      <c r="AL576" s="121"/>
      <c r="AM576" s="284"/>
      <c r="AN576" s="285"/>
      <c r="AO576" s="286"/>
      <c r="AP576" s="284"/>
      <c r="AQ576" s="285"/>
      <c r="AR576" s="284"/>
      <c r="AS576" s="285"/>
      <c r="AT576" s="286"/>
      <c r="AU576" s="284"/>
      <c r="AV576" s="285"/>
      <c r="AW576" s="284"/>
      <c r="AX576" s="285"/>
      <c r="AY576" s="286"/>
      <c r="AZ576" s="284"/>
      <c r="BA576" s="285"/>
      <c r="BB576" s="121"/>
      <c r="BC576" s="121"/>
      <c r="BD576" s="121"/>
      <c r="BE576" s="121"/>
      <c r="BF576" s="121"/>
    </row>
    <row r="577" spans="1:58" ht="16.5" customHeight="1">
      <c r="A577" s="279"/>
      <c r="B577" s="280"/>
      <c r="C577" s="279"/>
      <c r="D577" s="279"/>
      <c r="E577" s="279"/>
      <c r="F577" s="121"/>
      <c r="G577" s="28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282"/>
      <c r="AH577" s="121"/>
      <c r="AI577" s="283"/>
      <c r="AJ577" s="121"/>
      <c r="AK577" s="121"/>
      <c r="AL577" s="121"/>
      <c r="AM577" s="284"/>
      <c r="AN577" s="285"/>
      <c r="AO577" s="286"/>
      <c r="AP577" s="284"/>
      <c r="AQ577" s="285"/>
      <c r="AR577" s="284"/>
      <c r="AS577" s="285"/>
      <c r="AT577" s="286"/>
      <c r="AU577" s="284"/>
      <c r="AV577" s="285"/>
      <c r="AW577" s="284"/>
      <c r="AX577" s="285"/>
      <c r="AY577" s="286"/>
      <c r="AZ577" s="284"/>
      <c r="BA577" s="285"/>
      <c r="BB577" s="121"/>
      <c r="BC577" s="121"/>
      <c r="BD577" s="121"/>
      <c r="BE577" s="121"/>
      <c r="BF577" s="121"/>
    </row>
    <row r="578" spans="1:58" ht="16.5" customHeight="1">
      <c r="A578" s="279"/>
      <c r="B578" s="280"/>
      <c r="C578" s="279"/>
      <c r="D578" s="279"/>
      <c r="E578" s="279"/>
      <c r="F578" s="121"/>
      <c r="G578" s="28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282"/>
      <c r="AH578" s="121"/>
      <c r="AI578" s="283"/>
      <c r="AJ578" s="121"/>
      <c r="AK578" s="121"/>
      <c r="AL578" s="121"/>
      <c r="AM578" s="284"/>
      <c r="AN578" s="285"/>
      <c r="AO578" s="286"/>
      <c r="AP578" s="284"/>
      <c r="AQ578" s="285"/>
      <c r="AR578" s="284"/>
      <c r="AS578" s="285"/>
      <c r="AT578" s="286"/>
      <c r="AU578" s="284"/>
      <c r="AV578" s="285"/>
      <c r="AW578" s="284"/>
      <c r="AX578" s="285"/>
      <c r="AY578" s="286"/>
      <c r="AZ578" s="284"/>
      <c r="BA578" s="285"/>
      <c r="BB578" s="121"/>
      <c r="BC578" s="121"/>
      <c r="BD578" s="121"/>
      <c r="BE578" s="121"/>
      <c r="BF578" s="121"/>
    </row>
    <row r="579" spans="1:58" ht="16.5" customHeight="1">
      <c r="A579" s="279"/>
      <c r="B579" s="280"/>
      <c r="C579" s="279"/>
      <c r="D579" s="279"/>
      <c r="E579" s="279"/>
      <c r="F579" s="121"/>
      <c r="G579" s="28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282"/>
      <c r="AH579" s="121"/>
      <c r="AI579" s="283"/>
      <c r="AJ579" s="121"/>
      <c r="AK579" s="121"/>
      <c r="AL579" s="121"/>
      <c r="AM579" s="284"/>
      <c r="AN579" s="285"/>
      <c r="AO579" s="286"/>
      <c r="AP579" s="284"/>
      <c r="AQ579" s="285"/>
      <c r="AR579" s="284"/>
      <c r="AS579" s="285"/>
      <c r="AT579" s="286"/>
      <c r="AU579" s="284"/>
      <c r="AV579" s="285"/>
      <c r="AW579" s="284"/>
      <c r="AX579" s="285"/>
      <c r="AY579" s="286"/>
      <c r="AZ579" s="284"/>
      <c r="BA579" s="285"/>
      <c r="BB579" s="121"/>
      <c r="BC579" s="121"/>
      <c r="BD579" s="121"/>
      <c r="BE579" s="121"/>
      <c r="BF579" s="121"/>
    </row>
    <row r="580" spans="1:58" ht="16.5" customHeight="1">
      <c r="A580" s="279"/>
      <c r="B580" s="280"/>
      <c r="C580" s="279"/>
      <c r="D580" s="279"/>
      <c r="E580" s="279"/>
      <c r="F580" s="121"/>
      <c r="G580" s="28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282"/>
      <c r="AH580" s="121"/>
      <c r="AI580" s="283"/>
      <c r="AJ580" s="121"/>
      <c r="AK580" s="121"/>
      <c r="AL580" s="121"/>
      <c r="AM580" s="284"/>
      <c r="AN580" s="285"/>
      <c r="AO580" s="286"/>
      <c r="AP580" s="284"/>
      <c r="AQ580" s="285"/>
      <c r="AR580" s="284"/>
      <c r="AS580" s="285"/>
      <c r="AT580" s="286"/>
      <c r="AU580" s="284"/>
      <c r="AV580" s="285"/>
      <c r="AW580" s="284"/>
      <c r="AX580" s="285"/>
      <c r="AY580" s="286"/>
      <c r="AZ580" s="284"/>
      <c r="BA580" s="285"/>
      <c r="BB580" s="121"/>
      <c r="BC580" s="121"/>
      <c r="BD580" s="121"/>
      <c r="BE580" s="121"/>
      <c r="BF580" s="121"/>
    </row>
    <row r="581" spans="1:58" ht="16.5" customHeight="1">
      <c r="A581" s="279"/>
      <c r="B581" s="280"/>
      <c r="C581" s="279"/>
      <c r="D581" s="279"/>
      <c r="E581" s="279"/>
      <c r="F581" s="121"/>
      <c r="G581" s="28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282"/>
      <c r="AH581" s="121"/>
      <c r="AI581" s="283"/>
      <c r="AJ581" s="121"/>
      <c r="AK581" s="121"/>
      <c r="AL581" s="121"/>
      <c r="AM581" s="284"/>
      <c r="AN581" s="285"/>
      <c r="AO581" s="286"/>
      <c r="AP581" s="284"/>
      <c r="AQ581" s="285"/>
      <c r="AR581" s="284"/>
      <c r="AS581" s="285"/>
      <c r="AT581" s="286"/>
      <c r="AU581" s="284"/>
      <c r="AV581" s="285"/>
      <c r="AW581" s="284"/>
      <c r="AX581" s="285"/>
      <c r="AY581" s="286"/>
      <c r="AZ581" s="284"/>
      <c r="BA581" s="285"/>
      <c r="BB581" s="121"/>
      <c r="BC581" s="121"/>
      <c r="BD581" s="121"/>
      <c r="BE581" s="121"/>
      <c r="BF581" s="121"/>
    </row>
    <row r="582" spans="1:58" ht="16.5" customHeight="1">
      <c r="A582" s="279"/>
      <c r="B582" s="280"/>
      <c r="C582" s="279"/>
      <c r="D582" s="279"/>
      <c r="E582" s="279"/>
      <c r="F582" s="121"/>
      <c r="G582" s="28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282"/>
      <c r="AH582" s="121"/>
      <c r="AI582" s="283"/>
      <c r="AJ582" s="121"/>
      <c r="AK582" s="121"/>
      <c r="AL582" s="121"/>
      <c r="AM582" s="284"/>
      <c r="AN582" s="285"/>
      <c r="AO582" s="286"/>
      <c r="AP582" s="284"/>
      <c r="AQ582" s="285"/>
      <c r="AR582" s="284"/>
      <c r="AS582" s="285"/>
      <c r="AT582" s="286"/>
      <c r="AU582" s="284"/>
      <c r="AV582" s="285"/>
      <c r="AW582" s="284"/>
      <c r="AX582" s="285"/>
      <c r="AY582" s="286"/>
      <c r="AZ582" s="284"/>
      <c r="BA582" s="285"/>
      <c r="BB582" s="121"/>
      <c r="BC582" s="121"/>
      <c r="BD582" s="121"/>
      <c r="BE582" s="121"/>
      <c r="BF582" s="121"/>
    </row>
    <row r="583" spans="1:58" ht="16.5" customHeight="1">
      <c r="A583" s="279"/>
      <c r="B583" s="280"/>
      <c r="C583" s="279"/>
      <c r="D583" s="279"/>
      <c r="E583" s="279"/>
      <c r="F583" s="121"/>
      <c r="G583" s="28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282"/>
      <c r="AH583" s="121"/>
      <c r="AI583" s="283"/>
      <c r="AJ583" s="121"/>
      <c r="AK583" s="121"/>
      <c r="AL583" s="121"/>
      <c r="AM583" s="284"/>
      <c r="AN583" s="285"/>
      <c r="AO583" s="286"/>
      <c r="AP583" s="284"/>
      <c r="AQ583" s="285"/>
      <c r="AR583" s="284"/>
      <c r="AS583" s="285"/>
      <c r="AT583" s="286"/>
      <c r="AU583" s="284"/>
      <c r="AV583" s="285"/>
      <c r="AW583" s="284"/>
      <c r="AX583" s="285"/>
      <c r="AY583" s="286"/>
      <c r="AZ583" s="284"/>
      <c r="BA583" s="285"/>
      <c r="BB583" s="121"/>
      <c r="BC583" s="121"/>
      <c r="BD583" s="121"/>
      <c r="BE583" s="121"/>
      <c r="BF583" s="121"/>
    </row>
    <row r="584" spans="1:58" ht="16.5" customHeight="1">
      <c r="A584" s="279"/>
      <c r="B584" s="280"/>
      <c r="C584" s="279"/>
      <c r="D584" s="279"/>
      <c r="E584" s="279"/>
      <c r="F584" s="121"/>
      <c r="G584" s="28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282"/>
      <c r="AH584" s="121"/>
      <c r="AI584" s="283"/>
      <c r="AJ584" s="121"/>
      <c r="AK584" s="121"/>
      <c r="AL584" s="121"/>
      <c r="AM584" s="284"/>
      <c r="AN584" s="285"/>
      <c r="AO584" s="286"/>
      <c r="AP584" s="284"/>
      <c r="AQ584" s="285"/>
      <c r="AR584" s="284"/>
      <c r="AS584" s="285"/>
      <c r="AT584" s="286"/>
      <c r="AU584" s="284"/>
      <c r="AV584" s="285"/>
      <c r="AW584" s="284"/>
      <c r="AX584" s="285"/>
      <c r="AY584" s="286"/>
      <c r="AZ584" s="284"/>
      <c r="BA584" s="285"/>
      <c r="BB584" s="121"/>
      <c r="BC584" s="121"/>
      <c r="BD584" s="121"/>
      <c r="BE584" s="121"/>
      <c r="BF584" s="121"/>
    </row>
    <row r="585" spans="1:58" ht="16.5" customHeight="1">
      <c r="A585" s="279"/>
      <c r="B585" s="280"/>
      <c r="C585" s="279"/>
      <c r="D585" s="279"/>
      <c r="E585" s="279"/>
      <c r="F585" s="121"/>
      <c r="G585" s="28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282"/>
      <c r="AH585" s="121"/>
      <c r="AI585" s="283"/>
      <c r="AJ585" s="121"/>
      <c r="AK585" s="121"/>
      <c r="AL585" s="121"/>
      <c r="AM585" s="284"/>
      <c r="AN585" s="285"/>
      <c r="AO585" s="286"/>
      <c r="AP585" s="284"/>
      <c r="AQ585" s="285"/>
      <c r="AR585" s="284"/>
      <c r="AS585" s="285"/>
      <c r="AT585" s="286"/>
      <c r="AU585" s="284"/>
      <c r="AV585" s="285"/>
      <c r="AW585" s="284"/>
      <c r="AX585" s="285"/>
      <c r="AY585" s="286"/>
      <c r="AZ585" s="284"/>
      <c r="BA585" s="285"/>
      <c r="BB585" s="121"/>
      <c r="BC585" s="121"/>
      <c r="BD585" s="121"/>
      <c r="BE585" s="121"/>
      <c r="BF585" s="121"/>
    </row>
    <row r="586" spans="1:58" ht="16.5" customHeight="1">
      <c r="A586" s="279"/>
      <c r="B586" s="280"/>
      <c r="C586" s="279"/>
      <c r="D586" s="279"/>
      <c r="E586" s="279"/>
      <c r="F586" s="121"/>
      <c r="G586" s="28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282"/>
      <c r="AH586" s="121"/>
      <c r="AI586" s="283"/>
      <c r="AJ586" s="121"/>
      <c r="AK586" s="121"/>
      <c r="AL586" s="121"/>
      <c r="AM586" s="284"/>
      <c r="AN586" s="285"/>
      <c r="AO586" s="286"/>
      <c r="AP586" s="284"/>
      <c r="AQ586" s="285"/>
      <c r="AR586" s="284"/>
      <c r="AS586" s="285"/>
      <c r="AT586" s="286"/>
      <c r="AU586" s="284"/>
      <c r="AV586" s="285"/>
      <c r="AW586" s="284"/>
      <c r="AX586" s="285"/>
      <c r="AY586" s="286"/>
      <c r="AZ586" s="284"/>
      <c r="BA586" s="285"/>
      <c r="BB586" s="121"/>
      <c r="BC586" s="121"/>
      <c r="BD586" s="121"/>
      <c r="BE586" s="121"/>
      <c r="BF586" s="121"/>
    </row>
    <row r="587" spans="1:58" ht="16.5" customHeight="1">
      <c r="A587" s="279"/>
      <c r="B587" s="280"/>
      <c r="C587" s="279"/>
      <c r="D587" s="279"/>
      <c r="E587" s="279"/>
      <c r="F587" s="121"/>
      <c r="G587" s="28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282"/>
      <c r="AH587" s="121"/>
      <c r="AI587" s="283"/>
      <c r="AJ587" s="121"/>
      <c r="AK587" s="121"/>
      <c r="AL587" s="121"/>
      <c r="AM587" s="284"/>
      <c r="AN587" s="285"/>
      <c r="AO587" s="286"/>
      <c r="AP587" s="284"/>
      <c r="AQ587" s="285"/>
      <c r="AR587" s="284"/>
      <c r="AS587" s="285"/>
      <c r="AT587" s="286"/>
      <c r="AU587" s="284"/>
      <c r="AV587" s="285"/>
      <c r="AW587" s="284"/>
      <c r="AX587" s="285"/>
      <c r="AY587" s="286"/>
      <c r="AZ587" s="284"/>
      <c r="BA587" s="285"/>
      <c r="BB587" s="121"/>
      <c r="BC587" s="121"/>
      <c r="BD587" s="121"/>
      <c r="BE587" s="121"/>
      <c r="BF587" s="121"/>
    </row>
    <row r="588" spans="1:58" ht="16.5" customHeight="1">
      <c r="A588" s="279"/>
      <c r="B588" s="280"/>
      <c r="C588" s="279"/>
      <c r="D588" s="279"/>
      <c r="E588" s="279"/>
      <c r="F588" s="121"/>
      <c r="G588" s="28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282"/>
      <c r="AH588" s="121"/>
      <c r="AI588" s="283"/>
      <c r="AJ588" s="121"/>
      <c r="AK588" s="121"/>
      <c r="AL588" s="121"/>
      <c r="AM588" s="284"/>
      <c r="AN588" s="285"/>
      <c r="AO588" s="286"/>
      <c r="AP588" s="284"/>
      <c r="AQ588" s="285"/>
      <c r="AR588" s="284"/>
      <c r="AS588" s="285"/>
      <c r="AT588" s="286"/>
      <c r="AU588" s="284"/>
      <c r="AV588" s="285"/>
      <c r="AW588" s="284"/>
      <c r="AX588" s="285"/>
      <c r="AY588" s="286"/>
      <c r="AZ588" s="284"/>
      <c r="BA588" s="285"/>
      <c r="BB588" s="121"/>
      <c r="BC588" s="121"/>
      <c r="BD588" s="121"/>
      <c r="BE588" s="121"/>
      <c r="BF588" s="121"/>
    </row>
    <row r="589" spans="1:58" ht="16.5" customHeight="1">
      <c r="A589" s="279"/>
      <c r="B589" s="280"/>
      <c r="C589" s="279"/>
      <c r="D589" s="279"/>
      <c r="E589" s="279"/>
      <c r="F589" s="121"/>
      <c r="G589" s="28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282"/>
      <c r="AH589" s="121"/>
      <c r="AI589" s="283"/>
      <c r="AJ589" s="121"/>
      <c r="AK589" s="121"/>
      <c r="AL589" s="121"/>
      <c r="AM589" s="284"/>
      <c r="AN589" s="285"/>
      <c r="AO589" s="286"/>
      <c r="AP589" s="284"/>
      <c r="AQ589" s="285"/>
      <c r="AR589" s="284"/>
      <c r="AS589" s="285"/>
      <c r="AT589" s="286"/>
      <c r="AU589" s="284"/>
      <c r="AV589" s="285"/>
      <c r="AW589" s="284"/>
      <c r="AX589" s="285"/>
      <c r="AY589" s="286"/>
      <c r="AZ589" s="284"/>
      <c r="BA589" s="285"/>
      <c r="BB589" s="121"/>
      <c r="BC589" s="121"/>
      <c r="BD589" s="121"/>
      <c r="BE589" s="121"/>
      <c r="BF589" s="121"/>
    </row>
    <row r="590" spans="1:58" ht="16.5" customHeight="1">
      <c r="A590" s="279"/>
      <c r="B590" s="280"/>
      <c r="C590" s="279"/>
      <c r="D590" s="279"/>
      <c r="E590" s="279"/>
      <c r="F590" s="121"/>
      <c r="G590" s="28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282"/>
      <c r="AH590" s="121"/>
      <c r="AI590" s="283"/>
      <c r="AJ590" s="121"/>
      <c r="AK590" s="121"/>
      <c r="AL590" s="121"/>
      <c r="AM590" s="284"/>
      <c r="AN590" s="285"/>
      <c r="AO590" s="286"/>
      <c r="AP590" s="284"/>
      <c r="AQ590" s="285"/>
      <c r="AR590" s="284"/>
      <c r="AS590" s="285"/>
      <c r="AT590" s="286"/>
      <c r="AU590" s="284"/>
      <c r="AV590" s="285"/>
      <c r="AW590" s="284"/>
      <c r="AX590" s="285"/>
      <c r="AY590" s="286"/>
      <c r="AZ590" s="284"/>
      <c r="BA590" s="285"/>
      <c r="BB590" s="121"/>
      <c r="BC590" s="121"/>
      <c r="BD590" s="121"/>
      <c r="BE590" s="121"/>
      <c r="BF590" s="121"/>
    </row>
    <row r="591" spans="1:58" ht="16.5" customHeight="1">
      <c r="A591" s="279"/>
      <c r="B591" s="280"/>
      <c r="C591" s="279"/>
      <c r="D591" s="279"/>
      <c r="E591" s="279"/>
      <c r="F591" s="121"/>
      <c r="G591" s="28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282"/>
      <c r="AH591" s="121"/>
      <c r="AI591" s="283"/>
      <c r="AJ591" s="121"/>
      <c r="AK591" s="121"/>
      <c r="AL591" s="121"/>
      <c r="AM591" s="284"/>
      <c r="AN591" s="285"/>
      <c r="AO591" s="286"/>
      <c r="AP591" s="284"/>
      <c r="AQ591" s="285"/>
      <c r="AR591" s="284"/>
      <c r="AS591" s="285"/>
      <c r="AT591" s="286"/>
      <c r="AU591" s="284"/>
      <c r="AV591" s="285"/>
      <c r="AW591" s="284"/>
      <c r="AX591" s="285"/>
      <c r="AY591" s="286"/>
      <c r="AZ591" s="284"/>
      <c r="BA591" s="285"/>
      <c r="BB591" s="121"/>
      <c r="BC591" s="121"/>
      <c r="BD591" s="121"/>
      <c r="BE591" s="121"/>
      <c r="BF591" s="121"/>
    </row>
    <row r="592" spans="1:58" ht="16.5" customHeight="1">
      <c r="A592" s="279"/>
      <c r="B592" s="280"/>
      <c r="C592" s="279"/>
      <c r="D592" s="279"/>
      <c r="E592" s="279"/>
      <c r="F592" s="121"/>
      <c r="G592" s="28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282"/>
      <c r="AH592" s="121"/>
      <c r="AI592" s="283"/>
      <c r="AJ592" s="121"/>
      <c r="AK592" s="121"/>
      <c r="AL592" s="121"/>
      <c r="AM592" s="284"/>
      <c r="AN592" s="285"/>
      <c r="AO592" s="286"/>
      <c r="AP592" s="284"/>
      <c r="AQ592" s="285"/>
      <c r="AR592" s="284"/>
      <c r="AS592" s="285"/>
      <c r="AT592" s="286"/>
      <c r="AU592" s="284"/>
      <c r="AV592" s="285"/>
      <c r="AW592" s="284"/>
      <c r="AX592" s="285"/>
      <c r="AY592" s="286"/>
      <c r="AZ592" s="284"/>
      <c r="BA592" s="285"/>
      <c r="BB592" s="121"/>
      <c r="BC592" s="121"/>
      <c r="BD592" s="121"/>
      <c r="BE592" s="121"/>
      <c r="BF592" s="121"/>
    </row>
    <row r="593" spans="1:58" ht="16.5" customHeight="1">
      <c r="A593" s="279"/>
      <c r="B593" s="280"/>
      <c r="C593" s="279"/>
      <c r="D593" s="279"/>
      <c r="E593" s="279"/>
      <c r="F593" s="121"/>
      <c r="G593" s="28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282"/>
      <c r="AH593" s="121"/>
      <c r="AI593" s="283"/>
      <c r="AJ593" s="121"/>
      <c r="AK593" s="121"/>
      <c r="AL593" s="121"/>
      <c r="AM593" s="284"/>
      <c r="AN593" s="285"/>
      <c r="AO593" s="286"/>
      <c r="AP593" s="284"/>
      <c r="AQ593" s="285"/>
      <c r="AR593" s="284"/>
      <c r="AS593" s="285"/>
      <c r="AT593" s="286"/>
      <c r="AU593" s="284"/>
      <c r="AV593" s="285"/>
      <c r="AW593" s="284"/>
      <c r="AX593" s="285"/>
      <c r="AY593" s="286"/>
      <c r="AZ593" s="284"/>
      <c r="BA593" s="285"/>
      <c r="BB593" s="121"/>
      <c r="BC593" s="121"/>
      <c r="BD593" s="121"/>
      <c r="BE593" s="121"/>
      <c r="BF593" s="121"/>
    </row>
    <row r="594" spans="1:58" ht="16.5" customHeight="1">
      <c r="A594" s="279"/>
      <c r="B594" s="280"/>
      <c r="C594" s="279"/>
      <c r="D594" s="279"/>
      <c r="E594" s="279"/>
      <c r="F594" s="121"/>
      <c r="G594" s="28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282"/>
      <c r="AH594" s="121"/>
      <c r="AI594" s="283"/>
      <c r="AJ594" s="121"/>
      <c r="AK594" s="121"/>
      <c r="AL594" s="121"/>
      <c r="AM594" s="284"/>
      <c r="AN594" s="285"/>
      <c r="AO594" s="286"/>
      <c r="AP594" s="284"/>
      <c r="AQ594" s="285"/>
      <c r="AR594" s="284"/>
      <c r="AS594" s="285"/>
      <c r="AT594" s="286"/>
      <c r="AU594" s="284"/>
      <c r="AV594" s="285"/>
      <c r="AW594" s="284"/>
      <c r="AX594" s="285"/>
      <c r="AY594" s="286"/>
      <c r="AZ594" s="284"/>
      <c r="BA594" s="285"/>
      <c r="BB594" s="121"/>
      <c r="BC594" s="121"/>
      <c r="BD594" s="121"/>
      <c r="BE594" s="121"/>
      <c r="BF594" s="121"/>
    </row>
    <row r="595" spans="1:58" ht="16.5" customHeight="1">
      <c r="A595" s="279"/>
      <c r="B595" s="280"/>
      <c r="C595" s="279"/>
      <c r="D595" s="279"/>
      <c r="E595" s="279"/>
      <c r="F595" s="121"/>
      <c r="G595" s="28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282"/>
      <c r="AH595" s="121"/>
      <c r="AI595" s="283"/>
      <c r="AJ595" s="121"/>
      <c r="AK595" s="121"/>
      <c r="AL595" s="121"/>
      <c r="AM595" s="284"/>
      <c r="AN595" s="285"/>
      <c r="AO595" s="286"/>
      <c r="AP595" s="284"/>
      <c r="AQ595" s="285"/>
      <c r="AR595" s="284"/>
      <c r="AS595" s="285"/>
      <c r="AT595" s="286"/>
      <c r="AU595" s="284"/>
      <c r="AV595" s="285"/>
      <c r="AW595" s="284"/>
      <c r="AX595" s="285"/>
      <c r="AY595" s="286"/>
      <c r="AZ595" s="284"/>
      <c r="BA595" s="285"/>
      <c r="BB595" s="121"/>
      <c r="BC595" s="121"/>
      <c r="BD595" s="121"/>
      <c r="BE595" s="121"/>
      <c r="BF595" s="121"/>
    </row>
  </sheetData>
  <autoFilter ref="A8:BF386" xr:uid="{00000000-0009-0000-0000-000002000000}"/>
  <mergeCells count="1098">
    <mergeCell ref="H357:H362"/>
    <mergeCell ref="I357:I362"/>
    <mergeCell ref="J357:J362"/>
    <mergeCell ref="K357:K362"/>
    <mergeCell ref="L357:L362"/>
    <mergeCell ref="M357:M362"/>
    <mergeCell ref="N357:N362"/>
    <mergeCell ref="O357:O362"/>
    <mergeCell ref="A357:A362"/>
    <mergeCell ref="B357:B362"/>
    <mergeCell ref="C357:C362"/>
    <mergeCell ref="D357:D362"/>
    <mergeCell ref="E357:E362"/>
    <mergeCell ref="F357:F362"/>
    <mergeCell ref="G357:G362"/>
    <mergeCell ref="H363:H368"/>
    <mergeCell ref="I363:I368"/>
    <mergeCell ref="J363:J368"/>
    <mergeCell ref="K363:K368"/>
    <mergeCell ref="L363:L368"/>
    <mergeCell ref="M363:M368"/>
    <mergeCell ref="N363:N368"/>
    <mergeCell ref="O363:O368"/>
    <mergeCell ref="A363:A368"/>
    <mergeCell ref="B363:B368"/>
    <mergeCell ref="C363:C368"/>
    <mergeCell ref="D363:D368"/>
    <mergeCell ref="E363:E368"/>
    <mergeCell ref="F363:F368"/>
    <mergeCell ref="G363:G368"/>
    <mergeCell ref="H345:H350"/>
    <mergeCell ref="I345:I350"/>
    <mergeCell ref="J345:J350"/>
    <mergeCell ref="K345:K350"/>
    <mergeCell ref="L345:L350"/>
    <mergeCell ref="M345:M350"/>
    <mergeCell ref="N345:N350"/>
    <mergeCell ref="O345:O350"/>
    <mergeCell ref="A345:A350"/>
    <mergeCell ref="B345:B350"/>
    <mergeCell ref="C345:C350"/>
    <mergeCell ref="D345:D350"/>
    <mergeCell ref="E345:E350"/>
    <mergeCell ref="F345:F350"/>
    <mergeCell ref="G345:G350"/>
    <mergeCell ref="H351:H356"/>
    <mergeCell ref="I351:I356"/>
    <mergeCell ref="J351:J356"/>
    <mergeCell ref="K351:K356"/>
    <mergeCell ref="L351:L356"/>
    <mergeCell ref="M351:M356"/>
    <mergeCell ref="N351:N356"/>
    <mergeCell ref="O351:O356"/>
    <mergeCell ref="A351:A356"/>
    <mergeCell ref="B351:B356"/>
    <mergeCell ref="C351:C356"/>
    <mergeCell ref="D351:D356"/>
    <mergeCell ref="E351:E356"/>
    <mergeCell ref="F351:F356"/>
    <mergeCell ref="G351:G356"/>
    <mergeCell ref="L333:L338"/>
    <mergeCell ref="M333:M338"/>
    <mergeCell ref="N333:N338"/>
    <mergeCell ref="O333:O338"/>
    <mergeCell ref="A333:A338"/>
    <mergeCell ref="B333:B338"/>
    <mergeCell ref="C333:C338"/>
    <mergeCell ref="D333:D338"/>
    <mergeCell ref="E333:E338"/>
    <mergeCell ref="F333:F338"/>
    <mergeCell ref="G333:G338"/>
    <mergeCell ref="H339:H344"/>
    <mergeCell ref="I339:I344"/>
    <mergeCell ref="J339:J344"/>
    <mergeCell ref="K339:K344"/>
    <mergeCell ref="L339:L344"/>
    <mergeCell ref="M339:M344"/>
    <mergeCell ref="N339:N344"/>
    <mergeCell ref="O339:O344"/>
    <mergeCell ref="A339:A344"/>
    <mergeCell ref="B339:B344"/>
    <mergeCell ref="C339:C344"/>
    <mergeCell ref="D339:D344"/>
    <mergeCell ref="E339:E344"/>
    <mergeCell ref="F339:F344"/>
    <mergeCell ref="G339:G344"/>
    <mergeCell ref="E111:E116"/>
    <mergeCell ref="F111:F116"/>
    <mergeCell ref="G111:G116"/>
    <mergeCell ref="M390:M395"/>
    <mergeCell ref="N390:N395"/>
    <mergeCell ref="O390:O395"/>
    <mergeCell ref="A390:A395"/>
    <mergeCell ref="B390:B395"/>
    <mergeCell ref="C390:C395"/>
    <mergeCell ref="D390:D395"/>
    <mergeCell ref="E390:E395"/>
    <mergeCell ref="F390:F395"/>
    <mergeCell ref="G390:G395"/>
    <mergeCell ref="H327:H332"/>
    <mergeCell ref="I327:I332"/>
    <mergeCell ref="J327:J332"/>
    <mergeCell ref="K327:K332"/>
    <mergeCell ref="L327:L332"/>
    <mergeCell ref="M327:M332"/>
    <mergeCell ref="N327:N332"/>
    <mergeCell ref="O327:O332"/>
    <mergeCell ref="A327:A332"/>
    <mergeCell ref="B327:B332"/>
    <mergeCell ref="C327:C332"/>
    <mergeCell ref="D327:D332"/>
    <mergeCell ref="E327:E332"/>
    <mergeCell ref="F327:F332"/>
    <mergeCell ref="G327:G332"/>
    <mergeCell ref="H333:H338"/>
    <mergeCell ref="I333:I338"/>
    <mergeCell ref="J333:J338"/>
    <mergeCell ref="K333:K338"/>
    <mergeCell ref="A381:A386"/>
    <mergeCell ref="B381:B386"/>
    <mergeCell ref="C381:C386"/>
    <mergeCell ref="D381:D386"/>
    <mergeCell ref="E381:E386"/>
    <mergeCell ref="F381:F386"/>
    <mergeCell ref="G381:G386"/>
    <mergeCell ref="H93:H98"/>
    <mergeCell ref="I93:I98"/>
    <mergeCell ref="J93:J98"/>
    <mergeCell ref="K93:K98"/>
    <mergeCell ref="L93:L98"/>
    <mergeCell ref="M93:M98"/>
    <mergeCell ref="N93:N98"/>
    <mergeCell ref="O93:O98"/>
    <mergeCell ref="A93:A98"/>
    <mergeCell ref="B93:B98"/>
    <mergeCell ref="C93:C98"/>
    <mergeCell ref="D93:D98"/>
    <mergeCell ref="E93:E98"/>
    <mergeCell ref="F93:F98"/>
    <mergeCell ref="G93:G98"/>
    <mergeCell ref="H105:H110"/>
    <mergeCell ref="I105:I110"/>
    <mergeCell ref="J105:J110"/>
    <mergeCell ref="K105:K110"/>
    <mergeCell ref="L105:L110"/>
    <mergeCell ref="M105:M110"/>
    <mergeCell ref="N105:N110"/>
    <mergeCell ref="O105:O110"/>
    <mergeCell ref="A105:A110"/>
    <mergeCell ref="B105:B110"/>
    <mergeCell ref="A369:A374"/>
    <mergeCell ref="B369:B374"/>
    <mergeCell ref="C369:C374"/>
    <mergeCell ref="D369:D374"/>
    <mergeCell ref="E369:E374"/>
    <mergeCell ref="F369:F374"/>
    <mergeCell ref="G369:G374"/>
    <mergeCell ref="H375:H380"/>
    <mergeCell ref="I375:I380"/>
    <mergeCell ref="J375:J380"/>
    <mergeCell ref="K375:K380"/>
    <mergeCell ref="L375:L380"/>
    <mergeCell ref="M375:M380"/>
    <mergeCell ref="N375:N380"/>
    <mergeCell ref="O375:O380"/>
    <mergeCell ref="A375:A380"/>
    <mergeCell ref="B375:B380"/>
    <mergeCell ref="C375:C380"/>
    <mergeCell ref="D375:D380"/>
    <mergeCell ref="E375:E380"/>
    <mergeCell ref="F375:F380"/>
    <mergeCell ref="G375:G380"/>
    <mergeCell ref="AE369:AE374"/>
    <mergeCell ref="AE375:AE380"/>
    <mergeCell ref="AE381:AE386"/>
    <mergeCell ref="AE390:AE395"/>
    <mergeCell ref="O279:O284"/>
    <mergeCell ref="AE333:AE338"/>
    <mergeCell ref="AE339:AE344"/>
    <mergeCell ref="AE345:AE350"/>
    <mergeCell ref="AE351:AE356"/>
    <mergeCell ref="AE357:AE362"/>
    <mergeCell ref="AE363:AE368"/>
    <mergeCell ref="H369:H374"/>
    <mergeCell ref="I369:I374"/>
    <mergeCell ref="J369:J374"/>
    <mergeCell ref="K369:K374"/>
    <mergeCell ref="L369:L374"/>
    <mergeCell ref="M369:M374"/>
    <mergeCell ref="N369:N374"/>
    <mergeCell ref="O369:O374"/>
    <mergeCell ref="H381:H386"/>
    <mergeCell ref="I381:I386"/>
    <mergeCell ref="J381:J386"/>
    <mergeCell ref="K381:K386"/>
    <mergeCell ref="L381:L386"/>
    <mergeCell ref="M381:M386"/>
    <mergeCell ref="N381:N386"/>
    <mergeCell ref="O381:O386"/>
    <mergeCell ref="H390:H395"/>
    <mergeCell ref="I390:I395"/>
    <mergeCell ref="J390:J395"/>
    <mergeCell ref="K390:K395"/>
    <mergeCell ref="L390:L395"/>
    <mergeCell ref="H273:H278"/>
    <mergeCell ref="I273:I278"/>
    <mergeCell ref="J273:J278"/>
    <mergeCell ref="K273:K278"/>
    <mergeCell ref="L273:L278"/>
    <mergeCell ref="M273:M278"/>
    <mergeCell ref="N273:N278"/>
    <mergeCell ref="O273:O278"/>
    <mergeCell ref="A273:A278"/>
    <mergeCell ref="B273:B278"/>
    <mergeCell ref="C273:C278"/>
    <mergeCell ref="D273:D278"/>
    <mergeCell ref="E273:E278"/>
    <mergeCell ref="F273:F278"/>
    <mergeCell ref="G273:G278"/>
    <mergeCell ref="A279:A284"/>
    <mergeCell ref="B279:B284"/>
    <mergeCell ref="C279:C284"/>
    <mergeCell ref="D279:D284"/>
    <mergeCell ref="E279:E284"/>
    <mergeCell ref="F279:F284"/>
    <mergeCell ref="G279:G284"/>
    <mergeCell ref="H279:H284"/>
    <mergeCell ref="I279:I284"/>
    <mergeCell ref="J279:J284"/>
    <mergeCell ref="K279:K284"/>
    <mergeCell ref="L279:L284"/>
    <mergeCell ref="M279:M284"/>
    <mergeCell ref="N279:N284"/>
    <mergeCell ref="H261:H266"/>
    <mergeCell ref="I261:I266"/>
    <mergeCell ref="J261:J266"/>
    <mergeCell ref="K261:K266"/>
    <mergeCell ref="L261:L266"/>
    <mergeCell ref="M261:M266"/>
    <mergeCell ref="N261:N266"/>
    <mergeCell ref="O261:O266"/>
    <mergeCell ref="A261:A266"/>
    <mergeCell ref="B261:B266"/>
    <mergeCell ref="C261:C266"/>
    <mergeCell ref="D261:D266"/>
    <mergeCell ref="E261:E266"/>
    <mergeCell ref="F261:F266"/>
    <mergeCell ref="G261:G266"/>
    <mergeCell ref="H267:H272"/>
    <mergeCell ref="I267:I272"/>
    <mergeCell ref="J267:J272"/>
    <mergeCell ref="K267:K272"/>
    <mergeCell ref="L267:L272"/>
    <mergeCell ref="M267:M272"/>
    <mergeCell ref="N267:N272"/>
    <mergeCell ref="O267:O272"/>
    <mergeCell ref="A267:A272"/>
    <mergeCell ref="B267:B272"/>
    <mergeCell ref="C267:C272"/>
    <mergeCell ref="D267:D272"/>
    <mergeCell ref="E267:E272"/>
    <mergeCell ref="F267:F272"/>
    <mergeCell ref="G267:G272"/>
    <mergeCell ref="H249:H254"/>
    <mergeCell ref="I249:I254"/>
    <mergeCell ref="J249:J254"/>
    <mergeCell ref="K249:K254"/>
    <mergeCell ref="L249:L254"/>
    <mergeCell ref="M249:M254"/>
    <mergeCell ref="N249:N254"/>
    <mergeCell ref="O249:O254"/>
    <mergeCell ref="A249:A254"/>
    <mergeCell ref="B249:B254"/>
    <mergeCell ref="C249:C254"/>
    <mergeCell ref="D249:D254"/>
    <mergeCell ref="E249:E254"/>
    <mergeCell ref="F249:F254"/>
    <mergeCell ref="G249:G254"/>
    <mergeCell ref="H255:H260"/>
    <mergeCell ref="I255:I260"/>
    <mergeCell ref="J255:J260"/>
    <mergeCell ref="K255:K260"/>
    <mergeCell ref="L255:L260"/>
    <mergeCell ref="M255:M260"/>
    <mergeCell ref="N255:N260"/>
    <mergeCell ref="O255:O260"/>
    <mergeCell ref="A255:A260"/>
    <mergeCell ref="B255:B260"/>
    <mergeCell ref="C255:C260"/>
    <mergeCell ref="D255:D260"/>
    <mergeCell ref="E255:E260"/>
    <mergeCell ref="F255:F260"/>
    <mergeCell ref="G255:G260"/>
    <mergeCell ref="H243:H248"/>
    <mergeCell ref="I243:I248"/>
    <mergeCell ref="J243:J248"/>
    <mergeCell ref="K243:K248"/>
    <mergeCell ref="L243:L248"/>
    <mergeCell ref="M243:M248"/>
    <mergeCell ref="N243:N248"/>
    <mergeCell ref="O243:O248"/>
    <mergeCell ref="A243:A248"/>
    <mergeCell ref="B243:B248"/>
    <mergeCell ref="C243:C248"/>
    <mergeCell ref="D243:D248"/>
    <mergeCell ref="E243:E248"/>
    <mergeCell ref="F243:F248"/>
    <mergeCell ref="G243:G248"/>
    <mergeCell ref="H231:H236"/>
    <mergeCell ref="I231:I236"/>
    <mergeCell ref="J231:J236"/>
    <mergeCell ref="K231:K236"/>
    <mergeCell ref="L231:L236"/>
    <mergeCell ref="M231:M236"/>
    <mergeCell ref="N231:N236"/>
    <mergeCell ref="O231:O236"/>
    <mergeCell ref="A231:A236"/>
    <mergeCell ref="B231:B236"/>
    <mergeCell ref="C231:C236"/>
    <mergeCell ref="D231:D236"/>
    <mergeCell ref="E231:E236"/>
    <mergeCell ref="F231:F236"/>
    <mergeCell ref="G231:G236"/>
    <mergeCell ref="H237:H242"/>
    <mergeCell ref="I237:I242"/>
    <mergeCell ref="O237:O242"/>
    <mergeCell ref="A237:A242"/>
    <mergeCell ref="B237:B242"/>
    <mergeCell ref="C237:C242"/>
    <mergeCell ref="D237:D242"/>
    <mergeCell ref="E237:E242"/>
    <mergeCell ref="F237:F242"/>
    <mergeCell ref="G237:G242"/>
    <mergeCell ref="H219:H224"/>
    <mergeCell ref="I219:I224"/>
    <mergeCell ref="J219:J224"/>
    <mergeCell ref="K219:K224"/>
    <mergeCell ref="L219:L224"/>
    <mergeCell ref="M219:M224"/>
    <mergeCell ref="N219:N224"/>
    <mergeCell ref="O219:O224"/>
    <mergeCell ref="A219:A224"/>
    <mergeCell ref="B219:B224"/>
    <mergeCell ref="C219:C224"/>
    <mergeCell ref="D219:D224"/>
    <mergeCell ref="E219:E224"/>
    <mergeCell ref="F219:F224"/>
    <mergeCell ref="G219:G224"/>
    <mergeCell ref="H225:H230"/>
    <mergeCell ref="I225:I230"/>
    <mergeCell ref="J225:J230"/>
    <mergeCell ref="K225:K230"/>
    <mergeCell ref="A225:A230"/>
    <mergeCell ref="B225:B230"/>
    <mergeCell ref="C225:C230"/>
    <mergeCell ref="D225:D230"/>
    <mergeCell ref="E225:E230"/>
    <mergeCell ref="F225:F230"/>
    <mergeCell ref="G225:G230"/>
    <mergeCell ref="L207:L212"/>
    <mergeCell ref="M207:M212"/>
    <mergeCell ref="N207:N212"/>
    <mergeCell ref="O207:O212"/>
    <mergeCell ref="A207:A212"/>
    <mergeCell ref="B207:B212"/>
    <mergeCell ref="C207:C212"/>
    <mergeCell ref="D207:D212"/>
    <mergeCell ref="E207:E212"/>
    <mergeCell ref="F207:F212"/>
    <mergeCell ref="G207:G212"/>
    <mergeCell ref="H213:H218"/>
    <mergeCell ref="I213:I218"/>
    <mergeCell ref="J213:J218"/>
    <mergeCell ref="K213:K218"/>
    <mergeCell ref="L213:L218"/>
    <mergeCell ref="M213:M218"/>
    <mergeCell ref="N213:N218"/>
    <mergeCell ref="O213:O218"/>
    <mergeCell ref="A213:A218"/>
    <mergeCell ref="B213:B218"/>
    <mergeCell ref="C213:C218"/>
    <mergeCell ref="D213:D218"/>
    <mergeCell ref="E213:E218"/>
    <mergeCell ref="F213:F218"/>
    <mergeCell ref="G213:G218"/>
    <mergeCell ref="A195:A200"/>
    <mergeCell ref="B195:B200"/>
    <mergeCell ref="C195:C200"/>
    <mergeCell ref="D195:D200"/>
    <mergeCell ref="E195:E200"/>
    <mergeCell ref="F195:F200"/>
    <mergeCell ref="G195:G200"/>
    <mergeCell ref="H201:H206"/>
    <mergeCell ref="I201:I206"/>
    <mergeCell ref="J201:J206"/>
    <mergeCell ref="K201:K206"/>
    <mergeCell ref="L201:L206"/>
    <mergeCell ref="L195:L200"/>
    <mergeCell ref="A201:A206"/>
    <mergeCell ref="B201:B206"/>
    <mergeCell ref="C201:C206"/>
    <mergeCell ref="D201:D206"/>
    <mergeCell ref="E201:E206"/>
    <mergeCell ref="F201:F206"/>
    <mergeCell ref="G201:G206"/>
    <mergeCell ref="H183:H188"/>
    <mergeCell ref="I183:I188"/>
    <mergeCell ref="J183:J188"/>
    <mergeCell ref="K183:K188"/>
    <mergeCell ref="L183:L188"/>
    <mergeCell ref="M183:M188"/>
    <mergeCell ref="N183:N188"/>
    <mergeCell ref="O183:O188"/>
    <mergeCell ref="A183:A188"/>
    <mergeCell ref="B183:B188"/>
    <mergeCell ref="C183:C188"/>
    <mergeCell ref="D183:D188"/>
    <mergeCell ref="E183:E188"/>
    <mergeCell ref="F183:F188"/>
    <mergeCell ref="G183:G188"/>
    <mergeCell ref="H189:H194"/>
    <mergeCell ref="I189:I194"/>
    <mergeCell ref="J189:J194"/>
    <mergeCell ref="K189:K194"/>
    <mergeCell ref="L189:L194"/>
    <mergeCell ref="M189:M194"/>
    <mergeCell ref="N189:N194"/>
    <mergeCell ref="O189:O194"/>
    <mergeCell ref="A189:A194"/>
    <mergeCell ref="B189:B194"/>
    <mergeCell ref="C189:C194"/>
    <mergeCell ref="D189:D194"/>
    <mergeCell ref="E189:E194"/>
    <mergeCell ref="F189:F194"/>
    <mergeCell ref="G189:G194"/>
    <mergeCell ref="H171:H176"/>
    <mergeCell ref="I171:I176"/>
    <mergeCell ref="J171:J176"/>
    <mergeCell ref="K171:K176"/>
    <mergeCell ref="L171:L176"/>
    <mergeCell ref="M171:M176"/>
    <mergeCell ref="N171:N176"/>
    <mergeCell ref="O171:O176"/>
    <mergeCell ref="A171:A176"/>
    <mergeCell ref="B171:B176"/>
    <mergeCell ref="C171:C176"/>
    <mergeCell ref="D171:D176"/>
    <mergeCell ref="E171:E176"/>
    <mergeCell ref="F171:F176"/>
    <mergeCell ref="G171:G176"/>
    <mergeCell ref="H177:H182"/>
    <mergeCell ref="I177:I182"/>
    <mergeCell ref="J177:J182"/>
    <mergeCell ref="K177:K182"/>
    <mergeCell ref="L177:L182"/>
    <mergeCell ref="M177:M182"/>
    <mergeCell ref="N177:N182"/>
    <mergeCell ref="O177:O182"/>
    <mergeCell ref="A177:A182"/>
    <mergeCell ref="B177:B182"/>
    <mergeCell ref="C177:C182"/>
    <mergeCell ref="D177:D182"/>
    <mergeCell ref="E177:E182"/>
    <mergeCell ref="F177:F182"/>
    <mergeCell ref="G177:G182"/>
    <mergeCell ref="H159:H164"/>
    <mergeCell ref="I159:I164"/>
    <mergeCell ref="J159:J164"/>
    <mergeCell ref="K159:K164"/>
    <mergeCell ref="L159:L164"/>
    <mergeCell ref="M159:M164"/>
    <mergeCell ref="N159:N164"/>
    <mergeCell ref="O159:O164"/>
    <mergeCell ref="A159:A164"/>
    <mergeCell ref="B159:B164"/>
    <mergeCell ref="C159:C164"/>
    <mergeCell ref="D159:D164"/>
    <mergeCell ref="E159:E164"/>
    <mergeCell ref="F159:F164"/>
    <mergeCell ref="G159:G164"/>
    <mergeCell ref="H165:H170"/>
    <mergeCell ref="I165:I170"/>
    <mergeCell ref="J165:J170"/>
    <mergeCell ref="K165:K170"/>
    <mergeCell ref="L165:L170"/>
    <mergeCell ref="M165:M170"/>
    <mergeCell ref="N165:N170"/>
    <mergeCell ref="O165:O170"/>
    <mergeCell ref="A165:A170"/>
    <mergeCell ref="B165:B170"/>
    <mergeCell ref="C165:C170"/>
    <mergeCell ref="D165:D170"/>
    <mergeCell ref="E165:E170"/>
    <mergeCell ref="F165:F170"/>
    <mergeCell ref="G165:G170"/>
    <mergeCell ref="H147:H152"/>
    <mergeCell ref="I147:I152"/>
    <mergeCell ref="J147:J152"/>
    <mergeCell ref="K147:K152"/>
    <mergeCell ref="L147:L152"/>
    <mergeCell ref="M147:M152"/>
    <mergeCell ref="N147:N152"/>
    <mergeCell ref="O147:O152"/>
    <mergeCell ref="A147:A152"/>
    <mergeCell ref="B147:B152"/>
    <mergeCell ref="C147:C152"/>
    <mergeCell ref="D147:D152"/>
    <mergeCell ref="E147:E152"/>
    <mergeCell ref="F147:F152"/>
    <mergeCell ref="G147:G152"/>
    <mergeCell ref="H153:H158"/>
    <mergeCell ref="I153:I158"/>
    <mergeCell ref="J153:J158"/>
    <mergeCell ref="K153:K158"/>
    <mergeCell ref="L153:L158"/>
    <mergeCell ref="M153:M158"/>
    <mergeCell ref="N153:N158"/>
    <mergeCell ref="O153:O158"/>
    <mergeCell ref="A153:A158"/>
    <mergeCell ref="B153:B158"/>
    <mergeCell ref="C153:C158"/>
    <mergeCell ref="D153:D158"/>
    <mergeCell ref="E153:E158"/>
    <mergeCell ref="F153:F158"/>
    <mergeCell ref="G153:G158"/>
    <mergeCell ref="H135:H140"/>
    <mergeCell ref="I135:I140"/>
    <mergeCell ref="J135:J140"/>
    <mergeCell ref="K135:K140"/>
    <mergeCell ref="L135:L140"/>
    <mergeCell ref="M135:M140"/>
    <mergeCell ref="N135:N140"/>
    <mergeCell ref="O135:O140"/>
    <mergeCell ref="A135:A140"/>
    <mergeCell ref="B135:B140"/>
    <mergeCell ref="C135:C140"/>
    <mergeCell ref="D135:D140"/>
    <mergeCell ref="E135:E140"/>
    <mergeCell ref="F135:F140"/>
    <mergeCell ref="G135:G140"/>
    <mergeCell ref="H141:H146"/>
    <mergeCell ref="I141:I146"/>
    <mergeCell ref="J141:J146"/>
    <mergeCell ref="K141:K146"/>
    <mergeCell ref="L141:L146"/>
    <mergeCell ref="M141:M146"/>
    <mergeCell ref="N141:N146"/>
    <mergeCell ref="O141:O146"/>
    <mergeCell ref="A141:A146"/>
    <mergeCell ref="B141:B146"/>
    <mergeCell ref="C141:C146"/>
    <mergeCell ref="D141:D146"/>
    <mergeCell ref="E141:E146"/>
    <mergeCell ref="F141:F146"/>
    <mergeCell ref="G141:G146"/>
    <mergeCell ref="H123:H128"/>
    <mergeCell ref="I123:I128"/>
    <mergeCell ref="J123:J128"/>
    <mergeCell ref="K123:K128"/>
    <mergeCell ref="L123:L128"/>
    <mergeCell ref="M123:M128"/>
    <mergeCell ref="N123:N128"/>
    <mergeCell ref="O123:O128"/>
    <mergeCell ref="A123:A128"/>
    <mergeCell ref="B123:B128"/>
    <mergeCell ref="C123:C128"/>
    <mergeCell ref="D123:D128"/>
    <mergeCell ref="E123:E128"/>
    <mergeCell ref="F123:F128"/>
    <mergeCell ref="G123:G128"/>
    <mergeCell ref="H129:H134"/>
    <mergeCell ref="I129:I134"/>
    <mergeCell ref="J129:J134"/>
    <mergeCell ref="K129:K134"/>
    <mergeCell ref="L129:L134"/>
    <mergeCell ref="M129:M134"/>
    <mergeCell ref="N129:N134"/>
    <mergeCell ref="O129:O134"/>
    <mergeCell ref="A129:A134"/>
    <mergeCell ref="B129:B134"/>
    <mergeCell ref="C129:C134"/>
    <mergeCell ref="D129:D134"/>
    <mergeCell ref="E129:E134"/>
    <mergeCell ref="F129:F134"/>
    <mergeCell ref="G129:G134"/>
    <mergeCell ref="H117:H122"/>
    <mergeCell ref="I117:I122"/>
    <mergeCell ref="J117:J122"/>
    <mergeCell ref="K117:K122"/>
    <mergeCell ref="L117:L122"/>
    <mergeCell ref="M117:M122"/>
    <mergeCell ref="N117:N122"/>
    <mergeCell ref="O117:O122"/>
    <mergeCell ref="A117:A122"/>
    <mergeCell ref="B117:B122"/>
    <mergeCell ref="C117:C122"/>
    <mergeCell ref="D117:D122"/>
    <mergeCell ref="E117:E122"/>
    <mergeCell ref="F117:F122"/>
    <mergeCell ref="G117:G122"/>
    <mergeCell ref="C105:C110"/>
    <mergeCell ref="D105:D110"/>
    <mergeCell ref="E105:E110"/>
    <mergeCell ref="F105:F110"/>
    <mergeCell ref="G105:G110"/>
    <mergeCell ref="H111:H116"/>
    <mergeCell ref="I111:I116"/>
    <mergeCell ref="J111:J116"/>
    <mergeCell ref="K111:K116"/>
    <mergeCell ref="L111:L116"/>
    <mergeCell ref="M111:M116"/>
    <mergeCell ref="N111:N116"/>
    <mergeCell ref="O111:O116"/>
    <mergeCell ref="A111:A116"/>
    <mergeCell ref="B111:B116"/>
    <mergeCell ref="C111:C116"/>
    <mergeCell ref="D111:D116"/>
    <mergeCell ref="I81:I86"/>
    <mergeCell ref="J81:J86"/>
    <mergeCell ref="K81:K86"/>
    <mergeCell ref="L81:L86"/>
    <mergeCell ref="M81:M86"/>
    <mergeCell ref="N81:N86"/>
    <mergeCell ref="O81:O86"/>
    <mergeCell ref="A81:A86"/>
    <mergeCell ref="B81:B86"/>
    <mergeCell ref="C81:C86"/>
    <mergeCell ref="D81:D86"/>
    <mergeCell ref="E81:E86"/>
    <mergeCell ref="F81:F86"/>
    <mergeCell ref="G81:G86"/>
    <mergeCell ref="H87:H92"/>
    <mergeCell ref="I87:I92"/>
    <mergeCell ref="J87:J92"/>
    <mergeCell ref="K87:K92"/>
    <mergeCell ref="L87:L92"/>
    <mergeCell ref="M87:M92"/>
    <mergeCell ref="N87:N92"/>
    <mergeCell ref="O87:O92"/>
    <mergeCell ref="A87:A92"/>
    <mergeCell ref="B87:B92"/>
    <mergeCell ref="C87:C92"/>
    <mergeCell ref="D87:D92"/>
    <mergeCell ref="E87:E92"/>
    <mergeCell ref="F87:F92"/>
    <mergeCell ref="G87:G92"/>
    <mergeCell ref="A63:A68"/>
    <mergeCell ref="B63:B68"/>
    <mergeCell ref="C63:C68"/>
    <mergeCell ref="D63:D68"/>
    <mergeCell ref="E63:E68"/>
    <mergeCell ref="F63:F68"/>
    <mergeCell ref="G63:G68"/>
    <mergeCell ref="H69:H74"/>
    <mergeCell ref="I69:I74"/>
    <mergeCell ref="J69:J74"/>
    <mergeCell ref="K69:K74"/>
    <mergeCell ref="L69:L74"/>
    <mergeCell ref="M69:M74"/>
    <mergeCell ref="N69:N74"/>
    <mergeCell ref="O69:O74"/>
    <mergeCell ref="A69:A74"/>
    <mergeCell ref="B69:B74"/>
    <mergeCell ref="C69:C74"/>
    <mergeCell ref="D69:D74"/>
    <mergeCell ref="E69:E74"/>
    <mergeCell ref="F69:F74"/>
    <mergeCell ref="G69:G74"/>
    <mergeCell ref="A51:A56"/>
    <mergeCell ref="B51:B56"/>
    <mergeCell ref="C51:C56"/>
    <mergeCell ref="D51:D56"/>
    <mergeCell ref="E51:E56"/>
    <mergeCell ref="F51:F56"/>
    <mergeCell ref="G51:G56"/>
    <mergeCell ref="H57:H62"/>
    <mergeCell ref="I57:I62"/>
    <mergeCell ref="J57:J62"/>
    <mergeCell ref="K57:K62"/>
    <mergeCell ref="L57:L62"/>
    <mergeCell ref="M57:M62"/>
    <mergeCell ref="N57:N62"/>
    <mergeCell ref="O57:O62"/>
    <mergeCell ref="A57:A62"/>
    <mergeCell ref="B57:B62"/>
    <mergeCell ref="C57:C62"/>
    <mergeCell ref="D57:D62"/>
    <mergeCell ref="E57:E62"/>
    <mergeCell ref="F57:F62"/>
    <mergeCell ref="G57:G62"/>
    <mergeCell ref="A39:A44"/>
    <mergeCell ref="B39:B44"/>
    <mergeCell ref="C39:C44"/>
    <mergeCell ref="D39:D44"/>
    <mergeCell ref="E39:E44"/>
    <mergeCell ref="F39:F44"/>
    <mergeCell ref="G39:G44"/>
    <mergeCell ref="H45:H50"/>
    <mergeCell ref="I45:I50"/>
    <mergeCell ref="J45:J50"/>
    <mergeCell ref="K45:K50"/>
    <mergeCell ref="L45:L50"/>
    <mergeCell ref="M45:M50"/>
    <mergeCell ref="N45:N50"/>
    <mergeCell ref="O45:O50"/>
    <mergeCell ref="A45:A50"/>
    <mergeCell ref="B45:B50"/>
    <mergeCell ref="C45:C50"/>
    <mergeCell ref="D45:D50"/>
    <mergeCell ref="E45:E50"/>
    <mergeCell ref="F45:F50"/>
    <mergeCell ref="G45:G50"/>
    <mergeCell ref="AE9:AE14"/>
    <mergeCell ref="H9:H14"/>
    <mergeCell ref="I9:I14"/>
    <mergeCell ref="J9:J14"/>
    <mergeCell ref="K9:K14"/>
    <mergeCell ref="L9:L14"/>
    <mergeCell ref="M9:M14"/>
    <mergeCell ref="N9:N14"/>
    <mergeCell ref="A9:A14"/>
    <mergeCell ref="B9:B14"/>
    <mergeCell ref="C9:C14"/>
    <mergeCell ref="D9:D14"/>
    <mergeCell ref="E9:E14"/>
    <mergeCell ref="F9:F14"/>
    <mergeCell ref="G9:G14"/>
    <mergeCell ref="O15:O20"/>
    <mergeCell ref="AE15:AE20"/>
    <mergeCell ref="BA7:BA8"/>
    <mergeCell ref="AK6:AK8"/>
    <mergeCell ref="AL6:AL8"/>
    <mergeCell ref="AP7:AP8"/>
    <mergeCell ref="AQ7:AQ8"/>
    <mergeCell ref="AR7:AR8"/>
    <mergeCell ref="AS7:AS8"/>
    <mergeCell ref="AT7:AT8"/>
    <mergeCell ref="P5:X5"/>
    <mergeCell ref="S6:X6"/>
    <mergeCell ref="Y5:AE5"/>
    <mergeCell ref="A6:A8"/>
    <mergeCell ref="B6:B8"/>
    <mergeCell ref="C6:C8"/>
    <mergeCell ref="D6:F7"/>
    <mergeCell ref="G6:G8"/>
    <mergeCell ref="AE6:AE8"/>
    <mergeCell ref="AP5:AQ5"/>
    <mergeCell ref="AR5:AT5"/>
    <mergeCell ref="AP6:AQ6"/>
    <mergeCell ref="AR6:AT6"/>
    <mergeCell ref="AU6:AV6"/>
    <mergeCell ref="AU5:AV5"/>
    <mergeCell ref="AW5:AY5"/>
    <mergeCell ref="AW6:AY6"/>
    <mergeCell ref="AZ6:BA6"/>
    <mergeCell ref="S7:S8"/>
    <mergeCell ref="T7:T8"/>
    <mergeCell ref="U7:U8"/>
    <mergeCell ref="AM6:AO6"/>
    <mergeCell ref="AM7:AM8"/>
    <mergeCell ref="AN7:AN8"/>
    <mergeCell ref="A1:B3"/>
    <mergeCell ref="C1:AX3"/>
    <mergeCell ref="AY1:BA1"/>
    <mergeCell ref="AY2:BA2"/>
    <mergeCell ref="AY3:BA3"/>
    <mergeCell ref="A5:G5"/>
    <mergeCell ref="H5:O5"/>
    <mergeCell ref="AZ5:BA5"/>
    <mergeCell ref="H6:H8"/>
    <mergeCell ref="I6:I8"/>
    <mergeCell ref="J6:J8"/>
    <mergeCell ref="K6:K8"/>
    <mergeCell ref="L6:L8"/>
    <mergeCell ref="M6:M8"/>
    <mergeCell ref="V7:V8"/>
    <mergeCell ref="W7:W8"/>
    <mergeCell ref="X7:X8"/>
    <mergeCell ref="AU7:AU8"/>
    <mergeCell ref="AV7:AV8"/>
    <mergeCell ref="AW7:AW8"/>
    <mergeCell ref="AX7:AX8"/>
    <mergeCell ref="AY7:AY8"/>
    <mergeCell ref="AZ7:AZ8"/>
    <mergeCell ref="P6:P8"/>
    <mergeCell ref="Q6:Q8"/>
    <mergeCell ref="Y6:Y8"/>
    <mergeCell ref="Z6:Z8"/>
    <mergeCell ref="AA6:AA8"/>
    <mergeCell ref="AB6:AB8"/>
    <mergeCell ref="AC6:AC8"/>
    <mergeCell ref="AD6:AD8"/>
    <mergeCell ref="R6:R8"/>
    <mergeCell ref="AO7:AO8"/>
    <mergeCell ref="AF5:AL5"/>
    <mergeCell ref="AM5:AO5"/>
    <mergeCell ref="AF6:AF8"/>
    <mergeCell ref="AG6:AG8"/>
    <mergeCell ref="AH6:AH8"/>
    <mergeCell ref="AI6:AI8"/>
    <mergeCell ref="AJ6:AJ8"/>
    <mergeCell ref="H321:H326"/>
    <mergeCell ref="I321:I326"/>
    <mergeCell ref="J321:J326"/>
    <mergeCell ref="K321:K326"/>
    <mergeCell ref="L321:L326"/>
    <mergeCell ref="M321:M326"/>
    <mergeCell ref="N321:N326"/>
    <mergeCell ref="O321:O326"/>
    <mergeCell ref="A321:A326"/>
    <mergeCell ref="B321:B326"/>
    <mergeCell ref="C321:C326"/>
    <mergeCell ref="D321:D326"/>
    <mergeCell ref="E321:E326"/>
    <mergeCell ref="F321:F326"/>
    <mergeCell ref="G321:G326"/>
    <mergeCell ref="N6:N8"/>
    <mergeCell ref="O6:O8"/>
    <mergeCell ref="O9:O14"/>
    <mergeCell ref="A21:A26"/>
    <mergeCell ref="B21:B26"/>
    <mergeCell ref="C21:C26"/>
    <mergeCell ref="D21:D26"/>
    <mergeCell ref="E21:E26"/>
    <mergeCell ref="F21:F26"/>
    <mergeCell ref="O309:O314"/>
    <mergeCell ref="A309:A314"/>
    <mergeCell ref="B309:B314"/>
    <mergeCell ref="C309:C314"/>
    <mergeCell ref="D309:D314"/>
    <mergeCell ref="E309:E314"/>
    <mergeCell ref="F309:F314"/>
    <mergeCell ref="G309:G314"/>
    <mergeCell ref="J303:J308"/>
    <mergeCell ref="K303:K308"/>
    <mergeCell ref="L303:L308"/>
    <mergeCell ref="M303:M308"/>
    <mergeCell ref="N303:N308"/>
    <mergeCell ref="O303:O308"/>
    <mergeCell ref="A303:A308"/>
    <mergeCell ref="B303:B308"/>
    <mergeCell ref="C303:C308"/>
    <mergeCell ref="D297:D302"/>
    <mergeCell ref="E297:E302"/>
    <mergeCell ref="F297:F302"/>
    <mergeCell ref="G297:G302"/>
    <mergeCell ref="H303:H308"/>
    <mergeCell ref="I303:I308"/>
    <mergeCell ref="G21:G26"/>
    <mergeCell ref="H39:H44"/>
    <mergeCell ref="I39:I44"/>
    <mergeCell ref="J39:J44"/>
    <mergeCell ref="K39:K44"/>
    <mergeCell ref="L39:L44"/>
    <mergeCell ref="M39:M44"/>
    <mergeCell ref="N39:N44"/>
    <mergeCell ref="H309:H314"/>
    <mergeCell ref="I309:I314"/>
    <mergeCell ref="J309:J314"/>
    <mergeCell ref="K309:K314"/>
    <mergeCell ref="L309:L314"/>
    <mergeCell ref="M309:M314"/>
    <mergeCell ref="N309:N314"/>
    <mergeCell ref="H51:H56"/>
    <mergeCell ref="I51:I56"/>
    <mergeCell ref="J51:J56"/>
    <mergeCell ref="K51:K56"/>
    <mergeCell ref="L51:L56"/>
    <mergeCell ref="M51:M56"/>
    <mergeCell ref="N51:N56"/>
    <mergeCell ref="H63:H68"/>
    <mergeCell ref="I63:I68"/>
    <mergeCell ref="J63:J68"/>
    <mergeCell ref="K63:K68"/>
    <mergeCell ref="H291:H296"/>
    <mergeCell ref="I291:I296"/>
    <mergeCell ref="J291:J296"/>
    <mergeCell ref="K291:K296"/>
    <mergeCell ref="L291:L296"/>
    <mergeCell ref="M291:M296"/>
    <mergeCell ref="H315:H320"/>
    <mergeCell ref="I315:I320"/>
    <mergeCell ref="J315:J320"/>
    <mergeCell ref="K315:K320"/>
    <mergeCell ref="L315:L320"/>
    <mergeCell ref="M315:M320"/>
    <mergeCell ref="N315:N320"/>
    <mergeCell ref="O315:O320"/>
    <mergeCell ref="A315:A320"/>
    <mergeCell ref="B315:B320"/>
    <mergeCell ref="C315:C320"/>
    <mergeCell ref="D315:D320"/>
    <mergeCell ref="E315:E320"/>
    <mergeCell ref="F315:F320"/>
    <mergeCell ref="G315:G320"/>
    <mergeCell ref="H297:H302"/>
    <mergeCell ref="I297:I302"/>
    <mergeCell ref="J297:J302"/>
    <mergeCell ref="K297:K302"/>
    <mergeCell ref="L297:L302"/>
    <mergeCell ref="M297:M302"/>
    <mergeCell ref="N297:N302"/>
    <mergeCell ref="O297:O302"/>
    <mergeCell ref="A297:A302"/>
    <mergeCell ref="B297:B302"/>
    <mergeCell ref="C297:C302"/>
    <mergeCell ref="AE213:AE218"/>
    <mergeCell ref="AE219:AE224"/>
    <mergeCell ref="AE225:AE230"/>
    <mergeCell ref="AE231:AE236"/>
    <mergeCell ref="AE237:AE242"/>
    <mergeCell ref="AE243:AE248"/>
    <mergeCell ref="AE249:AE254"/>
    <mergeCell ref="AE255:AE260"/>
    <mergeCell ref="H285:H290"/>
    <mergeCell ref="I285:I290"/>
    <mergeCell ref="J285:J290"/>
    <mergeCell ref="K285:K290"/>
    <mergeCell ref="L285:L290"/>
    <mergeCell ref="M285:M290"/>
    <mergeCell ref="N285:N290"/>
    <mergeCell ref="O285:O290"/>
    <mergeCell ref="H195:H200"/>
    <mergeCell ref="I195:I200"/>
    <mergeCell ref="J195:J200"/>
    <mergeCell ref="K195:K200"/>
    <mergeCell ref="M201:M206"/>
    <mergeCell ref="N201:N206"/>
    <mergeCell ref="O201:O206"/>
    <mergeCell ref="L225:L230"/>
    <mergeCell ref="M225:M230"/>
    <mergeCell ref="N225:N230"/>
    <mergeCell ref="O225:O230"/>
    <mergeCell ref="J237:J242"/>
    <mergeCell ref="K237:K242"/>
    <mergeCell ref="L237:L242"/>
    <mergeCell ref="M237:M242"/>
    <mergeCell ref="N237:N242"/>
    <mergeCell ref="AE315:AE320"/>
    <mergeCell ref="AE321:AE326"/>
    <mergeCell ref="AE327:AE332"/>
    <mergeCell ref="AE261:AE266"/>
    <mergeCell ref="AE267:AE272"/>
    <mergeCell ref="AE273:AE278"/>
    <mergeCell ref="AE279:AE284"/>
    <mergeCell ref="AE285:AE290"/>
    <mergeCell ref="AE291:AE296"/>
    <mergeCell ref="AE297:AE302"/>
    <mergeCell ref="AE303:AE308"/>
    <mergeCell ref="AE309:AE314"/>
    <mergeCell ref="N291:N296"/>
    <mergeCell ref="O291:O296"/>
    <mergeCell ref="A291:A296"/>
    <mergeCell ref="B291:B296"/>
    <mergeCell ref="C291:C296"/>
    <mergeCell ref="D291:D296"/>
    <mergeCell ref="E291:E296"/>
    <mergeCell ref="F291:F296"/>
    <mergeCell ref="G291:G296"/>
    <mergeCell ref="D303:D308"/>
    <mergeCell ref="E303:E308"/>
    <mergeCell ref="F303:F308"/>
    <mergeCell ref="G303:G308"/>
    <mergeCell ref="A285:A290"/>
    <mergeCell ref="B285:B290"/>
    <mergeCell ref="C285:C290"/>
    <mergeCell ref="D285:D290"/>
    <mergeCell ref="E285:E290"/>
    <mergeCell ref="F285:F290"/>
    <mergeCell ref="G285:G290"/>
    <mergeCell ref="M21:M26"/>
    <mergeCell ref="N21:N26"/>
    <mergeCell ref="O21:O26"/>
    <mergeCell ref="AE21:AE26"/>
    <mergeCell ref="AE27:AE32"/>
    <mergeCell ref="AE33:AE38"/>
    <mergeCell ref="AE39:AE44"/>
    <mergeCell ref="AE45:AE50"/>
    <mergeCell ref="AE51:AE56"/>
    <mergeCell ref="AE57:AE62"/>
    <mergeCell ref="AE63:AE68"/>
    <mergeCell ref="AE69:AE74"/>
    <mergeCell ref="M195:M200"/>
    <mergeCell ref="N195:N200"/>
    <mergeCell ref="O195:O200"/>
    <mergeCell ref="H207:H212"/>
    <mergeCell ref="I207:I212"/>
    <mergeCell ref="J207:J212"/>
    <mergeCell ref="K207:K212"/>
    <mergeCell ref="AE195:AE200"/>
    <mergeCell ref="AE201:AE206"/>
    <mergeCell ref="AE207:AE212"/>
    <mergeCell ref="O39:O44"/>
    <mergeCell ref="O51:O56"/>
    <mergeCell ref="L63:L68"/>
    <mergeCell ref="M63:M68"/>
    <mergeCell ref="N63:N68"/>
    <mergeCell ref="O63:O68"/>
    <mergeCell ref="H75:H80"/>
    <mergeCell ref="I75:I80"/>
    <mergeCell ref="J75:J80"/>
    <mergeCell ref="K75:K80"/>
    <mergeCell ref="AE75:AE80"/>
    <mergeCell ref="AE81:AE86"/>
    <mergeCell ref="AE87:AE92"/>
    <mergeCell ref="AE93:AE98"/>
    <mergeCell ref="AE99:AE104"/>
    <mergeCell ref="H99:H104"/>
    <mergeCell ref="I99:I104"/>
    <mergeCell ref="J99:J104"/>
    <mergeCell ref="K99:K104"/>
    <mergeCell ref="L99:L104"/>
    <mergeCell ref="M99:M104"/>
    <mergeCell ref="N99:N104"/>
    <mergeCell ref="O99:O104"/>
    <mergeCell ref="A99:A104"/>
    <mergeCell ref="B99:B104"/>
    <mergeCell ref="C99:C104"/>
    <mergeCell ref="D99:D104"/>
    <mergeCell ref="E99:E104"/>
    <mergeCell ref="F99:F104"/>
    <mergeCell ref="G99:G104"/>
    <mergeCell ref="L75:L80"/>
    <mergeCell ref="M75:M80"/>
    <mergeCell ref="N75:N80"/>
    <mergeCell ref="O75:O80"/>
    <mergeCell ref="A75:A80"/>
    <mergeCell ref="B75:B80"/>
    <mergeCell ref="C75:C80"/>
    <mergeCell ref="D75:D80"/>
    <mergeCell ref="E75:E80"/>
    <mergeCell ref="F75:F80"/>
    <mergeCell ref="G75:G80"/>
    <mergeCell ref="H81:H86"/>
    <mergeCell ref="AE105:AE110"/>
    <mergeCell ref="AE111:AE116"/>
    <mergeCell ref="AE117:AE122"/>
    <mergeCell ref="AE123:AE128"/>
    <mergeCell ref="AE129:AE134"/>
    <mergeCell ref="AE135:AE140"/>
    <mergeCell ref="AE141:AE146"/>
    <mergeCell ref="AE147:AE152"/>
    <mergeCell ref="AE153:AE158"/>
    <mergeCell ref="AE159:AE164"/>
    <mergeCell ref="AE165:AE170"/>
    <mergeCell ref="AE171:AE176"/>
    <mergeCell ref="AE177:AE182"/>
    <mergeCell ref="AE183:AE188"/>
    <mergeCell ref="AE189:AE194"/>
    <mergeCell ref="O27:O32"/>
    <mergeCell ref="A27:A32"/>
    <mergeCell ref="B27:B32"/>
    <mergeCell ref="C27:C32"/>
    <mergeCell ref="D27:D32"/>
    <mergeCell ref="E27:E32"/>
    <mergeCell ref="F27:F32"/>
    <mergeCell ref="G27:G32"/>
    <mergeCell ref="H33:H38"/>
    <mergeCell ref="I33:I38"/>
    <mergeCell ref="J33:J38"/>
    <mergeCell ref="K33:K38"/>
    <mergeCell ref="L33:L38"/>
    <mergeCell ref="M33:M38"/>
    <mergeCell ref="N33:N38"/>
    <mergeCell ref="O33:O38"/>
    <mergeCell ref="A33:A38"/>
    <mergeCell ref="B33:B38"/>
    <mergeCell ref="C33:C38"/>
    <mergeCell ref="D33:D38"/>
    <mergeCell ref="E33:E38"/>
    <mergeCell ref="F33:F38"/>
    <mergeCell ref="G33:G38"/>
    <mergeCell ref="H15:H20"/>
    <mergeCell ref="I15:I20"/>
    <mergeCell ref="J15:J20"/>
    <mergeCell ref="K15:K20"/>
    <mergeCell ref="L15:L20"/>
    <mergeCell ref="M15:M20"/>
    <mergeCell ref="N15:N20"/>
    <mergeCell ref="A15:A20"/>
    <mergeCell ref="B15:B20"/>
    <mergeCell ref="C15:C20"/>
    <mergeCell ref="D15:D20"/>
    <mergeCell ref="E15:E20"/>
    <mergeCell ref="F15:F20"/>
    <mergeCell ref="G15:G20"/>
    <mergeCell ref="H27:H32"/>
    <mergeCell ref="I27:I32"/>
    <mergeCell ref="J27:J32"/>
    <mergeCell ref="K27:K32"/>
    <mergeCell ref="L27:L32"/>
    <mergeCell ref="M27:M32"/>
    <mergeCell ref="N27:N32"/>
    <mergeCell ref="H21:H26"/>
    <mergeCell ref="I21:I26"/>
    <mergeCell ref="J21:J26"/>
    <mergeCell ref="K21:K26"/>
    <mergeCell ref="L21:L26"/>
  </mergeCells>
  <conditionalFormatting sqref="I9">
    <cfRule type="cellIs" dxfId="3955" priority="1" operator="equal">
      <formula>"Muy Alta"</formula>
    </cfRule>
  </conditionalFormatting>
  <conditionalFormatting sqref="I9">
    <cfRule type="cellIs" dxfId="3954" priority="2" operator="equal">
      <formula>"Alta"</formula>
    </cfRule>
  </conditionalFormatting>
  <conditionalFormatting sqref="I9">
    <cfRule type="cellIs" dxfId="3953" priority="3" operator="equal">
      <formula>"Media"</formula>
    </cfRule>
  </conditionalFormatting>
  <conditionalFormatting sqref="I9">
    <cfRule type="cellIs" dxfId="3952" priority="4" operator="equal">
      <formula>"Baja"</formula>
    </cfRule>
  </conditionalFormatting>
  <conditionalFormatting sqref="I9">
    <cfRule type="cellIs" dxfId="3951" priority="5" operator="equal">
      <formula>"Muy Baja"</formula>
    </cfRule>
  </conditionalFormatting>
  <conditionalFormatting sqref="M9">
    <cfRule type="cellIs" dxfId="3950" priority="6" operator="equal">
      <formula>"Catastrófico"</formula>
    </cfRule>
  </conditionalFormatting>
  <conditionalFormatting sqref="M9">
    <cfRule type="cellIs" dxfId="3949" priority="7" operator="equal">
      <formula>"Mayor"</formula>
    </cfRule>
  </conditionalFormatting>
  <conditionalFormatting sqref="M9">
    <cfRule type="cellIs" dxfId="3948" priority="8" operator="equal">
      <formula>"Moderado"</formula>
    </cfRule>
  </conditionalFormatting>
  <conditionalFormatting sqref="M9">
    <cfRule type="cellIs" dxfId="3947" priority="9" operator="equal">
      <formula>"Menor"</formula>
    </cfRule>
  </conditionalFormatting>
  <conditionalFormatting sqref="M9">
    <cfRule type="cellIs" dxfId="3946" priority="10" operator="equal">
      <formula>"Leve"</formula>
    </cfRule>
  </conditionalFormatting>
  <conditionalFormatting sqref="O9">
    <cfRule type="cellIs" dxfId="3945" priority="11" operator="equal">
      <formula>"Extremo"</formula>
    </cfRule>
  </conditionalFormatting>
  <conditionalFormatting sqref="O9">
    <cfRule type="cellIs" dxfId="3944" priority="12" operator="equal">
      <formula>"Alto"</formula>
    </cfRule>
  </conditionalFormatting>
  <conditionalFormatting sqref="O9">
    <cfRule type="cellIs" dxfId="3943" priority="13" operator="equal">
      <formula>"Moderado"</formula>
    </cfRule>
  </conditionalFormatting>
  <conditionalFormatting sqref="O9">
    <cfRule type="cellIs" dxfId="3942" priority="14" operator="equal">
      <formula>"Bajo"</formula>
    </cfRule>
  </conditionalFormatting>
  <conditionalFormatting sqref="Z9">
    <cfRule type="cellIs" dxfId="3941" priority="15" operator="equal">
      <formula>"Muy Alta"</formula>
    </cfRule>
  </conditionalFormatting>
  <conditionalFormatting sqref="Z9">
    <cfRule type="cellIs" dxfId="3940" priority="16" operator="equal">
      <formula>"Alta"</formula>
    </cfRule>
  </conditionalFormatting>
  <conditionalFormatting sqref="Z9">
    <cfRule type="cellIs" dxfId="3939" priority="17" operator="equal">
      <formula>"Media"</formula>
    </cfRule>
  </conditionalFormatting>
  <conditionalFormatting sqref="Z9">
    <cfRule type="cellIs" dxfId="3938" priority="18" operator="equal">
      <formula>"Baja"</formula>
    </cfRule>
  </conditionalFormatting>
  <conditionalFormatting sqref="Z9">
    <cfRule type="cellIs" dxfId="3937" priority="19" operator="equal">
      <formula>"Muy Baja"</formula>
    </cfRule>
  </conditionalFormatting>
  <conditionalFormatting sqref="AB9">
    <cfRule type="cellIs" dxfId="3936" priority="20" operator="equal">
      <formula>"Catastrófico"</formula>
    </cfRule>
  </conditionalFormatting>
  <conditionalFormatting sqref="AB9">
    <cfRule type="cellIs" dxfId="3935" priority="21" operator="equal">
      <formula>"Mayor"</formula>
    </cfRule>
  </conditionalFormatting>
  <conditionalFormatting sqref="AB9">
    <cfRule type="cellIs" dxfId="3934" priority="22" operator="equal">
      <formula>"Moderado"</formula>
    </cfRule>
  </conditionalFormatting>
  <conditionalFormatting sqref="AB9">
    <cfRule type="cellIs" dxfId="3933" priority="23" operator="equal">
      <formula>"Menor"</formula>
    </cfRule>
  </conditionalFormatting>
  <conditionalFormatting sqref="AB9">
    <cfRule type="cellIs" dxfId="3932" priority="24" operator="equal">
      <formula>"Leve"</formula>
    </cfRule>
  </conditionalFormatting>
  <conditionalFormatting sqref="AD9">
    <cfRule type="cellIs" dxfId="3931" priority="25" operator="equal">
      <formula>"Extremo"</formula>
    </cfRule>
  </conditionalFormatting>
  <conditionalFormatting sqref="AD9">
    <cfRule type="cellIs" dxfId="3930" priority="26" operator="equal">
      <formula>"Alto"</formula>
    </cfRule>
  </conditionalFormatting>
  <conditionalFormatting sqref="AD9">
    <cfRule type="cellIs" dxfId="3929" priority="27" operator="equal">
      <formula>"Moderado"</formula>
    </cfRule>
  </conditionalFormatting>
  <conditionalFormatting sqref="AD9">
    <cfRule type="cellIs" dxfId="3928" priority="28" operator="equal">
      <formula>"Bajo"</formula>
    </cfRule>
  </conditionalFormatting>
  <conditionalFormatting sqref="O15">
    <cfRule type="cellIs" dxfId="3927" priority="29" operator="equal">
      <formula>"Extremo"</formula>
    </cfRule>
  </conditionalFormatting>
  <conditionalFormatting sqref="O15">
    <cfRule type="cellIs" dxfId="3926" priority="30" operator="equal">
      <formula>"Alto"</formula>
    </cfRule>
  </conditionalFormatting>
  <conditionalFormatting sqref="O15">
    <cfRule type="cellIs" dxfId="3925" priority="31" operator="equal">
      <formula>"Moderado"</formula>
    </cfRule>
  </conditionalFormatting>
  <conditionalFormatting sqref="O15">
    <cfRule type="cellIs" dxfId="3924" priority="32" operator="equal">
      <formula>"Bajo"</formula>
    </cfRule>
  </conditionalFormatting>
  <conditionalFormatting sqref="Z44">
    <cfRule type="cellIs" dxfId="3923" priority="33" operator="equal">
      <formula>"Muy Alta"</formula>
    </cfRule>
  </conditionalFormatting>
  <conditionalFormatting sqref="Z44">
    <cfRule type="cellIs" dxfId="3922" priority="34" operator="equal">
      <formula>"Alta"</formula>
    </cfRule>
  </conditionalFormatting>
  <conditionalFormatting sqref="Z44">
    <cfRule type="cellIs" dxfId="3921" priority="35" operator="equal">
      <formula>"Media"</formula>
    </cfRule>
  </conditionalFormatting>
  <conditionalFormatting sqref="Z44">
    <cfRule type="cellIs" dxfId="3920" priority="36" operator="equal">
      <formula>"Baja"</formula>
    </cfRule>
  </conditionalFormatting>
  <conditionalFormatting sqref="Z44">
    <cfRule type="cellIs" dxfId="3919" priority="37" operator="equal">
      <formula>"Muy Baja"</formula>
    </cfRule>
  </conditionalFormatting>
  <conditionalFormatting sqref="AB44">
    <cfRule type="cellIs" dxfId="3918" priority="38" operator="equal">
      <formula>"Catastrófico"</formula>
    </cfRule>
  </conditionalFormatting>
  <conditionalFormatting sqref="AB44">
    <cfRule type="cellIs" dxfId="3917" priority="39" operator="equal">
      <formula>"Mayor"</formula>
    </cfRule>
  </conditionalFormatting>
  <conditionalFormatting sqref="AB44">
    <cfRule type="cellIs" dxfId="3916" priority="40" operator="equal">
      <formula>"Moderado"</formula>
    </cfRule>
  </conditionalFormatting>
  <conditionalFormatting sqref="AB44">
    <cfRule type="cellIs" dxfId="3915" priority="41" operator="equal">
      <formula>"Menor"</formula>
    </cfRule>
  </conditionalFormatting>
  <conditionalFormatting sqref="AB44">
    <cfRule type="cellIs" dxfId="3914" priority="42" operator="equal">
      <formula>"Leve"</formula>
    </cfRule>
  </conditionalFormatting>
  <conditionalFormatting sqref="AD44">
    <cfRule type="cellIs" dxfId="3913" priority="43" operator="equal">
      <formula>"Extremo"</formula>
    </cfRule>
  </conditionalFormatting>
  <conditionalFormatting sqref="AD44">
    <cfRule type="cellIs" dxfId="3912" priority="44" operator="equal">
      <formula>"Alto"</formula>
    </cfRule>
  </conditionalFormatting>
  <conditionalFormatting sqref="AD44">
    <cfRule type="cellIs" dxfId="3911" priority="45" operator="equal">
      <formula>"Moderado"</formula>
    </cfRule>
  </conditionalFormatting>
  <conditionalFormatting sqref="AD44">
    <cfRule type="cellIs" dxfId="3910" priority="46" operator="equal">
      <formula>"Bajo"</formula>
    </cfRule>
  </conditionalFormatting>
  <conditionalFormatting sqref="O21">
    <cfRule type="cellIs" dxfId="3909" priority="47" operator="equal">
      <formula>"Extremo"</formula>
    </cfRule>
  </conditionalFormatting>
  <conditionalFormatting sqref="O21">
    <cfRule type="cellIs" dxfId="3908" priority="48" operator="equal">
      <formula>"Alto"</formula>
    </cfRule>
  </conditionalFormatting>
  <conditionalFormatting sqref="O21">
    <cfRule type="cellIs" dxfId="3907" priority="49" operator="equal">
      <formula>"Moderado"</formula>
    </cfRule>
  </conditionalFormatting>
  <conditionalFormatting sqref="O21">
    <cfRule type="cellIs" dxfId="3906" priority="50" operator="equal">
      <formula>"Bajo"</formula>
    </cfRule>
  </conditionalFormatting>
  <conditionalFormatting sqref="O27">
    <cfRule type="cellIs" dxfId="3905" priority="51" operator="equal">
      <formula>"Extremo"</formula>
    </cfRule>
  </conditionalFormatting>
  <conditionalFormatting sqref="O27">
    <cfRule type="cellIs" dxfId="3904" priority="52" operator="equal">
      <formula>"Alto"</formula>
    </cfRule>
  </conditionalFormatting>
  <conditionalFormatting sqref="O27">
    <cfRule type="cellIs" dxfId="3903" priority="53" operator="equal">
      <formula>"Moderado"</formula>
    </cfRule>
  </conditionalFormatting>
  <conditionalFormatting sqref="O27">
    <cfRule type="cellIs" dxfId="3902" priority="54" operator="equal">
      <formula>"Bajo"</formula>
    </cfRule>
  </conditionalFormatting>
  <conditionalFormatting sqref="O33">
    <cfRule type="cellIs" dxfId="3901" priority="55" operator="equal">
      <formula>"Extremo"</formula>
    </cfRule>
  </conditionalFormatting>
  <conditionalFormatting sqref="O33">
    <cfRule type="cellIs" dxfId="3900" priority="56" operator="equal">
      <formula>"Alto"</formula>
    </cfRule>
  </conditionalFormatting>
  <conditionalFormatting sqref="O33">
    <cfRule type="cellIs" dxfId="3899" priority="57" operator="equal">
      <formula>"Moderado"</formula>
    </cfRule>
  </conditionalFormatting>
  <conditionalFormatting sqref="O33">
    <cfRule type="cellIs" dxfId="3898" priority="58" operator="equal">
      <formula>"Bajo"</formula>
    </cfRule>
  </conditionalFormatting>
  <conditionalFormatting sqref="O39">
    <cfRule type="cellIs" dxfId="3897" priority="59" operator="equal">
      <formula>"Extremo"</formula>
    </cfRule>
  </conditionalFormatting>
  <conditionalFormatting sqref="O39">
    <cfRule type="cellIs" dxfId="3896" priority="60" operator="equal">
      <formula>"Alto"</formula>
    </cfRule>
  </conditionalFormatting>
  <conditionalFormatting sqref="O39">
    <cfRule type="cellIs" dxfId="3895" priority="61" operator="equal">
      <formula>"Moderado"</formula>
    </cfRule>
  </conditionalFormatting>
  <conditionalFormatting sqref="O39">
    <cfRule type="cellIs" dxfId="3894" priority="62" operator="equal">
      <formula>"Bajo"</formula>
    </cfRule>
  </conditionalFormatting>
  <conditionalFormatting sqref="O45">
    <cfRule type="cellIs" dxfId="3893" priority="63" operator="equal">
      <formula>"Extremo"</formula>
    </cfRule>
  </conditionalFormatting>
  <conditionalFormatting sqref="O45">
    <cfRule type="cellIs" dxfId="3892" priority="64" operator="equal">
      <formula>"Alto"</formula>
    </cfRule>
  </conditionalFormatting>
  <conditionalFormatting sqref="O45">
    <cfRule type="cellIs" dxfId="3891" priority="65" operator="equal">
      <formula>"Moderado"</formula>
    </cfRule>
  </conditionalFormatting>
  <conditionalFormatting sqref="O45">
    <cfRule type="cellIs" dxfId="3890" priority="66" operator="equal">
      <formula>"Bajo"</formula>
    </cfRule>
  </conditionalFormatting>
  <conditionalFormatting sqref="O51">
    <cfRule type="cellIs" dxfId="3889" priority="67" operator="equal">
      <formula>"Extremo"</formula>
    </cfRule>
  </conditionalFormatting>
  <conditionalFormatting sqref="O51">
    <cfRule type="cellIs" dxfId="3888" priority="68" operator="equal">
      <formula>"Alto"</formula>
    </cfRule>
  </conditionalFormatting>
  <conditionalFormatting sqref="O51">
    <cfRule type="cellIs" dxfId="3887" priority="69" operator="equal">
      <formula>"Moderado"</formula>
    </cfRule>
  </conditionalFormatting>
  <conditionalFormatting sqref="O51">
    <cfRule type="cellIs" dxfId="3886" priority="70" operator="equal">
      <formula>"Bajo"</formula>
    </cfRule>
  </conditionalFormatting>
  <conditionalFormatting sqref="O57">
    <cfRule type="cellIs" dxfId="3885" priority="71" operator="equal">
      <formula>"Extremo"</formula>
    </cfRule>
  </conditionalFormatting>
  <conditionalFormatting sqref="O57">
    <cfRule type="cellIs" dxfId="3884" priority="72" operator="equal">
      <formula>"Alto"</formula>
    </cfRule>
  </conditionalFormatting>
  <conditionalFormatting sqref="O57">
    <cfRule type="cellIs" dxfId="3883" priority="73" operator="equal">
      <formula>"Moderado"</formula>
    </cfRule>
  </conditionalFormatting>
  <conditionalFormatting sqref="O57">
    <cfRule type="cellIs" dxfId="3882" priority="74" operator="equal">
      <formula>"Bajo"</formula>
    </cfRule>
  </conditionalFormatting>
  <conditionalFormatting sqref="O63">
    <cfRule type="cellIs" dxfId="3881" priority="75" operator="equal">
      <formula>"Extremo"</formula>
    </cfRule>
  </conditionalFormatting>
  <conditionalFormatting sqref="O63">
    <cfRule type="cellIs" dxfId="3880" priority="76" operator="equal">
      <formula>"Alto"</formula>
    </cfRule>
  </conditionalFormatting>
  <conditionalFormatting sqref="O63">
    <cfRule type="cellIs" dxfId="3879" priority="77" operator="equal">
      <formula>"Moderado"</formula>
    </cfRule>
  </conditionalFormatting>
  <conditionalFormatting sqref="O63">
    <cfRule type="cellIs" dxfId="3878" priority="78" operator="equal">
      <formula>"Bajo"</formula>
    </cfRule>
  </conditionalFormatting>
  <conditionalFormatting sqref="L9:L68">
    <cfRule type="containsText" dxfId="3877" priority="79" operator="containsText" text="❌">
      <formula>NOT(ISERROR(SEARCH(("❌"),(L9))))</formula>
    </cfRule>
  </conditionalFormatting>
  <conditionalFormatting sqref="Z10:Z13">
    <cfRule type="cellIs" dxfId="3876" priority="80" operator="equal">
      <formula>"Muy Alta"</formula>
    </cfRule>
  </conditionalFormatting>
  <conditionalFormatting sqref="Z10:Z13">
    <cfRule type="cellIs" dxfId="3875" priority="81" operator="equal">
      <formula>"Alta"</formula>
    </cfRule>
  </conditionalFormatting>
  <conditionalFormatting sqref="Z10:Z13">
    <cfRule type="cellIs" dxfId="3874" priority="82" operator="equal">
      <formula>"Media"</formula>
    </cfRule>
  </conditionalFormatting>
  <conditionalFormatting sqref="Z10:Z13">
    <cfRule type="cellIs" dxfId="3873" priority="83" operator="equal">
      <formula>"Baja"</formula>
    </cfRule>
  </conditionalFormatting>
  <conditionalFormatting sqref="Z10:Z13">
    <cfRule type="cellIs" dxfId="3872" priority="84" operator="equal">
      <formula>"Muy Baja"</formula>
    </cfRule>
  </conditionalFormatting>
  <conditionalFormatting sqref="AB10:AB13">
    <cfRule type="cellIs" dxfId="3871" priority="85" operator="equal">
      <formula>"Catastrófico"</formula>
    </cfRule>
  </conditionalFormatting>
  <conditionalFormatting sqref="AB10:AB13">
    <cfRule type="cellIs" dxfId="3870" priority="86" operator="equal">
      <formula>"Mayor"</formula>
    </cfRule>
  </conditionalFormatting>
  <conditionalFormatting sqref="AB10:AB13">
    <cfRule type="cellIs" dxfId="3869" priority="87" operator="equal">
      <formula>"Moderado"</formula>
    </cfRule>
  </conditionalFormatting>
  <conditionalFormatting sqref="AB10:AB13">
    <cfRule type="cellIs" dxfId="3868" priority="88" operator="equal">
      <formula>"Menor"</formula>
    </cfRule>
  </conditionalFormatting>
  <conditionalFormatting sqref="AB10:AB13">
    <cfRule type="cellIs" dxfId="3867" priority="89" operator="equal">
      <formula>"Leve"</formula>
    </cfRule>
  </conditionalFormatting>
  <conditionalFormatting sqref="AD10:AD13">
    <cfRule type="cellIs" dxfId="3866" priority="90" operator="equal">
      <formula>"Extremo"</formula>
    </cfRule>
  </conditionalFormatting>
  <conditionalFormatting sqref="AD10:AD13">
    <cfRule type="cellIs" dxfId="3865" priority="91" operator="equal">
      <formula>"Alto"</formula>
    </cfRule>
  </conditionalFormatting>
  <conditionalFormatting sqref="AD10:AD13">
    <cfRule type="cellIs" dxfId="3864" priority="92" operator="equal">
      <formula>"Moderado"</formula>
    </cfRule>
  </conditionalFormatting>
  <conditionalFormatting sqref="AD10:AD13">
    <cfRule type="cellIs" dxfId="3863" priority="93" operator="equal">
      <formula>"Bajo"</formula>
    </cfRule>
  </conditionalFormatting>
  <conditionalFormatting sqref="Z14">
    <cfRule type="cellIs" dxfId="3862" priority="94" operator="equal">
      <formula>"Muy Alta"</formula>
    </cfRule>
  </conditionalFormatting>
  <conditionalFormatting sqref="Z14">
    <cfRule type="cellIs" dxfId="3861" priority="95" operator="equal">
      <formula>"Alta"</formula>
    </cfRule>
  </conditionalFormatting>
  <conditionalFormatting sqref="Z14">
    <cfRule type="cellIs" dxfId="3860" priority="96" operator="equal">
      <formula>"Media"</formula>
    </cfRule>
  </conditionalFormatting>
  <conditionalFormatting sqref="Z14">
    <cfRule type="cellIs" dxfId="3859" priority="97" operator="equal">
      <formula>"Baja"</formula>
    </cfRule>
  </conditionalFormatting>
  <conditionalFormatting sqref="Z14">
    <cfRule type="cellIs" dxfId="3858" priority="98" operator="equal">
      <formula>"Muy Baja"</formula>
    </cfRule>
  </conditionalFormatting>
  <conditionalFormatting sqref="AB14">
    <cfRule type="cellIs" dxfId="3857" priority="99" operator="equal">
      <formula>"Catastrófico"</formula>
    </cfRule>
  </conditionalFormatting>
  <conditionalFormatting sqref="AB14">
    <cfRule type="cellIs" dxfId="3856" priority="100" operator="equal">
      <formula>"Mayor"</formula>
    </cfRule>
  </conditionalFormatting>
  <conditionalFormatting sqref="AB14">
    <cfRule type="cellIs" dxfId="3855" priority="101" operator="equal">
      <formula>"Moderado"</formula>
    </cfRule>
  </conditionalFormatting>
  <conditionalFormatting sqref="AB14">
    <cfRule type="cellIs" dxfId="3854" priority="102" operator="equal">
      <formula>"Menor"</formula>
    </cfRule>
  </conditionalFormatting>
  <conditionalFormatting sqref="AB14">
    <cfRule type="cellIs" dxfId="3853" priority="103" operator="equal">
      <formula>"Leve"</formula>
    </cfRule>
  </conditionalFormatting>
  <conditionalFormatting sqref="AD14">
    <cfRule type="cellIs" dxfId="3852" priority="104" operator="equal">
      <formula>"Extremo"</formula>
    </cfRule>
  </conditionalFormatting>
  <conditionalFormatting sqref="AD14">
    <cfRule type="cellIs" dxfId="3851" priority="105" operator="equal">
      <formula>"Alto"</formula>
    </cfRule>
  </conditionalFormatting>
  <conditionalFormatting sqref="AD14">
    <cfRule type="cellIs" dxfId="3850" priority="106" operator="equal">
      <formula>"Moderado"</formula>
    </cfRule>
  </conditionalFormatting>
  <conditionalFormatting sqref="AD14">
    <cfRule type="cellIs" dxfId="3849" priority="107" operator="equal">
      <formula>"Bajo"</formula>
    </cfRule>
  </conditionalFormatting>
  <conditionalFormatting sqref="Z15">
    <cfRule type="cellIs" dxfId="3848" priority="108" operator="equal">
      <formula>"Muy Alta"</formula>
    </cfRule>
  </conditionalFormatting>
  <conditionalFormatting sqref="Z15">
    <cfRule type="cellIs" dxfId="3847" priority="109" operator="equal">
      <formula>"Alta"</formula>
    </cfRule>
  </conditionalFormatting>
  <conditionalFormatting sqref="Z15">
    <cfRule type="cellIs" dxfId="3846" priority="110" operator="equal">
      <formula>"Media"</formula>
    </cfRule>
  </conditionalFormatting>
  <conditionalFormatting sqref="Z15">
    <cfRule type="cellIs" dxfId="3845" priority="111" operator="equal">
      <formula>"Baja"</formula>
    </cfRule>
  </conditionalFormatting>
  <conditionalFormatting sqref="Z15">
    <cfRule type="cellIs" dxfId="3844" priority="112" operator="equal">
      <formula>"Muy Baja"</formula>
    </cfRule>
  </conditionalFormatting>
  <conditionalFormatting sqref="AB15">
    <cfRule type="cellIs" dxfId="3843" priority="113" operator="equal">
      <formula>"Catastrófico"</formula>
    </cfRule>
  </conditionalFormatting>
  <conditionalFormatting sqref="AB15">
    <cfRule type="cellIs" dxfId="3842" priority="114" operator="equal">
      <formula>"Mayor"</formula>
    </cfRule>
  </conditionalFormatting>
  <conditionalFormatting sqref="AB15">
    <cfRule type="cellIs" dxfId="3841" priority="115" operator="equal">
      <formula>"Moderado"</formula>
    </cfRule>
  </conditionalFormatting>
  <conditionalFormatting sqref="AB15">
    <cfRule type="cellIs" dxfId="3840" priority="116" operator="equal">
      <formula>"Menor"</formula>
    </cfRule>
  </conditionalFormatting>
  <conditionalFormatting sqref="AB15">
    <cfRule type="cellIs" dxfId="3839" priority="117" operator="equal">
      <formula>"Leve"</formula>
    </cfRule>
  </conditionalFormatting>
  <conditionalFormatting sqref="AD15">
    <cfRule type="cellIs" dxfId="3838" priority="118" operator="equal">
      <formula>"Extremo"</formula>
    </cfRule>
  </conditionalFormatting>
  <conditionalFormatting sqref="AD15">
    <cfRule type="cellIs" dxfId="3837" priority="119" operator="equal">
      <formula>"Alto"</formula>
    </cfRule>
  </conditionalFormatting>
  <conditionalFormatting sqref="AD15">
    <cfRule type="cellIs" dxfId="3836" priority="120" operator="equal">
      <formula>"Moderado"</formula>
    </cfRule>
  </conditionalFormatting>
  <conditionalFormatting sqref="AD15">
    <cfRule type="cellIs" dxfId="3835" priority="121" operator="equal">
      <formula>"Bajo"</formula>
    </cfRule>
  </conditionalFormatting>
  <conditionalFormatting sqref="Z17:Z19">
    <cfRule type="cellIs" dxfId="3834" priority="122" operator="equal">
      <formula>"Muy Alta"</formula>
    </cfRule>
  </conditionalFormatting>
  <conditionalFormatting sqref="Z17:Z19">
    <cfRule type="cellIs" dxfId="3833" priority="123" operator="equal">
      <formula>"Alta"</formula>
    </cfRule>
  </conditionalFormatting>
  <conditionalFormatting sqref="Z17:Z19">
    <cfRule type="cellIs" dxfId="3832" priority="124" operator="equal">
      <formula>"Media"</formula>
    </cfRule>
  </conditionalFormatting>
  <conditionalFormatting sqref="Z17:Z19">
    <cfRule type="cellIs" dxfId="3831" priority="125" operator="equal">
      <formula>"Baja"</formula>
    </cfRule>
  </conditionalFormatting>
  <conditionalFormatting sqref="Z17:Z19">
    <cfRule type="cellIs" dxfId="3830" priority="126" operator="equal">
      <formula>"Muy Baja"</formula>
    </cfRule>
  </conditionalFormatting>
  <conditionalFormatting sqref="AB17:AB19">
    <cfRule type="cellIs" dxfId="3829" priority="127" operator="equal">
      <formula>"Catastrófico"</formula>
    </cfRule>
  </conditionalFormatting>
  <conditionalFormatting sqref="AB17:AB19">
    <cfRule type="cellIs" dxfId="3828" priority="128" operator="equal">
      <formula>"Mayor"</formula>
    </cfRule>
  </conditionalFormatting>
  <conditionalFormatting sqref="AB17:AB19">
    <cfRule type="cellIs" dxfId="3827" priority="129" operator="equal">
      <formula>"Moderado"</formula>
    </cfRule>
  </conditionalFormatting>
  <conditionalFormatting sqref="AB17:AB19">
    <cfRule type="cellIs" dxfId="3826" priority="130" operator="equal">
      <formula>"Menor"</formula>
    </cfRule>
  </conditionalFormatting>
  <conditionalFormatting sqref="AB17:AB19">
    <cfRule type="cellIs" dxfId="3825" priority="131" operator="equal">
      <formula>"Leve"</formula>
    </cfRule>
  </conditionalFormatting>
  <conditionalFormatting sqref="AD17:AD19">
    <cfRule type="cellIs" dxfId="3824" priority="132" operator="equal">
      <formula>"Extremo"</formula>
    </cfRule>
  </conditionalFormatting>
  <conditionalFormatting sqref="AD17:AD19">
    <cfRule type="cellIs" dxfId="3823" priority="133" operator="equal">
      <formula>"Alto"</formula>
    </cfRule>
  </conditionalFormatting>
  <conditionalFormatting sqref="AD17:AD19">
    <cfRule type="cellIs" dxfId="3822" priority="134" operator="equal">
      <formula>"Moderado"</formula>
    </cfRule>
  </conditionalFormatting>
  <conditionalFormatting sqref="AD17:AD19">
    <cfRule type="cellIs" dxfId="3821" priority="135" operator="equal">
      <formula>"Bajo"</formula>
    </cfRule>
  </conditionalFormatting>
  <conditionalFormatting sqref="Z20">
    <cfRule type="cellIs" dxfId="3820" priority="136" operator="equal">
      <formula>"Muy Alta"</formula>
    </cfRule>
  </conditionalFormatting>
  <conditionalFormatting sqref="Z20">
    <cfRule type="cellIs" dxfId="3819" priority="137" operator="equal">
      <formula>"Alta"</formula>
    </cfRule>
  </conditionalFormatting>
  <conditionalFormatting sqref="Z20">
    <cfRule type="cellIs" dxfId="3818" priority="138" operator="equal">
      <formula>"Media"</formula>
    </cfRule>
  </conditionalFormatting>
  <conditionalFormatting sqref="Z20">
    <cfRule type="cellIs" dxfId="3817" priority="139" operator="equal">
      <formula>"Baja"</formula>
    </cfRule>
  </conditionalFormatting>
  <conditionalFormatting sqref="Z20">
    <cfRule type="cellIs" dxfId="3816" priority="140" operator="equal">
      <formula>"Muy Baja"</formula>
    </cfRule>
  </conditionalFormatting>
  <conditionalFormatting sqref="AB20">
    <cfRule type="cellIs" dxfId="3815" priority="141" operator="equal">
      <formula>"Catastrófico"</formula>
    </cfRule>
  </conditionalFormatting>
  <conditionalFormatting sqref="AB20">
    <cfRule type="cellIs" dxfId="3814" priority="142" operator="equal">
      <formula>"Mayor"</formula>
    </cfRule>
  </conditionalFormatting>
  <conditionalFormatting sqref="AB20">
    <cfRule type="cellIs" dxfId="3813" priority="143" operator="equal">
      <formula>"Moderado"</formula>
    </cfRule>
  </conditionalFormatting>
  <conditionalFormatting sqref="AB20">
    <cfRule type="cellIs" dxfId="3812" priority="144" operator="equal">
      <formula>"Menor"</formula>
    </cfRule>
  </conditionalFormatting>
  <conditionalFormatting sqref="AB20">
    <cfRule type="cellIs" dxfId="3811" priority="145" operator="equal">
      <formula>"Leve"</formula>
    </cfRule>
  </conditionalFormatting>
  <conditionalFormatting sqref="AD20">
    <cfRule type="cellIs" dxfId="3810" priority="146" operator="equal">
      <formula>"Extremo"</formula>
    </cfRule>
  </conditionalFormatting>
  <conditionalFormatting sqref="AD20">
    <cfRule type="cellIs" dxfId="3809" priority="147" operator="equal">
      <formula>"Alto"</formula>
    </cfRule>
  </conditionalFormatting>
  <conditionalFormatting sqref="AD20">
    <cfRule type="cellIs" dxfId="3808" priority="148" operator="equal">
      <formula>"Moderado"</formula>
    </cfRule>
  </conditionalFormatting>
  <conditionalFormatting sqref="AD20">
    <cfRule type="cellIs" dxfId="3807" priority="149" operator="equal">
      <formula>"Bajo"</formula>
    </cfRule>
  </conditionalFormatting>
  <conditionalFormatting sqref="Z21">
    <cfRule type="cellIs" dxfId="3806" priority="150" operator="equal">
      <formula>"Muy Alta"</formula>
    </cfRule>
  </conditionalFormatting>
  <conditionalFormatting sqref="Z21">
    <cfRule type="cellIs" dxfId="3805" priority="151" operator="equal">
      <formula>"Alta"</formula>
    </cfRule>
  </conditionalFormatting>
  <conditionalFormatting sqref="Z21">
    <cfRule type="cellIs" dxfId="3804" priority="152" operator="equal">
      <formula>"Media"</formula>
    </cfRule>
  </conditionalFormatting>
  <conditionalFormatting sqref="Z21">
    <cfRule type="cellIs" dxfId="3803" priority="153" operator="equal">
      <formula>"Baja"</formula>
    </cfRule>
  </conditionalFormatting>
  <conditionalFormatting sqref="Z21">
    <cfRule type="cellIs" dxfId="3802" priority="154" operator="equal">
      <formula>"Muy Baja"</formula>
    </cfRule>
  </conditionalFormatting>
  <conditionalFormatting sqref="AB21">
    <cfRule type="cellIs" dxfId="3801" priority="155" operator="equal">
      <formula>"Catastrófico"</formula>
    </cfRule>
  </conditionalFormatting>
  <conditionalFormatting sqref="AB21">
    <cfRule type="cellIs" dxfId="3800" priority="156" operator="equal">
      <formula>"Mayor"</formula>
    </cfRule>
  </conditionalFormatting>
  <conditionalFormatting sqref="AB21">
    <cfRule type="cellIs" dxfId="3799" priority="157" operator="equal">
      <formula>"Moderado"</formula>
    </cfRule>
  </conditionalFormatting>
  <conditionalFormatting sqref="AB21">
    <cfRule type="cellIs" dxfId="3798" priority="158" operator="equal">
      <formula>"Menor"</formula>
    </cfRule>
  </conditionalFormatting>
  <conditionalFormatting sqref="AB21">
    <cfRule type="cellIs" dxfId="3797" priority="159" operator="equal">
      <formula>"Leve"</formula>
    </cfRule>
  </conditionalFormatting>
  <conditionalFormatting sqref="AD21">
    <cfRule type="cellIs" dxfId="3796" priority="160" operator="equal">
      <formula>"Extremo"</formula>
    </cfRule>
  </conditionalFormatting>
  <conditionalFormatting sqref="AD21">
    <cfRule type="cellIs" dxfId="3795" priority="161" operator="equal">
      <formula>"Alto"</formula>
    </cfRule>
  </conditionalFormatting>
  <conditionalFormatting sqref="AD21">
    <cfRule type="cellIs" dxfId="3794" priority="162" operator="equal">
      <formula>"Moderado"</formula>
    </cfRule>
  </conditionalFormatting>
  <conditionalFormatting sqref="AD21">
    <cfRule type="cellIs" dxfId="3793" priority="163" operator="equal">
      <formula>"Bajo"</formula>
    </cfRule>
  </conditionalFormatting>
  <conditionalFormatting sqref="Z22:Z25">
    <cfRule type="cellIs" dxfId="3792" priority="164" operator="equal">
      <formula>"Muy Alta"</formula>
    </cfRule>
  </conditionalFormatting>
  <conditionalFormatting sqref="Z22:Z25">
    <cfRule type="cellIs" dxfId="3791" priority="165" operator="equal">
      <formula>"Alta"</formula>
    </cfRule>
  </conditionalFormatting>
  <conditionalFormatting sqref="Z22:Z25">
    <cfRule type="cellIs" dxfId="3790" priority="166" operator="equal">
      <formula>"Media"</formula>
    </cfRule>
  </conditionalFormatting>
  <conditionalFormatting sqref="Z22:Z25">
    <cfRule type="cellIs" dxfId="3789" priority="167" operator="equal">
      <formula>"Baja"</formula>
    </cfRule>
  </conditionalFormatting>
  <conditionalFormatting sqref="Z22:Z25">
    <cfRule type="cellIs" dxfId="3788" priority="168" operator="equal">
      <formula>"Muy Baja"</formula>
    </cfRule>
  </conditionalFormatting>
  <conditionalFormatting sqref="AB22:AB25">
    <cfRule type="cellIs" dxfId="3787" priority="169" operator="equal">
      <formula>"Catastrófico"</formula>
    </cfRule>
  </conditionalFormatting>
  <conditionalFormatting sqref="AB22:AB25">
    <cfRule type="cellIs" dxfId="3786" priority="170" operator="equal">
      <formula>"Mayor"</formula>
    </cfRule>
  </conditionalFormatting>
  <conditionalFormatting sqref="AB22:AB25">
    <cfRule type="cellIs" dxfId="3785" priority="171" operator="equal">
      <formula>"Moderado"</formula>
    </cfRule>
  </conditionalFormatting>
  <conditionalFormatting sqref="AB22:AB25">
    <cfRule type="cellIs" dxfId="3784" priority="172" operator="equal">
      <formula>"Menor"</formula>
    </cfRule>
  </conditionalFormatting>
  <conditionalFormatting sqref="AB22:AB25">
    <cfRule type="cellIs" dxfId="3783" priority="173" operator="equal">
      <formula>"Leve"</formula>
    </cfRule>
  </conditionalFormatting>
  <conditionalFormatting sqref="AD22:AD25">
    <cfRule type="cellIs" dxfId="3782" priority="174" operator="equal">
      <formula>"Extremo"</formula>
    </cfRule>
  </conditionalFormatting>
  <conditionalFormatting sqref="AD22:AD25">
    <cfRule type="cellIs" dxfId="3781" priority="175" operator="equal">
      <formula>"Alto"</formula>
    </cfRule>
  </conditionalFormatting>
  <conditionalFormatting sqref="AD22:AD25">
    <cfRule type="cellIs" dxfId="3780" priority="176" operator="equal">
      <formula>"Moderado"</formula>
    </cfRule>
  </conditionalFormatting>
  <conditionalFormatting sqref="AD22:AD25">
    <cfRule type="cellIs" dxfId="3779" priority="177" operator="equal">
      <formula>"Bajo"</formula>
    </cfRule>
  </conditionalFormatting>
  <conditionalFormatting sqref="Z26">
    <cfRule type="cellIs" dxfId="3778" priority="178" operator="equal">
      <formula>"Muy Alta"</formula>
    </cfRule>
  </conditionalFormatting>
  <conditionalFormatting sqref="Z26">
    <cfRule type="cellIs" dxfId="3777" priority="179" operator="equal">
      <formula>"Alta"</formula>
    </cfRule>
  </conditionalFormatting>
  <conditionalFormatting sqref="Z26">
    <cfRule type="cellIs" dxfId="3776" priority="180" operator="equal">
      <formula>"Media"</formula>
    </cfRule>
  </conditionalFormatting>
  <conditionalFormatting sqref="Z26">
    <cfRule type="cellIs" dxfId="3775" priority="181" operator="equal">
      <formula>"Baja"</formula>
    </cfRule>
  </conditionalFormatting>
  <conditionalFormatting sqref="Z26">
    <cfRule type="cellIs" dxfId="3774" priority="182" operator="equal">
      <formula>"Muy Baja"</formula>
    </cfRule>
  </conditionalFormatting>
  <conditionalFormatting sqref="AB26">
    <cfRule type="cellIs" dxfId="3773" priority="183" operator="equal">
      <formula>"Catastrófico"</formula>
    </cfRule>
  </conditionalFormatting>
  <conditionalFormatting sqref="AB26">
    <cfRule type="cellIs" dxfId="3772" priority="184" operator="equal">
      <formula>"Mayor"</formula>
    </cfRule>
  </conditionalFormatting>
  <conditionalFormatting sqref="AB26">
    <cfRule type="cellIs" dxfId="3771" priority="185" operator="equal">
      <formula>"Moderado"</formula>
    </cfRule>
  </conditionalFormatting>
  <conditionalFormatting sqref="AB26">
    <cfRule type="cellIs" dxfId="3770" priority="186" operator="equal">
      <formula>"Menor"</formula>
    </cfRule>
  </conditionalFormatting>
  <conditionalFormatting sqref="AB26">
    <cfRule type="cellIs" dxfId="3769" priority="187" operator="equal">
      <formula>"Leve"</formula>
    </cfRule>
  </conditionalFormatting>
  <conditionalFormatting sqref="AD26">
    <cfRule type="cellIs" dxfId="3768" priority="188" operator="equal">
      <formula>"Extremo"</formula>
    </cfRule>
  </conditionalFormatting>
  <conditionalFormatting sqref="AD26">
    <cfRule type="cellIs" dxfId="3767" priority="189" operator="equal">
      <formula>"Alto"</formula>
    </cfRule>
  </conditionalFormatting>
  <conditionalFormatting sqref="AD26">
    <cfRule type="cellIs" dxfId="3766" priority="190" operator="equal">
      <formula>"Moderado"</formula>
    </cfRule>
  </conditionalFormatting>
  <conditionalFormatting sqref="AD26">
    <cfRule type="cellIs" dxfId="3765" priority="191" operator="equal">
      <formula>"Bajo"</formula>
    </cfRule>
  </conditionalFormatting>
  <conditionalFormatting sqref="Z27">
    <cfRule type="cellIs" dxfId="3764" priority="192" operator="equal">
      <formula>"Muy Alta"</formula>
    </cfRule>
  </conditionalFormatting>
  <conditionalFormatting sqref="Z27">
    <cfRule type="cellIs" dxfId="3763" priority="193" operator="equal">
      <formula>"Alta"</formula>
    </cfRule>
  </conditionalFormatting>
  <conditionalFormatting sqref="Z27">
    <cfRule type="cellIs" dxfId="3762" priority="194" operator="equal">
      <formula>"Media"</formula>
    </cfRule>
  </conditionalFormatting>
  <conditionalFormatting sqref="Z27">
    <cfRule type="cellIs" dxfId="3761" priority="195" operator="equal">
      <formula>"Baja"</formula>
    </cfRule>
  </conditionalFormatting>
  <conditionalFormatting sqref="Z27">
    <cfRule type="cellIs" dxfId="3760" priority="196" operator="equal">
      <formula>"Muy Baja"</formula>
    </cfRule>
  </conditionalFormatting>
  <conditionalFormatting sqref="AB27">
    <cfRule type="cellIs" dxfId="3759" priority="197" operator="equal">
      <formula>"Catastrófico"</formula>
    </cfRule>
  </conditionalFormatting>
  <conditionalFormatting sqref="AB27">
    <cfRule type="cellIs" dxfId="3758" priority="198" operator="equal">
      <formula>"Mayor"</formula>
    </cfRule>
  </conditionalFormatting>
  <conditionalFormatting sqref="AB27">
    <cfRule type="cellIs" dxfId="3757" priority="199" operator="equal">
      <formula>"Moderado"</formula>
    </cfRule>
  </conditionalFormatting>
  <conditionalFormatting sqref="AB27">
    <cfRule type="cellIs" dxfId="3756" priority="200" operator="equal">
      <formula>"Menor"</formula>
    </cfRule>
  </conditionalFormatting>
  <conditionalFormatting sqref="AB27">
    <cfRule type="cellIs" dxfId="3755" priority="201" operator="equal">
      <formula>"Leve"</formula>
    </cfRule>
  </conditionalFormatting>
  <conditionalFormatting sqref="AD27">
    <cfRule type="cellIs" dxfId="3754" priority="202" operator="equal">
      <formula>"Extremo"</formula>
    </cfRule>
  </conditionalFormatting>
  <conditionalFormatting sqref="AD27">
    <cfRule type="cellIs" dxfId="3753" priority="203" operator="equal">
      <formula>"Alto"</formula>
    </cfRule>
  </conditionalFormatting>
  <conditionalFormatting sqref="AD27">
    <cfRule type="cellIs" dxfId="3752" priority="204" operator="equal">
      <formula>"Moderado"</formula>
    </cfRule>
  </conditionalFormatting>
  <conditionalFormatting sqref="AD27">
    <cfRule type="cellIs" dxfId="3751" priority="205" operator="equal">
      <formula>"Bajo"</formula>
    </cfRule>
  </conditionalFormatting>
  <conditionalFormatting sqref="Z28:Z31">
    <cfRule type="cellIs" dxfId="3750" priority="206" operator="equal">
      <formula>"Muy Alta"</formula>
    </cfRule>
  </conditionalFormatting>
  <conditionalFormatting sqref="Z28:Z31">
    <cfRule type="cellIs" dxfId="3749" priority="207" operator="equal">
      <formula>"Alta"</formula>
    </cfRule>
  </conditionalFormatting>
  <conditionalFormatting sqref="Z28:Z31">
    <cfRule type="cellIs" dxfId="3748" priority="208" operator="equal">
      <formula>"Media"</formula>
    </cfRule>
  </conditionalFormatting>
  <conditionalFormatting sqref="Z28:Z31">
    <cfRule type="cellIs" dxfId="3747" priority="209" operator="equal">
      <formula>"Baja"</formula>
    </cfRule>
  </conditionalFormatting>
  <conditionalFormatting sqref="Z28:Z31">
    <cfRule type="cellIs" dxfId="3746" priority="210" operator="equal">
      <formula>"Muy Baja"</formula>
    </cfRule>
  </conditionalFormatting>
  <conditionalFormatting sqref="AB28:AB31">
    <cfRule type="cellIs" dxfId="3745" priority="211" operator="equal">
      <formula>"Catastrófico"</formula>
    </cfRule>
  </conditionalFormatting>
  <conditionalFormatting sqref="AB28:AB31">
    <cfRule type="cellIs" dxfId="3744" priority="212" operator="equal">
      <formula>"Mayor"</formula>
    </cfRule>
  </conditionalFormatting>
  <conditionalFormatting sqref="AB28:AB31">
    <cfRule type="cellIs" dxfId="3743" priority="213" operator="equal">
      <formula>"Moderado"</formula>
    </cfRule>
  </conditionalFormatting>
  <conditionalFormatting sqref="AB28:AB31">
    <cfRule type="cellIs" dxfId="3742" priority="214" operator="equal">
      <formula>"Menor"</formula>
    </cfRule>
  </conditionalFormatting>
  <conditionalFormatting sqref="AB28:AB31">
    <cfRule type="cellIs" dxfId="3741" priority="215" operator="equal">
      <formula>"Leve"</formula>
    </cfRule>
  </conditionalFormatting>
  <conditionalFormatting sqref="AD28:AD31">
    <cfRule type="cellIs" dxfId="3740" priority="216" operator="equal">
      <formula>"Extremo"</formula>
    </cfRule>
  </conditionalFormatting>
  <conditionalFormatting sqref="AD28:AD31">
    <cfRule type="cellIs" dxfId="3739" priority="217" operator="equal">
      <formula>"Alto"</formula>
    </cfRule>
  </conditionalFormatting>
  <conditionalFormatting sqref="AD28:AD31">
    <cfRule type="cellIs" dxfId="3738" priority="218" operator="equal">
      <formula>"Moderado"</formula>
    </cfRule>
  </conditionalFormatting>
  <conditionalFormatting sqref="AD28:AD31">
    <cfRule type="cellIs" dxfId="3737" priority="219" operator="equal">
      <formula>"Bajo"</formula>
    </cfRule>
  </conditionalFormatting>
  <conditionalFormatting sqref="Z32">
    <cfRule type="cellIs" dxfId="3736" priority="220" operator="equal">
      <formula>"Muy Alta"</formula>
    </cfRule>
  </conditionalFormatting>
  <conditionalFormatting sqref="Z32">
    <cfRule type="cellIs" dxfId="3735" priority="221" operator="equal">
      <formula>"Alta"</formula>
    </cfRule>
  </conditionalFormatting>
  <conditionalFormatting sqref="Z32">
    <cfRule type="cellIs" dxfId="3734" priority="222" operator="equal">
      <formula>"Media"</formula>
    </cfRule>
  </conditionalFormatting>
  <conditionalFormatting sqref="Z32">
    <cfRule type="cellIs" dxfId="3733" priority="223" operator="equal">
      <formula>"Baja"</formula>
    </cfRule>
  </conditionalFormatting>
  <conditionalFormatting sqref="Z32">
    <cfRule type="cellIs" dxfId="3732" priority="224" operator="equal">
      <formula>"Muy Baja"</formula>
    </cfRule>
  </conditionalFormatting>
  <conditionalFormatting sqref="AB32">
    <cfRule type="cellIs" dxfId="3731" priority="225" operator="equal">
      <formula>"Catastrófico"</formula>
    </cfRule>
  </conditionalFormatting>
  <conditionalFormatting sqref="AB32">
    <cfRule type="cellIs" dxfId="3730" priority="226" operator="equal">
      <formula>"Mayor"</formula>
    </cfRule>
  </conditionalFormatting>
  <conditionalFormatting sqref="AB32">
    <cfRule type="cellIs" dxfId="3729" priority="227" operator="equal">
      <formula>"Moderado"</formula>
    </cfRule>
  </conditionalFormatting>
  <conditionalFormatting sqref="AB32">
    <cfRule type="cellIs" dxfId="3728" priority="228" operator="equal">
      <formula>"Menor"</formula>
    </cfRule>
  </conditionalFormatting>
  <conditionalFormatting sqref="AB32">
    <cfRule type="cellIs" dxfId="3727" priority="229" operator="equal">
      <formula>"Leve"</formula>
    </cfRule>
  </conditionalFormatting>
  <conditionalFormatting sqref="AD32">
    <cfRule type="cellIs" dxfId="3726" priority="230" operator="equal">
      <formula>"Extremo"</formula>
    </cfRule>
  </conditionalFormatting>
  <conditionalFormatting sqref="AD32">
    <cfRule type="cellIs" dxfId="3725" priority="231" operator="equal">
      <formula>"Alto"</formula>
    </cfRule>
  </conditionalFormatting>
  <conditionalFormatting sqref="AD32">
    <cfRule type="cellIs" dxfId="3724" priority="232" operator="equal">
      <formula>"Moderado"</formula>
    </cfRule>
  </conditionalFormatting>
  <conditionalFormatting sqref="AD32">
    <cfRule type="cellIs" dxfId="3723" priority="233" operator="equal">
      <formula>"Bajo"</formula>
    </cfRule>
  </conditionalFormatting>
  <conditionalFormatting sqref="Z33">
    <cfRule type="cellIs" dxfId="3722" priority="234" operator="equal">
      <formula>"Muy Alta"</formula>
    </cfRule>
  </conditionalFormatting>
  <conditionalFormatting sqref="Z33">
    <cfRule type="cellIs" dxfId="3721" priority="235" operator="equal">
      <formula>"Alta"</formula>
    </cfRule>
  </conditionalFormatting>
  <conditionalFormatting sqref="Z33">
    <cfRule type="cellIs" dxfId="3720" priority="236" operator="equal">
      <formula>"Media"</formula>
    </cfRule>
  </conditionalFormatting>
  <conditionalFormatting sqref="Z33">
    <cfRule type="cellIs" dxfId="3719" priority="237" operator="equal">
      <formula>"Baja"</formula>
    </cfRule>
  </conditionalFormatting>
  <conditionalFormatting sqref="Z33">
    <cfRule type="cellIs" dxfId="3718" priority="238" operator="equal">
      <formula>"Muy Baja"</formula>
    </cfRule>
  </conditionalFormatting>
  <conditionalFormatting sqref="AB33">
    <cfRule type="cellIs" dxfId="3717" priority="239" operator="equal">
      <formula>"Catastrófico"</formula>
    </cfRule>
  </conditionalFormatting>
  <conditionalFormatting sqref="AB33">
    <cfRule type="cellIs" dxfId="3716" priority="240" operator="equal">
      <formula>"Mayor"</formula>
    </cfRule>
  </conditionalFormatting>
  <conditionalFormatting sqref="AB33">
    <cfRule type="cellIs" dxfId="3715" priority="241" operator="equal">
      <formula>"Moderado"</formula>
    </cfRule>
  </conditionalFormatting>
  <conditionalFormatting sqref="AB33">
    <cfRule type="cellIs" dxfId="3714" priority="242" operator="equal">
      <formula>"Menor"</formula>
    </cfRule>
  </conditionalFormatting>
  <conditionalFormatting sqref="AB33">
    <cfRule type="cellIs" dxfId="3713" priority="243" operator="equal">
      <formula>"Leve"</formula>
    </cfRule>
  </conditionalFormatting>
  <conditionalFormatting sqref="AD33">
    <cfRule type="cellIs" dxfId="3712" priority="244" operator="equal">
      <formula>"Extremo"</formula>
    </cfRule>
  </conditionalFormatting>
  <conditionalFormatting sqref="AD33">
    <cfRule type="cellIs" dxfId="3711" priority="245" operator="equal">
      <formula>"Alto"</formula>
    </cfRule>
  </conditionalFormatting>
  <conditionalFormatting sqref="AD33">
    <cfRule type="cellIs" dxfId="3710" priority="246" operator="equal">
      <formula>"Moderado"</formula>
    </cfRule>
  </conditionalFormatting>
  <conditionalFormatting sqref="AD33">
    <cfRule type="cellIs" dxfId="3709" priority="247" operator="equal">
      <formula>"Bajo"</formula>
    </cfRule>
  </conditionalFormatting>
  <conditionalFormatting sqref="Z34:Z37">
    <cfRule type="cellIs" dxfId="3708" priority="248" operator="equal">
      <formula>"Muy Alta"</formula>
    </cfRule>
  </conditionalFormatting>
  <conditionalFormatting sqref="Z34:Z37">
    <cfRule type="cellIs" dxfId="3707" priority="249" operator="equal">
      <formula>"Alta"</formula>
    </cfRule>
  </conditionalFormatting>
  <conditionalFormatting sqref="Z34:Z37">
    <cfRule type="cellIs" dxfId="3706" priority="250" operator="equal">
      <formula>"Media"</formula>
    </cfRule>
  </conditionalFormatting>
  <conditionalFormatting sqref="Z34:Z37">
    <cfRule type="cellIs" dxfId="3705" priority="251" operator="equal">
      <formula>"Baja"</formula>
    </cfRule>
  </conditionalFormatting>
  <conditionalFormatting sqref="Z34:Z37">
    <cfRule type="cellIs" dxfId="3704" priority="252" operator="equal">
      <formula>"Muy Baja"</formula>
    </cfRule>
  </conditionalFormatting>
  <conditionalFormatting sqref="AB34:AB37">
    <cfRule type="cellIs" dxfId="3703" priority="253" operator="equal">
      <formula>"Catastrófico"</formula>
    </cfRule>
  </conditionalFormatting>
  <conditionalFormatting sqref="AB34:AB37">
    <cfRule type="cellIs" dxfId="3702" priority="254" operator="equal">
      <formula>"Mayor"</formula>
    </cfRule>
  </conditionalFormatting>
  <conditionalFormatting sqref="AB34:AB37">
    <cfRule type="cellIs" dxfId="3701" priority="255" operator="equal">
      <formula>"Moderado"</formula>
    </cfRule>
  </conditionalFormatting>
  <conditionalFormatting sqref="AB34:AB37">
    <cfRule type="cellIs" dxfId="3700" priority="256" operator="equal">
      <formula>"Menor"</formula>
    </cfRule>
  </conditionalFormatting>
  <conditionalFormatting sqref="AB34:AB37">
    <cfRule type="cellIs" dxfId="3699" priority="257" operator="equal">
      <formula>"Leve"</formula>
    </cfRule>
  </conditionalFormatting>
  <conditionalFormatting sqref="AD34:AD37">
    <cfRule type="cellIs" dxfId="3698" priority="258" operator="equal">
      <formula>"Extremo"</formula>
    </cfRule>
  </conditionalFormatting>
  <conditionalFormatting sqref="AD34:AD37">
    <cfRule type="cellIs" dxfId="3697" priority="259" operator="equal">
      <formula>"Alto"</formula>
    </cfRule>
  </conditionalFormatting>
  <conditionalFormatting sqref="AD34:AD37">
    <cfRule type="cellIs" dxfId="3696" priority="260" operator="equal">
      <formula>"Moderado"</formula>
    </cfRule>
  </conditionalFormatting>
  <conditionalFormatting sqref="AD34:AD37">
    <cfRule type="cellIs" dxfId="3695" priority="261" operator="equal">
      <formula>"Bajo"</formula>
    </cfRule>
  </conditionalFormatting>
  <conditionalFormatting sqref="Z38">
    <cfRule type="cellIs" dxfId="3694" priority="262" operator="equal">
      <formula>"Muy Alta"</formula>
    </cfRule>
  </conditionalFormatting>
  <conditionalFormatting sqref="Z38">
    <cfRule type="cellIs" dxfId="3693" priority="263" operator="equal">
      <formula>"Alta"</formula>
    </cfRule>
  </conditionalFormatting>
  <conditionalFormatting sqref="Z38">
    <cfRule type="cellIs" dxfId="3692" priority="264" operator="equal">
      <formula>"Media"</formula>
    </cfRule>
  </conditionalFormatting>
  <conditionalFormatting sqref="Z38">
    <cfRule type="cellIs" dxfId="3691" priority="265" operator="equal">
      <formula>"Baja"</formula>
    </cfRule>
  </conditionalFormatting>
  <conditionalFormatting sqref="Z38">
    <cfRule type="cellIs" dxfId="3690" priority="266" operator="equal">
      <formula>"Muy Baja"</formula>
    </cfRule>
  </conditionalFormatting>
  <conditionalFormatting sqref="AB38">
    <cfRule type="cellIs" dxfId="3689" priority="267" operator="equal">
      <formula>"Catastrófico"</formula>
    </cfRule>
  </conditionalFormatting>
  <conditionalFormatting sqref="AB38">
    <cfRule type="cellIs" dxfId="3688" priority="268" operator="equal">
      <formula>"Mayor"</formula>
    </cfRule>
  </conditionalFormatting>
  <conditionalFormatting sqref="AB38">
    <cfRule type="cellIs" dxfId="3687" priority="269" operator="equal">
      <formula>"Moderado"</formula>
    </cfRule>
  </conditionalFormatting>
  <conditionalFormatting sqref="AB38">
    <cfRule type="cellIs" dxfId="3686" priority="270" operator="equal">
      <formula>"Menor"</formula>
    </cfRule>
  </conditionalFormatting>
  <conditionalFormatting sqref="AB38">
    <cfRule type="cellIs" dxfId="3685" priority="271" operator="equal">
      <formula>"Leve"</formula>
    </cfRule>
  </conditionalFormatting>
  <conditionalFormatting sqref="AD38">
    <cfRule type="cellIs" dxfId="3684" priority="272" operator="equal">
      <formula>"Extremo"</formula>
    </cfRule>
  </conditionalFormatting>
  <conditionalFormatting sqref="AD38">
    <cfRule type="cellIs" dxfId="3683" priority="273" operator="equal">
      <formula>"Alto"</formula>
    </cfRule>
  </conditionalFormatting>
  <conditionalFormatting sqref="AD38">
    <cfRule type="cellIs" dxfId="3682" priority="274" operator="equal">
      <formula>"Moderado"</formula>
    </cfRule>
  </conditionalFormatting>
  <conditionalFormatting sqref="AD38">
    <cfRule type="cellIs" dxfId="3681" priority="275" operator="equal">
      <formula>"Bajo"</formula>
    </cfRule>
  </conditionalFormatting>
  <conditionalFormatting sqref="Z39">
    <cfRule type="cellIs" dxfId="3680" priority="276" operator="equal">
      <formula>"Muy Alta"</formula>
    </cfRule>
  </conditionalFormatting>
  <conditionalFormatting sqref="Z39">
    <cfRule type="cellIs" dxfId="3679" priority="277" operator="equal">
      <formula>"Alta"</formula>
    </cfRule>
  </conditionalFormatting>
  <conditionalFormatting sqref="Z39">
    <cfRule type="cellIs" dxfId="3678" priority="278" operator="equal">
      <formula>"Media"</formula>
    </cfRule>
  </conditionalFormatting>
  <conditionalFormatting sqref="Z39">
    <cfRule type="cellIs" dxfId="3677" priority="279" operator="equal">
      <formula>"Baja"</formula>
    </cfRule>
  </conditionalFormatting>
  <conditionalFormatting sqref="Z39">
    <cfRule type="cellIs" dxfId="3676" priority="280" operator="equal">
      <formula>"Muy Baja"</formula>
    </cfRule>
  </conditionalFormatting>
  <conditionalFormatting sqref="AB39">
    <cfRule type="cellIs" dxfId="3675" priority="281" operator="equal">
      <formula>"Catastrófico"</formula>
    </cfRule>
  </conditionalFormatting>
  <conditionalFormatting sqref="AB39">
    <cfRule type="cellIs" dxfId="3674" priority="282" operator="equal">
      <formula>"Mayor"</formula>
    </cfRule>
  </conditionalFormatting>
  <conditionalFormatting sqref="AB39">
    <cfRule type="cellIs" dxfId="3673" priority="283" operator="equal">
      <formula>"Moderado"</formula>
    </cfRule>
  </conditionalFormatting>
  <conditionalFormatting sqref="AB39">
    <cfRule type="cellIs" dxfId="3672" priority="284" operator="equal">
      <formula>"Menor"</formula>
    </cfRule>
  </conditionalFormatting>
  <conditionalFormatting sqref="AB39">
    <cfRule type="cellIs" dxfId="3671" priority="285" operator="equal">
      <formula>"Leve"</formula>
    </cfRule>
  </conditionalFormatting>
  <conditionalFormatting sqref="AD39">
    <cfRule type="cellIs" dxfId="3670" priority="286" operator="equal">
      <formula>"Extremo"</formula>
    </cfRule>
  </conditionalFormatting>
  <conditionalFormatting sqref="AD39">
    <cfRule type="cellIs" dxfId="3669" priority="287" operator="equal">
      <formula>"Alto"</formula>
    </cfRule>
  </conditionalFormatting>
  <conditionalFormatting sqref="AD39">
    <cfRule type="cellIs" dxfId="3668" priority="288" operator="equal">
      <formula>"Moderado"</formula>
    </cfRule>
  </conditionalFormatting>
  <conditionalFormatting sqref="AD39">
    <cfRule type="cellIs" dxfId="3667" priority="289" operator="equal">
      <formula>"Bajo"</formula>
    </cfRule>
  </conditionalFormatting>
  <conditionalFormatting sqref="Z40:Z43">
    <cfRule type="cellIs" dxfId="3666" priority="290" operator="equal">
      <formula>"Muy Alta"</formula>
    </cfRule>
  </conditionalFormatting>
  <conditionalFormatting sqref="Z40:Z43">
    <cfRule type="cellIs" dxfId="3665" priority="291" operator="equal">
      <formula>"Alta"</formula>
    </cfRule>
  </conditionalFormatting>
  <conditionalFormatting sqref="Z40:Z43">
    <cfRule type="cellIs" dxfId="3664" priority="292" operator="equal">
      <formula>"Media"</formula>
    </cfRule>
  </conditionalFormatting>
  <conditionalFormatting sqref="Z40:Z43">
    <cfRule type="cellIs" dxfId="3663" priority="293" operator="equal">
      <formula>"Baja"</formula>
    </cfRule>
  </conditionalFormatting>
  <conditionalFormatting sqref="Z40:Z43">
    <cfRule type="cellIs" dxfId="3662" priority="294" operator="equal">
      <formula>"Muy Baja"</formula>
    </cfRule>
  </conditionalFormatting>
  <conditionalFormatting sqref="AB40:AB43">
    <cfRule type="cellIs" dxfId="3661" priority="295" operator="equal">
      <formula>"Catastrófico"</formula>
    </cfRule>
  </conditionalFormatting>
  <conditionalFormatting sqref="AB40:AB43">
    <cfRule type="cellIs" dxfId="3660" priority="296" operator="equal">
      <formula>"Mayor"</formula>
    </cfRule>
  </conditionalFormatting>
  <conditionalFormatting sqref="AB40:AB43">
    <cfRule type="cellIs" dxfId="3659" priority="297" operator="equal">
      <formula>"Moderado"</formula>
    </cfRule>
  </conditionalFormatting>
  <conditionalFormatting sqref="AB40:AB43">
    <cfRule type="cellIs" dxfId="3658" priority="298" operator="equal">
      <formula>"Menor"</formula>
    </cfRule>
  </conditionalFormatting>
  <conditionalFormatting sqref="AB40:AB43">
    <cfRule type="cellIs" dxfId="3657" priority="299" operator="equal">
      <formula>"Leve"</formula>
    </cfRule>
  </conditionalFormatting>
  <conditionalFormatting sqref="AD40:AD43">
    <cfRule type="cellIs" dxfId="3656" priority="300" operator="equal">
      <formula>"Extremo"</formula>
    </cfRule>
  </conditionalFormatting>
  <conditionalFormatting sqref="AD40:AD43">
    <cfRule type="cellIs" dxfId="3655" priority="301" operator="equal">
      <formula>"Alto"</formula>
    </cfRule>
  </conditionalFormatting>
  <conditionalFormatting sqref="AD40:AD43">
    <cfRule type="cellIs" dxfId="3654" priority="302" operator="equal">
      <formula>"Moderado"</formula>
    </cfRule>
  </conditionalFormatting>
  <conditionalFormatting sqref="AD40:AD43">
    <cfRule type="cellIs" dxfId="3653" priority="303" operator="equal">
      <formula>"Bajo"</formula>
    </cfRule>
  </conditionalFormatting>
  <conditionalFormatting sqref="Z45">
    <cfRule type="cellIs" dxfId="3652" priority="304" operator="equal">
      <formula>"Muy Alta"</formula>
    </cfRule>
  </conditionalFormatting>
  <conditionalFormatting sqref="Z45">
    <cfRule type="cellIs" dxfId="3651" priority="305" operator="equal">
      <formula>"Alta"</formula>
    </cfRule>
  </conditionalFormatting>
  <conditionalFormatting sqref="Z45">
    <cfRule type="cellIs" dxfId="3650" priority="306" operator="equal">
      <formula>"Media"</formula>
    </cfRule>
  </conditionalFormatting>
  <conditionalFormatting sqref="Z45">
    <cfRule type="cellIs" dxfId="3649" priority="307" operator="equal">
      <formula>"Baja"</formula>
    </cfRule>
  </conditionalFormatting>
  <conditionalFormatting sqref="Z45">
    <cfRule type="cellIs" dxfId="3648" priority="308" operator="equal">
      <formula>"Muy Baja"</formula>
    </cfRule>
  </conditionalFormatting>
  <conditionalFormatting sqref="AB45">
    <cfRule type="cellIs" dxfId="3647" priority="309" operator="equal">
      <formula>"Catastrófico"</formula>
    </cfRule>
  </conditionalFormatting>
  <conditionalFormatting sqref="AB45">
    <cfRule type="cellIs" dxfId="3646" priority="310" operator="equal">
      <formula>"Mayor"</formula>
    </cfRule>
  </conditionalFormatting>
  <conditionalFormatting sqref="AB45">
    <cfRule type="cellIs" dxfId="3645" priority="311" operator="equal">
      <formula>"Moderado"</formula>
    </cfRule>
  </conditionalFormatting>
  <conditionalFormatting sqref="AB45">
    <cfRule type="cellIs" dxfId="3644" priority="312" operator="equal">
      <formula>"Menor"</formula>
    </cfRule>
  </conditionalFormatting>
  <conditionalFormatting sqref="AB45">
    <cfRule type="cellIs" dxfId="3643" priority="313" operator="equal">
      <formula>"Leve"</formula>
    </cfRule>
  </conditionalFormatting>
  <conditionalFormatting sqref="AD45">
    <cfRule type="cellIs" dxfId="3642" priority="314" operator="equal">
      <formula>"Extremo"</formula>
    </cfRule>
  </conditionalFormatting>
  <conditionalFormatting sqref="AD45">
    <cfRule type="cellIs" dxfId="3641" priority="315" operator="equal">
      <formula>"Alto"</formula>
    </cfRule>
  </conditionalFormatting>
  <conditionalFormatting sqref="AD45">
    <cfRule type="cellIs" dxfId="3640" priority="316" operator="equal">
      <formula>"Moderado"</formula>
    </cfRule>
  </conditionalFormatting>
  <conditionalFormatting sqref="AD45">
    <cfRule type="cellIs" dxfId="3639" priority="317" operator="equal">
      <formula>"Bajo"</formula>
    </cfRule>
  </conditionalFormatting>
  <conditionalFormatting sqref="Z46:Z49">
    <cfRule type="cellIs" dxfId="3638" priority="318" operator="equal">
      <formula>"Muy Alta"</formula>
    </cfRule>
  </conditionalFormatting>
  <conditionalFormatting sqref="Z46:Z49">
    <cfRule type="cellIs" dxfId="3637" priority="319" operator="equal">
      <formula>"Alta"</formula>
    </cfRule>
  </conditionalFormatting>
  <conditionalFormatting sqref="Z46:Z49">
    <cfRule type="cellIs" dxfId="3636" priority="320" operator="equal">
      <formula>"Media"</formula>
    </cfRule>
  </conditionalFormatting>
  <conditionalFormatting sqref="Z46:Z49">
    <cfRule type="cellIs" dxfId="3635" priority="321" operator="equal">
      <formula>"Baja"</formula>
    </cfRule>
  </conditionalFormatting>
  <conditionalFormatting sqref="Z46:Z49">
    <cfRule type="cellIs" dxfId="3634" priority="322" operator="equal">
      <formula>"Muy Baja"</formula>
    </cfRule>
  </conditionalFormatting>
  <conditionalFormatting sqref="AB46:AB49">
    <cfRule type="cellIs" dxfId="3633" priority="323" operator="equal">
      <formula>"Catastrófico"</formula>
    </cfRule>
  </conditionalFormatting>
  <conditionalFormatting sqref="AB46:AB49">
    <cfRule type="cellIs" dxfId="3632" priority="324" operator="equal">
      <formula>"Mayor"</formula>
    </cfRule>
  </conditionalFormatting>
  <conditionalFormatting sqref="AB46:AB49">
    <cfRule type="cellIs" dxfId="3631" priority="325" operator="equal">
      <formula>"Moderado"</formula>
    </cfRule>
  </conditionalFormatting>
  <conditionalFormatting sqref="AB46:AB49">
    <cfRule type="cellIs" dxfId="3630" priority="326" operator="equal">
      <formula>"Menor"</formula>
    </cfRule>
  </conditionalFormatting>
  <conditionalFormatting sqref="AB46:AB49">
    <cfRule type="cellIs" dxfId="3629" priority="327" operator="equal">
      <formula>"Leve"</formula>
    </cfRule>
  </conditionalFormatting>
  <conditionalFormatting sqref="AD46:AD49">
    <cfRule type="cellIs" dxfId="3628" priority="328" operator="equal">
      <formula>"Extremo"</formula>
    </cfRule>
  </conditionalFormatting>
  <conditionalFormatting sqref="AD46:AD49">
    <cfRule type="cellIs" dxfId="3627" priority="329" operator="equal">
      <formula>"Alto"</formula>
    </cfRule>
  </conditionalFormatting>
  <conditionalFormatting sqref="AD46:AD49">
    <cfRule type="cellIs" dxfId="3626" priority="330" operator="equal">
      <formula>"Moderado"</formula>
    </cfRule>
  </conditionalFormatting>
  <conditionalFormatting sqref="AD46:AD49">
    <cfRule type="cellIs" dxfId="3625" priority="331" operator="equal">
      <formula>"Bajo"</formula>
    </cfRule>
  </conditionalFormatting>
  <conditionalFormatting sqref="Z50">
    <cfRule type="cellIs" dxfId="3624" priority="332" operator="equal">
      <formula>"Muy Alta"</formula>
    </cfRule>
  </conditionalFormatting>
  <conditionalFormatting sqref="Z50">
    <cfRule type="cellIs" dxfId="3623" priority="333" operator="equal">
      <formula>"Alta"</formula>
    </cfRule>
  </conditionalFormatting>
  <conditionalFormatting sqref="Z50">
    <cfRule type="cellIs" dxfId="3622" priority="334" operator="equal">
      <formula>"Media"</formula>
    </cfRule>
  </conditionalFormatting>
  <conditionalFormatting sqref="Z50">
    <cfRule type="cellIs" dxfId="3621" priority="335" operator="equal">
      <formula>"Baja"</formula>
    </cfRule>
  </conditionalFormatting>
  <conditionalFormatting sqref="Z50">
    <cfRule type="cellIs" dxfId="3620" priority="336" operator="equal">
      <formula>"Muy Baja"</formula>
    </cfRule>
  </conditionalFormatting>
  <conditionalFormatting sqref="AB50">
    <cfRule type="cellIs" dxfId="3619" priority="337" operator="equal">
      <formula>"Catastrófico"</formula>
    </cfRule>
  </conditionalFormatting>
  <conditionalFormatting sqref="AB50">
    <cfRule type="cellIs" dxfId="3618" priority="338" operator="equal">
      <formula>"Mayor"</formula>
    </cfRule>
  </conditionalFormatting>
  <conditionalFormatting sqref="AB50">
    <cfRule type="cellIs" dxfId="3617" priority="339" operator="equal">
      <formula>"Moderado"</formula>
    </cfRule>
  </conditionalFormatting>
  <conditionalFormatting sqref="AB50">
    <cfRule type="cellIs" dxfId="3616" priority="340" operator="equal">
      <formula>"Menor"</formula>
    </cfRule>
  </conditionalFormatting>
  <conditionalFormatting sqref="AB50">
    <cfRule type="cellIs" dxfId="3615" priority="341" operator="equal">
      <formula>"Leve"</formula>
    </cfRule>
  </conditionalFormatting>
  <conditionalFormatting sqref="AD50">
    <cfRule type="cellIs" dxfId="3614" priority="342" operator="equal">
      <formula>"Extremo"</formula>
    </cfRule>
  </conditionalFormatting>
  <conditionalFormatting sqref="AD50">
    <cfRule type="cellIs" dxfId="3613" priority="343" operator="equal">
      <formula>"Alto"</formula>
    </cfRule>
  </conditionalFormatting>
  <conditionalFormatting sqref="AD50">
    <cfRule type="cellIs" dxfId="3612" priority="344" operator="equal">
      <formula>"Moderado"</formula>
    </cfRule>
  </conditionalFormatting>
  <conditionalFormatting sqref="AD50">
    <cfRule type="cellIs" dxfId="3611" priority="345" operator="equal">
      <formula>"Bajo"</formula>
    </cfRule>
  </conditionalFormatting>
  <conditionalFormatting sqref="Z51">
    <cfRule type="cellIs" dxfId="3610" priority="346" operator="equal">
      <formula>"Muy Alta"</formula>
    </cfRule>
  </conditionalFormatting>
  <conditionalFormatting sqref="Z51">
    <cfRule type="cellIs" dxfId="3609" priority="347" operator="equal">
      <formula>"Alta"</formula>
    </cfRule>
  </conditionalFormatting>
  <conditionalFormatting sqref="Z51">
    <cfRule type="cellIs" dxfId="3608" priority="348" operator="equal">
      <formula>"Media"</formula>
    </cfRule>
  </conditionalFormatting>
  <conditionalFormatting sqref="Z51">
    <cfRule type="cellIs" dxfId="3607" priority="349" operator="equal">
      <formula>"Baja"</formula>
    </cfRule>
  </conditionalFormatting>
  <conditionalFormatting sqref="Z51">
    <cfRule type="cellIs" dxfId="3606" priority="350" operator="equal">
      <formula>"Muy Baja"</formula>
    </cfRule>
  </conditionalFormatting>
  <conditionalFormatting sqref="AB51">
    <cfRule type="cellIs" dxfId="3605" priority="351" operator="equal">
      <formula>"Catastrófico"</formula>
    </cfRule>
  </conditionalFormatting>
  <conditionalFormatting sqref="AB51">
    <cfRule type="cellIs" dxfId="3604" priority="352" operator="equal">
      <formula>"Mayor"</formula>
    </cfRule>
  </conditionalFormatting>
  <conditionalFormatting sqref="AB51">
    <cfRule type="cellIs" dxfId="3603" priority="353" operator="equal">
      <formula>"Moderado"</formula>
    </cfRule>
  </conditionalFormatting>
  <conditionalFormatting sqref="AB51">
    <cfRule type="cellIs" dxfId="3602" priority="354" operator="equal">
      <formula>"Menor"</formula>
    </cfRule>
  </conditionalFormatting>
  <conditionalFormatting sqref="AB51">
    <cfRule type="cellIs" dxfId="3601" priority="355" operator="equal">
      <formula>"Leve"</formula>
    </cfRule>
  </conditionalFormatting>
  <conditionalFormatting sqref="AD51">
    <cfRule type="cellIs" dxfId="3600" priority="356" operator="equal">
      <formula>"Extremo"</formula>
    </cfRule>
  </conditionalFormatting>
  <conditionalFormatting sqref="AD51">
    <cfRule type="cellIs" dxfId="3599" priority="357" operator="equal">
      <formula>"Alto"</formula>
    </cfRule>
  </conditionalFormatting>
  <conditionalFormatting sqref="AD51">
    <cfRule type="cellIs" dxfId="3598" priority="358" operator="equal">
      <formula>"Moderado"</formula>
    </cfRule>
  </conditionalFormatting>
  <conditionalFormatting sqref="AD51">
    <cfRule type="cellIs" dxfId="3597" priority="359" operator="equal">
      <formula>"Bajo"</formula>
    </cfRule>
  </conditionalFormatting>
  <conditionalFormatting sqref="Z52:Z55">
    <cfRule type="cellIs" dxfId="3596" priority="360" operator="equal">
      <formula>"Muy Alta"</formula>
    </cfRule>
  </conditionalFormatting>
  <conditionalFormatting sqref="Z52:Z55">
    <cfRule type="cellIs" dxfId="3595" priority="361" operator="equal">
      <formula>"Alta"</formula>
    </cfRule>
  </conditionalFormatting>
  <conditionalFormatting sqref="Z52:Z55">
    <cfRule type="cellIs" dxfId="3594" priority="362" operator="equal">
      <formula>"Media"</formula>
    </cfRule>
  </conditionalFormatting>
  <conditionalFormatting sqref="Z52:Z55">
    <cfRule type="cellIs" dxfId="3593" priority="363" operator="equal">
      <formula>"Baja"</formula>
    </cfRule>
  </conditionalFormatting>
  <conditionalFormatting sqref="Z52:Z55">
    <cfRule type="cellIs" dxfId="3592" priority="364" operator="equal">
      <formula>"Muy Baja"</formula>
    </cfRule>
  </conditionalFormatting>
  <conditionalFormatting sqref="AB52:AB55">
    <cfRule type="cellIs" dxfId="3591" priority="365" operator="equal">
      <formula>"Catastrófico"</formula>
    </cfRule>
  </conditionalFormatting>
  <conditionalFormatting sqref="AB52:AB55">
    <cfRule type="cellIs" dxfId="3590" priority="366" operator="equal">
      <formula>"Mayor"</formula>
    </cfRule>
  </conditionalFormatting>
  <conditionalFormatting sqref="AB52:AB55">
    <cfRule type="cellIs" dxfId="3589" priority="367" operator="equal">
      <formula>"Moderado"</formula>
    </cfRule>
  </conditionalFormatting>
  <conditionalFormatting sqref="AB52:AB55">
    <cfRule type="cellIs" dxfId="3588" priority="368" operator="equal">
      <formula>"Menor"</formula>
    </cfRule>
  </conditionalFormatting>
  <conditionalFormatting sqref="AB52:AB55">
    <cfRule type="cellIs" dxfId="3587" priority="369" operator="equal">
      <formula>"Leve"</formula>
    </cfRule>
  </conditionalFormatting>
  <conditionalFormatting sqref="AD52:AD55">
    <cfRule type="cellIs" dxfId="3586" priority="370" operator="equal">
      <formula>"Extremo"</formula>
    </cfRule>
  </conditionalFormatting>
  <conditionalFormatting sqref="AD52:AD55">
    <cfRule type="cellIs" dxfId="3585" priority="371" operator="equal">
      <formula>"Alto"</formula>
    </cfRule>
  </conditionalFormatting>
  <conditionalFormatting sqref="AD52:AD55">
    <cfRule type="cellIs" dxfId="3584" priority="372" operator="equal">
      <formula>"Moderado"</formula>
    </cfRule>
  </conditionalFormatting>
  <conditionalFormatting sqref="AD52:AD55">
    <cfRule type="cellIs" dxfId="3583" priority="373" operator="equal">
      <formula>"Bajo"</formula>
    </cfRule>
  </conditionalFormatting>
  <conditionalFormatting sqref="Z56">
    <cfRule type="cellIs" dxfId="3582" priority="374" operator="equal">
      <formula>"Muy Alta"</formula>
    </cfRule>
  </conditionalFormatting>
  <conditionalFormatting sqref="Z56">
    <cfRule type="cellIs" dxfId="3581" priority="375" operator="equal">
      <formula>"Alta"</formula>
    </cfRule>
  </conditionalFormatting>
  <conditionalFormatting sqref="Z56">
    <cfRule type="cellIs" dxfId="3580" priority="376" operator="equal">
      <formula>"Media"</formula>
    </cfRule>
  </conditionalFormatting>
  <conditionalFormatting sqref="Z56">
    <cfRule type="cellIs" dxfId="3579" priority="377" operator="equal">
      <formula>"Baja"</formula>
    </cfRule>
  </conditionalFormatting>
  <conditionalFormatting sqref="Z56">
    <cfRule type="cellIs" dxfId="3578" priority="378" operator="equal">
      <formula>"Muy Baja"</formula>
    </cfRule>
  </conditionalFormatting>
  <conditionalFormatting sqref="AB56">
    <cfRule type="cellIs" dxfId="3577" priority="379" operator="equal">
      <formula>"Catastrófico"</formula>
    </cfRule>
  </conditionalFormatting>
  <conditionalFormatting sqref="AB56">
    <cfRule type="cellIs" dxfId="3576" priority="380" operator="equal">
      <formula>"Mayor"</formula>
    </cfRule>
  </conditionalFormatting>
  <conditionalFormatting sqref="AB56">
    <cfRule type="cellIs" dxfId="3575" priority="381" operator="equal">
      <formula>"Moderado"</formula>
    </cfRule>
  </conditionalFormatting>
  <conditionalFormatting sqref="AB56">
    <cfRule type="cellIs" dxfId="3574" priority="382" operator="equal">
      <formula>"Menor"</formula>
    </cfRule>
  </conditionalFormatting>
  <conditionalFormatting sqref="AB56">
    <cfRule type="cellIs" dxfId="3573" priority="383" operator="equal">
      <formula>"Leve"</formula>
    </cfRule>
  </conditionalFormatting>
  <conditionalFormatting sqref="AD56">
    <cfRule type="cellIs" dxfId="3572" priority="384" operator="equal">
      <formula>"Extremo"</formula>
    </cfRule>
  </conditionalFormatting>
  <conditionalFormatting sqref="AD56">
    <cfRule type="cellIs" dxfId="3571" priority="385" operator="equal">
      <formula>"Alto"</formula>
    </cfRule>
  </conditionalFormatting>
  <conditionalFormatting sqref="AD56">
    <cfRule type="cellIs" dxfId="3570" priority="386" operator="equal">
      <formula>"Moderado"</formula>
    </cfRule>
  </conditionalFormatting>
  <conditionalFormatting sqref="AD56">
    <cfRule type="cellIs" dxfId="3569" priority="387" operator="equal">
      <formula>"Bajo"</formula>
    </cfRule>
  </conditionalFormatting>
  <conditionalFormatting sqref="Z57">
    <cfRule type="cellIs" dxfId="3568" priority="388" operator="equal">
      <formula>"Muy Alta"</formula>
    </cfRule>
  </conditionalFormatting>
  <conditionalFormatting sqref="Z57">
    <cfRule type="cellIs" dxfId="3567" priority="389" operator="equal">
      <formula>"Alta"</formula>
    </cfRule>
  </conditionalFormatting>
  <conditionalFormatting sqref="Z57">
    <cfRule type="cellIs" dxfId="3566" priority="390" operator="equal">
      <formula>"Media"</formula>
    </cfRule>
  </conditionalFormatting>
  <conditionalFormatting sqref="Z57">
    <cfRule type="cellIs" dxfId="3565" priority="391" operator="equal">
      <formula>"Baja"</formula>
    </cfRule>
  </conditionalFormatting>
  <conditionalFormatting sqref="Z57">
    <cfRule type="cellIs" dxfId="3564" priority="392" operator="equal">
      <formula>"Muy Baja"</formula>
    </cfRule>
  </conditionalFormatting>
  <conditionalFormatting sqref="AB57">
    <cfRule type="cellIs" dxfId="3563" priority="393" operator="equal">
      <formula>"Catastrófico"</formula>
    </cfRule>
  </conditionalFormatting>
  <conditionalFormatting sqref="AB57">
    <cfRule type="cellIs" dxfId="3562" priority="394" operator="equal">
      <formula>"Mayor"</formula>
    </cfRule>
  </conditionalFormatting>
  <conditionalFormatting sqref="AB57">
    <cfRule type="cellIs" dxfId="3561" priority="395" operator="equal">
      <formula>"Moderado"</formula>
    </cfRule>
  </conditionalFormatting>
  <conditionalFormatting sqref="AB57">
    <cfRule type="cellIs" dxfId="3560" priority="396" operator="equal">
      <formula>"Menor"</formula>
    </cfRule>
  </conditionalFormatting>
  <conditionalFormatting sqref="AB57">
    <cfRule type="cellIs" dxfId="3559" priority="397" operator="equal">
      <formula>"Leve"</formula>
    </cfRule>
  </conditionalFormatting>
  <conditionalFormatting sqref="AD57">
    <cfRule type="cellIs" dxfId="3558" priority="398" operator="equal">
      <formula>"Extremo"</formula>
    </cfRule>
  </conditionalFormatting>
  <conditionalFormatting sqref="AD57">
    <cfRule type="cellIs" dxfId="3557" priority="399" operator="equal">
      <formula>"Alto"</formula>
    </cfRule>
  </conditionalFormatting>
  <conditionalFormatting sqref="AD57">
    <cfRule type="cellIs" dxfId="3556" priority="400" operator="equal">
      <formula>"Moderado"</formula>
    </cfRule>
  </conditionalFormatting>
  <conditionalFormatting sqref="AD57">
    <cfRule type="cellIs" dxfId="3555" priority="401" operator="equal">
      <formula>"Bajo"</formula>
    </cfRule>
  </conditionalFormatting>
  <conditionalFormatting sqref="Z58:Z61">
    <cfRule type="cellIs" dxfId="3554" priority="402" operator="equal">
      <formula>"Muy Alta"</formula>
    </cfRule>
  </conditionalFormatting>
  <conditionalFormatting sqref="Z58:Z61">
    <cfRule type="cellIs" dxfId="3553" priority="403" operator="equal">
      <formula>"Alta"</formula>
    </cfRule>
  </conditionalFormatting>
  <conditionalFormatting sqref="Z58:Z61">
    <cfRule type="cellIs" dxfId="3552" priority="404" operator="equal">
      <formula>"Media"</formula>
    </cfRule>
  </conditionalFormatting>
  <conditionalFormatting sqref="Z58:Z61">
    <cfRule type="cellIs" dxfId="3551" priority="405" operator="equal">
      <formula>"Baja"</formula>
    </cfRule>
  </conditionalFormatting>
  <conditionalFormatting sqref="Z58:Z61">
    <cfRule type="cellIs" dxfId="3550" priority="406" operator="equal">
      <formula>"Muy Baja"</formula>
    </cfRule>
  </conditionalFormatting>
  <conditionalFormatting sqref="AB58:AB61">
    <cfRule type="cellIs" dxfId="3549" priority="407" operator="equal">
      <formula>"Catastrófico"</formula>
    </cfRule>
  </conditionalFormatting>
  <conditionalFormatting sqref="AB58:AB61">
    <cfRule type="cellIs" dxfId="3548" priority="408" operator="equal">
      <formula>"Mayor"</formula>
    </cfRule>
  </conditionalFormatting>
  <conditionalFormatting sqref="AB58:AB61">
    <cfRule type="cellIs" dxfId="3547" priority="409" operator="equal">
      <formula>"Moderado"</formula>
    </cfRule>
  </conditionalFormatting>
  <conditionalFormatting sqref="AB58:AB61">
    <cfRule type="cellIs" dxfId="3546" priority="410" operator="equal">
      <formula>"Menor"</formula>
    </cfRule>
  </conditionalFormatting>
  <conditionalFormatting sqref="AB58:AB61">
    <cfRule type="cellIs" dxfId="3545" priority="411" operator="equal">
      <formula>"Leve"</formula>
    </cfRule>
  </conditionalFormatting>
  <conditionalFormatting sqref="AD58:AD61">
    <cfRule type="cellIs" dxfId="3544" priority="412" operator="equal">
      <formula>"Extremo"</formula>
    </cfRule>
  </conditionalFormatting>
  <conditionalFormatting sqref="AD58:AD61">
    <cfRule type="cellIs" dxfId="3543" priority="413" operator="equal">
      <formula>"Alto"</formula>
    </cfRule>
  </conditionalFormatting>
  <conditionalFormatting sqref="AD58:AD61">
    <cfRule type="cellIs" dxfId="3542" priority="414" operator="equal">
      <formula>"Moderado"</formula>
    </cfRule>
  </conditionalFormatting>
  <conditionalFormatting sqref="AD58:AD61">
    <cfRule type="cellIs" dxfId="3541" priority="415" operator="equal">
      <formula>"Bajo"</formula>
    </cfRule>
  </conditionalFormatting>
  <conditionalFormatting sqref="Z62">
    <cfRule type="cellIs" dxfId="3540" priority="416" operator="equal">
      <formula>"Muy Alta"</formula>
    </cfRule>
  </conditionalFormatting>
  <conditionalFormatting sqref="Z62">
    <cfRule type="cellIs" dxfId="3539" priority="417" operator="equal">
      <formula>"Alta"</formula>
    </cfRule>
  </conditionalFormatting>
  <conditionalFormatting sqref="Z62">
    <cfRule type="cellIs" dxfId="3538" priority="418" operator="equal">
      <formula>"Media"</formula>
    </cfRule>
  </conditionalFormatting>
  <conditionalFormatting sqref="Z62">
    <cfRule type="cellIs" dxfId="3537" priority="419" operator="equal">
      <formula>"Baja"</formula>
    </cfRule>
  </conditionalFormatting>
  <conditionalFormatting sqref="Z62">
    <cfRule type="cellIs" dxfId="3536" priority="420" operator="equal">
      <formula>"Muy Baja"</formula>
    </cfRule>
  </conditionalFormatting>
  <conditionalFormatting sqref="AB62">
    <cfRule type="cellIs" dxfId="3535" priority="421" operator="equal">
      <formula>"Catastrófico"</formula>
    </cfRule>
  </conditionalFormatting>
  <conditionalFormatting sqref="AB62">
    <cfRule type="cellIs" dxfId="3534" priority="422" operator="equal">
      <formula>"Mayor"</formula>
    </cfRule>
  </conditionalFormatting>
  <conditionalFormatting sqref="AB62">
    <cfRule type="cellIs" dxfId="3533" priority="423" operator="equal">
      <formula>"Moderado"</formula>
    </cfRule>
  </conditionalFormatting>
  <conditionalFormatting sqref="AB62">
    <cfRule type="cellIs" dxfId="3532" priority="424" operator="equal">
      <formula>"Menor"</formula>
    </cfRule>
  </conditionalFormatting>
  <conditionalFormatting sqref="AB62">
    <cfRule type="cellIs" dxfId="3531" priority="425" operator="equal">
      <formula>"Leve"</formula>
    </cfRule>
  </conditionalFormatting>
  <conditionalFormatting sqref="AD62">
    <cfRule type="cellIs" dxfId="3530" priority="426" operator="equal">
      <formula>"Extremo"</formula>
    </cfRule>
  </conditionalFormatting>
  <conditionalFormatting sqref="AD62">
    <cfRule type="cellIs" dxfId="3529" priority="427" operator="equal">
      <formula>"Alto"</formula>
    </cfRule>
  </conditionalFormatting>
  <conditionalFormatting sqref="AD62">
    <cfRule type="cellIs" dxfId="3528" priority="428" operator="equal">
      <formula>"Moderado"</formula>
    </cfRule>
  </conditionalFormatting>
  <conditionalFormatting sqref="AD62">
    <cfRule type="cellIs" dxfId="3527" priority="429" operator="equal">
      <formula>"Bajo"</formula>
    </cfRule>
  </conditionalFormatting>
  <conditionalFormatting sqref="Z63">
    <cfRule type="cellIs" dxfId="3526" priority="430" operator="equal">
      <formula>"Muy Alta"</formula>
    </cfRule>
  </conditionalFormatting>
  <conditionalFormatting sqref="Z63">
    <cfRule type="cellIs" dxfId="3525" priority="431" operator="equal">
      <formula>"Alta"</formula>
    </cfRule>
  </conditionalFormatting>
  <conditionalFormatting sqref="Z63">
    <cfRule type="cellIs" dxfId="3524" priority="432" operator="equal">
      <formula>"Media"</formula>
    </cfRule>
  </conditionalFormatting>
  <conditionalFormatting sqref="Z63">
    <cfRule type="cellIs" dxfId="3523" priority="433" operator="equal">
      <formula>"Baja"</formula>
    </cfRule>
  </conditionalFormatting>
  <conditionalFormatting sqref="Z63">
    <cfRule type="cellIs" dxfId="3522" priority="434" operator="equal">
      <formula>"Muy Baja"</formula>
    </cfRule>
  </conditionalFormatting>
  <conditionalFormatting sqref="AB63">
    <cfRule type="cellIs" dxfId="3521" priority="435" operator="equal">
      <formula>"Catastrófico"</formula>
    </cfRule>
  </conditionalFormatting>
  <conditionalFormatting sqref="AB63">
    <cfRule type="cellIs" dxfId="3520" priority="436" operator="equal">
      <formula>"Mayor"</formula>
    </cfRule>
  </conditionalFormatting>
  <conditionalFormatting sqref="AB63">
    <cfRule type="cellIs" dxfId="3519" priority="437" operator="equal">
      <formula>"Moderado"</formula>
    </cfRule>
  </conditionalFormatting>
  <conditionalFormatting sqref="AB63">
    <cfRule type="cellIs" dxfId="3518" priority="438" operator="equal">
      <formula>"Menor"</formula>
    </cfRule>
  </conditionalFormatting>
  <conditionalFormatting sqref="AB63">
    <cfRule type="cellIs" dxfId="3517" priority="439" operator="equal">
      <formula>"Leve"</formula>
    </cfRule>
  </conditionalFormatting>
  <conditionalFormatting sqref="AD63">
    <cfRule type="cellIs" dxfId="3516" priority="440" operator="equal">
      <formula>"Extremo"</formula>
    </cfRule>
  </conditionalFormatting>
  <conditionalFormatting sqref="AD63">
    <cfRule type="cellIs" dxfId="3515" priority="441" operator="equal">
      <formula>"Alto"</formula>
    </cfRule>
  </conditionalFormatting>
  <conditionalFormatting sqref="AD63">
    <cfRule type="cellIs" dxfId="3514" priority="442" operator="equal">
      <formula>"Moderado"</formula>
    </cfRule>
  </conditionalFormatting>
  <conditionalFormatting sqref="AD63">
    <cfRule type="cellIs" dxfId="3513" priority="443" operator="equal">
      <formula>"Bajo"</formula>
    </cfRule>
  </conditionalFormatting>
  <conditionalFormatting sqref="Z64:Z67">
    <cfRule type="cellIs" dxfId="3512" priority="444" operator="equal">
      <formula>"Muy Alta"</formula>
    </cfRule>
  </conditionalFormatting>
  <conditionalFormatting sqref="Z64:Z67">
    <cfRule type="cellIs" dxfId="3511" priority="445" operator="equal">
      <formula>"Alta"</formula>
    </cfRule>
  </conditionalFormatting>
  <conditionalFormatting sqref="Z64:Z67">
    <cfRule type="cellIs" dxfId="3510" priority="446" operator="equal">
      <formula>"Media"</formula>
    </cfRule>
  </conditionalFormatting>
  <conditionalFormatting sqref="Z64:Z67">
    <cfRule type="cellIs" dxfId="3509" priority="447" operator="equal">
      <formula>"Baja"</formula>
    </cfRule>
  </conditionalFormatting>
  <conditionalFormatting sqref="Z64:Z67">
    <cfRule type="cellIs" dxfId="3508" priority="448" operator="equal">
      <formula>"Muy Baja"</formula>
    </cfRule>
  </conditionalFormatting>
  <conditionalFormatting sqref="AB64:AB67">
    <cfRule type="cellIs" dxfId="3507" priority="449" operator="equal">
      <formula>"Catastrófico"</formula>
    </cfRule>
  </conditionalFormatting>
  <conditionalFormatting sqref="AB64:AB67">
    <cfRule type="cellIs" dxfId="3506" priority="450" operator="equal">
      <formula>"Mayor"</formula>
    </cfRule>
  </conditionalFormatting>
  <conditionalFormatting sqref="AB64:AB67">
    <cfRule type="cellIs" dxfId="3505" priority="451" operator="equal">
      <formula>"Moderado"</formula>
    </cfRule>
  </conditionalFormatting>
  <conditionalFormatting sqref="AB64:AB67">
    <cfRule type="cellIs" dxfId="3504" priority="452" operator="equal">
      <formula>"Menor"</formula>
    </cfRule>
  </conditionalFormatting>
  <conditionalFormatting sqref="AB64:AB67">
    <cfRule type="cellIs" dxfId="3503" priority="453" operator="equal">
      <formula>"Leve"</formula>
    </cfRule>
  </conditionalFormatting>
  <conditionalFormatting sqref="AD64:AD67">
    <cfRule type="cellIs" dxfId="3502" priority="454" operator="equal">
      <formula>"Extremo"</formula>
    </cfRule>
  </conditionalFormatting>
  <conditionalFormatting sqref="AD64:AD67">
    <cfRule type="cellIs" dxfId="3501" priority="455" operator="equal">
      <formula>"Alto"</formula>
    </cfRule>
  </conditionalFormatting>
  <conditionalFormatting sqref="AD64:AD67">
    <cfRule type="cellIs" dxfId="3500" priority="456" operator="equal">
      <formula>"Moderado"</formula>
    </cfRule>
  </conditionalFormatting>
  <conditionalFormatting sqref="AD64:AD67">
    <cfRule type="cellIs" dxfId="3499" priority="457" operator="equal">
      <formula>"Bajo"</formula>
    </cfRule>
  </conditionalFormatting>
  <conditionalFormatting sqref="Z68">
    <cfRule type="cellIs" dxfId="3498" priority="458" operator="equal">
      <formula>"Muy Alta"</formula>
    </cfRule>
  </conditionalFormatting>
  <conditionalFormatting sqref="Z68">
    <cfRule type="cellIs" dxfId="3497" priority="459" operator="equal">
      <formula>"Alta"</formula>
    </cfRule>
  </conditionalFormatting>
  <conditionalFormatting sqref="Z68">
    <cfRule type="cellIs" dxfId="3496" priority="460" operator="equal">
      <formula>"Media"</formula>
    </cfRule>
  </conditionalFormatting>
  <conditionalFormatting sqref="Z68">
    <cfRule type="cellIs" dxfId="3495" priority="461" operator="equal">
      <formula>"Baja"</formula>
    </cfRule>
  </conditionalFormatting>
  <conditionalFormatting sqref="Z68">
    <cfRule type="cellIs" dxfId="3494" priority="462" operator="equal">
      <formula>"Muy Baja"</formula>
    </cfRule>
  </conditionalFormatting>
  <conditionalFormatting sqref="AB68">
    <cfRule type="cellIs" dxfId="3493" priority="463" operator="equal">
      <formula>"Catastrófico"</formula>
    </cfRule>
  </conditionalFormatting>
  <conditionalFormatting sqref="AB68">
    <cfRule type="cellIs" dxfId="3492" priority="464" operator="equal">
      <formula>"Mayor"</formula>
    </cfRule>
  </conditionalFormatting>
  <conditionalFormatting sqref="AB68">
    <cfRule type="cellIs" dxfId="3491" priority="465" operator="equal">
      <formula>"Moderado"</formula>
    </cfRule>
  </conditionalFormatting>
  <conditionalFormatting sqref="AB68">
    <cfRule type="cellIs" dxfId="3490" priority="466" operator="equal">
      <formula>"Menor"</formula>
    </cfRule>
  </conditionalFormatting>
  <conditionalFormatting sqref="AB68">
    <cfRule type="cellIs" dxfId="3489" priority="467" operator="equal">
      <formula>"Leve"</formula>
    </cfRule>
  </conditionalFormatting>
  <conditionalFormatting sqref="AD68">
    <cfRule type="cellIs" dxfId="3488" priority="468" operator="equal">
      <formula>"Extremo"</formula>
    </cfRule>
  </conditionalFormatting>
  <conditionalFormatting sqref="AD68">
    <cfRule type="cellIs" dxfId="3487" priority="469" operator="equal">
      <formula>"Alto"</formula>
    </cfRule>
  </conditionalFormatting>
  <conditionalFormatting sqref="AD68">
    <cfRule type="cellIs" dxfId="3486" priority="470" operator="equal">
      <formula>"Moderado"</formula>
    </cfRule>
  </conditionalFormatting>
  <conditionalFormatting sqref="AD68">
    <cfRule type="cellIs" dxfId="3485" priority="471" operator="equal">
      <formula>"Bajo"</formula>
    </cfRule>
  </conditionalFormatting>
  <conditionalFormatting sqref="I15">
    <cfRule type="cellIs" dxfId="3484" priority="472" operator="equal">
      <formula>"Muy Alta"</formula>
    </cfRule>
  </conditionalFormatting>
  <conditionalFormatting sqref="I15">
    <cfRule type="cellIs" dxfId="3483" priority="473" operator="equal">
      <formula>"Alta"</formula>
    </cfRule>
  </conditionalFormatting>
  <conditionalFormatting sqref="I15">
    <cfRule type="cellIs" dxfId="3482" priority="474" operator="equal">
      <formula>"Media"</formula>
    </cfRule>
  </conditionalFormatting>
  <conditionalFormatting sqref="I15">
    <cfRule type="cellIs" dxfId="3481" priority="475" operator="equal">
      <formula>"Baja"</formula>
    </cfRule>
  </conditionalFormatting>
  <conditionalFormatting sqref="I15">
    <cfRule type="cellIs" dxfId="3480" priority="476" operator="equal">
      <formula>"Muy Baja"</formula>
    </cfRule>
  </conditionalFormatting>
  <conditionalFormatting sqref="I21">
    <cfRule type="cellIs" dxfId="3479" priority="477" operator="equal">
      <formula>"Muy Alta"</formula>
    </cfRule>
  </conditionalFormatting>
  <conditionalFormatting sqref="I21">
    <cfRule type="cellIs" dxfId="3478" priority="478" operator="equal">
      <formula>"Alta"</formula>
    </cfRule>
  </conditionalFormatting>
  <conditionalFormatting sqref="I21">
    <cfRule type="cellIs" dxfId="3477" priority="479" operator="equal">
      <formula>"Media"</formula>
    </cfRule>
  </conditionalFormatting>
  <conditionalFormatting sqref="I21">
    <cfRule type="cellIs" dxfId="3476" priority="480" operator="equal">
      <formula>"Baja"</formula>
    </cfRule>
  </conditionalFormatting>
  <conditionalFormatting sqref="I21">
    <cfRule type="cellIs" dxfId="3475" priority="481" operator="equal">
      <formula>"Muy Baja"</formula>
    </cfRule>
  </conditionalFormatting>
  <conditionalFormatting sqref="I27">
    <cfRule type="cellIs" dxfId="3474" priority="482" operator="equal">
      <formula>"Muy Alta"</formula>
    </cfRule>
  </conditionalFormatting>
  <conditionalFormatting sqref="I27">
    <cfRule type="cellIs" dxfId="3473" priority="483" operator="equal">
      <formula>"Alta"</formula>
    </cfRule>
  </conditionalFormatting>
  <conditionalFormatting sqref="I27">
    <cfRule type="cellIs" dxfId="3472" priority="484" operator="equal">
      <formula>"Media"</formula>
    </cfRule>
  </conditionalFormatting>
  <conditionalFormatting sqref="I27">
    <cfRule type="cellIs" dxfId="3471" priority="485" operator="equal">
      <formula>"Baja"</formula>
    </cfRule>
  </conditionalFormatting>
  <conditionalFormatting sqref="I27">
    <cfRule type="cellIs" dxfId="3470" priority="486" operator="equal">
      <formula>"Muy Baja"</formula>
    </cfRule>
  </conditionalFormatting>
  <conditionalFormatting sqref="I33">
    <cfRule type="cellIs" dxfId="3469" priority="487" operator="equal">
      <formula>"Muy Alta"</formula>
    </cfRule>
  </conditionalFormatting>
  <conditionalFormatting sqref="I33">
    <cfRule type="cellIs" dxfId="3468" priority="488" operator="equal">
      <formula>"Alta"</formula>
    </cfRule>
  </conditionalFormatting>
  <conditionalFormatting sqref="I33">
    <cfRule type="cellIs" dxfId="3467" priority="489" operator="equal">
      <formula>"Media"</formula>
    </cfRule>
  </conditionalFormatting>
  <conditionalFormatting sqref="I33">
    <cfRule type="cellIs" dxfId="3466" priority="490" operator="equal">
      <formula>"Baja"</formula>
    </cfRule>
  </conditionalFormatting>
  <conditionalFormatting sqref="I33">
    <cfRule type="cellIs" dxfId="3465" priority="491" operator="equal">
      <formula>"Muy Baja"</formula>
    </cfRule>
  </conditionalFormatting>
  <conditionalFormatting sqref="I39">
    <cfRule type="cellIs" dxfId="3464" priority="492" operator="equal">
      <formula>"Muy Alta"</formula>
    </cfRule>
  </conditionalFormatting>
  <conditionalFormatting sqref="I39">
    <cfRule type="cellIs" dxfId="3463" priority="493" operator="equal">
      <formula>"Alta"</formula>
    </cfRule>
  </conditionalFormatting>
  <conditionalFormatting sqref="I39">
    <cfRule type="cellIs" dxfId="3462" priority="494" operator="equal">
      <formula>"Media"</formula>
    </cfRule>
  </conditionalFormatting>
  <conditionalFormatting sqref="I39">
    <cfRule type="cellIs" dxfId="3461" priority="495" operator="equal">
      <formula>"Baja"</formula>
    </cfRule>
  </conditionalFormatting>
  <conditionalFormatting sqref="I39">
    <cfRule type="cellIs" dxfId="3460" priority="496" operator="equal">
      <formula>"Muy Baja"</formula>
    </cfRule>
  </conditionalFormatting>
  <conditionalFormatting sqref="I45">
    <cfRule type="cellIs" dxfId="3459" priority="497" operator="equal">
      <formula>"Muy Alta"</formula>
    </cfRule>
  </conditionalFormatting>
  <conditionalFormatting sqref="I45">
    <cfRule type="cellIs" dxfId="3458" priority="498" operator="equal">
      <formula>"Alta"</formula>
    </cfRule>
  </conditionalFormatting>
  <conditionalFormatting sqref="I45">
    <cfRule type="cellIs" dxfId="3457" priority="499" operator="equal">
      <formula>"Media"</formula>
    </cfRule>
  </conditionalFormatting>
  <conditionalFormatting sqref="I45">
    <cfRule type="cellIs" dxfId="3456" priority="500" operator="equal">
      <formula>"Baja"</formula>
    </cfRule>
  </conditionalFormatting>
  <conditionalFormatting sqref="I45">
    <cfRule type="cellIs" dxfId="3455" priority="501" operator="equal">
      <formula>"Muy Baja"</formula>
    </cfRule>
  </conditionalFormatting>
  <conditionalFormatting sqref="I51">
    <cfRule type="cellIs" dxfId="3454" priority="502" operator="equal">
      <formula>"Muy Alta"</formula>
    </cfRule>
  </conditionalFormatting>
  <conditionalFormatting sqref="I51">
    <cfRule type="cellIs" dxfId="3453" priority="503" operator="equal">
      <formula>"Alta"</formula>
    </cfRule>
  </conditionalFormatting>
  <conditionalFormatting sqref="I51">
    <cfRule type="cellIs" dxfId="3452" priority="504" operator="equal">
      <formula>"Media"</formula>
    </cfRule>
  </conditionalFormatting>
  <conditionalFormatting sqref="I51">
    <cfRule type="cellIs" dxfId="3451" priority="505" operator="equal">
      <formula>"Baja"</formula>
    </cfRule>
  </conditionalFormatting>
  <conditionalFormatting sqref="I51">
    <cfRule type="cellIs" dxfId="3450" priority="506" operator="equal">
      <formula>"Muy Baja"</formula>
    </cfRule>
  </conditionalFormatting>
  <conditionalFormatting sqref="I57">
    <cfRule type="cellIs" dxfId="3449" priority="507" operator="equal">
      <formula>"Muy Alta"</formula>
    </cfRule>
  </conditionalFormatting>
  <conditionalFormatting sqref="I57">
    <cfRule type="cellIs" dxfId="3448" priority="508" operator="equal">
      <formula>"Alta"</formula>
    </cfRule>
  </conditionalFormatting>
  <conditionalFormatting sqref="I57">
    <cfRule type="cellIs" dxfId="3447" priority="509" operator="equal">
      <formula>"Media"</formula>
    </cfRule>
  </conditionalFormatting>
  <conditionalFormatting sqref="I57">
    <cfRule type="cellIs" dxfId="3446" priority="510" operator="equal">
      <formula>"Baja"</formula>
    </cfRule>
  </conditionalFormatting>
  <conditionalFormatting sqref="I57">
    <cfRule type="cellIs" dxfId="3445" priority="511" operator="equal">
      <formula>"Muy Baja"</formula>
    </cfRule>
  </conditionalFormatting>
  <conditionalFormatting sqref="I63">
    <cfRule type="cellIs" dxfId="3444" priority="512" operator="equal">
      <formula>"Muy Alta"</formula>
    </cfRule>
  </conditionalFormatting>
  <conditionalFormatting sqref="I63">
    <cfRule type="cellIs" dxfId="3443" priority="513" operator="equal">
      <formula>"Alta"</formula>
    </cfRule>
  </conditionalFormatting>
  <conditionalFormatting sqref="I63">
    <cfRule type="cellIs" dxfId="3442" priority="514" operator="equal">
      <formula>"Media"</formula>
    </cfRule>
  </conditionalFormatting>
  <conditionalFormatting sqref="I63">
    <cfRule type="cellIs" dxfId="3441" priority="515" operator="equal">
      <formula>"Baja"</formula>
    </cfRule>
  </conditionalFormatting>
  <conditionalFormatting sqref="I63">
    <cfRule type="cellIs" dxfId="3440" priority="516" operator="equal">
      <formula>"Muy Baja"</formula>
    </cfRule>
  </conditionalFormatting>
  <conditionalFormatting sqref="M15 M21 M27 M33 M39 M45 M51 M57 M63">
    <cfRule type="cellIs" dxfId="3439" priority="517" operator="equal">
      <formula>"Catastrófico"</formula>
    </cfRule>
  </conditionalFormatting>
  <conditionalFormatting sqref="M15 M21 M27 M33 M39 M45 M51 M57 M63">
    <cfRule type="cellIs" dxfId="3438" priority="518" operator="equal">
      <formula>"Mayor"</formula>
    </cfRule>
  </conditionalFormatting>
  <conditionalFormatting sqref="M15 M21 M27 M33 M39 M45 M51 M57 M63">
    <cfRule type="cellIs" dxfId="3437" priority="519" operator="equal">
      <formula>"Moderado"</formula>
    </cfRule>
  </conditionalFormatting>
  <conditionalFormatting sqref="M15 M21 M27 M33 M39 M45 M51 M57 M63">
    <cfRule type="cellIs" dxfId="3436" priority="520" operator="equal">
      <formula>"Menor"</formula>
    </cfRule>
  </conditionalFormatting>
  <conditionalFormatting sqref="M15 M21 M27 M33 M39 M45 M51 M57 M63">
    <cfRule type="cellIs" dxfId="3435" priority="521" operator="equal">
      <formula>"Leve"</formula>
    </cfRule>
  </conditionalFormatting>
  <conditionalFormatting sqref="Z16">
    <cfRule type="cellIs" dxfId="3434" priority="522" operator="equal">
      <formula>"Muy Alta"</formula>
    </cfRule>
  </conditionalFormatting>
  <conditionalFormatting sqref="Z16">
    <cfRule type="cellIs" dxfId="3433" priority="523" operator="equal">
      <formula>"Alta"</formula>
    </cfRule>
  </conditionalFormatting>
  <conditionalFormatting sqref="Z16">
    <cfRule type="cellIs" dxfId="3432" priority="524" operator="equal">
      <formula>"Media"</formula>
    </cfRule>
  </conditionalFormatting>
  <conditionalFormatting sqref="Z16">
    <cfRule type="cellIs" dxfId="3431" priority="525" operator="equal">
      <formula>"Baja"</formula>
    </cfRule>
  </conditionalFormatting>
  <conditionalFormatting sqref="Z16">
    <cfRule type="cellIs" dxfId="3430" priority="526" operator="equal">
      <formula>"Muy Baja"</formula>
    </cfRule>
  </conditionalFormatting>
  <conditionalFormatting sqref="AD16">
    <cfRule type="cellIs" dxfId="3429" priority="527" operator="equal">
      <formula>"Extremo"</formula>
    </cfRule>
  </conditionalFormatting>
  <conditionalFormatting sqref="AD16">
    <cfRule type="cellIs" dxfId="3428" priority="528" operator="equal">
      <formula>"Alto"</formula>
    </cfRule>
  </conditionalFormatting>
  <conditionalFormatting sqref="AD16">
    <cfRule type="cellIs" dxfId="3427" priority="529" operator="equal">
      <formula>"Moderado"</formula>
    </cfRule>
  </conditionalFormatting>
  <conditionalFormatting sqref="AD16">
    <cfRule type="cellIs" dxfId="3426" priority="530" operator="equal">
      <formula>"Bajo"</formula>
    </cfRule>
  </conditionalFormatting>
  <conditionalFormatting sqref="AB16">
    <cfRule type="cellIs" dxfId="3425" priority="531" operator="equal">
      <formula>"Catastrófico"</formula>
    </cfRule>
  </conditionalFormatting>
  <conditionalFormatting sqref="AB16">
    <cfRule type="cellIs" dxfId="3424" priority="532" operator="equal">
      <formula>"Mayor"</formula>
    </cfRule>
  </conditionalFormatting>
  <conditionalFormatting sqref="AB16">
    <cfRule type="cellIs" dxfId="3423" priority="533" operator="equal">
      <formula>"Moderado"</formula>
    </cfRule>
  </conditionalFormatting>
  <conditionalFormatting sqref="AB16">
    <cfRule type="cellIs" dxfId="3422" priority="534" operator="equal">
      <formula>"Menor"</formula>
    </cfRule>
  </conditionalFormatting>
  <conditionalFormatting sqref="AB16">
    <cfRule type="cellIs" dxfId="3421" priority="535" operator="equal">
      <formula>"Leve"</formula>
    </cfRule>
  </conditionalFormatting>
  <conditionalFormatting sqref="O69">
    <cfRule type="cellIs" dxfId="3420" priority="536" operator="equal">
      <formula>"Extremo"</formula>
    </cfRule>
  </conditionalFormatting>
  <conditionalFormatting sqref="O69">
    <cfRule type="cellIs" dxfId="3419" priority="537" operator="equal">
      <formula>"Alto"</formula>
    </cfRule>
  </conditionalFormatting>
  <conditionalFormatting sqref="O69">
    <cfRule type="cellIs" dxfId="3418" priority="538" operator="equal">
      <formula>"Moderado"</formula>
    </cfRule>
  </conditionalFormatting>
  <conditionalFormatting sqref="O69">
    <cfRule type="cellIs" dxfId="3417" priority="539" operator="equal">
      <formula>"Bajo"</formula>
    </cfRule>
  </conditionalFormatting>
  <conditionalFormatting sqref="L69:L74">
    <cfRule type="containsText" dxfId="3416" priority="540" operator="containsText" text="❌">
      <formula>NOT(ISERROR(SEARCH(("❌"),(L69))))</formula>
    </cfRule>
  </conditionalFormatting>
  <conditionalFormatting sqref="Z69">
    <cfRule type="cellIs" dxfId="3415" priority="541" operator="equal">
      <formula>"Muy Alta"</formula>
    </cfRule>
  </conditionalFormatting>
  <conditionalFormatting sqref="Z69">
    <cfRule type="cellIs" dxfId="3414" priority="542" operator="equal">
      <formula>"Alta"</formula>
    </cfRule>
  </conditionalFormatting>
  <conditionalFormatting sqref="Z69">
    <cfRule type="cellIs" dxfId="3413" priority="543" operator="equal">
      <formula>"Media"</formula>
    </cfRule>
  </conditionalFormatting>
  <conditionalFormatting sqref="Z69">
    <cfRule type="cellIs" dxfId="3412" priority="544" operator="equal">
      <formula>"Baja"</formula>
    </cfRule>
  </conditionalFormatting>
  <conditionalFormatting sqref="Z69">
    <cfRule type="cellIs" dxfId="3411" priority="545" operator="equal">
      <formula>"Muy Baja"</formula>
    </cfRule>
  </conditionalFormatting>
  <conditionalFormatting sqref="AB69">
    <cfRule type="cellIs" dxfId="3410" priority="546" operator="equal">
      <formula>"Catastrófico"</formula>
    </cfRule>
  </conditionalFormatting>
  <conditionalFormatting sqref="AB69">
    <cfRule type="cellIs" dxfId="3409" priority="547" operator="equal">
      <formula>"Mayor"</formula>
    </cfRule>
  </conditionalFormatting>
  <conditionalFormatting sqref="AB69">
    <cfRule type="cellIs" dxfId="3408" priority="548" operator="equal">
      <formula>"Moderado"</formula>
    </cfRule>
  </conditionalFormatting>
  <conditionalFormatting sqref="AB69">
    <cfRule type="cellIs" dxfId="3407" priority="549" operator="equal">
      <formula>"Menor"</formula>
    </cfRule>
  </conditionalFormatting>
  <conditionalFormatting sqref="AB69">
    <cfRule type="cellIs" dxfId="3406" priority="550" operator="equal">
      <formula>"Leve"</formula>
    </cfRule>
  </conditionalFormatting>
  <conditionalFormatting sqref="AD69">
    <cfRule type="cellIs" dxfId="3405" priority="551" operator="equal">
      <formula>"Extremo"</formula>
    </cfRule>
  </conditionalFormatting>
  <conditionalFormatting sqref="AD69">
    <cfRule type="cellIs" dxfId="3404" priority="552" operator="equal">
      <formula>"Alto"</formula>
    </cfRule>
  </conditionalFormatting>
  <conditionalFormatting sqref="AD69">
    <cfRule type="cellIs" dxfId="3403" priority="553" operator="equal">
      <formula>"Moderado"</formula>
    </cfRule>
  </conditionalFormatting>
  <conditionalFormatting sqref="AD69">
    <cfRule type="cellIs" dxfId="3402" priority="554" operator="equal">
      <formula>"Bajo"</formula>
    </cfRule>
  </conditionalFormatting>
  <conditionalFormatting sqref="Z70:Z73">
    <cfRule type="cellIs" dxfId="3401" priority="555" operator="equal">
      <formula>"Muy Alta"</formula>
    </cfRule>
  </conditionalFormatting>
  <conditionalFormatting sqref="Z70:Z73">
    <cfRule type="cellIs" dxfId="3400" priority="556" operator="equal">
      <formula>"Alta"</formula>
    </cfRule>
  </conditionalFormatting>
  <conditionalFormatting sqref="Z70:Z73">
    <cfRule type="cellIs" dxfId="3399" priority="557" operator="equal">
      <formula>"Media"</formula>
    </cfRule>
  </conditionalFormatting>
  <conditionalFormatting sqref="Z70:Z73">
    <cfRule type="cellIs" dxfId="3398" priority="558" operator="equal">
      <formula>"Baja"</formula>
    </cfRule>
  </conditionalFormatting>
  <conditionalFormatting sqref="Z70:Z73">
    <cfRule type="cellIs" dxfId="3397" priority="559" operator="equal">
      <formula>"Muy Baja"</formula>
    </cfRule>
  </conditionalFormatting>
  <conditionalFormatting sqref="AB70:AB73">
    <cfRule type="cellIs" dxfId="3396" priority="560" operator="equal">
      <formula>"Catastrófico"</formula>
    </cfRule>
  </conditionalFormatting>
  <conditionalFormatting sqref="AB70:AB73">
    <cfRule type="cellIs" dxfId="3395" priority="561" operator="equal">
      <formula>"Mayor"</formula>
    </cfRule>
  </conditionalFormatting>
  <conditionalFormatting sqref="AB70:AB73">
    <cfRule type="cellIs" dxfId="3394" priority="562" operator="equal">
      <formula>"Moderado"</formula>
    </cfRule>
  </conditionalFormatting>
  <conditionalFormatting sqref="AB70:AB73">
    <cfRule type="cellIs" dxfId="3393" priority="563" operator="equal">
      <formula>"Menor"</formula>
    </cfRule>
  </conditionalFormatting>
  <conditionalFormatting sqref="AB70:AB73">
    <cfRule type="cellIs" dxfId="3392" priority="564" operator="equal">
      <formula>"Leve"</formula>
    </cfRule>
  </conditionalFormatting>
  <conditionalFormatting sqref="AD70:AD73">
    <cfRule type="cellIs" dxfId="3391" priority="565" operator="equal">
      <formula>"Extremo"</formula>
    </cfRule>
  </conditionalFormatting>
  <conditionalFormatting sqref="AD70:AD73">
    <cfRule type="cellIs" dxfId="3390" priority="566" operator="equal">
      <formula>"Alto"</formula>
    </cfRule>
  </conditionalFormatting>
  <conditionalFormatting sqref="AD70:AD73">
    <cfRule type="cellIs" dxfId="3389" priority="567" operator="equal">
      <formula>"Moderado"</formula>
    </cfRule>
  </conditionalFormatting>
  <conditionalFormatting sqref="AD70:AD73">
    <cfRule type="cellIs" dxfId="3388" priority="568" operator="equal">
      <formula>"Bajo"</formula>
    </cfRule>
  </conditionalFormatting>
  <conditionalFormatting sqref="Z74">
    <cfRule type="cellIs" dxfId="3387" priority="569" operator="equal">
      <formula>"Muy Alta"</formula>
    </cfRule>
  </conditionalFormatting>
  <conditionalFormatting sqref="Z74">
    <cfRule type="cellIs" dxfId="3386" priority="570" operator="equal">
      <formula>"Alta"</formula>
    </cfRule>
  </conditionalFormatting>
  <conditionalFormatting sqref="Z74">
    <cfRule type="cellIs" dxfId="3385" priority="571" operator="equal">
      <formula>"Media"</formula>
    </cfRule>
  </conditionalFormatting>
  <conditionalFormatting sqref="Z74">
    <cfRule type="cellIs" dxfId="3384" priority="572" operator="equal">
      <formula>"Baja"</formula>
    </cfRule>
  </conditionalFormatting>
  <conditionalFormatting sqref="Z74">
    <cfRule type="cellIs" dxfId="3383" priority="573" operator="equal">
      <formula>"Muy Baja"</formula>
    </cfRule>
  </conditionalFormatting>
  <conditionalFormatting sqref="AB74">
    <cfRule type="cellIs" dxfId="3382" priority="574" operator="equal">
      <formula>"Catastrófico"</formula>
    </cfRule>
  </conditionalFormatting>
  <conditionalFormatting sqref="AB74">
    <cfRule type="cellIs" dxfId="3381" priority="575" operator="equal">
      <formula>"Mayor"</formula>
    </cfRule>
  </conditionalFormatting>
  <conditionalFormatting sqref="AB74">
    <cfRule type="cellIs" dxfId="3380" priority="576" operator="equal">
      <formula>"Moderado"</formula>
    </cfRule>
  </conditionalFormatting>
  <conditionalFormatting sqref="AB74">
    <cfRule type="cellIs" dxfId="3379" priority="577" operator="equal">
      <formula>"Menor"</formula>
    </cfRule>
  </conditionalFormatting>
  <conditionalFormatting sqref="AB74">
    <cfRule type="cellIs" dxfId="3378" priority="578" operator="equal">
      <formula>"Leve"</formula>
    </cfRule>
  </conditionalFormatting>
  <conditionalFormatting sqref="AD74">
    <cfRule type="cellIs" dxfId="3377" priority="579" operator="equal">
      <formula>"Extremo"</formula>
    </cfRule>
  </conditionalFormatting>
  <conditionalFormatting sqref="AD74">
    <cfRule type="cellIs" dxfId="3376" priority="580" operator="equal">
      <formula>"Alto"</formula>
    </cfRule>
  </conditionalFormatting>
  <conditionalFormatting sqref="AD74">
    <cfRule type="cellIs" dxfId="3375" priority="581" operator="equal">
      <formula>"Moderado"</formula>
    </cfRule>
  </conditionalFormatting>
  <conditionalFormatting sqref="AD74">
    <cfRule type="cellIs" dxfId="3374" priority="582" operator="equal">
      <formula>"Bajo"</formula>
    </cfRule>
  </conditionalFormatting>
  <conditionalFormatting sqref="I69">
    <cfRule type="cellIs" dxfId="3373" priority="583" operator="equal">
      <formula>"Muy Alta"</formula>
    </cfRule>
  </conditionalFormatting>
  <conditionalFormatting sqref="I69">
    <cfRule type="cellIs" dxfId="3372" priority="584" operator="equal">
      <formula>"Alta"</formula>
    </cfRule>
  </conditionalFormatting>
  <conditionalFormatting sqref="I69">
    <cfRule type="cellIs" dxfId="3371" priority="585" operator="equal">
      <formula>"Media"</formula>
    </cfRule>
  </conditionalFormatting>
  <conditionalFormatting sqref="I69">
    <cfRule type="cellIs" dxfId="3370" priority="586" operator="equal">
      <formula>"Baja"</formula>
    </cfRule>
  </conditionalFormatting>
  <conditionalFormatting sqref="I69">
    <cfRule type="cellIs" dxfId="3369" priority="587" operator="equal">
      <formula>"Muy Baja"</formula>
    </cfRule>
  </conditionalFormatting>
  <conditionalFormatting sqref="M69">
    <cfRule type="cellIs" dxfId="3368" priority="588" operator="equal">
      <formula>"Catastrófico"</formula>
    </cfRule>
  </conditionalFormatting>
  <conditionalFormatting sqref="M69">
    <cfRule type="cellIs" dxfId="3367" priority="589" operator="equal">
      <formula>"Mayor"</formula>
    </cfRule>
  </conditionalFormatting>
  <conditionalFormatting sqref="M69">
    <cfRule type="cellIs" dxfId="3366" priority="590" operator="equal">
      <formula>"Moderado"</formula>
    </cfRule>
  </conditionalFormatting>
  <conditionalFormatting sqref="M69">
    <cfRule type="cellIs" dxfId="3365" priority="591" operator="equal">
      <formula>"Menor"</formula>
    </cfRule>
  </conditionalFormatting>
  <conditionalFormatting sqref="M69">
    <cfRule type="cellIs" dxfId="3364" priority="592" operator="equal">
      <formula>"Leve"</formula>
    </cfRule>
  </conditionalFormatting>
  <conditionalFormatting sqref="O75">
    <cfRule type="cellIs" dxfId="3363" priority="593" operator="equal">
      <formula>"Extremo"</formula>
    </cfRule>
  </conditionalFormatting>
  <conditionalFormatting sqref="O75">
    <cfRule type="cellIs" dxfId="3362" priority="594" operator="equal">
      <formula>"Alto"</formula>
    </cfRule>
  </conditionalFormatting>
  <conditionalFormatting sqref="O75">
    <cfRule type="cellIs" dxfId="3361" priority="595" operator="equal">
      <formula>"Moderado"</formula>
    </cfRule>
  </conditionalFormatting>
  <conditionalFormatting sqref="O75">
    <cfRule type="cellIs" dxfId="3360" priority="596" operator="equal">
      <formula>"Bajo"</formula>
    </cfRule>
  </conditionalFormatting>
  <conditionalFormatting sqref="L75:L80">
    <cfRule type="containsText" dxfId="3359" priority="597" operator="containsText" text="❌">
      <formula>NOT(ISERROR(SEARCH(("❌"),(L75))))</formula>
    </cfRule>
  </conditionalFormatting>
  <conditionalFormatting sqref="Z75">
    <cfRule type="cellIs" dxfId="3358" priority="598" operator="equal">
      <formula>"Muy Alta"</formula>
    </cfRule>
  </conditionalFormatting>
  <conditionalFormatting sqref="Z75">
    <cfRule type="cellIs" dxfId="3357" priority="599" operator="equal">
      <formula>"Alta"</formula>
    </cfRule>
  </conditionalFormatting>
  <conditionalFormatting sqref="Z75">
    <cfRule type="cellIs" dxfId="3356" priority="600" operator="equal">
      <formula>"Media"</formula>
    </cfRule>
  </conditionalFormatting>
  <conditionalFormatting sqref="Z75">
    <cfRule type="cellIs" dxfId="3355" priority="601" operator="equal">
      <formula>"Baja"</formula>
    </cfRule>
  </conditionalFormatting>
  <conditionalFormatting sqref="Z75">
    <cfRule type="cellIs" dxfId="3354" priority="602" operator="equal">
      <formula>"Muy Baja"</formula>
    </cfRule>
  </conditionalFormatting>
  <conditionalFormatting sqref="AB75">
    <cfRule type="cellIs" dxfId="3353" priority="603" operator="equal">
      <formula>"Catastrófico"</formula>
    </cfRule>
  </conditionalFormatting>
  <conditionalFormatting sqref="AB75">
    <cfRule type="cellIs" dxfId="3352" priority="604" operator="equal">
      <formula>"Mayor"</formula>
    </cfRule>
  </conditionalFormatting>
  <conditionalFormatting sqref="AB75">
    <cfRule type="cellIs" dxfId="3351" priority="605" operator="equal">
      <formula>"Moderado"</formula>
    </cfRule>
  </conditionalFormatting>
  <conditionalFormatting sqref="AB75">
    <cfRule type="cellIs" dxfId="3350" priority="606" operator="equal">
      <formula>"Menor"</formula>
    </cfRule>
  </conditionalFormatting>
  <conditionalFormatting sqref="AB75">
    <cfRule type="cellIs" dxfId="3349" priority="607" operator="equal">
      <formula>"Leve"</formula>
    </cfRule>
  </conditionalFormatting>
  <conditionalFormatting sqref="AD75">
    <cfRule type="cellIs" dxfId="3348" priority="608" operator="equal">
      <formula>"Extremo"</formula>
    </cfRule>
  </conditionalFormatting>
  <conditionalFormatting sqref="AD75">
    <cfRule type="cellIs" dxfId="3347" priority="609" operator="equal">
      <formula>"Alto"</formula>
    </cfRule>
  </conditionalFormatting>
  <conditionalFormatting sqref="AD75">
    <cfRule type="cellIs" dxfId="3346" priority="610" operator="equal">
      <formula>"Moderado"</formula>
    </cfRule>
  </conditionalFormatting>
  <conditionalFormatting sqref="AD75">
    <cfRule type="cellIs" dxfId="3345" priority="611" operator="equal">
      <formula>"Bajo"</formula>
    </cfRule>
  </conditionalFormatting>
  <conditionalFormatting sqref="Z76:Z79">
    <cfRule type="cellIs" dxfId="3344" priority="612" operator="equal">
      <formula>"Muy Alta"</formula>
    </cfRule>
  </conditionalFormatting>
  <conditionalFormatting sqref="Z76:Z79">
    <cfRule type="cellIs" dxfId="3343" priority="613" operator="equal">
      <formula>"Alta"</formula>
    </cfRule>
  </conditionalFormatting>
  <conditionalFormatting sqref="Z76:Z79">
    <cfRule type="cellIs" dxfId="3342" priority="614" operator="equal">
      <formula>"Media"</formula>
    </cfRule>
  </conditionalFormatting>
  <conditionalFormatting sqref="Z76:Z79">
    <cfRule type="cellIs" dxfId="3341" priority="615" operator="equal">
      <formula>"Baja"</formula>
    </cfRule>
  </conditionalFormatting>
  <conditionalFormatting sqref="Z76:Z79">
    <cfRule type="cellIs" dxfId="3340" priority="616" operator="equal">
      <formula>"Muy Baja"</formula>
    </cfRule>
  </conditionalFormatting>
  <conditionalFormatting sqref="AB76:AB79">
    <cfRule type="cellIs" dxfId="3339" priority="617" operator="equal">
      <formula>"Catastrófico"</formula>
    </cfRule>
  </conditionalFormatting>
  <conditionalFormatting sqref="AB76:AB79">
    <cfRule type="cellIs" dxfId="3338" priority="618" operator="equal">
      <formula>"Mayor"</formula>
    </cfRule>
  </conditionalFormatting>
  <conditionalFormatting sqref="AB76:AB79">
    <cfRule type="cellIs" dxfId="3337" priority="619" operator="equal">
      <formula>"Moderado"</formula>
    </cfRule>
  </conditionalFormatting>
  <conditionalFormatting sqref="AB76:AB79">
    <cfRule type="cellIs" dxfId="3336" priority="620" operator="equal">
      <formula>"Menor"</formula>
    </cfRule>
  </conditionalFormatting>
  <conditionalFormatting sqref="AB76:AB79">
    <cfRule type="cellIs" dxfId="3335" priority="621" operator="equal">
      <formula>"Leve"</formula>
    </cfRule>
  </conditionalFormatting>
  <conditionalFormatting sqref="AD76:AD79">
    <cfRule type="cellIs" dxfId="3334" priority="622" operator="equal">
      <formula>"Extremo"</formula>
    </cfRule>
  </conditionalFormatting>
  <conditionalFormatting sqref="AD76:AD79">
    <cfRule type="cellIs" dxfId="3333" priority="623" operator="equal">
      <formula>"Alto"</formula>
    </cfRule>
  </conditionalFormatting>
  <conditionalFormatting sqref="AD76:AD79">
    <cfRule type="cellIs" dxfId="3332" priority="624" operator="equal">
      <formula>"Moderado"</formula>
    </cfRule>
  </conditionalFormatting>
  <conditionalFormatting sqref="AD76:AD79">
    <cfRule type="cellIs" dxfId="3331" priority="625" operator="equal">
      <formula>"Bajo"</formula>
    </cfRule>
  </conditionalFormatting>
  <conditionalFormatting sqref="Z80">
    <cfRule type="cellIs" dxfId="3330" priority="626" operator="equal">
      <formula>"Muy Alta"</formula>
    </cfRule>
  </conditionalFormatting>
  <conditionalFormatting sqref="Z80">
    <cfRule type="cellIs" dxfId="3329" priority="627" operator="equal">
      <formula>"Alta"</formula>
    </cfRule>
  </conditionalFormatting>
  <conditionalFormatting sqref="Z80">
    <cfRule type="cellIs" dxfId="3328" priority="628" operator="equal">
      <formula>"Media"</formula>
    </cfRule>
  </conditionalFormatting>
  <conditionalFormatting sqref="Z80">
    <cfRule type="cellIs" dxfId="3327" priority="629" operator="equal">
      <formula>"Baja"</formula>
    </cfRule>
  </conditionalFormatting>
  <conditionalFormatting sqref="Z80">
    <cfRule type="cellIs" dxfId="3326" priority="630" operator="equal">
      <formula>"Muy Baja"</formula>
    </cfRule>
  </conditionalFormatting>
  <conditionalFormatting sqref="AB80">
    <cfRule type="cellIs" dxfId="3325" priority="631" operator="equal">
      <formula>"Catastrófico"</formula>
    </cfRule>
  </conditionalFormatting>
  <conditionalFormatting sqref="AB80">
    <cfRule type="cellIs" dxfId="3324" priority="632" operator="equal">
      <formula>"Mayor"</formula>
    </cfRule>
  </conditionalFormatting>
  <conditionalFormatting sqref="AB80">
    <cfRule type="cellIs" dxfId="3323" priority="633" operator="equal">
      <formula>"Moderado"</formula>
    </cfRule>
  </conditionalFormatting>
  <conditionalFormatting sqref="AB80">
    <cfRule type="cellIs" dxfId="3322" priority="634" operator="equal">
      <formula>"Menor"</formula>
    </cfRule>
  </conditionalFormatting>
  <conditionalFormatting sqref="AB80">
    <cfRule type="cellIs" dxfId="3321" priority="635" operator="equal">
      <formula>"Leve"</formula>
    </cfRule>
  </conditionalFormatting>
  <conditionalFormatting sqref="AD80">
    <cfRule type="cellIs" dxfId="3320" priority="636" operator="equal">
      <formula>"Extremo"</formula>
    </cfRule>
  </conditionalFormatting>
  <conditionalFormatting sqref="AD80">
    <cfRule type="cellIs" dxfId="3319" priority="637" operator="equal">
      <formula>"Alto"</formula>
    </cfRule>
  </conditionalFormatting>
  <conditionalFormatting sqref="AD80">
    <cfRule type="cellIs" dxfId="3318" priority="638" operator="equal">
      <formula>"Moderado"</formula>
    </cfRule>
  </conditionalFormatting>
  <conditionalFormatting sqref="AD80">
    <cfRule type="cellIs" dxfId="3317" priority="639" operator="equal">
      <formula>"Bajo"</formula>
    </cfRule>
  </conditionalFormatting>
  <conditionalFormatting sqref="I75">
    <cfRule type="cellIs" dxfId="3316" priority="640" operator="equal">
      <formula>"Muy Alta"</formula>
    </cfRule>
  </conditionalFormatting>
  <conditionalFormatting sqref="I75">
    <cfRule type="cellIs" dxfId="3315" priority="641" operator="equal">
      <formula>"Alta"</formula>
    </cfRule>
  </conditionalFormatting>
  <conditionalFormatting sqref="I75">
    <cfRule type="cellIs" dxfId="3314" priority="642" operator="equal">
      <formula>"Media"</formula>
    </cfRule>
  </conditionalFormatting>
  <conditionalFormatting sqref="I75">
    <cfRule type="cellIs" dxfId="3313" priority="643" operator="equal">
      <formula>"Baja"</formula>
    </cfRule>
  </conditionalFormatting>
  <conditionalFormatting sqref="I75">
    <cfRule type="cellIs" dxfId="3312" priority="644" operator="equal">
      <formula>"Muy Baja"</formula>
    </cfRule>
  </conditionalFormatting>
  <conditionalFormatting sqref="M75">
    <cfRule type="cellIs" dxfId="3311" priority="645" operator="equal">
      <formula>"Catastrófico"</formula>
    </cfRule>
  </conditionalFormatting>
  <conditionalFormatting sqref="M75">
    <cfRule type="cellIs" dxfId="3310" priority="646" operator="equal">
      <formula>"Mayor"</formula>
    </cfRule>
  </conditionalFormatting>
  <conditionalFormatting sqref="M75">
    <cfRule type="cellIs" dxfId="3309" priority="647" operator="equal">
      <formula>"Moderado"</formula>
    </cfRule>
  </conditionalFormatting>
  <conditionalFormatting sqref="M75">
    <cfRule type="cellIs" dxfId="3308" priority="648" operator="equal">
      <formula>"Menor"</formula>
    </cfRule>
  </conditionalFormatting>
  <conditionalFormatting sqref="M75">
    <cfRule type="cellIs" dxfId="3307" priority="649" operator="equal">
      <formula>"Leve"</formula>
    </cfRule>
  </conditionalFormatting>
  <conditionalFormatting sqref="O81">
    <cfRule type="cellIs" dxfId="3306" priority="650" operator="equal">
      <formula>"Extremo"</formula>
    </cfRule>
  </conditionalFormatting>
  <conditionalFormatting sqref="O81">
    <cfRule type="cellIs" dxfId="3305" priority="651" operator="equal">
      <formula>"Alto"</formula>
    </cfRule>
  </conditionalFormatting>
  <conditionalFormatting sqref="O81">
    <cfRule type="cellIs" dxfId="3304" priority="652" operator="equal">
      <formula>"Moderado"</formula>
    </cfRule>
  </conditionalFormatting>
  <conditionalFormatting sqref="O81">
    <cfRule type="cellIs" dxfId="3303" priority="653" operator="equal">
      <formula>"Bajo"</formula>
    </cfRule>
  </conditionalFormatting>
  <conditionalFormatting sqref="L81:L86">
    <cfRule type="containsText" dxfId="3302" priority="654" operator="containsText" text="❌">
      <formula>NOT(ISERROR(SEARCH(("❌"),(L81))))</formula>
    </cfRule>
  </conditionalFormatting>
  <conditionalFormatting sqref="Z81">
    <cfRule type="cellIs" dxfId="3301" priority="655" operator="equal">
      <formula>"Muy Alta"</formula>
    </cfRule>
  </conditionalFormatting>
  <conditionalFormatting sqref="Z81">
    <cfRule type="cellIs" dxfId="3300" priority="656" operator="equal">
      <formula>"Alta"</formula>
    </cfRule>
  </conditionalFormatting>
  <conditionalFormatting sqref="Z81">
    <cfRule type="cellIs" dxfId="3299" priority="657" operator="equal">
      <formula>"Media"</formula>
    </cfRule>
  </conditionalFormatting>
  <conditionalFormatting sqref="Z81">
    <cfRule type="cellIs" dxfId="3298" priority="658" operator="equal">
      <formula>"Baja"</formula>
    </cfRule>
  </conditionalFormatting>
  <conditionalFormatting sqref="Z81">
    <cfRule type="cellIs" dxfId="3297" priority="659" operator="equal">
      <formula>"Muy Baja"</formula>
    </cfRule>
  </conditionalFormatting>
  <conditionalFormatting sqref="AB81">
    <cfRule type="cellIs" dxfId="3296" priority="660" operator="equal">
      <formula>"Catastrófico"</formula>
    </cfRule>
  </conditionalFormatting>
  <conditionalFormatting sqref="AB81">
    <cfRule type="cellIs" dxfId="3295" priority="661" operator="equal">
      <formula>"Mayor"</formula>
    </cfRule>
  </conditionalFormatting>
  <conditionalFormatting sqref="AB81">
    <cfRule type="cellIs" dxfId="3294" priority="662" operator="equal">
      <formula>"Moderado"</formula>
    </cfRule>
  </conditionalFormatting>
  <conditionalFormatting sqref="AB81">
    <cfRule type="cellIs" dxfId="3293" priority="663" operator="equal">
      <formula>"Menor"</formula>
    </cfRule>
  </conditionalFormatting>
  <conditionalFormatting sqref="AB81">
    <cfRule type="cellIs" dxfId="3292" priority="664" operator="equal">
      <formula>"Leve"</formula>
    </cfRule>
  </conditionalFormatting>
  <conditionalFormatting sqref="AD81">
    <cfRule type="cellIs" dxfId="3291" priority="665" operator="equal">
      <formula>"Extremo"</formula>
    </cfRule>
  </conditionalFormatting>
  <conditionalFormatting sqref="AD81">
    <cfRule type="cellIs" dxfId="3290" priority="666" operator="equal">
      <formula>"Alto"</formula>
    </cfRule>
  </conditionalFormatting>
  <conditionalFormatting sqref="AD81">
    <cfRule type="cellIs" dxfId="3289" priority="667" operator="equal">
      <formula>"Moderado"</formula>
    </cfRule>
  </conditionalFormatting>
  <conditionalFormatting sqref="AD81">
    <cfRule type="cellIs" dxfId="3288" priority="668" operator="equal">
      <formula>"Bajo"</formula>
    </cfRule>
  </conditionalFormatting>
  <conditionalFormatting sqref="Z82:Z85">
    <cfRule type="cellIs" dxfId="3287" priority="669" operator="equal">
      <formula>"Muy Alta"</formula>
    </cfRule>
  </conditionalFormatting>
  <conditionalFormatting sqref="Z82:Z85">
    <cfRule type="cellIs" dxfId="3286" priority="670" operator="equal">
      <formula>"Alta"</formula>
    </cfRule>
  </conditionalFormatting>
  <conditionalFormatting sqref="Z82:Z85">
    <cfRule type="cellIs" dxfId="3285" priority="671" operator="equal">
      <formula>"Media"</formula>
    </cfRule>
  </conditionalFormatting>
  <conditionalFormatting sqref="Z82:Z85">
    <cfRule type="cellIs" dxfId="3284" priority="672" operator="equal">
      <formula>"Baja"</formula>
    </cfRule>
  </conditionalFormatting>
  <conditionalFormatting sqref="Z82:Z85">
    <cfRule type="cellIs" dxfId="3283" priority="673" operator="equal">
      <formula>"Muy Baja"</formula>
    </cfRule>
  </conditionalFormatting>
  <conditionalFormatting sqref="AB82:AB85">
    <cfRule type="cellIs" dxfId="3282" priority="674" operator="equal">
      <formula>"Catastrófico"</formula>
    </cfRule>
  </conditionalFormatting>
  <conditionalFormatting sqref="AB82:AB85">
    <cfRule type="cellIs" dxfId="3281" priority="675" operator="equal">
      <formula>"Mayor"</formula>
    </cfRule>
  </conditionalFormatting>
  <conditionalFormatting sqref="AB82:AB85">
    <cfRule type="cellIs" dxfId="3280" priority="676" operator="equal">
      <formula>"Moderado"</formula>
    </cfRule>
  </conditionalFormatting>
  <conditionalFormatting sqref="AB82:AB85">
    <cfRule type="cellIs" dxfId="3279" priority="677" operator="equal">
      <formula>"Menor"</formula>
    </cfRule>
  </conditionalFormatting>
  <conditionalFormatting sqref="AB82:AB85">
    <cfRule type="cellIs" dxfId="3278" priority="678" operator="equal">
      <formula>"Leve"</formula>
    </cfRule>
  </conditionalFormatting>
  <conditionalFormatting sqref="AD82:AD85">
    <cfRule type="cellIs" dxfId="3277" priority="679" operator="equal">
      <formula>"Extremo"</formula>
    </cfRule>
  </conditionalFormatting>
  <conditionalFormatting sqref="AD82:AD85">
    <cfRule type="cellIs" dxfId="3276" priority="680" operator="equal">
      <formula>"Alto"</formula>
    </cfRule>
  </conditionalFormatting>
  <conditionalFormatting sqref="AD82:AD85">
    <cfRule type="cellIs" dxfId="3275" priority="681" operator="equal">
      <formula>"Moderado"</formula>
    </cfRule>
  </conditionalFormatting>
  <conditionalFormatting sqref="AD82:AD85">
    <cfRule type="cellIs" dxfId="3274" priority="682" operator="equal">
      <formula>"Bajo"</formula>
    </cfRule>
  </conditionalFormatting>
  <conditionalFormatting sqref="Z86">
    <cfRule type="cellIs" dxfId="3273" priority="683" operator="equal">
      <formula>"Muy Alta"</formula>
    </cfRule>
  </conditionalFormatting>
  <conditionalFormatting sqref="Z86">
    <cfRule type="cellIs" dxfId="3272" priority="684" operator="equal">
      <formula>"Alta"</formula>
    </cfRule>
  </conditionalFormatting>
  <conditionalFormatting sqref="Z86">
    <cfRule type="cellIs" dxfId="3271" priority="685" operator="equal">
      <formula>"Media"</formula>
    </cfRule>
  </conditionalFormatting>
  <conditionalFormatting sqref="Z86">
    <cfRule type="cellIs" dxfId="3270" priority="686" operator="equal">
      <formula>"Baja"</formula>
    </cfRule>
  </conditionalFormatting>
  <conditionalFormatting sqref="Z86">
    <cfRule type="cellIs" dxfId="3269" priority="687" operator="equal">
      <formula>"Muy Baja"</formula>
    </cfRule>
  </conditionalFormatting>
  <conditionalFormatting sqref="AB86">
    <cfRule type="cellIs" dxfId="3268" priority="688" operator="equal">
      <formula>"Catastrófico"</formula>
    </cfRule>
  </conditionalFormatting>
  <conditionalFormatting sqref="AB86">
    <cfRule type="cellIs" dxfId="3267" priority="689" operator="equal">
      <formula>"Mayor"</formula>
    </cfRule>
  </conditionalFormatting>
  <conditionalFormatting sqref="AB86">
    <cfRule type="cellIs" dxfId="3266" priority="690" operator="equal">
      <formula>"Moderado"</formula>
    </cfRule>
  </conditionalFormatting>
  <conditionalFormatting sqref="AB86">
    <cfRule type="cellIs" dxfId="3265" priority="691" operator="equal">
      <formula>"Menor"</formula>
    </cfRule>
  </conditionalFormatting>
  <conditionalFormatting sqref="AB86">
    <cfRule type="cellIs" dxfId="3264" priority="692" operator="equal">
      <formula>"Leve"</formula>
    </cfRule>
  </conditionalFormatting>
  <conditionalFormatting sqref="AD86">
    <cfRule type="cellIs" dxfId="3263" priority="693" operator="equal">
      <formula>"Extremo"</formula>
    </cfRule>
  </conditionalFormatting>
  <conditionalFormatting sqref="AD86">
    <cfRule type="cellIs" dxfId="3262" priority="694" operator="equal">
      <formula>"Alto"</formula>
    </cfRule>
  </conditionalFormatting>
  <conditionalFormatting sqref="AD86">
    <cfRule type="cellIs" dxfId="3261" priority="695" operator="equal">
      <formula>"Moderado"</formula>
    </cfRule>
  </conditionalFormatting>
  <conditionalFormatting sqref="AD86">
    <cfRule type="cellIs" dxfId="3260" priority="696" operator="equal">
      <formula>"Bajo"</formula>
    </cfRule>
  </conditionalFormatting>
  <conditionalFormatting sqref="I81">
    <cfRule type="cellIs" dxfId="3259" priority="697" operator="equal">
      <formula>"Muy Alta"</formula>
    </cfRule>
  </conditionalFormatting>
  <conditionalFormatting sqref="I81">
    <cfRule type="cellIs" dxfId="3258" priority="698" operator="equal">
      <formula>"Alta"</formula>
    </cfRule>
  </conditionalFormatting>
  <conditionalFormatting sqref="I81">
    <cfRule type="cellIs" dxfId="3257" priority="699" operator="equal">
      <formula>"Media"</formula>
    </cfRule>
  </conditionalFormatting>
  <conditionalFormatting sqref="I81">
    <cfRule type="cellIs" dxfId="3256" priority="700" operator="equal">
      <formula>"Baja"</formula>
    </cfRule>
  </conditionalFormatting>
  <conditionalFormatting sqref="I81">
    <cfRule type="cellIs" dxfId="3255" priority="701" operator="equal">
      <formula>"Muy Baja"</formula>
    </cfRule>
  </conditionalFormatting>
  <conditionalFormatting sqref="M81">
    <cfRule type="cellIs" dxfId="3254" priority="702" operator="equal">
      <formula>"Catastrófico"</formula>
    </cfRule>
  </conditionalFormatting>
  <conditionalFormatting sqref="M81">
    <cfRule type="cellIs" dxfId="3253" priority="703" operator="equal">
      <formula>"Mayor"</formula>
    </cfRule>
  </conditionalFormatting>
  <conditionalFormatting sqref="M81">
    <cfRule type="cellIs" dxfId="3252" priority="704" operator="equal">
      <formula>"Moderado"</formula>
    </cfRule>
  </conditionalFormatting>
  <conditionalFormatting sqref="M81">
    <cfRule type="cellIs" dxfId="3251" priority="705" operator="equal">
      <formula>"Menor"</formula>
    </cfRule>
  </conditionalFormatting>
  <conditionalFormatting sqref="M81">
    <cfRule type="cellIs" dxfId="3250" priority="706" operator="equal">
      <formula>"Leve"</formula>
    </cfRule>
  </conditionalFormatting>
  <conditionalFormatting sqref="O87">
    <cfRule type="cellIs" dxfId="3249" priority="707" operator="equal">
      <formula>"Extremo"</formula>
    </cfRule>
  </conditionalFormatting>
  <conditionalFormatting sqref="O87">
    <cfRule type="cellIs" dxfId="3248" priority="708" operator="equal">
      <formula>"Alto"</formula>
    </cfRule>
  </conditionalFormatting>
  <conditionalFormatting sqref="O87">
    <cfRule type="cellIs" dxfId="3247" priority="709" operator="equal">
      <formula>"Moderado"</formula>
    </cfRule>
  </conditionalFormatting>
  <conditionalFormatting sqref="O87">
    <cfRule type="cellIs" dxfId="3246" priority="710" operator="equal">
      <formula>"Bajo"</formula>
    </cfRule>
  </conditionalFormatting>
  <conditionalFormatting sqref="L87:L92">
    <cfRule type="containsText" dxfId="3245" priority="711" operator="containsText" text="❌">
      <formula>NOT(ISERROR(SEARCH(("❌"),(L87))))</formula>
    </cfRule>
  </conditionalFormatting>
  <conditionalFormatting sqref="Z87">
    <cfRule type="cellIs" dxfId="3244" priority="712" operator="equal">
      <formula>"Muy Alta"</formula>
    </cfRule>
  </conditionalFormatting>
  <conditionalFormatting sqref="Z87">
    <cfRule type="cellIs" dxfId="3243" priority="713" operator="equal">
      <formula>"Alta"</formula>
    </cfRule>
  </conditionalFormatting>
  <conditionalFormatting sqref="Z87">
    <cfRule type="cellIs" dxfId="3242" priority="714" operator="equal">
      <formula>"Media"</formula>
    </cfRule>
  </conditionalFormatting>
  <conditionalFormatting sqref="Z87">
    <cfRule type="cellIs" dxfId="3241" priority="715" operator="equal">
      <formula>"Baja"</formula>
    </cfRule>
  </conditionalFormatting>
  <conditionalFormatting sqref="Z87">
    <cfRule type="cellIs" dxfId="3240" priority="716" operator="equal">
      <formula>"Muy Baja"</formula>
    </cfRule>
  </conditionalFormatting>
  <conditionalFormatting sqref="AB87">
    <cfRule type="cellIs" dxfId="3239" priority="717" operator="equal">
      <formula>"Catastrófico"</formula>
    </cfRule>
  </conditionalFormatting>
  <conditionalFormatting sqref="AB87">
    <cfRule type="cellIs" dxfId="3238" priority="718" operator="equal">
      <formula>"Mayor"</formula>
    </cfRule>
  </conditionalFormatting>
  <conditionalFormatting sqref="AB87">
    <cfRule type="cellIs" dxfId="3237" priority="719" operator="equal">
      <formula>"Moderado"</formula>
    </cfRule>
  </conditionalFormatting>
  <conditionalFormatting sqref="AB87">
    <cfRule type="cellIs" dxfId="3236" priority="720" operator="equal">
      <formula>"Menor"</formula>
    </cfRule>
  </conditionalFormatting>
  <conditionalFormatting sqref="AB87">
    <cfRule type="cellIs" dxfId="3235" priority="721" operator="equal">
      <formula>"Leve"</formula>
    </cfRule>
  </conditionalFormatting>
  <conditionalFormatting sqref="AD87">
    <cfRule type="cellIs" dxfId="3234" priority="722" operator="equal">
      <formula>"Extremo"</formula>
    </cfRule>
  </conditionalFormatting>
  <conditionalFormatting sqref="AD87">
    <cfRule type="cellIs" dxfId="3233" priority="723" operator="equal">
      <formula>"Alto"</formula>
    </cfRule>
  </conditionalFormatting>
  <conditionalFormatting sqref="AD87">
    <cfRule type="cellIs" dxfId="3232" priority="724" operator="equal">
      <formula>"Moderado"</formula>
    </cfRule>
  </conditionalFormatting>
  <conditionalFormatting sqref="AD87">
    <cfRule type="cellIs" dxfId="3231" priority="725" operator="equal">
      <formula>"Bajo"</formula>
    </cfRule>
  </conditionalFormatting>
  <conditionalFormatting sqref="Z88:Z91">
    <cfRule type="cellIs" dxfId="3230" priority="726" operator="equal">
      <formula>"Muy Alta"</formula>
    </cfRule>
  </conditionalFormatting>
  <conditionalFormatting sqref="Z88:Z91">
    <cfRule type="cellIs" dxfId="3229" priority="727" operator="equal">
      <formula>"Alta"</formula>
    </cfRule>
  </conditionalFormatting>
  <conditionalFormatting sqref="Z88:Z91">
    <cfRule type="cellIs" dxfId="3228" priority="728" operator="equal">
      <formula>"Media"</formula>
    </cfRule>
  </conditionalFormatting>
  <conditionalFormatting sqref="Z88:Z91">
    <cfRule type="cellIs" dxfId="3227" priority="729" operator="equal">
      <formula>"Baja"</formula>
    </cfRule>
  </conditionalFormatting>
  <conditionalFormatting sqref="Z88:Z91">
    <cfRule type="cellIs" dxfId="3226" priority="730" operator="equal">
      <formula>"Muy Baja"</formula>
    </cfRule>
  </conditionalFormatting>
  <conditionalFormatting sqref="AB88:AB91">
    <cfRule type="cellIs" dxfId="3225" priority="731" operator="equal">
      <formula>"Catastrófico"</formula>
    </cfRule>
  </conditionalFormatting>
  <conditionalFormatting sqref="AB88:AB91">
    <cfRule type="cellIs" dxfId="3224" priority="732" operator="equal">
      <formula>"Mayor"</formula>
    </cfRule>
  </conditionalFormatting>
  <conditionalFormatting sqref="AB88:AB91">
    <cfRule type="cellIs" dxfId="3223" priority="733" operator="equal">
      <formula>"Moderado"</formula>
    </cfRule>
  </conditionalFormatting>
  <conditionalFormatting sqref="AB88:AB91">
    <cfRule type="cellIs" dxfId="3222" priority="734" operator="equal">
      <formula>"Menor"</formula>
    </cfRule>
  </conditionalFormatting>
  <conditionalFormatting sqref="AB88:AB91">
    <cfRule type="cellIs" dxfId="3221" priority="735" operator="equal">
      <formula>"Leve"</formula>
    </cfRule>
  </conditionalFormatting>
  <conditionalFormatting sqref="AD88:AD91">
    <cfRule type="cellIs" dxfId="3220" priority="736" operator="equal">
      <formula>"Extremo"</formula>
    </cfRule>
  </conditionalFormatting>
  <conditionalFormatting sqref="AD88:AD91">
    <cfRule type="cellIs" dxfId="3219" priority="737" operator="equal">
      <formula>"Alto"</formula>
    </cfRule>
  </conditionalFormatting>
  <conditionalFormatting sqref="AD88:AD91">
    <cfRule type="cellIs" dxfId="3218" priority="738" operator="equal">
      <formula>"Moderado"</formula>
    </cfRule>
  </conditionalFormatting>
  <conditionalFormatting sqref="AD88:AD91">
    <cfRule type="cellIs" dxfId="3217" priority="739" operator="equal">
      <formula>"Bajo"</formula>
    </cfRule>
  </conditionalFormatting>
  <conditionalFormatting sqref="Z92">
    <cfRule type="cellIs" dxfId="3216" priority="740" operator="equal">
      <formula>"Muy Alta"</formula>
    </cfRule>
  </conditionalFormatting>
  <conditionalFormatting sqref="Z92">
    <cfRule type="cellIs" dxfId="3215" priority="741" operator="equal">
      <formula>"Alta"</formula>
    </cfRule>
  </conditionalFormatting>
  <conditionalFormatting sqref="Z92">
    <cfRule type="cellIs" dxfId="3214" priority="742" operator="equal">
      <formula>"Media"</formula>
    </cfRule>
  </conditionalFormatting>
  <conditionalFormatting sqref="Z92">
    <cfRule type="cellIs" dxfId="3213" priority="743" operator="equal">
      <formula>"Baja"</formula>
    </cfRule>
  </conditionalFormatting>
  <conditionalFormatting sqref="Z92">
    <cfRule type="cellIs" dxfId="3212" priority="744" operator="equal">
      <formula>"Muy Baja"</formula>
    </cfRule>
  </conditionalFormatting>
  <conditionalFormatting sqref="AB92">
    <cfRule type="cellIs" dxfId="3211" priority="745" operator="equal">
      <formula>"Catastrófico"</formula>
    </cfRule>
  </conditionalFormatting>
  <conditionalFormatting sqref="AB92">
    <cfRule type="cellIs" dxfId="3210" priority="746" operator="equal">
      <formula>"Mayor"</formula>
    </cfRule>
  </conditionalFormatting>
  <conditionalFormatting sqref="AB92">
    <cfRule type="cellIs" dxfId="3209" priority="747" operator="equal">
      <formula>"Moderado"</formula>
    </cfRule>
  </conditionalFormatting>
  <conditionalFormatting sqref="AB92">
    <cfRule type="cellIs" dxfId="3208" priority="748" operator="equal">
      <formula>"Menor"</formula>
    </cfRule>
  </conditionalFormatting>
  <conditionalFormatting sqref="AB92">
    <cfRule type="cellIs" dxfId="3207" priority="749" operator="equal">
      <formula>"Leve"</formula>
    </cfRule>
  </conditionalFormatting>
  <conditionalFormatting sqref="AD92">
    <cfRule type="cellIs" dxfId="3206" priority="750" operator="equal">
      <formula>"Extremo"</formula>
    </cfRule>
  </conditionalFormatting>
  <conditionalFormatting sqref="AD92">
    <cfRule type="cellIs" dxfId="3205" priority="751" operator="equal">
      <formula>"Alto"</formula>
    </cfRule>
  </conditionalFormatting>
  <conditionalFormatting sqref="AD92">
    <cfRule type="cellIs" dxfId="3204" priority="752" operator="equal">
      <formula>"Moderado"</formula>
    </cfRule>
  </conditionalFormatting>
  <conditionalFormatting sqref="AD92">
    <cfRule type="cellIs" dxfId="3203" priority="753" operator="equal">
      <formula>"Bajo"</formula>
    </cfRule>
  </conditionalFormatting>
  <conditionalFormatting sqref="I87">
    <cfRule type="cellIs" dxfId="3202" priority="754" operator="equal">
      <formula>"Muy Alta"</formula>
    </cfRule>
  </conditionalFormatting>
  <conditionalFormatting sqref="I87">
    <cfRule type="cellIs" dxfId="3201" priority="755" operator="equal">
      <formula>"Alta"</formula>
    </cfRule>
  </conditionalFormatting>
  <conditionalFormatting sqref="I87">
    <cfRule type="cellIs" dxfId="3200" priority="756" operator="equal">
      <formula>"Media"</formula>
    </cfRule>
  </conditionalFormatting>
  <conditionalFormatting sqref="I87">
    <cfRule type="cellIs" dxfId="3199" priority="757" operator="equal">
      <formula>"Baja"</formula>
    </cfRule>
  </conditionalFormatting>
  <conditionalFormatting sqref="I87">
    <cfRule type="cellIs" dxfId="3198" priority="758" operator="equal">
      <formula>"Muy Baja"</formula>
    </cfRule>
  </conditionalFormatting>
  <conditionalFormatting sqref="M87">
    <cfRule type="cellIs" dxfId="3197" priority="759" operator="equal">
      <formula>"Catastrófico"</formula>
    </cfRule>
  </conditionalFormatting>
  <conditionalFormatting sqref="M87">
    <cfRule type="cellIs" dxfId="3196" priority="760" operator="equal">
      <formula>"Mayor"</formula>
    </cfRule>
  </conditionalFormatting>
  <conditionalFormatting sqref="M87">
    <cfRule type="cellIs" dxfId="3195" priority="761" operator="equal">
      <formula>"Moderado"</formula>
    </cfRule>
  </conditionalFormatting>
  <conditionalFormatting sqref="M87">
    <cfRule type="cellIs" dxfId="3194" priority="762" operator="equal">
      <formula>"Menor"</formula>
    </cfRule>
  </conditionalFormatting>
  <conditionalFormatting sqref="M87">
    <cfRule type="cellIs" dxfId="3193" priority="763" operator="equal">
      <formula>"Leve"</formula>
    </cfRule>
  </conditionalFormatting>
  <conditionalFormatting sqref="O93">
    <cfRule type="cellIs" dxfId="3192" priority="764" operator="equal">
      <formula>"Extremo"</formula>
    </cfRule>
  </conditionalFormatting>
  <conditionalFormatting sqref="O93">
    <cfRule type="cellIs" dxfId="3191" priority="765" operator="equal">
      <formula>"Alto"</formula>
    </cfRule>
  </conditionalFormatting>
  <conditionalFormatting sqref="O93">
    <cfRule type="cellIs" dxfId="3190" priority="766" operator="equal">
      <formula>"Moderado"</formula>
    </cfRule>
  </conditionalFormatting>
  <conditionalFormatting sqref="O93">
    <cfRule type="cellIs" dxfId="3189" priority="767" operator="equal">
      <formula>"Bajo"</formula>
    </cfRule>
  </conditionalFormatting>
  <conditionalFormatting sqref="L93:L98">
    <cfRule type="containsText" dxfId="3188" priority="768" operator="containsText" text="❌">
      <formula>NOT(ISERROR(SEARCH(("❌"),(L93))))</formula>
    </cfRule>
  </conditionalFormatting>
  <conditionalFormatting sqref="Z93">
    <cfRule type="cellIs" dxfId="3187" priority="769" operator="equal">
      <formula>"Muy Alta"</formula>
    </cfRule>
  </conditionalFormatting>
  <conditionalFormatting sqref="Z93">
    <cfRule type="cellIs" dxfId="3186" priority="770" operator="equal">
      <formula>"Alta"</formula>
    </cfRule>
  </conditionalFormatting>
  <conditionalFormatting sqref="Z93">
    <cfRule type="cellIs" dxfId="3185" priority="771" operator="equal">
      <formula>"Media"</formula>
    </cfRule>
  </conditionalFormatting>
  <conditionalFormatting sqref="Z93">
    <cfRule type="cellIs" dxfId="3184" priority="772" operator="equal">
      <formula>"Baja"</formula>
    </cfRule>
  </conditionalFormatting>
  <conditionalFormatting sqref="Z93">
    <cfRule type="cellIs" dxfId="3183" priority="773" operator="equal">
      <formula>"Muy Baja"</formula>
    </cfRule>
  </conditionalFormatting>
  <conditionalFormatting sqref="AB93">
    <cfRule type="cellIs" dxfId="3182" priority="774" operator="equal">
      <formula>"Catastrófico"</formula>
    </cfRule>
  </conditionalFormatting>
  <conditionalFormatting sqref="AB93">
    <cfRule type="cellIs" dxfId="3181" priority="775" operator="equal">
      <formula>"Mayor"</formula>
    </cfRule>
  </conditionalFormatting>
  <conditionalFormatting sqref="AB93">
    <cfRule type="cellIs" dxfId="3180" priority="776" operator="equal">
      <formula>"Moderado"</formula>
    </cfRule>
  </conditionalFormatting>
  <conditionalFormatting sqref="AB93">
    <cfRule type="cellIs" dxfId="3179" priority="777" operator="equal">
      <formula>"Menor"</formula>
    </cfRule>
  </conditionalFormatting>
  <conditionalFormatting sqref="AB93">
    <cfRule type="cellIs" dxfId="3178" priority="778" operator="equal">
      <formula>"Leve"</formula>
    </cfRule>
  </conditionalFormatting>
  <conditionalFormatting sqref="AD93">
    <cfRule type="cellIs" dxfId="3177" priority="779" operator="equal">
      <formula>"Extremo"</formula>
    </cfRule>
  </conditionalFormatting>
  <conditionalFormatting sqref="AD93">
    <cfRule type="cellIs" dxfId="3176" priority="780" operator="equal">
      <formula>"Alto"</formula>
    </cfRule>
  </conditionalFormatting>
  <conditionalFormatting sqref="AD93">
    <cfRule type="cellIs" dxfId="3175" priority="781" operator="equal">
      <formula>"Moderado"</formula>
    </cfRule>
  </conditionalFormatting>
  <conditionalFormatting sqref="AD93">
    <cfRule type="cellIs" dxfId="3174" priority="782" operator="equal">
      <formula>"Bajo"</formula>
    </cfRule>
  </conditionalFormatting>
  <conditionalFormatting sqref="Z94:Z97">
    <cfRule type="cellIs" dxfId="3173" priority="783" operator="equal">
      <formula>"Muy Alta"</formula>
    </cfRule>
  </conditionalFormatting>
  <conditionalFormatting sqref="Z94:Z97">
    <cfRule type="cellIs" dxfId="3172" priority="784" operator="equal">
      <formula>"Alta"</formula>
    </cfRule>
  </conditionalFormatting>
  <conditionalFormatting sqref="Z94:Z97">
    <cfRule type="cellIs" dxfId="3171" priority="785" operator="equal">
      <formula>"Media"</formula>
    </cfRule>
  </conditionalFormatting>
  <conditionalFormatting sqref="Z94:Z97">
    <cfRule type="cellIs" dxfId="3170" priority="786" operator="equal">
      <formula>"Baja"</formula>
    </cfRule>
  </conditionalFormatting>
  <conditionalFormatting sqref="Z94:Z97">
    <cfRule type="cellIs" dxfId="3169" priority="787" operator="equal">
      <formula>"Muy Baja"</formula>
    </cfRule>
  </conditionalFormatting>
  <conditionalFormatting sqref="AB94:AB97">
    <cfRule type="cellIs" dxfId="3168" priority="788" operator="equal">
      <formula>"Catastrófico"</formula>
    </cfRule>
  </conditionalFormatting>
  <conditionalFormatting sqref="AB94:AB97">
    <cfRule type="cellIs" dxfId="3167" priority="789" operator="equal">
      <formula>"Mayor"</formula>
    </cfRule>
  </conditionalFormatting>
  <conditionalFormatting sqref="AB94:AB97">
    <cfRule type="cellIs" dxfId="3166" priority="790" operator="equal">
      <formula>"Moderado"</formula>
    </cfRule>
  </conditionalFormatting>
  <conditionalFormatting sqref="AB94:AB97">
    <cfRule type="cellIs" dxfId="3165" priority="791" operator="equal">
      <formula>"Menor"</formula>
    </cfRule>
  </conditionalFormatting>
  <conditionalFormatting sqref="AB94:AB97">
    <cfRule type="cellIs" dxfId="3164" priority="792" operator="equal">
      <formula>"Leve"</formula>
    </cfRule>
  </conditionalFormatting>
  <conditionalFormatting sqref="AD94:AD97">
    <cfRule type="cellIs" dxfId="3163" priority="793" operator="equal">
      <formula>"Extremo"</formula>
    </cfRule>
  </conditionalFormatting>
  <conditionalFormatting sqref="AD94:AD97">
    <cfRule type="cellIs" dxfId="3162" priority="794" operator="equal">
      <formula>"Alto"</formula>
    </cfRule>
  </conditionalFormatting>
  <conditionalFormatting sqref="AD94:AD97">
    <cfRule type="cellIs" dxfId="3161" priority="795" operator="equal">
      <formula>"Moderado"</formula>
    </cfRule>
  </conditionalFormatting>
  <conditionalFormatting sqref="AD94:AD97">
    <cfRule type="cellIs" dxfId="3160" priority="796" operator="equal">
      <formula>"Bajo"</formula>
    </cfRule>
  </conditionalFormatting>
  <conditionalFormatting sqref="Z98">
    <cfRule type="cellIs" dxfId="3159" priority="797" operator="equal">
      <formula>"Muy Alta"</formula>
    </cfRule>
  </conditionalFormatting>
  <conditionalFormatting sqref="Z98">
    <cfRule type="cellIs" dxfId="3158" priority="798" operator="equal">
      <formula>"Alta"</formula>
    </cfRule>
  </conditionalFormatting>
  <conditionalFormatting sqref="Z98">
    <cfRule type="cellIs" dxfId="3157" priority="799" operator="equal">
      <formula>"Media"</formula>
    </cfRule>
  </conditionalFormatting>
  <conditionalFormatting sqref="Z98">
    <cfRule type="cellIs" dxfId="3156" priority="800" operator="equal">
      <formula>"Baja"</formula>
    </cfRule>
  </conditionalFormatting>
  <conditionalFormatting sqref="Z98">
    <cfRule type="cellIs" dxfId="3155" priority="801" operator="equal">
      <formula>"Muy Baja"</formula>
    </cfRule>
  </conditionalFormatting>
  <conditionalFormatting sqref="AB98">
    <cfRule type="cellIs" dxfId="3154" priority="802" operator="equal">
      <formula>"Catastrófico"</formula>
    </cfRule>
  </conditionalFormatting>
  <conditionalFormatting sqref="AB98">
    <cfRule type="cellIs" dxfId="3153" priority="803" operator="equal">
      <formula>"Mayor"</formula>
    </cfRule>
  </conditionalFormatting>
  <conditionalFormatting sqref="AB98">
    <cfRule type="cellIs" dxfId="3152" priority="804" operator="equal">
      <formula>"Moderado"</formula>
    </cfRule>
  </conditionalFormatting>
  <conditionalFormatting sqref="AB98">
    <cfRule type="cellIs" dxfId="3151" priority="805" operator="equal">
      <formula>"Menor"</formula>
    </cfRule>
  </conditionalFormatting>
  <conditionalFormatting sqref="AB98">
    <cfRule type="cellIs" dxfId="3150" priority="806" operator="equal">
      <formula>"Leve"</formula>
    </cfRule>
  </conditionalFormatting>
  <conditionalFormatting sqref="AD98">
    <cfRule type="cellIs" dxfId="3149" priority="807" operator="equal">
      <formula>"Extremo"</formula>
    </cfRule>
  </conditionalFormatting>
  <conditionalFormatting sqref="AD98">
    <cfRule type="cellIs" dxfId="3148" priority="808" operator="equal">
      <formula>"Alto"</formula>
    </cfRule>
  </conditionalFormatting>
  <conditionalFormatting sqref="AD98">
    <cfRule type="cellIs" dxfId="3147" priority="809" operator="equal">
      <formula>"Moderado"</formula>
    </cfRule>
  </conditionalFormatting>
  <conditionalFormatting sqref="AD98">
    <cfRule type="cellIs" dxfId="3146" priority="810" operator="equal">
      <formula>"Bajo"</formula>
    </cfRule>
  </conditionalFormatting>
  <conditionalFormatting sqref="I93">
    <cfRule type="cellIs" dxfId="3145" priority="811" operator="equal">
      <formula>"Muy Alta"</formula>
    </cfRule>
  </conditionalFormatting>
  <conditionalFormatting sqref="I93">
    <cfRule type="cellIs" dxfId="3144" priority="812" operator="equal">
      <formula>"Alta"</formula>
    </cfRule>
  </conditionalFormatting>
  <conditionalFormatting sqref="I93">
    <cfRule type="cellIs" dxfId="3143" priority="813" operator="equal">
      <formula>"Media"</formula>
    </cfRule>
  </conditionalFormatting>
  <conditionalFormatting sqref="I93">
    <cfRule type="cellIs" dxfId="3142" priority="814" operator="equal">
      <formula>"Baja"</formula>
    </cfRule>
  </conditionalFormatting>
  <conditionalFormatting sqref="I93">
    <cfRule type="cellIs" dxfId="3141" priority="815" operator="equal">
      <formula>"Muy Baja"</formula>
    </cfRule>
  </conditionalFormatting>
  <conditionalFormatting sqref="M93">
    <cfRule type="cellIs" dxfId="3140" priority="816" operator="equal">
      <formula>"Catastrófico"</formula>
    </cfRule>
  </conditionalFormatting>
  <conditionalFormatting sqref="M93">
    <cfRule type="cellIs" dxfId="3139" priority="817" operator="equal">
      <formula>"Mayor"</formula>
    </cfRule>
  </conditionalFormatting>
  <conditionalFormatting sqref="M93">
    <cfRule type="cellIs" dxfId="3138" priority="818" operator="equal">
      <formula>"Moderado"</formula>
    </cfRule>
  </conditionalFormatting>
  <conditionalFormatting sqref="M93">
    <cfRule type="cellIs" dxfId="3137" priority="819" operator="equal">
      <formula>"Menor"</formula>
    </cfRule>
  </conditionalFormatting>
  <conditionalFormatting sqref="M93">
    <cfRule type="cellIs" dxfId="3136" priority="820" operator="equal">
      <formula>"Leve"</formula>
    </cfRule>
  </conditionalFormatting>
  <conditionalFormatting sqref="O99">
    <cfRule type="cellIs" dxfId="3135" priority="821" operator="equal">
      <formula>"Extremo"</formula>
    </cfRule>
  </conditionalFormatting>
  <conditionalFormatting sqref="O99">
    <cfRule type="cellIs" dxfId="3134" priority="822" operator="equal">
      <formula>"Alto"</formula>
    </cfRule>
  </conditionalFormatting>
  <conditionalFormatting sqref="O99">
    <cfRule type="cellIs" dxfId="3133" priority="823" operator="equal">
      <formula>"Moderado"</formula>
    </cfRule>
  </conditionalFormatting>
  <conditionalFormatting sqref="O99">
    <cfRule type="cellIs" dxfId="3132" priority="824" operator="equal">
      <formula>"Bajo"</formula>
    </cfRule>
  </conditionalFormatting>
  <conditionalFormatting sqref="L99:L104">
    <cfRule type="containsText" dxfId="3131" priority="825" operator="containsText" text="❌">
      <formula>NOT(ISERROR(SEARCH(("❌"),(L99))))</formula>
    </cfRule>
  </conditionalFormatting>
  <conditionalFormatting sqref="Z99">
    <cfRule type="cellIs" dxfId="3130" priority="826" operator="equal">
      <formula>"Muy Alta"</formula>
    </cfRule>
  </conditionalFormatting>
  <conditionalFormatting sqref="Z99">
    <cfRule type="cellIs" dxfId="3129" priority="827" operator="equal">
      <formula>"Alta"</formula>
    </cfRule>
  </conditionalFormatting>
  <conditionalFormatting sqref="Z99">
    <cfRule type="cellIs" dxfId="3128" priority="828" operator="equal">
      <formula>"Media"</formula>
    </cfRule>
  </conditionalFormatting>
  <conditionalFormatting sqref="Z99">
    <cfRule type="cellIs" dxfId="3127" priority="829" operator="equal">
      <formula>"Baja"</formula>
    </cfRule>
  </conditionalFormatting>
  <conditionalFormatting sqref="Z99">
    <cfRule type="cellIs" dxfId="3126" priority="830" operator="equal">
      <formula>"Muy Baja"</formula>
    </cfRule>
  </conditionalFormatting>
  <conditionalFormatting sqref="AB99">
    <cfRule type="cellIs" dxfId="3125" priority="831" operator="equal">
      <formula>"Catastrófico"</formula>
    </cfRule>
  </conditionalFormatting>
  <conditionalFormatting sqref="AB99">
    <cfRule type="cellIs" dxfId="3124" priority="832" operator="equal">
      <formula>"Mayor"</formula>
    </cfRule>
  </conditionalFormatting>
  <conditionalFormatting sqref="AB99">
    <cfRule type="cellIs" dxfId="3123" priority="833" operator="equal">
      <formula>"Moderado"</formula>
    </cfRule>
  </conditionalFormatting>
  <conditionalFormatting sqref="AB99">
    <cfRule type="cellIs" dxfId="3122" priority="834" operator="equal">
      <formula>"Menor"</formula>
    </cfRule>
  </conditionalFormatting>
  <conditionalFormatting sqref="AB99">
    <cfRule type="cellIs" dxfId="3121" priority="835" operator="equal">
      <formula>"Leve"</formula>
    </cfRule>
  </conditionalFormatting>
  <conditionalFormatting sqref="AD99">
    <cfRule type="cellIs" dxfId="3120" priority="836" operator="equal">
      <formula>"Extremo"</formula>
    </cfRule>
  </conditionalFormatting>
  <conditionalFormatting sqref="AD99">
    <cfRule type="cellIs" dxfId="3119" priority="837" operator="equal">
      <formula>"Alto"</formula>
    </cfRule>
  </conditionalFormatting>
  <conditionalFormatting sqref="AD99">
    <cfRule type="cellIs" dxfId="3118" priority="838" operator="equal">
      <formula>"Moderado"</formula>
    </cfRule>
  </conditionalFormatting>
  <conditionalFormatting sqref="AD99">
    <cfRule type="cellIs" dxfId="3117" priority="839" operator="equal">
      <formula>"Bajo"</formula>
    </cfRule>
  </conditionalFormatting>
  <conditionalFormatting sqref="Z100:Z103">
    <cfRule type="cellIs" dxfId="3116" priority="840" operator="equal">
      <formula>"Muy Alta"</formula>
    </cfRule>
  </conditionalFormatting>
  <conditionalFormatting sqref="Z100:Z103">
    <cfRule type="cellIs" dxfId="3115" priority="841" operator="equal">
      <formula>"Alta"</formula>
    </cfRule>
  </conditionalFormatting>
  <conditionalFormatting sqref="Z100:Z103">
    <cfRule type="cellIs" dxfId="3114" priority="842" operator="equal">
      <formula>"Media"</formula>
    </cfRule>
  </conditionalFormatting>
  <conditionalFormatting sqref="Z100:Z103">
    <cfRule type="cellIs" dxfId="3113" priority="843" operator="equal">
      <formula>"Baja"</formula>
    </cfRule>
  </conditionalFormatting>
  <conditionalFormatting sqref="Z100:Z103">
    <cfRule type="cellIs" dxfId="3112" priority="844" operator="equal">
      <formula>"Muy Baja"</formula>
    </cfRule>
  </conditionalFormatting>
  <conditionalFormatting sqref="AB100:AB103">
    <cfRule type="cellIs" dxfId="3111" priority="845" operator="equal">
      <formula>"Catastrófico"</formula>
    </cfRule>
  </conditionalFormatting>
  <conditionalFormatting sqref="AB100:AB103">
    <cfRule type="cellIs" dxfId="3110" priority="846" operator="equal">
      <formula>"Mayor"</formula>
    </cfRule>
  </conditionalFormatting>
  <conditionalFormatting sqref="AB100:AB103">
    <cfRule type="cellIs" dxfId="3109" priority="847" operator="equal">
      <formula>"Moderado"</formula>
    </cfRule>
  </conditionalFormatting>
  <conditionalFormatting sqref="AB100:AB103">
    <cfRule type="cellIs" dxfId="3108" priority="848" operator="equal">
      <formula>"Menor"</formula>
    </cfRule>
  </conditionalFormatting>
  <conditionalFormatting sqref="AB100:AB103">
    <cfRule type="cellIs" dxfId="3107" priority="849" operator="equal">
      <formula>"Leve"</formula>
    </cfRule>
  </conditionalFormatting>
  <conditionalFormatting sqref="AD100:AD103">
    <cfRule type="cellIs" dxfId="3106" priority="850" operator="equal">
      <formula>"Extremo"</formula>
    </cfRule>
  </conditionalFormatting>
  <conditionalFormatting sqref="AD100:AD103">
    <cfRule type="cellIs" dxfId="3105" priority="851" operator="equal">
      <formula>"Alto"</formula>
    </cfRule>
  </conditionalFormatting>
  <conditionalFormatting sqref="AD100:AD103">
    <cfRule type="cellIs" dxfId="3104" priority="852" operator="equal">
      <formula>"Moderado"</formula>
    </cfRule>
  </conditionalFormatting>
  <conditionalFormatting sqref="AD100:AD103">
    <cfRule type="cellIs" dxfId="3103" priority="853" operator="equal">
      <formula>"Bajo"</formula>
    </cfRule>
  </conditionalFormatting>
  <conditionalFormatting sqref="Z104">
    <cfRule type="cellIs" dxfId="3102" priority="854" operator="equal">
      <formula>"Muy Alta"</formula>
    </cfRule>
  </conditionalFormatting>
  <conditionalFormatting sqref="Z104">
    <cfRule type="cellIs" dxfId="3101" priority="855" operator="equal">
      <formula>"Alta"</formula>
    </cfRule>
  </conditionalFormatting>
  <conditionalFormatting sqref="Z104">
    <cfRule type="cellIs" dxfId="3100" priority="856" operator="equal">
      <formula>"Media"</formula>
    </cfRule>
  </conditionalFormatting>
  <conditionalFormatting sqref="Z104">
    <cfRule type="cellIs" dxfId="3099" priority="857" operator="equal">
      <formula>"Baja"</formula>
    </cfRule>
  </conditionalFormatting>
  <conditionalFormatting sqref="Z104">
    <cfRule type="cellIs" dxfId="3098" priority="858" operator="equal">
      <formula>"Muy Baja"</formula>
    </cfRule>
  </conditionalFormatting>
  <conditionalFormatting sqref="AB104">
    <cfRule type="cellIs" dxfId="3097" priority="859" operator="equal">
      <formula>"Catastrófico"</formula>
    </cfRule>
  </conditionalFormatting>
  <conditionalFormatting sqref="AB104">
    <cfRule type="cellIs" dxfId="3096" priority="860" operator="equal">
      <formula>"Mayor"</formula>
    </cfRule>
  </conditionalFormatting>
  <conditionalFormatting sqref="AB104">
    <cfRule type="cellIs" dxfId="3095" priority="861" operator="equal">
      <formula>"Moderado"</formula>
    </cfRule>
  </conditionalFormatting>
  <conditionalFormatting sqref="AB104">
    <cfRule type="cellIs" dxfId="3094" priority="862" operator="equal">
      <formula>"Menor"</formula>
    </cfRule>
  </conditionalFormatting>
  <conditionalFormatting sqref="AB104">
    <cfRule type="cellIs" dxfId="3093" priority="863" operator="equal">
      <formula>"Leve"</formula>
    </cfRule>
  </conditionalFormatting>
  <conditionalFormatting sqref="AD104">
    <cfRule type="cellIs" dxfId="3092" priority="864" operator="equal">
      <formula>"Extremo"</formula>
    </cfRule>
  </conditionalFormatting>
  <conditionalFormatting sqref="AD104">
    <cfRule type="cellIs" dxfId="3091" priority="865" operator="equal">
      <formula>"Alto"</formula>
    </cfRule>
  </conditionalFormatting>
  <conditionalFormatting sqref="AD104">
    <cfRule type="cellIs" dxfId="3090" priority="866" operator="equal">
      <formula>"Moderado"</formula>
    </cfRule>
  </conditionalFormatting>
  <conditionalFormatting sqref="AD104">
    <cfRule type="cellIs" dxfId="3089" priority="867" operator="equal">
      <formula>"Bajo"</formula>
    </cfRule>
  </conditionalFormatting>
  <conditionalFormatting sqref="I99">
    <cfRule type="cellIs" dxfId="3088" priority="868" operator="equal">
      <formula>"Muy Alta"</formula>
    </cfRule>
  </conditionalFormatting>
  <conditionalFormatting sqref="I99">
    <cfRule type="cellIs" dxfId="3087" priority="869" operator="equal">
      <formula>"Alta"</formula>
    </cfRule>
  </conditionalFormatting>
  <conditionalFormatting sqref="I99">
    <cfRule type="cellIs" dxfId="3086" priority="870" operator="equal">
      <formula>"Media"</formula>
    </cfRule>
  </conditionalFormatting>
  <conditionalFormatting sqref="I99">
    <cfRule type="cellIs" dxfId="3085" priority="871" operator="equal">
      <formula>"Baja"</formula>
    </cfRule>
  </conditionalFormatting>
  <conditionalFormatting sqref="I99">
    <cfRule type="cellIs" dxfId="3084" priority="872" operator="equal">
      <formula>"Muy Baja"</formula>
    </cfRule>
  </conditionalFormatting>
  <conditionalFormatting sqref="M99">
    <cfRule type="cellIs" dxfId="3083" priority="873" operator="equal">
      <formula>"Catastrófico"</formula>
    </cfRule>
  </conditionalFormatting>
  <conditionalFormatting sqref="M99">
    <cfRule type="cellIs" dxfId="3082" priority="874" operator="equal">
      <formula>"Mayor"</formula>
    </cfRule>
  </conditionalFormatting>
  <conditionalFormatting sqref="M99">
    <cfRule type="cellIs" dxfId="3081" priority="875" operator="equal">
      <formula>"Moderado"</formula>
    </cfRule>
  </conditionalFormatting>
  <conditionalFormatting sqref="M99">
    <cfRule type="cellIs" dxfId="3080" priority="876" operator="equal">
      <formula>"Menor"</formula>
    </cfRule>
  </conditionalFormatting>
  <conditionalFormatting sqref="M99">
    <cfRule type="cellIs" dxfId="3079" priority="877" operator="equal">
      <formula>"Leve"</formula>
    </cfRule>
  </conditionalFormatting>
  <conditionalFormatting sqref="O105">
    <cfRule type="cellIs" dxfId="3078" priority="878" operator="equal">
      <formula>"Extremo"</formula>
    </cfRule>
  </conditionalFormatting>
  <conditionalFormatting sqref="O105">
    <cfRule type="cellIs" dxfId="3077" priority="879" operator="equal">
      <formula>"Alto"</formula>
    </cfRule>
  </conditionalFormatting>
  <conditionalFormatting sqref="O105">
    <cfRule type="cellIs" dxfId="3076" priority="880" operator="equal">
      <formula>"Moderado"</formula>
    </cfRule>
  </conditionalFormatting>
  <conditionalFormatting sqref="O105">
    <cfRule type="cellIs" dxfId="3075" priority="881" operator="equal">
      <formula>"Bajo"</formula>
    </cfRule>
  </conditionalFormatting>
  <conditionalFormatting sqref="L105:L110">
    <cfRule type="containsText" dxfId="3074" priority="882" operator="containsText" text="❌">
      <formula>NOT(ISERROR(SEARCH(("❌"),(L105))))</formula>
    </cfRule>
  </conditionalFormatting>
  <conditionalFormatting sqref="Z105">
    <cfRule type="cellIs" dxfId="3073" priority="883" operator="equal">
      <formula>"Muy Alta"</formula>
    </cfRule>
  </conditionalFormatting>
  <conditionalFormatting sqref="Z105">
    <cfRule type="cellIs" dxfId="3072" priority="884" operator="equal">
      <formula>"Alta"</formula>
    </cfRule>
  </conditionalFormatting>
  <conditionalFormatting sqref="Z105">
    <cfRule type="cellIs" dxfId="3071" priority="885" operator="equal">
      <formula>"Media"</formula>
    </cfRule>
  </conditionalFormatting>
  <conditionalFormatting sqref="Z105">
    <cfRule type="cellIs" dxfId="3070" priority="886" operator="equal">
      <formula>"Baja"</formula>
    </cfRule>
  </conditionalFormatting>
  <conditionalFormatting sqref="Z105">
    <cfRule type="cellIs" dxfId="3069" priority="887" operator="equal">
      <formula>"Muy Baja"</formula>
    </cfRule>
  </conditionalFormatting>
  <conditionalFormatting sqref="AB105">
    <cfRule type="cellIs" dxfId="3068" priority="888" operator="equal">
      <formula>"Catastrófico"</formula>
    </cfRule>
  </conditionalFormatting>
  <conditionalFormatting sqref="AB105">
    <cfRule type="cellIs" dxfId="3067" priority="889" operator="equal">
      <formula>"Mayor"</formula>
    </cfRule>
  </conditionalFormatting>
  <conditionalFormatting sqref="AB105">
    <cfRule type="cellIs" dxfId="3066" priority="890" operator="equal">
      <formula>"Moderado"</formula>
    </cfRule>
  </conditionalFormatting>
  <conditionalFormatting sqref="AB105">
    <cfRule type="cellIs" dxfId="3065" priority="891" operator="equal">
      <formula>"Menor"</formula>
    </cfRule>
  </conditionalFormatting>
  <conditionalFormatting sqref="AB105">
    <cfRule type="cellIs" dxfId="3064" priority="892" operator="equal">
      <formula>"Leve"</formula>
    </cfRule>
  </conditionalFormatting>
  <conditionalFormatting sqref="AD105">
    <cfRule type="cellIs" dxfId="3063" priority="893" operator="equal">
      <formula>"Extremo"</formula>
    </cfRule>
  </conditionalFormatting>
  <conditionalFormatting sqref="AD105">
    <cfRule type="cellIs" dxfId="3062" priority="894" operator="equal">
      <formula>"Alto"</formula>
    </cfRule>
  </conditionalFormatting>
  <conditionalFormatting sqref="AD105">
    <cfRule type="cellIs" dxfId="3061" priority="895" operator="equal">
      <formula>"Moderado"</formula>
    </cfRule>
  </conditionalFormatting>
  <conditionalFormatting sqref="AD105">
    <cfRule type="cellIs" dxfId="3060" priority="896" operator="equal">
      <formula>"Bajo"</formula>
    </cfRule>
  </conditionalFormatting>
  <conditionalFormatting sqref="Z106:Z109">
    <cfRule type="cellIs" dxfId="3059" priority="897" operator="equal">
      <formula>"Muy Alta"</formula>
    </cfRule>
  </conditionalFormatting>
  <conditionalFormatting sqref="Z106:Z109">
    <cfRule type="cellIs" dxfId="3058" priority="898" operator="equal">
      <formula>"Alta"</formula>
    </cfRule>
  </conditionalFormatting>
  <conditionalFormatting sqref="Z106:Z109">
    <cfRule type="cellIs" dxfId="3057" priority="899" operator="equal">
      <formula>"Media"</formula>
    </cfRule>
  </conditionalFormatting>
  <conditionalFormatting sqref="Z106:Z109">
    <cfRule type="cellIs" dxfId="3056" priority="900" operator="equal">
      <formula>"Baja"</formula>
    </cfRule>
  </conditionalFormatting>
  <conditionalFormatting sqref="Z106:Z109">
    <cfRule type="cellIs" dxfId="3055" priority="901" operator="equal">
      <formula>"Muy Baja"</formula>
    </cfRule>
  </conditionalFormatting>
  <conditionalFormatting sqref="AB106:AB109">
    <cfRule type="cellIs" dxfId="3054" priority="902" operator="equal">
      <formula>"Catastrófico"</formula>
    </cfRule>
  </conditionalFormatting>
  <conditionalFormatting sqref="AB106:AB109">
    <cfRule type="cellIs" dxfId="3053" priority="903" operator="equal">
      <formula>"Mayor"</formula>
    </cfRule>
  </conditionalFormatting>
  <conditionalFormatting sqref="AB106:AB109">
    <cfRule type="cellIs" dxfId="3052" priority="904" operator="equal">
      <formula>"Moderado"</formula>
    </cfRule>
  </conditionalFormatting>
  <conditionalFormatting sqref="AB106:AB109">
    <cfRule type="cellIs" dxfId="3051" priority="905" operator="equal">
      <formula>"Menor"</formula>
    </cfRule>
  </conditionalFormatting>
  <conditionalFormatting sqref="AB106:AB109">
    <cfRule type="cellIs" dxfId="3050" priority="906" operator="equal">
      <formula>"Leve"</formula>
    </cfRule>
  </conditionalFormatting>
  <conditionalFormatting sqref="AD106:AD109">
    <cfRule type="cellIs" dxfId="3049" priority="907" operator="equal">
      <formula>"Extremo"</formula>
    </cfRule>
  </conditionalFormatting>
  <conditionalFormatting sqref="AD106:AD109">
    <cfRule type="cellIs" dxfId="3048" priority="908" operator="equal">
      <formula>"Alto"</formula>
    </cfRule>
  </conditionalFormatting>
  <conditionalFormatting sqref="AD106:AD109">
    <cfRule type="cellIs" dxfId="3047" priority="909" operator="equal">
      <formula>"Moderado"</formula>
    </cfRule>
  </conditionalFormatting>
  <conditionalFormatting sqref="AD106:AD109">
    <cfRule type="cellIs" dxfId="3046" priority="910" operator="equal">
      <formula>"Bajo"</formula>
    </cfRule>
  </conditionalFormatting>
  <conditionalFormatting sqref="Z110">
    <cfRule type="cellIs" dxfId="3045" priority="911" operator="equal">
      <formula>"Muy Alta"</formula>
    </cfRule>
  </conditionalFormatting>
  <conditionalFormatting sqref="Z110">
    <cfRule type="cellIs" dxfId="3044" priority="912" operator="equal">
      <formula>"Alta"</formula>
    </cfRule>
  </conditionalFormatting>
  <conditionalFormatting sqref="Z110">
    <cfRule type="cellIs" dxfId="3043" priority="913" operator="equal">
      <formula>"Media"</formula>
    </cfRule>
  </conditionalFormatting>
  <conditionalFormatting sqref="Z110">
    <cfRule type="cellIs" dxfId="3042" priority="914" operator="equal">
      <formula>"Baja"</formula>
    </cfRule>
  </conditionalFormatting>
  <conditionalFormatting sqref="Z110">
    <cfRule type="cellIs" dxfId="3041" priority="915" operator="equal">
      <formula>"Muy Baja"</formula>
    </cfRule>
  </conditionalFormatting>
  <conditionalFormatting sqref="AB110">
    <cfRule type="cellIs" dxfId="3040" priority="916" operator="equal">
      <formula>"Catastrófico"</formula>
    </cfRule>
  </conditionalFormatting>
  <conditionalFormatting sqref="AB110">
    <cfRule type="cellIs" dxfId="3039" priority="917" operator="equal">
      <formula>"Mayor"</formula>
    </cfRule>
  </conditionalFormatting>
  <conditionalFormatting sqref="AB110">
    <cfRule type="cellIs" dxfId="3038" priority="918" operator="equal">
      <formula>"Moderado"</formula>
    </cfRule>
  </conditionalFormatting>
  <conditionalFormatting sqref="AB110">
    <cfRule type="cellIs" dxfId="3037" priority="919" operator="equal">
      <formula>"Menor"</formula>
    </cfRule>
  </conditionalFormatting>
  <conditionalFormatting sqref="AB110">
    <cfRule type="cellIs" dxfId="3036" priority="920" operator="equal">
      <formula>"Leve"</formula>
    </cfRule>
  </conditionalFormatting>
  <conditionalFormatting sqref="AD110">
    <cfRule type="cellIs" dxfId="3035" priority="921" operator="equal">
      <formula>"Extremo"</formula>
    </cfRule>
  </conditionalFormatting>
  <conditionalFormatting sqref="AD110">
    <cfRule type="cellIs" dxfId="3034" priority="922" operator="equal">
      <formula>"Alto"</formula>
    </cfRule>
  </conditionalFormatting>
  <conditionalFormatting sqref="AD110">
    <cfRule type="cellIs" dxfId="3033" priority="923" operator="equal">
      <formula>"Moderado"</formula>
    </cfRule>
  </conditionalFormatting>
  <conditionalFormatting sqref="AD110">
    <cfRule type="cellIs" dxfId="3032" priority="924" operator="equal">
      <formula>"Bajo"</formula>
    </cfRule>
  </conditionalFormatting>
  <conditionalFormatting sqref="I105">
    <cfRule type="cellIs" dxfId="3031" priority="925" operator="equal">
      <formula>"Muy Alta"</formula>
    </cfRule>
  </conditionalFormatting>
  <conditionalFormatting sqref="I105">
    <cfRule type="cellIs" dxfId="3030" priority="926" operator="equal">
      <formula>"Alta"</formula>
    </cfRule>
  </conditionalFormatting>
  <conditionalFormatting sqref="I105">
    <cfRule type="cellIs" dxfId="3029" priority="927" operator="equal">
      <formula>"Media"</formula>
    </cfRule>
  </conditionalFormatting>
  <conditionalFormatting sqref="I105">
    <cfRule type="cellIs" dxfId="3028" priority="928" operator="equal">
      <formula>"Baja"</formula>
    </cfRule>
  </conditionalFormatting>
  <conditionalFormatting sqref="I105">
    <cfRule type="cellIs" dxfId="3027" priority="929" operator="equal">
      <formula>"Muy Baja"</formula>
    </cfRule>
  </conditionalFormatting>
  <conditionalFormatting sqref="M105">
    <cfRule type="cellIs" dxfId="3026" priority="930" operator="equal">
      <formula>"Catastrófico"</formula>
    </cfRule>
  </conditionalFormatting>
  <conditionalFormatting sqref="M105">
    <cfRule type="cellIs" dxfId="3025" priority="931" operator="equal">
      <formula>"Mayor"</formula>
    </cfRule>
  </conditionalFormatting>
  <conditionalFormatting sqref="M105">
    <cfRule type="cellIs" dxfId="3024" priority="932" operator="equal">
      <formula>"Moderado"</formula>
    </cfRule>
  </conditionalFormatting>
  <conditionalFormatting sqref="M105">
    <cfRule type="cellIs" dxfId="3023" priority="933" operator="equal">
      <formula>"Menor"</formula>
    </cfRule>
  </conditionalFormatting>
  <conditionalFormatting sqref="M105">
    <cfRule type="cellIs" dxfId="3022" priority="934" operator="equal">
      <formula>"Leve"</formula>
    </cfRule>
  </conditionalFormatting>
  <conditionalFormatting sqref="O111">
    <cfRule type="cellIs" dxfId="3021" priority="935" operator="equal">
      <formula>"Extremo"</formula>
    </cfRule>
  </conditionalFormatting>
  <conditionalFormatting sqref="O111">
    <cfRule type="cellIs" dxfId="3020" priority="936" operator="equal">
      <formula>"Alto"</formula>
    </cfRule>
  </conditionalFormatting>
  <conditionalFormatting sqref="O111">
    <cfRule type="cellIs" dxfId="3019" priority="937" operator="equal">
      <formula>"Moderado"</formula>
    </cfRule>
  </conditionalFormatting>
  <conditionalFormatting sqref="O111">
    <cfRule type="cellIs" dxfId="3018" priority="938" operator="equal">
      <formula>"Bajo"</formula>
    </cfRule>
  </conditionalFormatting>
  <conditionalFormatting sqref="L111:L116">
    <cfRule type="containsText" dxfId="3017" priority="939" operator="containsText" text="❌">
      <formula>NOT(ISERROR(SEARCH(("❌"),(L111))))</formula>
    </cfRule>
  </conditionalFormatting>
  <conditionalFormatting sqref="Z111">
    <cfRule type="cellIs" dxfId="3016" priority="940" operator="equal">
      <formula>"Muy Alta"</formula>
    </cfRule>
  </conditionalFormatting>
  <conditionalFormatting sqref="Z111">
    <cfRule type="cellIs" dxfId="3015" priority="941" operator="equal">
      <formula>"Alta"</formula>
    </cfRule>
  </conditionalFormatting>
  <conditionalFormatting sqref="Z111">
    <cfRule type="cellIs" dxfId="3014" priority="942" operator="equal">
      <formula>"Media"</formula>
    </cfRule>
  </conditionalFormatting>
  <conditionalFormatting sqref="Z111">
    <cfRule type="cellIs" dxfId="3013" priority="943" operator="equal">
      <formula>"Baja"</formula>
    </cfRule>
  </conditionalFormatting>
  <conditionalFormatting sqref="Z111">
    <cfRule type="cellIs" dxfId="3012" priority="944" operator="equal">
      <formula>"Muy Baja"</formula>
    </cfRule>
  </conditionalFormatting>
  <conditionalFormatting sqref="AB111">
    <cfRule type="cellIs" dxfId="3011" priority="945" operator="equal">
      <formula>"Catastrófico"</formula>
    </cfRule>
  </conditionalFormatting>
  <conditionalFormatting sqref="AB111">
    <cfRule type="cellIs" dxfId="3010" priority="946" operator="equal">
      <formula>"Mayor"</formula>
    </cfRule>
  </conditionalFormatting>
  <conditionalFormatting sqref="AB111">
    <cfRule type="cellIs" dxfId="3009" priority="947" operator="equal">
      <formula>"Moderado"</formula>
    </cfRule>
  </conditionalFormatting>
  <conditionalFormatting sqref="AB111">
    <cfRule type="cellIs" dxfId="3008" priority="948" operator="equal">
      <formula>"Menor"</formula>
    </cfRule>
  </conditionalFormatting>
  <conditionalFormatting sqref="AB111">
    <cfRule type="cellIs" dxfId="3007" priority="949" operator="equal">
      <formula>"Leve"</formula>
    </cfRule>
  </conditionalFormatting>
  <conditionalFormatting sqref="AD111">
    <cfRule type="cellIs" dxfId="3006" priority="950" operator="equal">
      <formula>"Extremo"</formula>
    </cfRule>
  </conditionalFormatting>
  <conditionalFormatting sqref="AD111">
    <cfRule type="cellIs" dxfId="3005" priority="951" operator="equal">
      <formula>"Alto"</formula>
    </cfRule>
  </conditionalFormatting>
  <conditionalFormatting sqref="AD111">
    <cfRule type="cellIs" dxfId="3004" priority="952" operator="equal">
      <formula>"Moderado"</formula>
    </cfRule>
  </conditionalFormatting>
  <conditionalFormatting sqref="AD111">
    <cfRule type="cellIs" dxfId="3003" priority="953" operator="equal">
      <formula>"Bajo"</formula>
    </cfRule>
  </conditionalFormatting>
  <conditionalFormatting sqref="Z112:Z115">
    <cfRule type="cellIs" dxfId="3002" priority="954" operator="equal">
      <formula>"Muy Alta"</formula>
    </cfRule>
  </conditionalFormatting>
  <conditionalFormatting sqref="Z112:Z115">
    <cfRule type="cellIs" dxfId="3001" priority="955" operator="equal">
      <formula>"Alta"</formula>
    </cfRule>
  </conditionalFormatting>
  <conditionalFormatting sqref="Z112:Z115">
    <cfRule type="cellIs" dxfId="3000" priority="956" operator="equal">
      <formula>"Media"</formula>
    </cfRule>
  </conditionalFormatting>
  <conditionalFormatting sqref="Z112:Z115">
    <cfRule type="cellIs" dxfId="2999" priority="957" operator="equal">
      <formula>"Baja"</formula>
    </cfRule>
  </conditionalFormatting>
  <conditionalFormatting sqref="Z112:Z115">
    <cfRule type="cellIs" dxfId="2998" priority="958" operator="equal">
      <formula>"Muy Baja"</formula>
    </cfRule>
  </conditionalFormatting>
  <conditionalFormatting sqref="AB112:AB115">
    <cfRule type="cellIs" dxfId="2997" priority="959" operator="equal">
      <formula>"Catastrófico"</formula>
    </cfRule>
  </conditionalFormatting>
  <conditionalFormatting sqref="AB112:AB115">
    <cfRule type="cellIs" dxfId="2996" priority="960" operator="equal">
      <formula>"Mayor"</formula>
    </cfRule>
  </conditionalFormatting>
  <conditionalFormatting sqref="AB112:AB115">
    <cfRule type="cellIs" dxfId="2995" priority="961" operator="equal">
      <formula>"Moderado"</formula>
    </cfRule>
  </conditionalFormatting>
  <conditionalFormatting sqref="AB112:AB115">
    <cfRule type="cellIs" dxfId="2994" priority="962" operator="equal">
      <formula>"Menor"</formula>
    </cfRule>
  </conditionalFormatting>
  <conditionalFormatting sqref="AB112:AB115">
    <cfRule type="cellIs" dxfId="2993" priority="963" operator="equal">
      <formula>"Leve"</formula>
    </cfRule>
  </conditionalFormatting>
  <conditionalFormatting sqref="AD112:AD115">
    <cfRule type="cellIs" dxfId="2992" priority="964" operator="equal">
      <formula>"Extremo"</formula>
    </cfRule>
  </conditionalFormatting>
  <conditionalFormatting sqref="AD112:AD115">
    <cfRule type="cellIs" dxfId="2991" priority="965" operator="equal">
      <formula>"Alto"</formula>
    </cfRule>
  </conditionalFormatting>
  <conditionalFormatting sqref="AD112:AD115">
    <cfRule type="cellIs" dxfId="2990" priority="966" operator="equal">
      <formula>"Moderado"</formula>
    </cfRule>
  </conditionalFormatting>
  <conditionalFormatting sqref="AD112:AD115">
    <cfRule type="cellIs" dxfId="2989" priority="967" operator="equal">
      <formula>"Bajo"</formula>
    </cfRule>
  </conditionalFormatting>
  <conditionalFormatting sqref="Z116">
    <cfRule type="cellIs" dxfId="2988" priority="968" operator="equal">
      <formula>"Muy Alta"</formula>
    </cfRule>
  </conditionalFormatting>
  <conditionalFormatting sqref="Z116">
    <cfRule type="cellIs" dxfId="2987" priority="969" operator="equal">
      <formula>"Alta"</formula>
    </cfRule>
  </conditionalFormatting>
  <conditionalFormatting sqref="Z116">
    <cfRule type="cellIs" dxfId="2986" priority="970" operator="equal">
      <formula>"Media"</formula>
    </cfRule>
  </conditionalFormatting>
  <conditionalFormatting sqref="Z116">
    <cfRule type="cellIs" dxfId="2985" priority="971" operator="equal">
      <formula>"Baja"</formula>
    </cfRule>
  </conditionalFormatting>
  <conditionalFormatting sqref="Z116">
    <cfRule type="cellIs" dxfId="2984" priority="972" operator="equal">
      <formula>"Muy Baja"</formula>
    </cfRule>
  </conditionalFormatting>
  <conditionalFormatting sqref="AB116">
    <cfRule type="cellIs" dxfId="2983" priority="973" operator="equal">
      <formula>"Catastrófico"</formula>
    </cfRule>
  </conditionalFormatting>
  <conditionalFormatting sqref="AB116">
    <cfRule type="cellIs" dxfId="2982" priority="974" operator="equal">
      <formula>"Mayor"</formula>
    </cfRule>
  </conditionalFormatting>
  <conditionalFormatting sqref="AB116">
    <cfRule type="cellIs" dxfId="2981" priority="975" operator="equal">
      <formula>"Moderado"</formula>
    </cfRule>
  </conditionalFormatting>
  <conditionalFormatting sqref="AB116">
    <cfRule type="cellIs" dxfId="2980" priority="976" operator="equal">
      <formula>"Menor"</formula>
    </cfRule>
  </conditionalFormatting>
  <conditionalFormatting sqref="AB116">
    <cfRule type="cellIs" dxfId="2979" priority="977" operator="equal">
      <formula>"Leve"</formula>
    </cfRule>
  </conditionalFormatting>
  <conditionalFormatting sqref="AD116">
    <cfRule type="cellIs" dxfId="2978" priority="978" operator="equal">
      <formula>"Extremo"</formula>
    </cfRule>
  </conditionalFormatting>
  <conditionalFormatting sqref="AD116">
    <cfRule type="cellIs" dxfId="2977" priority="979" operator="equal">
      <formula>"Alto"</formula>
    </cfRule>
  </conditionalFormatting>
  <conditionalFormatting sqref="AD116">
    <cfRule type="cellIs" dxfId="2976" priority="980" operator="equal">
      <formula>"Moderado"</formula>
    </cfRule>
  </conditionalFormatting>
  <conditionalFormatting sqref="AD116">
    <cfRule type="cellIs" dxfId="2975" priority="981" operator="equal">
      <formula>"Bajo"</formula>
    </cfRule>
  </conditionalFormatting>
  <conditionalFormatting sqref="I111">
    <cfRule type="cellIs" dxfId="2974" priority="982" operator="equal">
      <formula>"Muy Alta"</formula>
    </cfRule>
  </conditionalFormatting>
  <conditionalFormatting sqref="I111">
    <cfRule type="cellIs" dxfId="2973" priority="983" operator="equal">
      <formula>"Alta"</formula>
    </cfRule>
  </conditionalFormatting>
  <conditionalFormatting sqref="I111">
    <cfRule type="cellIs" dxfId="2972" priority="984" operator="equal">
      <formula>"Media"</formula>
    </cfRule>
  </conditionalFormatting>
  <conditionalFormatting sqref="I111">
    <cfRule type="cellIs" dxfId="2971" priority="985" operator="equal">
      <formula>"Baja"</formula>
    </cfRule>
  </conditionalFormatting>
  <conditionalFormatting sqref="I111">
    <cfRule type="cellIs" dxfId="2970" priority="986" operator="equal">
      <formula>"Muy Baja"</formula>
    </cfRule>
  </conditionalFormatting>
  <conditionalFormatting sqref="M111">
    <cfRule type="cellIs" dxfId="2969" priority="987" operator="equal">
      <formula>"Catastrófico"</formula>
    </cfRule>
  </conditionalFormatting>
  <conditionalFormatting sqref="M111">
    <cfRule type="cellIs" dxfId="2968" priority="988" operator="equal">
      <formula>"Mayor"</formula>
    </cfRule>
  </conditionalFormatting>
  <conditionalFormatting sqref="M111">
    <cfRule type="cellIs" dxfId="2967" priority="989" operator="equal">
      <formula>"Moderado"</formula>
    </cfRule>
  </conditionalFormatting>
  <conditionalFormatting sqref="M111">
    <cfRule type="cellIs" dxfId="2966" priority="990" operator="equal">
      <formula>"Menor"</formula>
    </cfRule>
  </conditionalFormatting>
  <conditionalFormatting sqref="M111">
    <cfRule type="cellIs" dxfId="2965" priority="991" operator="equal">
      <formula>"Leve"</formula>
    </cfRule>
  </conditionalFormatting>
  <conditionalFormatting sqref="O117">
    <cfRule type="cellIs" dxfId="2964" priority="992" operator="equal">
      <formula>"Extremo"</formula>
    </cfRule>
  </conditionalFormatting>
  <conditionalFormatting sqref="O117">
    <cfRule type="cellIs" dxfId="2963" priority="993" operator="equal">
      <formula>"Alto"</formula>
    </cfRule>
  </conditionalFormatting>
  <conditionalFormatting sqref="O117">
    <cfRule type="cellIs" dxfId="2962" priority="994" operator="equal">
      <formula>"Moderado"</formula>
    </cfRule>
  </conditionalFormatting>
  <conditionalFormatting sqref="O117">
    <cfRule type="cellIs" dxfId="2961" priority="995" operator="equal">
      <formula>"Bajo"</formula>
    </cfRule>
  </conditionalFormatting>
  <conditionalFormatting sqref="L117:L122">
    <cfRule type="containsText" dxfId="2960" priority="996" operator="containsText" text="❌">
      <formula>NOT(ISERROR(SEARCH(("❌"),(L117))))</formula>
    </cfRule>
  </conditionalFormatting>
  <conditionalFormatting sqref="Z117">
    <cfRule type="cellIs" dxfId="2959" priority="997" operator="equal">
      <formula>"Muy Alta"</formula>
    </cfRule>
  </conditionalFormatting>
  <conditionalFormatting sqref="Z117">
    <cfRule type="cellIs" dxfId="2958" priority="998" operator="equal">
      <formula>"Alta"</formula>
    </cfRule>
  </conditionalFormatting>
  <conditionalFormatting sqref="Z117">
    <cfRule type="cellIs" dxfId="2957" priority="999" operator="equal">
      <formula>"Media"</formula>
    </cfRule>
  </conditionalFormatting>
  <conditionalFormatting sqref="Z117">
    <cfRule type="cellIs" dxfId="2956" priority="1000" operator="equal">
      <formula>"Baja"</formula>
    </cfRule>
  </conditionalFormatting>
  <conditionalFormatting sqref="Z117">
    <cfRule type="cellIs" dxfId="2955" priority="1001" operator="equal">
      <formula>"Muy Baja"</formula>
    </cfRule>
  </conditionalFormatting>
  <conditionalFormatting sqref="AB117">
    <cfRule type="cellIs" dxfId="2954" priority="1002" operator="equal">
      <formula>"Catastrófico"</formula>
    </cfRule>
  </conditionalFormatting>
  <conditionalFormatting sqref="AB117">
    <cfRule type="cellIs" dxfId="2953" priority="1003" operator="equal">
      <formula>"Mayor"</formula>
    </cfRule>
  </conditionalFormatting>
  <conditionalFormatting sqref="AB117">
    <cfRule type="cellIs" dxfId="2952" priority="1004" operator="equal">
      <formula>"Moderado"</formula>
    </cfRule>
  </conditionalFormatting>
  <conditionalFormatting sqref="AB117">
    <cfRule type="cellIs" dxfId="2951" priority="1005" operator="equal">
      <formula>"Menor"</formula>
    </cfRule>
  </conditionalFormatting>
  <conditionalFormatting sqref="AB117">
    <cfRule type="cellIs" dxfId="2950" priority="1006" operator="equal">
      <formula>"Leve"</formula>
    </cfRule>
  </conditionalFormatting>
  <conditionalFormatting sqref="AD117">
    <cfRule type="cellIs" dxfId="2949" priority="1007" operator="equal">
      <formula>"Extremo"</formula>
    </cfRule>
  </conditionalFormatting>
  <conditionalFormatting sqref="AD117">
    <cfRule type="cellIs" dxfId="2948" priority="1008" operator="equal">
      <formula>"Alto"</formula>
    </cfRule>
  </conditionalFormatting>
  <conditionalFormatting sqref="AD117">
    <cfRule type="cellIs" dxfId="2947" priority="1009" operator="equal">
      <formula>"Moderado"</formula>
    </cfRule>
  </conditionalFormatting>
  <conditionalFormatting sqref="AD117">
    <cfRule type="cellIs" dxfId="2946" priority="1010" operator="equal">
      <formula>"Bajo"</formula>
    </cfRule>
  </conditionalFormatting>
  <conditionalFormatting sqref="Z118:Z121">
    <cfRule type="cellIs" dxfId="2945" priority="1011" operator="equal">
      <formula>"Muy Alta"</formula>
    </cfRule>
  </conditionalFormatting>
  <conditionalFormatting sqref="Z118:Z121">
    <cfRule type="cellIs" dxfId="2944" priority="1012" operator="equal">
      <formula>"Alta"</formula>
    </cfRule>
  </conditionalFormatting>
  <conditionalFormatting sqref="Z118:Z121">
    <cfRule type="cellIs" dxfId="2943" priority="1013" operator="equal">
      <formula>"Media"</formula>
    </cfRule>
  </conditionalFormatting>
  <conditionalFormatting sqref="Z118:Z121">
    <cfRule type="cellIs" dxfId="2942" priority="1014" operator="equal">
      <formula>"Baja"</formula>
    </cfRule>
  </conditionalFormatting>
  <conditionalFormatting sqref="Z118:Z121">
    <cfRule type="cellIs" dxfId="2941" priority="1015" operator="equal">
      <formula>"Muy Baja"</formula>
    </cfRule>
  </conditionalFormatting>
  <conditionalFormatting sqref="AB118:AB121">
    <cfRule type="cellIs" dxfId="2940" priority="1016" operator="equal">
      <formula>"Catastrófico"</formula>
    </cfRule>
  </conditionalFormatting>
  <conditionalFormatting sqref="AB118:AB121">
    <cfRule type="cellIs" dxfId="2939" priority="1017" operator="equal">
      <formula>"Mayor"</formula>
    </cfRule>
  </conditionalFormatting>
  <conditionalFormatting sqref="AB118:AB121">
    <cfRule type="cellIs" dxfId="2938" priority="1018" operator="equal">
      <formula>"Moderado"</formula>
    </cfRule>
  </conditionalFormatting>
  <conditionalFormatting sqref="AB118:AB121">
    <cfRule type="cellIs" dxfId="2937" priority="1019" operator="equal">
      <formula>"Menor"</formula>
    </cfRule>
  </conditionalFormatting>
  <conditionalFormatting sqref="AB118:AB121">
    <cfRule type="cellIs" dxfId="2936" priority="1020" operator="equal">
      <formula>"Leve"</formula>
    </cfRule>
  </conditionalFormatting>
  <conditionalFormatting sqref="AD118:AD121">
    <cfRule type="cellIs" dxfId="2935" priority="1021" operator="equal">
      <formula>"Extremo"</formula>
    </cfRule>
  </conditionalFormatting>
  <conditionalFormatting sqref="AD118:AD121">
    <cfRule type="cellIs" dxfId="2934" priority="1022" operator="equal">
      <formula>"Alto"</formula>
    </cfRule>
  </conditionalFormatting>
  <conditionalFormatting sqref="AD118:AD121">
    <cfRule type="cellIs" dxfId="2933" priority="1023" operator="equal">
      <formula>"Moderado"</formula>
    </cfRule>
  </conditionalFormatting>
  <conditionalFormatting sqref="AD118:AD121">
    <cfRule type="cellIs" dxfId="2932" priority="1024" operator="equal">
      <formula>"Bajo"</formula>
    </cfRule>
  </conditionalFormatting>
  <conditionalFormatting sqref="Z122">
    <cfRule type="cellIs" dxfId="2931" priority="1025" operator="equal">
      <formula>"Muy Alta"</formula>
    </cfRule>
  </conditionalFormatting>
  <conditionalFormatting sqref="Z122">
    <cfRule type="cellIs" dxfId="2930" priority="1026" operator="equal">
      <formula>"Alta"</formula>
    </cfRule>
  </conditionalFormatting>
  <conditionalFormatting sqref="Z122">
    <cfRule type="cellIs" dxfId="2929" priority="1027" operator="equal">
      <formula>"Media"</formula>
    </cfRule>
  </conditionalFormatting>
  <conditionalFormatting sqref="Z122">
    <cfRule type="cellIs" dxfId="2928" priority="1028" operator="equal">
      <formula>"Baja"</formula>
    </cfRule>
  </conditionalFormatting>
  <conditionalFormatting sqref="Z122">
    <cfRule type="cellIs" dxfId="2927" priority="1029" operator="equal">
      <formula>"Muy Baja"</formula>
    </cfRule>
  </conditionalFormatting>
  <conditionalFormatting sqref="AB122">
    <cfRule type="cellIs" dxfId="2926" priority="1030" operator="equal">
      <formula>"Catastrófico"</formula>
    </cfRule>
  </conditionalFormatting>
  <conditionalFormatting sqref="AB122">
    <cfRule type="cellIs" dxfId="2925" priority="1031" operator="equal">
      <formula>"Mayor"</formula>
    </cfRule>
  </conditionalFormatting>
  <conditionalFormatting sqref="AB122">
    <cfRule type="cellIs" dxfId="2924" priority="1032" operator="equal">
      <formula>"Moderado"</formula>
    </cfRule>
  </conditionalFormatting>
  <conditionalFormatting sqref="AB122">
    <cfRule type="cellIs" dxfId="2923" priority="1033" operator="equal">
      <formula>"Menor"</formula>
    </cfRule>
  </conditionalFormatting>
  <conditionalFormatting sqref="AB122">
    <cfRule type="cellIs" dxfId="2922" priority="1034" operator="equal">
      <formula>"Leve"</formula>
    </cfRule>
  </conditionalFormatting>
  <conditionalFormatting sqref="AD122">
    <cfRule type="cellIs" dxfId="2921" priority="1035" operator="equal">
      <formula>"Extremo"</formula>
    </cfRule>
  </conditionalFormatting>
  <conditionalFormatting sqref="AD122">
    <cfRule type="cellIs" dxfId="2920" priority="1036" operator="equal">
      <formula>"Alto"</formula>
    </cfRule>
  </conditionalFormatting>
  <conditionalFormatting sqref="AD122">
    <cfRule type="cellIs" dxfId="2919" priority="1037" operator="equal">
      <formula>"Moderado"</formula>
    </cfRule>
  </conditionalFormatting>
  <conditionalFormatting sqref="AD122">
    <cfRule type="cellIs" dxfId="2918" priority="1038" operator="equal">
      <formula>"Bajo"</formula>
    </cfRule>
  </conditionalFormatting>
  <conditionalFormatting sqref="I117">
    <cfRule type="cellIs" dxfId="2917" priority="1039" operator="equal">
      <formula>"Muy Alta"</formula>
    </cfRule>
  </conditionalFormatting>
  <conditionalFormatting sqref="I117">
    <cfRule type="cellIs" dxfId="2916" priority="1040" operator="equal">
      <formula>"Alta"</formula>
    </cfRule>
  </conditionalFormatting>
  <conditionalFormatting sqref="I117">
    <cfRule type="cellIs" dxfId="2915" priority="1041" operator="equal">
      <formula>"Media"</formula>
    </cfRule>
  </conditionalFormatting>
  <conditionalFormatting sqref="I117">
    <cfRule type="cellIs" dxfId="2914" priority="1042" operator="equal">
      <formula>"Baja"</formula>
    </cfRule>
  </conditionalFormatting>
  <conditionalFormatting sqref="I117">
    <cfRule type="cellIs" dxfId="2913" priority="1043" operator="equal">
      <formula>"Muy Baja"</formula>
    </cfRule>
  </conditionalFormatting>
  <conditionalFormatting sqref="M117">
    <cfRule type="cellIs" dxfId="2912" priority="1044" operator="equal">
      <formula>"Catastrófico"</formula>
    </cfRule>
  </conditionalFormatting>
  <conditionalFormatting sqref="M117">
    <cfRule type="cellIs" dxfId="2911" priority="1045" operator="equal">
      <formula>"Mayor"</formula>
    </cfRule>
  </conditionalFormatting>
  <conditionalFormatting sqref="M117">
    <cfRule type="cellIs" dxfId="2910" priority="1046" operator="equal">
      <formula>"Moderado"</formula>
    </cfRule>
  </conditionalFormatting>
  <conditionalFormatting sqref="M117">
    <cfRule type="cellIs" dxfId="2909" priority="1047" operator="equal">
      <formula>"Menor"</formula>
    </cfRule>
  </conditionalFormatting>
  <conditionalFormatting sqref="M117">
    <cfRule type="cellIs" dxfId="2908" priority="1048" operator="equal">
      <formula>"Leve"</formula>
    </cfRule>
  </conditionalFormatting>
  <conditionalFormatting sqref="O123">
    <cfRule type="cellIs" dxfId="2907" priority="1049" operator="equal">
      <formula>"Extremo"</formula>
    </cfRule>
  </conditionalFormatting>
  <conditionalFormatting sqref="O123">
    <cfRule type="cellIs" dxfId="2906" priority="1050" operator="equal">
      <formula>"Alto"</formula>
    </cfRule>
  </conditionalFormatting>
  <conditionalFormatting sqref="O123">
    <cfRule type="cellIs" dxfId="2905" priority="1051" operator="equal">
      <formula>"Moderado"</formula>
    </cfRule>
  </conditionalFormatting>
  <conditionalFormatting sqref="O123">
    <cfRule type="cellIs" dxfId="2904" priority="1052" operator="equal">
      <formula>"Bajo"</formula>
    </cfRule>
  </conditionalFormatting>
  <conditionalFormatting sqref="L123:L128">
    <cfRule type="containsText" dxfId="2903" priority="1053" operator="containsText" text="❌">
      <formula>NOT(ISERROR(SEARCH(("❌"),(L123))))</formula>
    </cfRule>
  </conditionalFormatting>
  <conditionalFormatting sqref="Z123">
    <cfRule type="cellIs" dxfId="2902" priority="1054" operator="equal">
      <formula>"Muy Alta"</formula>
    </cfRule>
  </conditionalFormatting>
  <conditionalFormatting sqref="Z123">
    <cfRule type="cellIs" dxfId="2901" priority="1055" operator="equal">
      <formula>"Alta"</formula>
    </cfRule>
  </conditionalFormatting>
  <conditionalFormatting sqref="Z123">
    <cfRule type="cellIs" dxfId="2900" priority="1056" operator="equal">
      <formula>"Media"</formula>
    </cfRule>
  </conditionalFormatting>
  <conditionalFormatting sqref="Z123">
    <cfRule type="cellIs" dxfId="2899" priority="1057" operator="equal">
      <formula>"Baja"</formula>
    </cfRule>
  </conditionalFormatting>
  <conditionalFormatting sqref="Z123">
    <cfRule type="cellIs" dxfId="2898" priority="1058" operator="equal">
      <formula>"Muy Baja"</formula>
    </cfRule>
  </conditionalFormatting>
  <conditionalFormatting sqref="AB123">
    <cfRule type="cellIs" dxfId="2897" priority="1059" operator="equal">
      <formula>"Catastrófico"</formula>
    </cfRule>
  </conditionalFormatting>
  <conditionalFormatting sqref="AB123">
    <cfRule type="cellIs" dxfId="2896" priority="1060" operator="equal">
      <formula>"Mayor"</formula>
    </cfRule>
  </conditionalFormatting>
  <conditionalFormatting sqref="AB123">
    <cfRule type="cellIs" dxfId="2895" priority="1061" operator="equal">
      <formula>"Moderado"</formula>
    </cfRule>
  </conditionalFormatting>
  <conditionalFormatting sqref="AB123">
    <cfRule type="cellIs" dxfId="2894" priority="1062" operator="equal">
      <formula>"Menor"</formula>
    </cfRule>
  </conditionalFormatting>
  <conditionalFormatting sqref="AB123">
    <cfRule type="cellIs" dxfId="2893" priority="1063" operator="equal">
      <formula>"Leve"</formula>
    </cfRule>
  </conditionalFormatting>
  <conditionalFormatting sqref="AD123">
    <cfRule type="cellIs" dxfId="2892" priority="1064" operator="equal">
      <formula>"Extremo"</formula>
    </cfRule>
  </conditionalFormatting>
  <conditionalFormatting sqref="AD123">
    <cfRule type="cellIs" dxfId="2891" priority="1065" operator="equal">
      <formula>"Alto"</formula>
    </cfRule>
  </conditionalFormatting>
  <conditionalFormatting sqref="AD123">
    <cfRule type="cellIs" dxfId="2890" priority="1066" operator="equal">
      <formula>"Moderado"</formula>
    </cfRule>
  </conditionalFormatting>
  <conditionalFormatting sqref="AD123">
    <cfRule type="cellIs" dxfId="2889" priority="1067" operator="equal">
      <formula>"Bajo"</formula>
    </cfRule>
  </conditionalFormatting>
  <conditionalFormatting sqref="Z124:Z127">
    <cfRule type="cellIs" dxfId="2888" priority="1068" operator="equal">
      <formula>"Muy Alta"</formula>
    </cfRule>
  </conditionalFormatting>
  <conditionalFormatting sqref="Z124:Z127">
    <cfRule type="cellIs" dxfId="2887" priority="1069" operator="equal">
      <formula>"Alta"</formula>
    </cfRule>
  </conditionalFormatting>
  <conditionalFormatting sqref="Z124:Z127">
    <cfRule type="cellIs" dxfId="2886" priority="1070" operator="equal">
      <formula>"Media"</formula>
    </cfRule>
  </conditionalFormatting>
  <conditionalFormatting sqref="Z124:Z127">
    <cfRule type="cellIs" dxfId="2885" priority="1071" operator="equal">
      <formula>"Baja"</formula>
    </cfRule>
  </conditionalFormatting>
  <conditionalFormatting sqref="Z124:Z127">
    <cfRule type="cellIs" dxfId="2884" priority="1072" operator="equal">
      <formula>"Muy Baja"</formula>
    </cfRule>
  </conditionalFormatting>
  <conditionalFormatting sqref="AB124:AB127">
    <cfRule type="cellIs" dxfId="2883" priority="1073" operator="equal">
      <formula>"Catastrófico"</formula>
    </cfRule>
  </conditionalFormatting>
  <conditionalFormatting sqref="AB124:AB127">
    <cfRule type="cellIs" dxfId="2882" priority="1074" operator="equal">
      <formula>"Mayor"</formula>
    </cfRule>
  </conditionalFormatting>
  <conditionalFormatting sqref="AB124:AB127">
    <cfRule type="cellIs" dxfId="2881" priority="1075" operator="equal">
      <formula>"Moderado"</formula>
    </cfRule>
  </conditionalFormatting>
  <conditionalFormatting sqref="AB124:AB127">
    <cfRule type="cellIs" dxfId="2880" priority="1076" operator="equal">
      <formula>"Menor"</formula>
    </cfRule>
  </conditionalFormatting>
  <conditionalFormatting sqref="AB124:AB127">
    <cfRule type="cellIs" dxfId="2879" priority="1077" operator="equal">
      <formula>"Leve"</formula>
    </cfRule>
  </conditionalFormatting>
  <conditionalFormatting sqref="AD124:AD127">
    <cfRule type="cellIs" dxfId="2878" priority="1078" operator="equal">
      <formula>"Extremo"</formula>
    </cfRule>
  </conditionalFormatting>
  <conditionalFormatting sqref="AD124:AD127">
    <cfRule type="cellIs" dxfId="2877" priority="1079" operator="equal">
      <formula>"Alto"</formula>
    </cfRule>
  </conditionalFormatting>
  <conditionalFormatting sqref="AD124:AD127">
    <cfRule type="cellIs" dxfId="2876" priority="1080" operator="equal">
      <formula>"Moderado"</formula>
    </cfRule>
  </conditionalFormatting>
  <conditionalFormatting sqref="AD124:AD127">
    <cfRule type="cellIs" dxfId="2875" priority="1081" operator="equal">
      <formula>"Bajo"</formula>
    </cfRule>
  </conditionalFormatting>
  <conditionalFormatting sqref="Z128">
    <cfRule type="cellIs" dxfId="2874" priority="1082" operator="equal">
      <formula>"Muy Alta"</formula>
    </cfRule>
  </conditionalFormatting>
  <conditionalFormatting sqref="Z128">
    <cfRule type="cellIs" dxfId="2873" priority="1083" operator="equal">
      <formula>"Alta"</formula>
    </cfRule>
  </conditionalFormatting>
  <conditionalFormatting sqref="Z128">
    <cfRule type="cellIs" dxfId="2872" priority="1084" operator="equal">
      <formula>"Media"</formula>
    </cfRule>
  </conditionalFormatting>
  <conditionalFormatting sqref="Z128">
    <cfRule type="cellIs" dxfId="2871" priority="1085" operator="equal">
      <formula>"Baja"</formula>
    </cfRule>
  </conditionalFormatting>
  <conditionalFormatting sqref="Z128">
    <cfRule type="cellIs" dxfId="2870" priority="1086" operator="equal">
      <formula>"Muy Baja"</formula>
    </cfRule>
  </conditionalFormatting>
  <conditionalFormatting sqref="AB128">
    <cfRule type="cellIs" dxfId="2869" priority="1087" operator="equal">
      <formula>"Catastrófico"</formula>
    </cfRule>
  </conditionalFormatting>
  <conditionalFormatting sqref="AB128">
    <cfRule type="cellIs" dxfId="2868" priority="1088" operator="equal">
      <formula>"Mayor"</formula>
    </cfRule>
  </conditionalFormatting>
  <conditionalFormatting sqref="AB128">
    <cfRule type="cellIs" dxfId="2867" priority="1089" operator="equal">
      <formula>"Moderado"</formula>
    </cfRule>
  </conditionalFormatting>
  <conditionalFormatting sqref="AB128">
    <cfRule type="cellIs" dxfId="2866" priority="1090" operator="equal">
      <formula>"Menor"</formula>
    </cfRule>
  </conditionalFormatting>
  <conditionalFormatting sqref="AB128">
    <cfRule type="cellIs" dxfId="2865" priority="1091" operator="equal">
      <formula>"Leve"</formula>
    </cfRule>
  </conditionalFormatting>
  <conditionalFormatting sqref="AD128">
    <cfRule type="cellIs" dxfId="2864" priority="1092" operator="equal">
      <formula>"Extremo"</formula>
    </cfRule>
  </conditionalFormatting>
  <conditionalFormatting sqref="AD128">
    <cfRule type="cellIs" dxfId="2863" priority="1093" operator="equal">
      <formula>"Alto"</formula>
    </cfRule>
  </conditionalFormatting>
  <conditionalFormatting sqref="AD128">
    <cfRule type="cellIs" dxfId="2862" priority="1094" operator="equal">
      <formula>"Moderado"</formula>
    </cfRule>
  </conditionalFormatting>
  <conditionalFormatting sqref="AD128">
    <cfRule type="cellIs" dxfId="2861" priority="1095" operator="equal">
      <formula>"Bajo"</formula>
    </cfRule>
  </conditionalFormatting>
  <conditionalFormatting sqref="I123">
    <cfRule type="cellIs" dxfId="2860" priority="1096" operator="equal">
      <formula>"Muy Alta"</formula>
    </cfRule>
  </conditionalFormatting>
  <conditionalFormatting sqref="I123">
    <cfRule type="cellIs" dxfId="2859" priority="1097" operator="equal">
      <formula>"Alta"</formula>
    </cfRule>
  </conditionalFormatting>
  <conditionalFormatting sqref="I123">
    <cfRule type="cellIs" dxfId="2858" priority="1098" operator="equal">
      <formula>"Media"</formula>
    </cfRule>
  </conditionalFormatting>
  <conditionalFormatting sqref="I123">
    <cfRule type="cellIs" dxfId="2857" priority="1099" operator="equal">
      <formula>"Baja"</formula>
    </cfRule>
  </conditionalFormatting>
  <conditionalFormatting sqref="I123">
    <cfRule type="cellIs" dxfId="2856" priority="1100" operator="equal">
      <formula>"Muy Baja"</formula>
    </cfRule>
  </conditionalFormatting>
  <conditionalFormatting sqref="M123">
    <cfRule type="cellIs" dxfId="2855" priority="1101" operator="equal">
      <formula>"Catastrófico"</formula>
    </cfRule>
  </conditionalFormatting>
  <conditionalFormatting sqref="M123">
    <cfRule type="cellIs" dxfId="2854" priority="1102" operator="equal">
      <formula>"Mayor"</formula>
    </cfRule>
  </conditionalFormatting>
  <conditionalFormatting sqref="M123">
    <cfRule type="cellIs" dxfId="2853" priority="1103" operator="equal">
      <formula>"Moderado"</formula>
    </cfRule>
  </conditionalFormatting>
  <conditionalFormatting sqref="M123">
    <cfRule type="cellIs" dxfId="2852" priority="1104" operator="equal">
      <formula>"Menor"</formula>
    </cfRule>
  </conditionalFormatting>
  <conditionalFormatting sqref="M123">
    <cfRule type="cellIs" dxfId="2851" priority="1105" operator="equal">
      <formula>"Leve"</formula>
    </cfRule>
  </conditionalFormatting>
  <conditionalFormatting sqref="O129">
    <cfRule type="cellIs" dxfId="2850" priority="1106" operator="equal">
      <formula>"Extremo"</formula>
    </cfRule>
  </conditionalFormatting>
  <conditionalFormatting sqref="O129">
    <cfRule type="cellIs" dxfId="2849" priority="1107" operator="equal">
      <formula>"Alto"</formula>
    </cfRule>
  </conditionalFormatting>
  <conditionalFormatting sqref="O129">
    <cfRule type="cellIs" dxfId="2848" priority="1108" operator="equal">
      <formula>"Moderado"</formula>
    </cfRule>
  </conditionalFormatting>
  <conditionalFormatting sqref="O129">
    <cfRule type="cellIs" dxfId="2847" priority="1109" operator="equal">
      <formula>"Bajo"</formula>
    </cfRule>
  </conditionalFormatting>
  <conditionalFormatting sqref="L129:L134">
    <cfRule type="containsText" dxfId="2846" priority="1110" operator="containsText" text="❌">
      <formula>NOT(ISERROR(SEARCH(("❌"),(L129))))</formula>
    </cfRule>
  </conditionalFormatting>
  <conditionalFormatting sqref="Z129">
    <cfRule type="cellIs" dxfId="2845" priority="1111" operator="equal">
      <formula>"Muy Alta"</formula>
    </cfRule>
  </conditionalFormatting>
  <conditionalFormatting sqref="Z129">
    <cfRule type="cellIs" dxfId="2844" priority="1112" operator="equal">
      <formula>"Alta"</formula>
    </cfRule>
  </conditionalFormatting>
  <conditionalFormatting sqref="Z129">
    <cfRule type="cellIs" dxfId="2843" priority="1113" operator="equal">
      <formula>"Media"</formula>
    </cfRule>
  </conditionalFormatting>
  <conditionalFormatting sqref="Z129">
    <cfRule type="cellIs" dxfId="2842" priority="1114" operator="equal">
      <formula>"Baja"</formula>
    </cfRule>
  </conditionalFormatting>
  <conditionalFormatting sqref="Z129">
    <cfRule type="cellIs" dxfId="2841" priority="1115" operator="equal">
      <formula>"Muy Baja"</formula>
    </cfRule>
  </conditionalFormatting>
  <conditionalFormatting sqref="AB129">
    <cfRule type="cellIs" dxfId="2840" priority="1116" operator="equal">
      <formula>"Catastrófico"</formula>
    </cfRule>
  </conditionalFormatting>
  <conditionalFormatting sqref="AB129">
    <cfRule type="cellIs" dxfId="2839" priority="1117" operator="equal">
      <formula>"Mayor"</formula>
    </cfRule>
  </conditionalFormatting>
  <conditionalFormatting sqref="AB129">
    <cfRule type="cellIs" dxfId="2838" priority="1118" operator="equal">
      <formula>"Moderado"</formula>
    </cfRule>
  </conditionalFormatting>
  <conditionalFormatting sqref="AB129">
    <cfRule type="cellIs" dxfId="2837" priority="1119" operator="equal">
      <formula>"Menor"</formula>
    </cfRule>
  </conditionalFormatting>
  <conditionalFormatting sqref="AB129">
    <cfRule type="cellIs" dxfId="2836" priority="1120" operator="equal">
      <formula>"Leve"</formula>
    </cfRule>
  </conditionalFormatting>
  <conditionalFormatting sqref="AD129">
    <cfRule type="cellIs" dxfId="2835" priority="1121" operator="equal">
      <formula>"Extremo"</formula>
    </cfRule>
  </conditionalFormatting>
  <conditionalFormatting sqref="AD129">
    <cfRule type="cellIs" dxfId="2834" priority="1122" operator="equal">
      <formula>"Alto"</formula>
    </cfRule>
  </conditionalFormatting>
  <conditionalFormatting sqref="AD129">
    <cfRule type="cellIs" dxfId="2833" priority="1123" operator="equal">
      <formula>"Moderado"</formula>
    </cfRule>
  </conditionalFormatting>
  <conditionalFormatting sqref="AD129">
    <cfRule type="cellIs" dxfId="2832" priority="1124" operator="equal">
      <formula>"Bajo"</formula>
    </cfRule>
  </conditionalFormatting>
  <conditionalFormatting sqref="Z130:Z133">
    <cfRule type="cellIs" dxfId="2831" priority="1125" operator="equal">
      <formula>"Muy Alta"</formula>
    </cfRule>
  </conditionalFormatting>
  <conditionalFormatting sqref="Z130:Z133">
    <cfRule type="cellIs" dxfId="2830" priority="1126" operator="equal">
      <formula>"Alta"</formula>
    </cfRule>
  </conditionalFormatting>
  <conditionalFormatting sqref="Z130:Z133">
    <cfRule type="cellIs" dxfId="2829" priority="1127" operator="equal">
      <formula>"Media"</formula>
    </cfRule>
  </conditionalFormatting>
  <conditionalFormatting sqref="Z130:Z133">
    <cfRule type="cellIs" dxfId="2828" priority="1128" operator="equal">
      <formula>"Baja"</formula>
    </cfRule>
  </conditionalFormatting>
  <conditionalFormatting sqref="Z130:Z133">
    <cfRule type="cellIs" dxfId="2827" priority="1129" operator="equal">
      <formula>"Muy Baja"</formula>
    </cfRule>
  </conditionalFormatting>
  <conditionalFormatting sqref="AB130:AB133">
    <cfRule type="cellIs" dxfId="2826" priority="1130" operator="equal">
      <formula>"Catastrófico"</formula>
    </cfRule>
  </conditionalFormatting>
  <conditionalFormatting sqref="AB130:AB133">
    <cfRule type="cellIs" dxfId="2825" priority="1131" operator="equal">
      <formula>"Mayor"</formula>
    </cfRule>
  </conditionalFormatting>
  <conditionalFormatting sqref="AB130:AB133">
    <cfRule type="cellIs" dxfId="2824" priority="1132" operator="equal">
      <formula>"Moderado"</formula>
    </cfRule>
  </conditionalFormatting>
  <conditionalFormatting sqref="AB130:AB133">
    <cfRule type="cellIs" dxfId="2823" priority="1133" operator="equal">
      <formula>"Menor"</formula>
    </cfRule>
  </conditionalFormatting>
  <conditionalFormatting sqref="AB130:AB133">
    <cfRule type="cellIs" dxfId="2822" priority="1134" operator="equal">
      <formula>"Leve"</formula>
    </cfRule>
  </conditionalFormatting>
  <conditionalFormatting sqref="AD130:AD133">
    <cfRule type="cellIs" dxfId="2821" priority="1135" operator="equal">
      <formula>"Extremo"</formula>
    </cfRule>
  </conditionalFormatting>
  <conditionalFormatting sqref="AD130:AD133">
    <cfRule type="cellIs" dxfId="2820" priority="1136" operator="equal">
      <formula>"Alto"</formula>
    </cfRule>
  </conditionalFormatting>
  <conditionalFormatting sqref="AD130:AD133">
    <cfRule type="cellIs" dxfId="2819" priority="1137" operator="equal">
      <formula>"Moderado"</formula>
    </cfRule>
  </conditionalFormatting>
  <conditionalFormatting sqref="AD130:AD133">
    <cfRule type="cellIs" dxfId="2818" priority="1138" operator="equal">
      <formula>"Bajo"</formula>
    </cfRule>
  </conditionalFormatting>
  <conditionalFormatting sqref="Z134">
    <cfRule type="cellIs" dxfId="2817" priority="1139" operator="equal">
      <formula>"Muy Alta"</formula>
    </cfRule>
  </conditionalFormatting>
  <conditionalFormatting sqref="Z134">
    <cfRule type="cellIs" dxfId="2816" priority="1140" operator="equal">
      <formula>"Alta"</formula>
    </cfRule>
  </conditionalFormatting>
  <conditionalFormatting sqref="Z134">
    <cfRule type="cellIs" dxfId="2815" priority="1141" operator="equal">
      <formula>"Media"</formula>
    </cfRule>
  </conditionalFormatting>
  <conditionalFormatting sqref="Z134">
    <cfRule type="cellIs" dxfId="2814" priority="1142" operator="equal">
      <formula>"Baja"</formula>
    </cfRule>
  </conditionalFormatting>
  <conditionalFormatting sqref="Z134">
    <cfRule type="cellIs" dxfId="2813" priority="1143" operator="equal">
      <formula>"Muy Baja"</formula>
    </cfRule>
  </conditionalFormatting>
  <conditionalFormatting sqref="AB134">
    <cfRule type="cellIs" dxfId="2812" priority="1144" operator="equal">
      <formula>"Catastrófico"</formula>
    </cfRule>
  </conditionalFormatting>
  <conditionalFormatting sqref="AB134">
    <cfRule type="cellIs" dxfId="2811" priority="1145" operator="equal">
      <formula>"Mayor"</formula>
    </cfRule>
  </conditionalFormatting>
  <conditionalFormatting sqref="AB134">
    <cfRule type="cellIs" dxfId="2810" priority="1146" operator="equal">
      <formula>"Moderado"</formula>
    </cfRule>
  </conditionalFormatting>
  <conditionalFormatting sqref="AB134">
    <cfRule type="cellIs" dxfId="2809" priority="1147" operator="equal">
      <formula>"Menor"</formula>
    </cfRule>
  </conditionalFormatting>
  <conditionalFormatting sqref="AB134">
    <cfRule type="cellIs" dxfId="2808" priority="1148" operator="equal">
      <formula>"Leve"</formula>
    </cfRule>
  </conditionalFormatting>
  <conditionalFormatting sqref="AD134">
    <cfRule type="cellIs" dxfId="2807" priority="1149" operator="equal">
      <formula>"Extremo"</formula>
    </cfRule>
  </conditionalFormatting>
  <conditionalFormatting sqref="AD134">
    <cfRule type="cellIs" dxfId="2806" priority="1150" operator="equal">
      <formula>"Alto"</formula>
    </cfRule>
  </conditionalFormatting>
  <conditionalFormatting sqref="AD134">
    <cfRule type="cellIs" dxfId="2805" priority="1151" operator="equal">
      <formula>"Moderado"</formula>
    </cfRule>
  </conditionalFormatting>
  <conditionalFormatting sqref="AD134">
    <cfRule type="cellIs" dxfId="2804" priority="1152" operator="equal">
      <formula>"Bajo"</formula>
    </cfRule>
  </conditionalFormatting>
  <conditionalFormatting sqref="I129">
    <cfRule type="cellIs" dxfId="2803" priority="1153" operator="equal">
      <formula>"Muy Alta"</formula>
    </cfRule>
  </conditionalFormatting>
  <conditionalFormatting sqref="I129">
    <cfRule type="cellIs" dxfId="2802" priority="1154" operator="equal">
      <formula>"Alta"</formula>
    </cfRule>
  </conditionalFormatting>
  <conditionalFormatting sqref="I129">
    <cfRule type="cellIs" dxfId="2801" priority="1155" operator="equal">
      <formula>"Media"</formula>
    </cfRule>
  </conditionalFormatting>
  <conditionalFormatting sqref="I129">
    <cfRule type="cellIs" dxfId="2800" priority="1156" operator="equal">
      <formula>"Baja"</formula>
    </cfRule>
  </conditionalFormatting>
  <conditionalFormatting sqref="I129">
    <cfRule type="cellIs" dxfId="2799" priority="1157" operator="equal">
      <formula>"Muy Baja"</formula>
    </cfRule>
  </conditionalFormatting>
  <conditionalFormatting sqref="M129">
    <cfRule type="cellIs" dxfId="2798" priority="1158" operator="equal">
      <formula>"Catastrófico"</formula>
    </cfRule>
  </conditionalFormatting>
  <conditionalFormatting sqref="M129">
    <cfRule type="cellIs" dxfId="2797" priority="1159" operator="equal">
      <formula>"Mayor"</formula>
    </cfRule>
  </conditionalFormatting>
  <conditionalFormatting sqref="M129">
    <cfRule type="cellIs" dxfId="2796" priority="1160" operator="equal">
      <formula>"Moderado"</formula>
    </cfRule>
  </conditionalFormatting>
  <conditionalFormatting sqref="M129">
    <cfRule type="cellIs" dxfId="2795" priority="1161" operator="equal">
      <formula>"Menor"</formula>
    </cfRule>
  </conditionalFormatting>
  <conditionalFormatting sqref="M129">
    <cfRule type="cellIs" dxfId="2794" priority="1162" operator="equal">
      <formula>"Leve"</formula>
    </cfRule>
  </conditionalFormatting>
  <conditionalFormatting sqref="O135">
    <cfRule type="cellIs" dxfId="2793" priority="1163" operator="equal">
      <formula>"Extremo"</formula>
    </cfRule>
  </conditionalFormatting>
  <conditionalFormatting sqref="O135">
    <cfRule type="cellIs" dxfId="2792" priority="1164" operator="equal">
      <formula>"Alto"</formula>
    </cfRule>
  </conditionalFormatting>
  <conditionalFormatting sqref="O135">
    <cfRule type="cellIs" dxfId="2791" priority="1165" operator="equal">
      <formula>"Moderado"</formula>
    </cfRule>
  </conditionalFormatting>
  <conditionalFormatting sqref="O135">
    <cfRule type="cellIs" dxfId="2790" priority="1166" operator="equal">
      <formula>"Bajo"</formula>
    </cfRule>
  </conditionalFormatting>
  <conditionalFormatting sqref="L135:L140">
    <cfRule type="containsText" dxfId="2789" priority="1167" operator="containsText" text="❌">
      <formula>NOT(ISERROR(SEARCH(("❌"),(L135))))</formula>
    </cfRule>
  </conditionalFormatting>
  <conditionalFormatting sqref="Z135">
    <cfRule type="cellIs" dxfId="2788" priority="1168" operator="equal">
      <formula>"Muy Alta"</formula>
    </cfRule>
  </conditionalFormatting>
  <conditionalFormatting sqref="Z135">
    <cfRule type="cellIs" dxfId="2787" priority="1169" operator="equal">
      <formula>"Alta"</formula>
    </cfRule>
  </conditionalFormatting>
  <conditionalFormatting sqref="Z135">
    <cfRule type="cellIs" dxfId="2786" priority="1170" operator="equal">
      <formula>"Media"</formula>
    </cfRule>
  </conditionalFormatting>
  <conditionalFormatting sqref="Z135">
    <cfRule type="cellIs" dxfId="2785" priority="1171" operator="equal">
      <formula>"Baja"</formula>
    </cfRule>
  </conditionalFormatting>
  <conditionalFormatting sqref="Z135">
    <cfRule type="cellIs" dxfId="2784" priority="1172" operator="equal">
      <formula>"Muy Baja"</formula>
    </cfRule>
  </conditionalFormatting>
  <conditionalFormatting sqref="AB135">
    <cfRule type="cellIs" dxfId="2783" priority="1173" operator="equal">
      <formula>"Catastrófico"</formula>
    </cfRule>
  </conditionalFormatting>
  <conditionalFormatting sqref="AB135">
    <cfRule type="cellIs" dxfId="2782" priority="1174" operator="equal">
      <formula>"Mayor"</formula>
    </cfRule>
  </conditionalFormatting>
  <conditionalFormatting sqref="AB135">
    <cfRule type="cellIs" dxfId="2781" priority="1175" operator="equal">
      <formula>"Moderado"</formula>
    </cfRule>
  </conditionalFormatting>
  <conditionalFormatting sqref="AB135">
    <cfRule type="cellIs" dxfId="2780" priority="1176" operator="equal">
      <formula>"Menor"</formula>
    </cfRule>
  </conditionalFormatting>
  <conditionalFormatting sqref="AB135">
    <cfRule type="cellIs" dxfId="2779" priority="1177" operator="equal">
      <formula>"Leve"</formula>
    </cfRule>
  </conditionalFormatting>
  <conditionalFormatting sqref="AD135">
    <cfRule type="cellIs" dxfId="2778" priority="1178" operator="equal">
      <formula>"Extremo"</formula>
    </cfRule>
  </conditionalFormatting>
  <conditionalFormatting sqref="AD135">
    <cfRule type="cellIs" dxfId="2777" priority="1179" operator="equal">
      <formula>"Alto"</formula>
    </cfRule>
  </conditionalFormatting>
  <conditionalFormatting sqref="AD135">
    <cfRule type="cellIs" dxfId="2776" priority="1180" operator="equal">
      <formula>"Moderado"</formula>
    </cfRule>
  </conditionalFormatting>
  <conditionalFormatting sqref="AD135">
    <cfRule type="cellIs" dxfId="2775" priority="1181" operator="equal">
      <formula>"Bajo"</formula>
    </cfRule>
  </conditionalFormatting>
  <conditionalFormatting sqref="Z136:Z139">
    <cfRule type="cellIs" dxfId="2774" priority="1182" operator="equal">
      <formula>"Muy Alta"</formula>
    </cfRule>
  </conditionalFormatting>
  <conditionalFormatting sqref="Z136:Z139">
    <cfRule type="cellIs" dxfId="2773" priority="1183" operator="equal">
      <formula>"Alta"</formula>
    </cfRule>
  </conditionalFormatting>
  <conditionalFormatting sqref="Z136:Z139">
    <cfRule type="cellIs" dxfId="2772" priority="1184" operator="equal">
      <formula>"Media"</formula>
    </cfRule>
  </conditionalFormatting>
  <conditionalFormatting sqref="Z136:Z139">
    <cfRule type="cellIs" dxfId="2771" priority="1185" operator="equal">
      <formula>"Baja"</formula>
    </cfRule>
  </conditionalFormatting>
  <conditionalFormatting sqref="Z136:Z139">
    <cfRule type="cellIs" dxfId="2770" priority="1186" operator="equal">
      <formula>"Muy Baja"</formula>
    </cfRule>
  </conditionalFormatting>
  <conditionalFormatting sqref="AB136:AB139">
    <cfRule type="cellIs" dxfId="2769" priority="1187" operator="equal">
      <formula>"Catastrófico"</formula>
    </cfRule>
  </conditionalFormatting>
  <conditionalFormatting sqref="AB136:AB139">
    <cfRule type="cellIs" dxfId="2768" priority="1188" operator="equal">
      <formula>"Mayor"</formula>
    </cfRule>
  </conditionalFormatting>
  <conditionalFormatting sqref="AB136:AB139">
    <cfRule type="cellIs" dxfId="2767" priority="1189" operator="equal">
      <formula>"Moderado"</formula>
    </cfRule>
  </conditionalFormatting>
  <conditionalFormatting sqref="AB136:AB139">
    <cfRule type="cellIs" dxfId="2766" priority="1190" operator="equal">
      <formula>"Menor"</formula>
    </cfRule>
  </conditionalFormatting>
  <conditionalFormatting sqref="AB136:AB139">
    <cfRule type="cellIs" dxfId="2765" priority="1191" operator="equal">
      <formula>"Leve"</formula>
    </cfRule>
  </conditionalFormatting>
  <conditionalFormatting sqref="AD136:AD139">
    <cfRule type="cellIs" dxfId="2764" priority="1192" operator="equal">
      <formula>"Extremo"</formula>
    </cfRule>
  </conditionalFormatting>
  <conditionalFormatting sqref="AD136:AD139">
    <cfRule type="cellIs" dxfId="2763" priority="1193" operator="equal">
      <formula>"Alto"</formula>
    </cfRule>
  </conditionalFormatting>
  <conditionalFormatting sqref="AD136:AD139">
    <cfRule type="cellIs" dxfId="2762" priority="1194" operator="equal">
      <formula>"Moderado"</formula>
    </cfRule>
  </conditionalFormatting>
  <conditionalFormatting sqref="AD136:AD139">
    <cfRule type="cellIs" dxfId="2761" priority="1195" operator="equal">
      <formula>"Bajo"</formula>
    </cfRule>
  </conditionalFormatting>
  <conditionalFormatting sqref="Z140">
    <cfRule type="cellIs" dxfId="2760" priority="1196" operator="equal">
      <formula>"Muy Alta"</formula>
    </cfRule>
  </conditionalFormatting>
  <conditionalFormatting sqref="Z140">
    <cfRule type="cellIs" dxfId="2759" priority="1197" operator="equal">
      <formula>"Alta"</formula>
    </cfRule>
  </conditionalFormatting>
  <conditionalFormatting sqref="Z140">
    <cfRule type="cellIs" dxfId="2758" priority="1198" operator="equal">
      <formula>"Media"</formula>
    </cfRule>
  </conditionalFormatting>
  <conditionalFormatting sqref="Z140">
    <cfRule type="cellIs" dxfId="2757" priority="1199" operator="equal">
      <formula>"Baja"</formula>
    </cfRule>
  </conditionalFormatting>
  <conditionalFormatting sqref="Z140">
    <cfRule type="cellIs" dxfId="2756" priority="1200" operator="equal">
      <formula>"Muy Baja"</formula>
    </cfRule>
  </conditionalFormatting>
  <conditionalFormatting sqref="AB140">
    <cfRule type="cellIs" dxfId="2755" priority="1201" operator="equal">
      <formula>"Catastrófico"</formula>
    </cfRule>
  </conditionalFormatting>
  <conditionalFormatting sqref="AB140">
    <cfRule type="cellIs" dxfId="2754" priority="1202" operator="equal">
      <formula>"Mayor"</formula>
    </cfRule>
  </conditionalFormatting>
  <conditionalFormatting sqref="AB140">
    <cfRule type="cellIs" dxfId="2753" priority="1203" operator="equal">
      <formula>"Moderado"</formula>
    </cfRule>
  </conditionalFormatting>
  <conditionalFormatting sqref="AB140">
    <cfRule type="cellIs" dxfId="2752" priority="1204" operator="equal">
      <formula>"Menor"</formula>
    </cfRule>
  </conditionalFormatting>
  <conditionalFormatting sqref="AB140">
    <cfRule type="cellIs" dxfId="2751" priority="1205" operator="equal">
      <formula>"Leve"</formula>
    </cfRule>
  </conditionalFormatting>
  <conditionalFormatting sqref="AD140">
    <cfRule type="cellIs" dxfId="2750" priority="1206" operator="equal">
      <formula>"Extremo"</formula>
    </cfRule>
  </conditionalFormatting>
  <conditionalFormatting sqref="AD140">
    <cfRule type="cellIs" dxfId="2749" priority="1207" operator="equal">
      <formula>"Alto"</formula>
    </cfRule>
  </conditionalFormatting>
  <conditionalFormatting sqref="AD140">
    <cfRule type="cellIs" dxfId="2748" priority="1208" operator="equal">
      <formula>"Moderado"</formula>
    </cfRule>
  </conditionalFormatting>
  <conditionalFormatting sqref="AD140">
    <cfRule type="cellIs" dxfId="2747" priority="1209" operator="equal">
      <formula>"Bajo"</formula>
    </cfRule>
  </conditionalFormatting>
  <conditionalFormatting sqref="I135">
    <cfRule type="cellIs" dxfId="2746" priority="1210" operator="equal">
      <formula>"Muy Alta"</formula>
    </cfRule>
  </conditionalFormatting>
  <conditionalFormatting sqref="I135">
    <cfRule type="cellIs" dxfId="2745" priority="1211" operator="equal">
      <formula>"Alta"</formula>
    </cfRule>
  </conditionalFormatting>
  <conditionalFormatting sqref="I135">
    <cfRule type="cellIs" dxfId="2744" priority="1212" operator="equal">
      <formula>"Media"</formula>
    </cfRule>
  </conditionalFormatting>
  <conditionalFormatting sqref="I135">
    <cfRule type="cellIs" dxfId="2743" priority="1213" operator="equal">
      <formula>"Baja"</formula>
    </cfRule>
  </conditionalFormatting>
  <conditionalFormatting sqref="I135">
    <cfRule type="cellIs" dxfId="2742" priority="1214" operator="equal">
      <formula>"Muy Baja"</formula>
    </cfRule>
  </conditionalFormatting>
  <conditionalFormatting sqref="M135">
    <cfRule type="cellIs" dxfId="2741" priority="1215" operator="equal">
      <formula>"Catastrófico"</formula>
    </cfRule>
  </conditionalFormatting>
  <conditionalFormatting sqref="M135">
    <cfRule type="cellIs" dxfId="2740" priority="1216" operator="equal">
      <formula>"Mayor"</formula>
    </cfRule>
  </conditionalFormatting>
  <conditionalFormatting sqref="M135">
    <cfRule type="cellIs" dxfId="2739" priority="1217" operator="equal">
      <formula>"Moderado"</formula>
    </cfRule>
  </conditionalFormatting>
  <conditionalFormatting sqref="M135">
    <cfRule type="cellIs" dxfId="2738" priority="1218" operator="equal">
      <formula>"Menor"</formula>
    </cfRule>
  </conditionalFormatting>
  <conditionalFormatting sqref="M135">
    <cfRule type="cellIs" dxfId="2737" priority="1219" operator="equal">
      <formula>"Leve"</formula>
    </cfRule>
  </conditionalFormatting>
  <conditionalFormatting sqref="O171">
    <cfRule type="cellIs" dxfId="2736" priority="1220" operator="equal">
      <formula>"Extremo"</formula>
    </cfRule>
  </conditionalFormatting>
  <conditionalFormatting sqref="O171">
    <cfRule type="cellIs" dxfId="2735" priority="1221" operator="equal">
      <formula>"Alto"</formula>
    </cfRule>
  </conditionalFormatting>
  <conditionalFormatting sqref="O171">
    <cfRule type="cellIs" dxfId="2734" priority="1222" operator="equal">
      <formula>"Moderado"</formula>
    </cfRule>
  </conditionalFormatting>
  <conditionalFormatting sqref="O171">
    <cfRule type="cellIs" dxfId="2733" priority="1223" operator="equal">
      <formula>"Bajo"</formula>
    </cfRule>
  </conditionalFormatting>
  <conditionalFormatting sqref="L171:L176">
    <cfRule type="containsText" dxfId="2732" priority="1224" operator="containsText" text="❌">
      <formula>NOT(ISERROR(SEARCH(("❌"),(L171))))</formula>
    </cfRule>
  </conditionalFormatting>
  <conditionalFormatting sqref="Z171">
    <cfRule type="cellIs" dxfId="2731" priority="1225" operator="equal">
      <formula>"Muy Alta"</formula>
    </cfRule>
  </conditionalFormatting>
  <conditionalFormatting sqref="Z171">
    <cfRule type="cellIs" dxfId="2730" priority="1226" operator="equal">
      <formula>"Alta"</formula>
    </cfRule>
  </conditionalFormatting>
  <conditionalFormatting sqref="Z171">
    <cfRule type="cellIs" dxfId="2729" priority="1227" operator="equal">
      <formula>"Media"</formula>
    </cfRule>
  </conditionalFormatting>
  <conditionalFormatting sqref="Z171">
    <cfRule type="cellIs" dxfId="2728" priority="1228" operator="equal">
      <formula>"Baja"</formula>
    </cfRule>
  </conditionalFormatting>
  <conditionalFormatting sqref="Z171">
    <cfRule type="cellIs" dxfId="2727" priority="1229" operator="equal">
      <formula>"Muy Baja"</formula>
    </cfRule>
  </conditionalFormatting>
  <conditionalFormatting sqref="AB171">
    <cfRule type="cellIs" dxfId="2726" priority="1230" operator="equal">
      <formula>"Catastrófico"</formula>
    </cfRule>
  </conditionalFormatting>
  <conditionalFormatting sqref="AB171">
    <cfRule type="cellIs" dxfId="2725" priority="1231" operator="equal">
      <formula>"Mayor"</formula>
    </cfRule>
  </conditionalFormatting>
  <conditionalFormatting sqref="AB171">
    <cfRule type="cellIs" dxfId="2724" priority="1232" operator="equal">
      <formula>"Moderado"</formula>
    </cfRule>
  </conditionalFormatting>
  <conditionalFormatting sqref="AB171">
    <cfRule type="cellIs" dxfId="2723" priority="1233" operator="equal">
      <formula>"Menor"</formula>
    </cfRule>
  </conditionalFormatting>
  <conditionalFormatting sqref="AB171">
    <cfRule type="cellIs" dxfId="2722" priority="1234" operator="equal">
      <formula>"Leve"</formula>
    </cfRule>
  </conditionalFormatting>
  <conditionalFormatting sqref="AD171">
    <cfRule type="cellIs" dxfId="2721" priority="1235" operator="equal">
      <formula>"Extremo"</formula>
    </cfRule>
  </conditionalFormatting>
  <conditionalFormatting sqref="AD171">
    <cfRule type="cellIs" dxfId="2720" priority="1236" operator="equal">
      <formula>"Alto"</formula>
    </cfRule>
  </conditionalFormatting>
  <conditionalFormatting sqref="AD171">
    <cfRule type="cellIs" dxfId="2719" priority="1237" operator="equal">
      <formula>"Moderado"</formula>
    </cfRule>
  </conditionalFormatting>
  <conditionalFormatting sqref="AD171">
    <cfRule type="cellIs" dxfId="2718" priority="1238" operator="equal">
      <formula>"Bajo"</formula>
    </cfRule>
  </conditionalFormatting>
  <conditionalFormatting sqref="Z172:Z175">
    <cfRule type="cellIs" dxfId="2717" priority="1239" operator="equal">
      <formula>"Muy Alta"</formula>
    </cfRule>
  </conditionalFormatting>
  <conditionalFormatting sqref="Z172:Z175">
    <cfRule type="cellIs" dxfId="2716" priority="1240" operator="equal">
      <formula>"Alta"</formula>
    </cfRule>
  </conditionalFormatting>
  <conditionalFormatting sqref="Z172:Z175">
    <cfRule type="cellIs" dxfId="2715" priority="1241" operator="equal">
      <formula>"Media"</formula>
    </cfRule>
  </conditionalFormatting>
  <conditionalFormatting sqref="Z172:Z175">
    <cfRule type="cellIs" dxfId="2714" priority="1242" operator="equal">
      <formula>"Baja"</formula>
    </cfRule>
  </conditionalFormatting>
  <conditionalFormatting sqref="Z172:Z175">
    <cfRule type="cellIs" dxfId="2713" priority="1243" operator="equal">
      <formula>"Muy Baja"</formula>
    </cfRule>
  </conditionalFormatting>
  <conditionalFormatting sqref="AB172:AB175">
    <cfRule type="cellIs" dxfId="2712" priority="1244" operator="equal">
      <formula>"Catastrófico"</formula>
    </cfRule>
  </conditionalFormatting>
  <conditionalFormatting sqref="AB172:AB175">
    <cfRule type="cellIs" dxfId="2711" priority="1245" operator="equal">
      <formula>"Mayor"</formula>
    </cfRule>
  </conditionalFormatting>
  <conditionalFormatting sqref="AB172:AB175">
    <cfRule type="cellIs" dxfId="2710" priority="1246" operator="equal">
      <formula>"Moderado"</formula>
    </cfRule>
  </conditionalFormatting>
  <conditionalFormatting sqref="AB172:AB175">
    <cfRule type="cellIs" dxfId="2709" priority="1247" operator="equal">
      <formula>"Menor"</formula>
    </cfRule>
  </conditionalFormatting>
  <conditionalFormatting sqref="AB172:AB175">
    <cfRule type="cellIs" dxfId="2708" priority="1248" operator="equal">
      <formula>"Leve"</formula>
    </cfRule>
  </conditionalFormatting>
  <conditionalFormatting sqref="AD172:AD175">
    <cfRule type="cellIs" dxfId="2707" priority="1249" operator="equal">
      <formula>"Extremo"</formula>
    </cfRule>
  </conditionalFormatting>
  <conditionalFormatting sqref="AD172:AD175">
    <cfRule type="cellIs" dxfId="2706" priority="1250" operator="equal">
      <formula>"Alto"</formula>
    </cfRule>
  </conditionalFormatting>
  <conditionalFormatting sqref="AD172:AD175">
    <cfRule type="cellIs" dxfId="2705" priority="1251" operator="equal">
      <formula>"Moderado"</formula>
    </cfRule>
  </conditionalFormatting>
  <conditionalFormatting sqref="AD172:AD175">
    <cfRule type="cellIs" dxfId="2704" priority="1252" operator="equal">
      <formula>"Bajo"</formula>
    </cfRule>
  </conditionalFormatting>
  <conditionalFormatting sqref="Z176">
    <cfRule type="cellIs" dxfId="2703" priority="1253" operator="equal">
      <formula>"Muy Alta"</formula>
    </cfRule>
  </conditionalFormatting>
  <conditionalFormatting sqref="Z176">
    <cfRule type="cellIs" dxfId="2702" priority="1254" operator="equal">
      <formula>"Alta"</formula>
    </cfRule>
  </conditionalFormatting>
  <conditionalFormatting sqref="Z176">
    <cfRule type="cellIs" dxfId="2701" priority="1255" operator="equal">
      <formula>"Media"</formula>
    </cfRule>
  </conditionalFormatting>
  <conditionalFormatting sqref="Z176">
    <cfRule type="cellIs" dxfId="2700" priority="1256" operator="equal">
      <formula>"Baja"</formula>
    </cfRule>
  </conditionalFormatting>
  <conditionalFormatting sqref="Z176">
    <cfRule type="cellIs" dxfId="2699" priority="1257" operator="equal">
      <formula>"Muy Baja"</formula>
    </cfRule>
  </conditionalFormatting>
  <conditionalFormatting sqref="AB176">
    <cfRule type="cellIs" dxfId="2698" priority="1258" operator="equal">
      <formula>"Catastrófico"</formula>
    </cfRule>
  </conditionalFormatting>
  <conditionalFormatting sqref="AB176">
    <cfRule type="cellIs" dxfId="2697" priority="1259" operator="equal">
      <formula>"Mayor"</formula>
    </cfRule>
  </conditionalFormatting>
  <conditionalFormatting sqref="AB176">
    <cfRule type="cellIs" dxfId="2696" priority="1260" operator="equal">
      <formula>"Moderado"</formula>
    </cfRule>
  </conditionalFormatting>
  <conditionalFormatting sqref="AB176">
    <cfRule type="cellIs" dxfId="2695" priority="1261" operator="equal">
      <formula>"Menor"</formula>
    </cfRule>
  </conditionalFormatting>
  <conditionalFormatting sqref="AB176">
    <cfRule type="cellIs" dxfId="2694" priority="1262" operator="equal">
      <formula>"Leve"</formula>
    </cfRule>
  </conditionalFormatting>
  <conditionalFormatting sqref="AD176">
    <cfRule type="cellIs" dxfId="2693" priority="1263" operator="equal">
      <formula>"Extremo"</formula>
    </cfRule>
  </conditionalFormatting>
  <conditionalFormatting sqref="AD176">
    <cfRule type="cellIs" dxfId="2692" priority="1264" operator="equal">
      <formula>"Alto"</formula>
    </cfRule>
  </conditionalFormatting>
  <conditionalFormatting sqref="AD176">
    <cfRule type="cellIs" dxfId="2691" priority="1265" operator="equal">
      <formula>"Moderado"</formula>
    </cfRule>
  </conditionalFormatting>
  <conditionalFormatting sqref="AD176">
    <cfRule type="cellIs" dxfId="2690" priority="1266" operator="equal">
      <formula>"Bajo"</formula>
    </cfRule>
  </conditionalFormatting>
  <conditionalFormatting sqref="I171">
    <cfRule type="cellIs" dxfId="2689" priority="1267" operator="equal">
      <formula>"Muy Alta"</formula>
    </cfRule>
  </conditionalFormatting>
  <conditionalFormatting sqref="I171">
    <cfRule type="cellIs" dxfId="2688" priority="1268" operator="equal">
      <formula>"Alta"</formula>
    </cfRule>
  </conditionalFormatting>
  <conditionalFormatting sqref="I171">
    <cfRule type="cellIs" dxfId="2687" priority="1269" operator="equal">
      <formula>"Media"</formula>
    </cfRule>
  </conditionalFormatting>
  <conditionalFormatting sqref="I171">
    <cfRule type="cellIs" dxfId="2686" priority="1270" operator="equal">
      <formula>"Baja"</formula>
    </cfRule>
  </conditionalFormatting>
  <conditionalFormatting sqref="I171">
    <cfRule type="cellIs" dxfId="2685" priority="1271" operator="equal">
      <formula>"Muy Baja"</formula>
    </cfRule>
  </conditionalFormatting>
  <conditionalFormatting sqref="M171">
    <cfRule type="cellIs" dxfId="2684" priority="1272" operator="equal">
      <formula>"Catastrófico"</formula>
    </cfRule>
  </conditionalFormatting>
  <conditionalFormatting sqref="M171">
    <cfRule type="cellIs" dxfId="2683" priority="1273" operator="equal">
      <formula>"Mayor"</formula>
    </cfRule>
  </conditionalFormatting>
  <conditionalFormatting sqref="M171">
    <cfRule type="cellIs" dxfId="2682" priority="1274" operator="equal">
      <formula>"Moderado"</formula>
    </cfRule>
  </conditionalFormatting>
  <conditionalFormatting sqref="M171">
    <cfRule type="cellIs" dxfId="2681" priority="1275" operator="equal">
      <formula>"Menor"</formula>
    </cfRule>
  </conditionalFormatting>
  <conditionalFormatting sqref="M171">
    <cfRule type="cellIs" dxfId="2680" priority="1276" operator="equal">
      <formula>"Leve"</formula>
    </cfRule>
  </conditionalFormatting>
  <conditionalFormatting sqref="O207">
    <cfRule type="cellIs" dxfId="2679" priority="1277" operator="equal">
      <formula>"Extremo"</formula>
    </cfRule>
  </conditionalFormatting>
  <conditionalFormatting sqref="O207">
    <cfRule type="cellIs" dxfId="2678" priority="1278" operator="equal">
      <formula>"Alto"</formula>
    </cfRule>
  </conditionalFormatting>
  <conditionalFormatting sqref="O207">
    <cfRule type="cellIs" dxfId="2677" priority="1279" operator="equal">
      <formula>"Moderado"</formula>
    </cfRule>
  </conditionalFormatting>
  <conditionalFormatting sqref="O207">
    <cfRule type="cellIs" dxfId="2676" priority="1280" operator="equal">
      <formula>"Bajo"</formula>
    </cfRule>
  </conditionalFormatting>
  <conditionalFormatting sqref="L207:L212">
    <cfRule type="containsText" dxfId="2675" priority="1281" operator="containsText" text="❌">
      <formula>NOT(ISERROR(SEARCH(("❌"),(L207))))</formula>
    </cfRule>
  </conditionalFormatting>
  <conditionalFormatting sqref="Z207">
    <cfRule type="cellIs" dxfId="2674" priority="1282" operator="equal">
      <formula>"Muy Alta"</formula>
    </cfRule>
  </conditionalFormatting>
  <conditionalFormatting sqref="Z207">
    <cfRule type="cellIs" dxfId="2673" priority="1283" operator="equal">
      <formula>"Alta"</formula>
    </cfRule>
  </conditionalFormatting>
  <conditionalFormatting sqref="Z207">
    <cfRule type="cellIs" dxfId="2672" priority="1284" operator="equal">
      <formula>"Media"</formula>
    </cfRule>
  </conditionalFormatting>
  <conditionalFormatting sqref="Z207">
    <cfRule type="cellIs" dxfId="2671" priority="1285" operator="equal">
      <formula>"Baja"</formula>
    </cfRule>
  </conditionalFormatting>
  <conditionalFormatting sqref="Z207">
    <cfRule type="cellIs" dxfId="2670" priority="1286" operator="equal">
      <formula>"Muy Baja"</formula>
    </cfRule>
  </conditionalFormatting>
  <conditionalFormatting sqref="AB207">
    <cfRule type="cellIs" dxfId="2669" priority="1287" operator="equal">
      <formula>"Catastrófico"</formula>
    </cfRule>
  </conditionalFormatting>
  <conditionalFormatting sqref="AB207">
    <cfRule type="cellIs" dxfId="2668" priority="1288" operator="equal">
      <formula>"Mayor"</formula>
    </cfRule>
  </conditionalFormatting>
  <conditionalFormatting sqref="AB207">
    <cfRule type="cellIs" dxfId="2667" priority="1289" operator="equal">
      <formula>"Moderado"</formula>
    </cfRule>
  </conditionalFormatting>
  <conditionalFormatting sqref="AB207">
    <cfRule type="cellIs" dxfId="2666" priority="1290" operator="equal">
      <formula>"Menor"</formula>
    </cfRule>
  </conditionalFormatting>
  <conditionalFormatting sqref="AB207">
    <cfRule type="cellIs" dxfId="2665" priority="1291" operator="equal">
      <formula>"Leve"</formula>
    </cfRule>
  </conditionalFormatting>
  <conditionalFormatting sqref="AD207">
    <cfRule type="cellIs" dxfId="2664" priority="1292" operator="equal">
      <formula>"Extremo"</formula>
    </cfRule>
  </conditionalFormatting>
  <conditionalFormatting sqref="AD207">
    <cfRule type="cellIs" dxfId="2663" priority="1293" operator="equal">
      <formula>"Alto"</formula>
    </cfRule>
  </conditionalFormatting>
  <conditionalFormatting sqref="AD207">
    <cfRule type="cellIs" dxfId="2662" priority="1294" operator="equal">
      <formula>"Moderado"</formula>
    </cfRule>
  </conditionalFormatting>
  <conditionalFormatting sqref="AD207">
    <cfRule type="cellIs" dxfId="2661" priority="1295" operator="equal">
      <formula>"Bajo"</formula>
    </cfRule>
  </conditionalFormatting>
  <conditionalFormatting sqref="Z208:Z211">
    <cfRule type="cellIs" dxfId="2660" priority="1296" operator="equal">
      <formula>"Muy Alta"</formula>
    </cfRule>
  </conditionalFormatting>
  <conditionalFormatting sqref="Z208:Z211">
    <cfRule type="cellIs" dxfId="2659" priority="1297" operator="equal">
      <formula>"Alta"</formula>
    </cfRule>
  </conditionalFormatting>
  <conditionalFormatting sqref="Z208:Z211">
    <cfRule type="cellIs" dxfId="2658" priority="1298" operator="equal">
      <formula>"Media"</formula>
    </cfRule>
  </conditionalFormatting>
  <conditionalFormatting sqref="Z208:Z211">
    <cfRule type="cellIs" dxfId="2657" priority="1299" operator="equal">
      <formula>"Baja"</formula>
    </cfRule>
  </conditionalFormatting>
  <conditionalFormatting sqref="Z208:Z211">
    <cfRule type="cellIs" dxfId="2656" priority="1300" operator="equal">
      <formula>"Muy Baja"</formula>
    </cfRule>
  </conditionalFormatting>
  <conditionalFormatting sqref="AB208:AB211">
    <cfRule type="cellIs" dxfId="2655" priority="1301" operator="equal">
      <formula>"Catastrófico"</formula>
    </cfRule>
  </conditionalFormatting>
  <conditionalFormatting sqref="AB208:AB211">
    <cfRule type="cellIs" dxfId="2654" priority="1302" operator="equal">
      <formula>"Mayor"</formula>
    </cfRule>
  </conditionalFormatting>
  <conditionalFormatting sqref="AB208:AB211">
    <cfRule type="cellIs" dxfId="2653" priority="1303" operator="equal">
      <formula>"Moderado"</formula>
    </cfRule>
  </conditionalFormatting>
  <conditionalFormatting sqref="AB208:AB211">
    <cfRule type="cellIs" dxfId="2652" priority="1304" operator="equal">
      <formula>"Menor"</formula>
    </cfRule>
  </conditionalFormatting>
  <conditionalFormatting sqref="AB208:AB211">
    <cfRule type="cellIs" dxfId="2651" priority="1305" operator="equal">
      <formula>"Leve"</formula>
    </cfRule>
  </conditionalFormatting>
  <conditionalFormatting sqref="AD208:AD211">
    <cfRule type="cellIs" dxfId="2650" priority="1306" operator="equal">
      <formula>"Extremo"</formula>
    </cfRule>
  </conditionalFormatting>
  <conditionalFormatting sqref="AD208:AD211">
    <cfRule type="cellIs" dxfId="2649" priority="1307" operator="equal">
      <formula>"Alto"</formula>
    </cfRule>
  </conditionalFormatting>
  <conditionalFormatting sqref="AD208:AD211">
    <cfRule type="cellIs" dxfId="2648" priority="1308" operator="equal">
      <formula>"Moderado"</formula>
    </cfRule>
  </conditionalFormatting>
  <conditionalFormatting sqref="AD208:AD211">
    <cfRule type="cellIs" dxfId="2647" priority="1309" operator="equal">
      <formula>"Bajo"</formula>
    </cfRule>
  </conditionalFormatting>
  <conditionalFormatting sqref="Z212">
    <cfRule type="cellIs" dxfId="2646" priority="1310" operator="equal">
      <formula>"Muy Alta"</formula>
    </cfRule>
  </conditionalFormatting>
  <conditionalFormatting sqref="Z212">
    <cfRule type="cellIs" dxfId="2645" priority="1311" operator="equal">
      <formula>"Alta"</formula>
    </cfRule>
  </conditionalFormatting>
  <conditionalFormatting sqref="Z212">
    <cfRule type="cellIs" dxfId="2644" priority="1312" operator="equal">
      <formula>"Media"</formula>
    </cfRule>
  </conditionalFormatting>
  <conditionalFormatting sqref="Z212">
    <cfRule type="cellIs" dxfId="2643" priority="1313" operator="equal">
      <formula>"Baja"</formula>
    </cfRule>
  </conditionalFormatting>
  <conditionalFormatting sqref="Z212">
    <cfRule type="cellIs" dxfId="2642" priority="1314" operator="equal">
      <formula>"Muy Baja"</formula>
    </cfRule>
  </conditionalFormatting>
  <conditionalFormatting sqref="AB212">
    <cfRule type="cellIs" dxfId="2641" priority="1315" operator="equal">
      <formula>"Catastrófico"</formula>
    </cfRule>
  </conditionalFormatting>
  <conditionalFormatting sqref="AB212">
    <cfRule type="cellIs" dxfId="2640" priority="1316" operator="equal">
      <formula>"Mayor"</formula>
    </cfRule>
  </conditionalFormatting>
  <conditionalFormatting sqref="AB212">
    <cfRule type="cellIs" dxfId="2639" priority="1317" operator="equal">
      <formula>"Moderado"</formula>
    </cfRule>
  </conditionalFormatting>
  <conditionalFormatting sqref="AB212">
    <cfRule type="cellIs" dxfId="2638" priority="1318" operator="equal">
      <formula>"Menor"</formula>
    </cfRule>
  </conditionalFormatting>
  <conditionalFormatting sqref="AB212">
    <cfRule type="cellIs" dxfId="2637" priority="1319" operator="equal">
      <formula>"Leve"</formula>
    </cfRule>
  </conditionalFormatting>
  <conditionalFormatting sqref="AD212">
    <cfRule type="cellIs" dxfId="2636" priority="1320" operator="equal">
      <formula>"Extremo"</formula>
    </cfRule>
  </conditionalFormatting>
  <conditionalFormatting sqref="AD212">
    <cfRule type="cellIs" dxfId="2635" priority="1321" operator="equal">
      <formula>"Alto"</formula>
    </cfRule>
  </conditionalFormatting>
  <conditionalFormatting sqref="AD212">
    <cfRule type="cellIs" dxfId="2634" priority="1322" operator="equal">
      <formula>"Moderado"</formula>
    </cfRule>
  </conditionalFormatting>
  <conditionalFormatting sqref="AD212">
    <cfRule type="cellIs" dxfId="2633" priority="1323" operator="equal">
      <formula>"Bajo"</formula>
    </cfRule>
  </conditionalFormatting>
  <conditionalFormatting sqref="I207">
    <cfRule type="cellIs" dxfId="2632" priority="1324" operator="equal">
      <formula>"Muy Alta"</formula>
    </cfRule>
  </conditionalFormatting>
  <conditionalFormatting sqref="I207">
    <cfRule type="cellIs" dxfId="2631" priority="1325" operator="equal">
      <formula>"Alta"</formula>
    </cfRule>
  </conditionalFormatting>
  <conditionalFormatting sqref="I207">
    <cfRule type="cellIs" dxfId="2630" priority="1326" operator="equal">
      <formula>"Media"</formula>
    </cfRule>
  </conditionalFormatting>
  <conditionalFormatting sqref="I207">
    <cfRule type="cellIs" dxfId="2629" priority="1327" operator="equal">
      <formula>"Baja"</formula>
    </cfRule>
  </conditionalFormatting>
  <conditionalFormatting sqref="I207">
    <cfRule type="cellIs" dxfId="2628" priority="1328" operator="equal">
      <formula>"Muy Baja"</formula>
    </cfRule>
  </conditionalFormatting>
  <conditionalFormatting sqref="M207">
    <cfRule type="cellIs" dxfId="2627" priority="1329" operator="equal">
      <formula>"Catastrófico"</formula>
    </cfRule>
  </conditionalFormatting>
  <conditionalFormatting sqref="M207">
    <cfRule type="cellIs" dxfId="2626" priority="1330" operator="equal">
      <formula>"Mayor"</formula>
    </cfRule>
  </conditionalFormatting>
  <conditionalFormatting sqref="M207">
    <cfRule type="cellIs" dxfId="2625" priority="1331" operator="equal">
      <formula>"Moderado"</formula>
    </cfRule>
  </conditionalFormatting>
  <conditionalFormatting sqref="M207">
    <cfRule type="cellIs" dxfId="2624" priority="1332" operator="equal">
      <formula>"Menor"</formula>
    </cfRule>
  </conditionalFormatting>
  <conditionalFormatting sqref="M207">
    <cfRule type="cellIs" dxfId="2623" priority="1333" operator="equal">
      <formula>"Leve"</formula>
    </cfRule>
  </conditionalFormatting>
  <conditionalFormatting sqref="O243">
    <cfRule type="cellIs" dxfId="2622" priority="1334" operator="equal">
      <formula>"Extremo"</formula>
    </cfRule>
  </conditionalFormatting>
  <conditionalFormatting sqref="O243">
    <cfRule type="cellIs" dxfId="2621" priority="1335" operator="equal">
      <formula>"Alto"</formula>
    </cfRule>
  </conditionalFormatting>
  <conditionalFormatting sqref="O243">
    <cfRule type="cellIs" dxfId="2620" priority="1336" operator="equal">
      <formula>"Moderado"</formula>
    </cfRule>
  </conditionalFormatting>
  <conditionalFormatting sqref="O243">
    <cfRule type="cellIs" dxfId="2619" priority="1337" operator="equal">
      <formula>"Bajo"</formula>
    </cfRule>
  </conditionalFormatting>
  <conditionalFormatting sqref="L243:L248">
    <cfRule type="containsText" dxfId="2618" priority="1338" operator="containsText" text="❌">
      <formula>NOT(ISERROR(SEARCH(("❌"),(L243))))</formula>
    </cfRule>
  </conditionalFormatting>
  <conditionalFormatting sqref="Z243">
    <cfRule type="cellIs" dxfId="2617" priority="1339" operator="equal">
      <formula>"Muy Alta"</formula>
    </cfRule>
  </conditionalFormatting>
  <conditionalFormatting sqref="Z243">
    <cfRule type="cellIs" dxfId="2616" priority="1340" operator="equal">
      <formula>"Alta"</formula>
    </cfRule>
  </conditionalFormatting>
  <conditionalFormatting sqref="Z243">
    <cfRule type="cellIs" dxfId="2615" priority="1341" operator="equal">
      <formula>"Media"</formula>
    </cfRule>
  </conditionalFormatting>
  <conditionalFormatting sqref="Z243">
    <cfRule type="cellIs" dxfId="2614" priority="1342" operator="equal">
      <formula>"Baja"</formula>
    </cfRule>
  </conditionalFormatting>
  <conditionalFormatting sqref="Z243">
    <cfRule type="cellIs" dxfId="2613" priority="1343" operator="equal">
      <formula>"Muy Baja"</formula>
    </cfRule>
  </conditionalFormatting>
  <conditionalFormatting sqref="AB243">
    <cfRule type="cellIs" dxfId="2612" priority="1344" operator="equal">
      <formula>"Catastrófico"</formula>
    </cfRule>
  </conditionalFormatting>
  <conditionalFormatting sqref="AB243">
    <cfRule type="cellIs" dxfId="2611" priority="1345" operator="equal">
      <formula>"Mayor"</formula>
    </cfRule>
  </conditionalFormatting>
  <conditionalFormatting sqref="AB243">
    <cfRule type="cellIs" dxfId="2610" priority="1346" operator="equal">
      <formula>"Moderado"</formula>
    </cfRule>
  </conditionalFormatting>
  <conditionalFormatting sqref="AB243">
    <cfRule type="cellIs" dxfId="2609" priority="1347" operator="equal">
      <formula>"Menor"</formula>
    </cfRule>
  </conditionalFormatting>
  <conditionalFormatting sqref="AB243">
    <cfRule type="cellIs" dxfId="2608" priority="1348" operator="equal">
      <formula>"Leve"</formula>
    </cfRule>
  </conditionalFormatting>
  <conditionalFormatting sqref="AD243">
    <cfRule type="cellIs" dxfId="2607" priority="1349" operator="equal">
      <formula>"Extremo"</formula>
    </cfRule>
  </conditionalFormatting>
  <conditionalFormatting sqref="AD243">
    <cfRule type="cellIs" dxfId="2606" priority="1350" operator="equal">
      <formula>"Alto"</formula>
    </cfRule>
  </conditionalFormatting>
  <conditionalFormatting sqref="AD243">
    <cfRule type="cellIs" dxfId="2605" priority="1351" operator="equal">
      <formula>"Moderado"</formula>
    </cfRule>
  </conditionalFormatting>
  <conditionalFormatting sqref="AD243">
    <cfRule type="cellIs" dxfId="2604" priority="1352" operator="equal">
      <formula>"Bajo"</formula>
    </cfRule>
  </conditionalFormatting>
  <conditionalFormatting sqref="Z244:Z247">
    <cfRule type="cellIs" dxfId="2603" priority="1353" operator="equal">
      <formula>"Muy Alta"</formula>
    </cfRule>
  </conditionalFormatting>
  <conditionalFormatting sqref="Z244:Z247">
    <cfRule type="cellIs" dxfId="2602" priority="1354" operator="equal">
      <formula>"Alta"</formula>
    </cfRule>
  </conditionalFormatting>
  <conditionalFormatting sqref="Z244:Z247">
    <cfRule type="cellIs" dxfId="2601" priority="1355" operator="equal">
      <formula>"Media"</formula>
    </cfRule>
  </conditionalFormatting>
  <conditionalFormatting sqref="Z244:Z247">
    <cfRule type="cellIs" dxfId="2600" priority="1356" operator="equal">
      <formula>"Baja"</formula>
    </cfRule>
  </conditionalFormatting>
  <conditionalFormatting sqref="Z244:Z247">
    <cfRule type="cellIs" dxfId="2599" priority="1357" operator="equal">
      <formula>"Muy Baja"</formula>
    </cfRule>
  </conditionalFormatting>
  <conditionalFormatting sqref="AB244:AB247">
    <cfRule type="cellIs" dxfId="2598" priority="1358" operator="equal">
      <formula>"Catastrófico"</formula>
    </cfRule>
  </conditionalFormatting>
  <conditionalFormatting sqref="AB244:AB247">
    <cfRule type="cellIs" dxfId="2597" priority="1359" operator="equal">
      <formula>"Mayor"</formula>
    </cfRule>
  </conditionalFormatting>
  <conditionalFormatting sqref="AB244:AB247">
    <cfRule type="cellIs" dxfId="2596" priority="1360" operator="equal">
      <formula>"Moderado"</formula>
    </cfRule>
  </conditionalFormatting>
  <conditionalFormatting sqref="AB244:AB247">
    <cfRule type="cellIs" dxfId="2595" priority="1361" operator="equal">
      <formula>"Menor"</formula>
    </cfRule>
  </conditionalFormatting>
  <conditionalFormatting sqref="AB244:AB247">
    <cfRule type="cellIs" dxfId="2594" priority="1362" operator="equal">
      <formula>"Leve"</formula>
    </cfRule>
  </conditionalFormatting>
  <conditionalFormatting sqref="AD244:AD247">
    <cfRule type="cellIs" dxfId="2593" priority="1363" operator="equal">
      <formula>"Extremo"</formula>
    </cfRule>
  </conditionalFormatting>
  <conditionalFormatting sqref="AD244:AD247">
    <cfRule type="cellIs" dxfId="2592" priority="1364" operator="equal">
      <formula>"Alto"</formula>
    </cfRule>
  </conditionalFormatting>
  <conditionalFormatting sqref="AD244:AD247">
    <cfRule type="cellIs" dxfId="2591" priority="1365" operator="equal">
      <formula>"Moderado"</formula>
    </cfRule>
  </conditionalFormatting>
  <conditionalFormatting sqref="AD244:AD247">
    <cfRule type="cellIs" dxfId="2590" priority="1366" operator="equal">
      <formula>"Bajo"</formula>
    </cfRule>
  </conditionalFormatting>
  <conditionalFormatting sqref="Z248">
    <cfRule type="cellIs" dxfId="2589" priority="1367" operator="equal">
      <formula>"Muy Alta"</formula>
    </cfRule>
  </conditionalFormatting>
  <conditionalFormatting sqref="Z248">
    <cfRule type="cellIs" dxfId="2588" priority="1368" operator="equal">
      <formula>"Alta"</formula>
    </cfRule>
  </conditionalFormatting>
  <conditionalFormatting sqref="Z248">
    <cfRule type="cellIs" dxfId="2587" priority="1369" operator="equal">
      <formula>"Media"</formula>
    </cfRule>
  </conditionalFormatting>
  <conditionalFormatting sqref="Z248">
    <cfRule type="cellIs" dxfId="2586" priority="1370" operator="equal">
      <formula>"Baja"</formula>
    </cfRule>
  </conditionalFormatting>
  <conditionalFormatting sqref="Z248">
    <cfRule type="cellIs" dxfId="2585" priority="1371" operator="equal">
      <formula>"Muy Baja"</formula>
    </cfRule>
  </conditionalFormatting>
  <conditionalFormatting sqref="AB248">
    <cfRule type="cellIs" dxfId="2584" priority="1372" operator="equal">
      <formula>"Catastrófico"</formula>
    </cfRule>
  </conditionalFormatting>
  <conditionalFormatting sqref="AB248">
    <cfRule type="cellIs" dxfId="2583" priority="1373" operator="equal">
      <formula>"Mayor"</formula>
    </cfRule>
  </conditionalFormatting>
  <conditionalFormatting sqref="AB248">
    <cfRule type="cellIs" dxfId="2582" priority="1374" operator="equal">
      <formula>"Moderado"</formula>
    </cfRule>
  </conditionalFormatting>
  <conditionalFormatting sqref="AB248">
    <cfRule type="cellIs" dxfId="2581" priority="1375" operator="equal">
      <formula>"Menor"</formula>
    </cfRule>
  </conditionalFormatting>
  <conditionalFormatting sqref="AB248">
    <cfRule type="cellIs" dxfId="2580" priority="1376" operator="equal">
      <formula>"Leve"</formula>
    </cfRule>
  </conditionalFormatting>
  <conditionalFormatting sqref="AD248">
    <cfRule type="cellIs" dxfId="2579" priority="1377" operator="equal">
      <formula>"Extremo"</formula>
    </cfRule>
  </conditionalFormatting>
  <conditionalFormatting sqref="AD248">
    <cfRule type="cellIs" dxfId="2578" priority="1378" operator="equal">
      <formula>"Alto"</formula>
    </cfRule>
  </conditionalFormatting>
  <conditionalFormatting sqref="AD248">
    <cfRule type="cellIs" dxfId="2577" priority="1379" operator="equal">
      <formula>"Moderado"</formula>
    </cfRule>
  </conditionalFormatting>
  <conditionalFormatting sqref="AD248">
    <cfRule type="cellIs" dxfId="2576" priority="1380" operator="equal">
      <formula>"Bajo"</formula>
    </cfRule>
  </conditionalFormatting>
  <conditionalFormatting sqref="I243">
    <cfRule type="cellIs" dxfId="2575" priority="1381" operator="equal">
      <formula>"Muy Alta"</formula>
    </cfRule>
  </conditionalFormatting>
  <conditionalFormatting sqref="I243">
    <cfRule type="cellIs" dxfId="2574" priority="1382" operator="equal">
      <formula>"Alta"</formula>
    </cfRule>
  </conditionalFormatting>
  <conditionalFormatting sqref="I243">
    <cfRule type="cellIs" dxfId="2573" priority="1383" operator="equal">
      <formula>"Media"</formula>
    </cfRule>
  </conditionalFormatting>
  <conditionalFormatting sqref="I243">
    <cfRule type="cellIs" dxfId="2572" priority="1384" operator="equal">
      <formula>"Baja"</formula>
    </cfRule>
  </conditionalFormatting>
  <conditionalFormatting sqref="I243">
    <cfRule type="cellIs" dxfId="2571" priority="1385" operator="equal">
      <formula>"Muy Baja"</formula>
    </cfRule>
  </conditionalFormatting>
  <conditionalFormatting sqref="M243">
    <cfRule type="cellIs" dxfId="2570" priority="1386" operator="equal">
      <formula>"Catastrófico"</formula>
    </cfRule>
  </conditionalFormatting>
  <conditionalFormatting sqref="M243">
    <cfRule type="cellIs" dxfId="2569" priority="1387" operator="equal">
      <formula>"Mayor"</formula>
    </cfRule>
  </conditionalFormatting>
  <conditionalFormatting sqref="M243">
    <cfRule type="cellIs" dxfId="2568" priority="1388" operator="equal">
      <formula>"Moderado"</formula>
    </cfRule>
  </conditionalFormatting>
  <conditionalFormatting sqref="M243">
    <cfRule type="cellIs" dxfId="2567" priority="1389" operator="equal">
      <formula>"Menor"</formula>
    </cfRule>
  </conditionalFormatting>
  <conditionalFormatting sqref="M243">
    <cfRule type="cellIs" dxfId="2566" priority="1390" operator="equal">
      <formula>"Leve"</formula>
    </cfRule>
  </conditionalFormatting>
  <conditionalFormatting sqref="O249">
    <cfRule type="cellIs" dxfId="2565" priority="1448" operator="equal">
      <formula>"Extremo"</formula>
    </cfRule>
  </conditionalFormatting>
  <conditionalFormatting sqref="O249">
    <cfRule type="cellIs" dxfId="2564" priority="1449" operator="equal">
      <formula>"Alto"</formula>
    </cfRule>
  </conditionalFormatting>
  <conditionalFormatting sqref="O249">
    <cfRule type="cellIs" dxfId="2563" priority="1450" operator="equal">
      <formula>"Moderado"</formula>
    </cfRule>
  </conditionalFormatting>
  <conditionalFormatting sqref="O249">
    <cfRule type="cellIs" dxfId="2562" priority="1451" operator="equal">
      <formula>"Bajo"</formula>
    </cfRule>
  </conditionalFormatting>
  <conditionalFormatting sqref="L249:L254">
    <cfRule type="containsText" dxfId="2561" priority="1452" operator="containsText" text="❌">
      <formula>NOT(ISERROR(SEARCH(("❌"),(L249))))</formula>
    </cfRule>
  </conditionalFormatting>
  <conditionalFormatting sqref="Z249">
    <cfRule type="cellIs" dxfId="2560" priority="1453" operator="equal">
      <formula>"Muy Alta"</formula>
    </cfRule>
  </conditionalFormatting>
  <conditionalFormatting sqref="Z249">
    <cfRule type="cellIs" dxfId="2559" priority="1454" operator="equal">
      <formula>"Alta"</formula>
    </cfRule>
  </conditionalFormatting>
  <conditionalFormatting sqref="Z249">
    <cfRule type="cellIs" dxfId="2558" priority="1455" operator="equal">
      <formula>"Media"</formula>
    </cfRule>
  </conditionalFormatting>
  <conditionalFormatting sqref="Z249">
    <cfRule type="cellIs" dxfId="2557" priority="1456" operator="equal">
      <formula>"Baja"</formula>
    </cfRule>
  </conditionalFormatting>
  <conditionalFormatting sqref="Z249">
    <cfRule type="cellIs" dxfId="2556" priority="1457" operator="equal">
      <formula>"Muy Baja"</formula>
    </cfRule>
  </conditionalFormatting>
  <conditionalFormatting sqref="AB249">
    <cfRule type="cellIs" dxfId="2555" priority="1458" operator="equal">
      <formula>"Catastrófico"</formula>
    </cfRule>
  </conditionalFormatting>
  <conditionalFormatting sqref="AB249">
    <cfRule type="cellIs" dxfId="2554" priority="1459" operator="equal">
      <formula>"Mayor"</formula>
    </cfRule>
  </conditionalFormatting>
  <conditionalFormatting sqref="AB249">
    <cfRule type="cellIs" dxfId="2553" priority="1460" operator="equal">
      <formula>"Moderado"</formula>
    </cfRule>
  </conditionalFormatting>
  <conditionalFormatting sqref="AB249">
    <cfRule type="cellIs" dxfId="2552" priority="1461" operator="equal">
      <formula>"Menor"</formula>
    </cfRule>
  </conditionalFormatting>
  <conditionalFormatting sqref="AB249">
    <cfRule type="cellIs" dxfId="2551" priority="1462" operator="equal">
      <formula>"Leve"</formula>
    </cfRule>
  </conditionalFormatting>
  <conditionalFormatting sqref="AD249">
    <cfRule type="cellIs" dxfId="2550" priority="1463" operator="equal">
      <formula>"Extremo"</formula>
    </cfRule>
  </conditionalFormatting>
  <conditionalFormatting sqref="AD249">
    <cfRule type="cellIs" dxfId="2549" priority="1464" operator="equal">
      <formula>"Alto"</formula>
    </cfRule>
  </conditionalFormatting>
  <conditionalFormatting sqref="AD249">
    <cfRule type="cellIs" dxfId="2548" priority="1465" operator="equal">
      <formula>"Moderado"</formula>
    </cfRule>
  </conditionalFormatting>
  <conditionalFormatting sqref="AD249">
    <cfRule type="cellIs" dxfId="2547" priority="1466" operator="equal">
      <formula>"Bajo"</formula>
    </cfRule>
  </conditionalFormatting>
  <conditionalFormatting sqref="Z250:Z253">
    <cfRule type="cellIs" dxfId="2546" priority="1467" operator="equal">
      <formula>"Muy Alta"</formula>
    </cfRule>
  </conditionalFormatting>
  <conditionalFormatting sqref="Z250:Z253">
    <cfRule type="cellIs" dxfId="2545" priority="1468" operator="equal">
      <formula>"Alta"</formula>
    </cfRule>
  </conditionalFormatting>
  <conditionalFormatting sqref="Z250:Z253">
    <cfRule type="cellIs" dxfId="2544" priority="1469" operator="equal">
      <formula>"Media"</formula>
    </cfRule>
  </conditionalFormatting>
  <conditionalFormatting sqref="Z250:Z253">
    <cfRule type="cellIs" dxfId="2543" priority="1470" operator="equal">
      <formula>"Baja"</formula>
    </cfRule>
  </conditionalFormatting>
  <conditionalFormatting sqref="Z250:Z253">
    <cfRule type="cellIs" dxfId="2542" priority="1471" operator="equal">
      <formula>"Muy Baja"</formula>
    </cfRule>
  </conditionalFormatting>
  <conditionalFormatting sqref="AB250:AB253">
    <cfRule type="cellIs" dxfId="2541" priority="1472" operator="equal">
      <formula>"Catastrófico"</formula>
    </cfRule>
  </conditionalFormatting>
  <conditionalFormatting sqref="AB250:AB253">
    <cfRule type="cellIs" dxfId="2540" priority="1473" operator="equal">
      <formula>"Mayor"</formula>
    </cfRule>
  </conditionalFormatting>
  <conditionalFormatting sqref="AB250:AB253">
    <cfRule type="cellIs" dxfId="2539" priority="1474" operator="equal">
      <formula>"Moderado"</formula>
    </cfRule>
  </conditionalFormatting>
  <conditionalFormatting sqref="AB250:AB253">
    <cfRule type="cellIs" dxfId="2538" priority="1475" operator="equal">
      <formula>"Menor"</formula>
    </cfRule>
  </conditionalFormatting>
  <conditionalFormatting sqref="AB250:AB253">
    <cfRule type="cellIs" dxfId="2537" priority="1476" operator="equal">
      <formula>"Leve"</formula>
    </cfRule>
  </conditionalFormatting>
  <conditionalFormatting sqref="AD250:AD253">
    <cfRule type="cellIs" dxfId="2536" priority="1477" operator="equal">
      <formula>"Extremo"</formula>
    </cfRule>
  </conditionalFormatting>
  <conditionalFormatting sqref="AD250:AD253">
    <cfRule type="cellIs" dxfId="2535" priority="1478" operator="equal">
      <formula>"Alto"</formula>
    </cfRule>
  </conditionalFormatting>
  <conditionalFormatting sqref="AD250:AD253">
    <cfRule type="cellIs" dxfId="2534" priority="1479" operator="equal">
      <formula>"Moderado"</formula>
    </cfRule>
  </conditionalFormatting>
  <conditionalFormatting sqref="AD250:AD253">
    <cfRule type="cellIs" dxfId="2533" priority="1480" operator="equal">
      <formula>"Bajo"</formula>
    </cfRule>
  </conditionalFormatting>
  <conditionalFormatting sqref="Z254">
    <cfRule type="cellIs" dxfId="2532" priority="1481" operator="equal">
      <formula>"Muy Alta"</formula>
    </cfRule>
  </conditionalFormatting>
  <conditionalFormatting sqref="Z254">
    <cfRule type="cellIs" dxfId="2531" priority="1482" operator="equal">
      <formula>"Alta"</formula>
    </cfRule>
  </conditionalFormatting>
  <conditionalFormatting sqref="Z254">
    <cfRule type="cellIs" dxfId="2530" priority="1483" operator="equal">
      <formula>"Media"</formula>
    </cfRule>
  </conditionalFormatting>
  <conditionalFormatting sqref="Z254">
    <cfRule type="cellIs" dxfId="2529" priority="1484" operator="equal">
      <formula>"Baja"</formula>
    </cfRule>
  </conditionalFormatting>
  <conditionalFormatting sqref="Z254">
    <cfRule type="cellIs" dxfId="2528" priority="1485" operator="equal">
      <formula>"Muy Baja"</formula>
    </cfRule>
  </conditionalFormatting>
  <conditionalFormatting sqref="AB254">
    <cfRule type="cellIs" dxfId="2527" priority="1486" operator="equal">
      <formula>"Catastrófico"</formula>
    </cfRule>
  </conditionalFormatting>
  <conditionalFormatting sqref="AB254">
    <cfRule type="cellIs" dxfId="2526" priority="1487" operator="equal">
      <formula>"Mayor"</formula>
    </cfRule>
  </conditionalFormatting>
  <conditionalFormatting sqref="AB254">
    <cfRule type="cellIs" dxfId="2525" priority="1488" operator="equal">
      <formula>"Moderado"</formula>
    </cfRule>
  </conditionalFormatting>
  <conditionalFormatting sqref="AB254">
    <cfRule type="cellIs" dxfId="2524" priority="1489" operator="equal">
      <formula>"Menor"</formula>
    </cfRule>
  </conditionalFormatting>
  <conditionalFormatting sqref="AB254">
    <cfRule type="cellIs" dxfId="2523" priority="1490" operator="equal">
      <formula>"Leve"</formula>
    </cfRule>
  </conditionalFormatting>
  <conditionalFormatting sqref="AD254">
    <cfRule type="cellIs" dxfId="2522" priority="1491" operator="equal">
      <formula>"Extremo"</formula>
    </cfRule>
  </conditionalFormatting>
  <conditionalFormatting sqref="AD254">
    <cfRule type="cellIs" dxfId="2521" priority="1492" operator="equal">
      <formula>"Alto"</formula>
    </cfRule>
  </conditionalFormatting>
  <conditionalFormatting sqref="AD254">
    <cfRule type="cellIs" dxfId="2520" priority="1493" operator="equal">
      <formula>"Moderado"</formula>
    </cfRule>
  </conditionalFormatting>
  <conditionalFormatting sqref="AD254">
    <cfRule type="cellIs" dxfId="2519" priority="1494" operator="equal">
      <formula>"Bajo"</formula>
    </cfRule>
  </conditionalFormatting>
  <conditionalFormatting sqref="I249">
    <cfRule type="cellIs" dxfId="2518" priority="1495" operator="equal">
      <formula>"Muy Alta"</formula>
    </cfRule>
  </conditionalFormatting>
  <conditionalFormatting sqref="I249">
    <cfRule type="cellIs" dxfId="2517" priority="1496" operator="equal">
      <formula>"Alta"</formula>
    </cfRule>
  </conditionalFormatting>
  <conditionalFormatting sqref="I249">
    <cfRule type="cellIs" dxfId="2516" priority="1497" operator="equal">
      <formula>"Media"</formula>
    </cfRule>
  </conditionalFormatting>
  <conditionalFormatting sqref="I249">
    <cfRule type="cellIs" dxfId="2515" priority="1498" operator="equal">
      <formula>"Baja"</formula>
    </cfRule>
  </conditionalFormatting>
  <conditionalFormatting sqref="I249">
    <cfRule type="cellIs" dxfId="2514" priority="1499" operator="equal">
      <formula>"Muy Baja"</formula>
    </cfRule>
  </conditionalFormatting>
  <conditionalFormatting sqref="M249">
    <cfRule type="cellIs" dxfId="2513" priority="1500" operator="equal">
      <formula>"Catastrófico"</formula>
    </cfRule>
  </conditionalFormatting>
  <conditionalFormatting sqref="M249">
    <cfRule type="cellIs" dxfId="2512" priority="1501" operator="equal">
      <formula>"Mayor"</formula>
    </cfRule>
  </conditionalFormatting>
  <conditionalFormatting sqref="M249">
    <cfRule type="cellIs" dxfId="2511" priority="1502" operator="equal">
      <formula>"Moderado"</formula>
    </cfRule>
  </conditionalFormatting>
  <conditionalFormatting sqref="M249">
    <cfRule type="cellIs" dxfId="2510" priority="1503" operator="equal">
      <formula>"Menor"</formula>
    </cfRule>
  </conditionalFormatting>
  <conditionalFormatting sqref="M249">
    <cfRule type="cellIs" dxfId="2509" priority="1504" operator="equal">
      <formula>"Leve"</formula>
    </cfRule>
  </conditionalFormatting>
  <conditionalFormatting sqref="O255">
    <cfRule type="cellIs" dxfId="2508" priority="1505" operator="equal">
      <formula>"Extremo"</formula>
    </cfRule>
  </conditionalFormatting>
  <conditionalFormatting sqref="O255">
    <cfRule type="cellIs" dxfId="2507" priority="1506" operator="equal">
      <formula>"Alto"</formula>
    </cfRule>
  </conditionalFormatting>
  <conditionalFormatting sqref="O255">
    <cfRule type="cellIs" dxfId="2506" priority="1507" operator="equal">
      <formula>"Moderado"</formula>
    </cfRule>
  </conditionalFormatting>
  <conditionalFormatting sqref="O255">
    <cfRule type="cellIs" dxfId="2505" priority="1508" operator="equal">
      <formula>"Bajo"</formula>
    </cfRule>
  </conditionalFormatting>
  <conditionalFormatting sqref="L255:L260">
    <cfRule type="containsText" dxfId="2504" priority="1509" operator="containsText" text="❌">
      <formula>NOT(ISERROR(SEARCH(("❌"),(L255))))</formula>
    </cfRule>
  </conditionalFormatting>
  <conditionalFormatting sqref="Z255">
    <cfRule type="cellIs" dxfId="2503" priority="1510" operator="equal">
      <formula>"Muy Alta"</formula>
    </cfRule>
  </conditionalFormatting>
  <conditionalFormatting sqref="Z255">
    <cfRule type="cellIs" dxfId="2502" priority="1511" operator="equal">
      <formula>"Alta"</formula>
    </cfRule>
  </conditionalFormatting>
  <conditionalFormatting sqref="Z255">
    <cfRule type="cellIs" dxfId="2501" priority="1512" operator="equal">
      <formula>"Media"</formula>
    </cfRule>
  </conditionalFormatting>
  <conditionalFormatting sqref="Z255">
    <cfRule type="cellIs" dxfId="2500" priority="1513" operator="equal">
      <formula>"Baja"</formula>
    </cfRule>
  </conditionalFormatting>
  <conditionalFormatting sqref="Z255">
    <cfRule type="cellIs" dxfId="2499" priority="1514" operator="equal">
      <formula>"Muy Baja"</formula>
    </cfRule>
  </conditionalFormatting>
  <conditionalFormatting sqref="AB255">
    <cfRule type="cellIs" dxfId="2498" priority="1515" operator="equal">
      <formula>"Catastrófico"</formula>
    </cfRule>
  </conditionalFormatting>
  <conditionalFormatting sqref="AB255">
    <cfRule type="cellIs" dxfId="2497" priority="1516" operator="equal">
      <formula>"Mayor"</formula>
    </cfRule>
  </conditionalFormatting>
  <conditionalFormatting sqref="AB255">
    <cfRule type="cellIs" dxfId="2496" priority="1517" operator="equal">
      <formula>"Moderado"</formula>
    </cfRule>
  </conditionalFormatting>
  <conditionalFormatting sqref="AB255">
    <cfRule type="cellIs" dxfId="2495" priority="1518" operator="equal">
      <formula>"Menor"</formula>
    </cfRule>
  </conditionalFormatting>
  <conditionalFormatting sqref="AB255">
    <cfRule type="cellIs" dxfId="2494" priority="1519" operator="equal">
      <formula>"Leve"</formula>
    </cfRule>
  </conditionalFormatting>
  <conditionalFormatting sqref="AD255">
    <cfRule type="cellIs" dxfId="2493" priority="1520" operator="equal">
      <formula>"Extremo"</formula>
    </cfRule>
  </conditionalFormatting>
  <conditionalFormatting sqref="AD255">
    <cfRule type="cellIs" dxfId="2492" priority="1521" operator="equal">
      <formula>"Alto"</formula>
    </cfRule>
  </conditionalFormatting>
  <conditionalFormatting sqref="AD255">
    <cfRule type="cellIs" dxfId="2491" priority="1522" operator="equal">
      <formula>"Moderado"</formula>
    </cfRule>
  </conditionalFormatting>
  <conditionalFormatting sqref="AD255">
    <cfRule type="cellIs" dxfId="2490" priority="1523" operator="equal">
      <formula>"Bajo"</formula>
    </cfRule>
  </conditionalFormatting>
  <conditionalFormatting sqref="Z256:Z259">
    <cfRule type="cellIs" dxfId="2489" priority="1524" operator="equal">
      <formula>"Muy Alta"</formula>
    </cfRule>
  </conditionalFormatting>
  <conditionalFormatting sqref="Z256:Z259">
    <cfRule type="cellIs" dxfId="2488" priority="1525" operator="equal">
      <formula>"Alta"</formula>
    </cfRule>
  </conditionalFormatting>
  <conditionalFormatting sqref="Z256:Z259">
    <cfRule type="cellIs" dxfId="2487" priority="1526" operator="equal">
      <formula>"Media"</formula>
    </cfRule>
  </conditionalFormatting>
  <conditionalFormatting sqref="Z256:Z259">
    <cfRule type="cellIs" dxfId="2486" priority="1527" operator="equal">
      <formula>"Baja"</formula>
    </cfRule>
  </conditionalFormatting>
  <conditionalFormatting sqref="Z256:Z259">
    <cfRule type="cellIs" dxfId="2485" priority="1528" operator="equal">
      <formula>"Muy Baja"</formula>
    </cfRule>
  </conditionalFormatting>
  <conditionalFormatting sqref="AB256:AB259">
    <cfRule type="cellIs" dxfId="2484" priority="1529" operator="equal">
      <formula>"Catastrófico"</formula>
    </cfRule>
  </conditionalFormatting>
  <conditionalFormatting sqref="AB256:AB259">
    <cfRule type="cellIs" dxfId="2483" priority="1530" operator="equal">
      <formula>"Mayor"</formula>
    </cfRule>
  </conditionalFormatting>
  <conditionalFormatting sqref="AB256:AB259">
    <cfRule type="cellIs" dxfId="2482" priority="1531" operator="equal">
      <formula>"Moderado"</formula>
    </cfRule>
  </conditionalFormatting>
  <conditionalFormatting sqref="AB256:AB259">
    <cfRule type="cellIs" dxfId="2481" priority="1532" operator="equal">
      <formula>"Menor"</formula>
    </cfRule>
  </conditionalFormatting>
  <conditionalFormatting sqref="AB256:AB259">
    <cfRule type="cellIs" dxfId="2480" priority="1533" operator="equal">
      <formula>"Leve"</formula>
    </cfRule>
  </conditionalFormatting>
  <conditionalFormatting sqref="AD256:AD259">
    <cfRule type="cellIs" dxfId="2479" priority="1534" operator="equal">
      <formula>"Extremo"</formula>
    </cfRule>
  </conditionalFormatting>
  <conditionalFormatting sqref="AD256:AD259">
    <cfRule type="cellIs" dxfId="2478" priority="1535" operator="equal">
      <formula>"Alto"</formula>
    </cfRule>
  </conditionalFormatting>
  <conditionalFormatting sqref="AD256:AD259">
    <cfRule type="cellIs" dxfId="2477" priority="1536" operator="equal">
      <formula>"Moderado"</formula>
    </cfRule>
  </conditionalFormatting>
  <conditionalFormatting sqref="AD256:AD259">
    <cfRule type="cellIs" dxfId="2476" priority="1537" operator="equal">
      <formula>"Bajo"</formula>
    </cfRule>
  </conditionalFormatting>
  <conditionalFormatting sqref="Z260">
    <cfRule type="cellIs" dxfId="2475" priority="1538" operator="equal">
      <formula>"Muy Alta"</formula>
    </cfRule>
  </conditionalFormatting>
  <conditionalFormatting sqref="Z260">
    <cfRule type="cellIs" dxfId="2474" priority="1539" operator="equal">
      <formula>"Alta"</formula>
    </cfRule>
  </conditionalFormatting>
  <conditionalFormatting sqref="Z260">
    <cfRule type="cellIs" dxfId="2473" priority="1540" operator="equal">
      <formula>"Media"</formula>
    </cfRule>
  </conditionalFormatting>
  <conditionalFormatting sqref="Z260">
    <cfRule type="cellIs" dxfId="2472" priority="1541" operator="equal">
      <formula>"Baja"</formula>
    </cfRule>
  </conditionalFormatting>
  <conditionalFormatting sqref="Z260">
    <cfRule type="cellIs" dxfId="2471" priority="1542" operator="equal">
      <formula>"Muy Baja"</formula>
    </cfRule>
  </conditionalFormatting>
  <conditionalFormatting sqref="AB260">
    <cfRule type="cellIs" dxfId="2470" priority="1543" operator="equal">
      <formula>"Catastrófico"</formula>
    </cfRule>
  </conditionalFormatting>
  <conditionalFormatting sqref="AB260">
    <cfRule type="cellIs" dxfId="2469" priority="1544" operator="equal">
      <formula>"Mayor"</formula>
    </cfRule>
  </conditionalFormatting>
  <conditionalFormatting sqref="AB260">
    <cfRule type="cellIs" dxfId="2468" priority="1545" operator="equal">
      <formula>"Moderado"</formula>
    </cfRule>
  </conditionalFormatting>
  <conditionalFormatting sqref="AB260">
    <cfRule type="cellIs" dxfId="2467" priority="1546" operator="equal">
      <formula>"Menor"</formula>
    </cfRule>
  </conditionalFormatting>
  <conditionalFormatting sqref="AB260">
    <cfRule type="cellIs" dxfId="2466" priority="1547" operator="equal">
      <formula>"Leve"</formula>
    </cfRule>
  </conditionalFormatting>
  <conditionalFormatting sqref="AD260">
    <cfRule type="cellIs" dxfId="2465" priority="1548" operator="equal">
      <formula>"Extremo"</formula>
    </cfRule>
  </conditionalFormatting>
  <conditionalFormatting sqref="AD260">
    <cfRule type="cellIs" dxfId="2464" priority="1549" operator="equal">
      <formula>"Alto"</formula>
    </cfRule>
  </conditionalFormatting>
  <conditionalFormatting sqref="AD260">
    <cfRule type="cellIs" dxfId="2463" priority="1550" operator="equal">
      <formula>"Moderado"</formula>
    </cfRule>
  </conditionalFormatting>
  <conditionalFormatting sqref="AD260">
    <cfRule type="cellIs" dxfId="2462" priority="1551" operator="equal">
      <formula>"Bajo"</formula>
    </cfRule>
  </conditionalFormatting>
  <conditionalFormatting sqref="I255">
    <cfRule type="cellIs" dxfId="2461" priority="1552" operator="equal">
      <formula>"Muy Alta"</formula>
    </cfRule>
  </conditionalFormatting>
  <conditionalFormatting sqref="I255">
    <cfRule type="cellIs" dxfId="2460" priority="1553" operator="equal">
      <formula>"Alta"</formula>
    </cfRule>
  </conditionalFormatting>
  <conditionalFormatting sqref="I255">
    <cfRule type="cellIs" dxfId="2459" priority="1554" operator="equal">
      <formula>"Media"</formula>
    </cfRule>
  </conditionalFormatting>
  <conditionalFormatting sqref="I255">
    <cfRule type="cellIs" dxfId="2458" priority="1555" operator="equal">
      <formula>"Baja"</formula>
    </cfRule>
  </conditionalFormatting>
  <conditionalFormatting sqref="I255">
    <cfRule type="cellIs" dxfId="2457" priority="1556" operator="equal">
      <formula>"Muy Baja"</formula>
    </cfRule>
  </conditionalFormatting>
  <conditionalFormatting sqref="M255">
    <cfRule type="cellIs" dxfId="2456" priority="1557" operator="equal">
      <formula>"Catastrófico"</formula>
    </cfRule>
  </conditionalFormatting>
  <conditionalFormatting sqref="M255">
    <cfRule type="cellIs" dxfId="2455" priority="1558" operator="equal">
      <formula>"Mayor"</formula>
    </cfRule>
  </conditionalFormatting>
  <conditionalFormatting sqref="M255">
    <cfRule type="cellIs" dxfId="2454" priority="1559" operator="equal">
      <formula>"Moderado"</formula>
    </cfRule>
  </conditionalFormatting>
  <conditionalFormatting sqref="M255">
    <cfRule type="cellIs" dxfId="2453" priority="1560" operator="equal">
      <formula>"Menor"</formula>
    </cfRule>
  </conditionalFormatting>
  <conditionalFormatting sqref="M255">
    <cfRule type="cellIs" dxfId="2452" priority="1561" operator="equal">
      <formula>"Leve"</formula>
    </cfRule>
  </conditionalFormatting>
  <conditionalFormatting sqref="O261">
    <cfRule type="cellIs" dxfId="2451" priority="1562" operator="equal">
      <formula>"Extremo"</formula>
    </cfRule>
  </conditionalFormatting>
  <conditionalFormatting sqref="O261">
    <cfRule type="cellIs" dxfId="2450" priority="1563" operator="equal">
      <formula>"Alto"</formula>
    </cfRule>
  </conditionalFormatting>
  <conditionalFormatting sqref="O261">
    <cfRule type="cellIs" dxfId="2449" priority="1564" operator="equal">
      <formula>"Moderado"</formula>
    </cfRule>
  </conditionalFormatting>
  <conditionalFormatting sqref="O261">
    <cfRule type="cellIs" dxfId="2448" priority="1565" operator="equal">
      <formula>"Bajo"</formula>
    </cfRule>
  </conditionalFormatting>
  <conditionalFormatting sqref="L261:L266">
    <cfRule type="containsText" dxfId="2447" priority="1566" operator="containsText" text="❌">
      <formula>NOT(ISERROR(SEARCH(("❌"),(L261))))</formula>
    </cfRule>
  </conditionalFormatting>
  <conditionalFormatting sqref="Z261">
    <cfRule type="cellIs" dxfId="2446" priority="1567" operator="equal">
      <formula>"Muy Alta"</formula>
    </cfRule>
  </conditionalFormatting>
  <conditionalFormatting sqref="Z261">
    <cfRule type="cellIs" dxfId="2445" priority="1568" operator="equal">
      <formula>"Alta"</formula>
    </cfRule>
  </conditionalFormatting>
  <conditionalFormatting sqref="Z261">
    <cfRule type="cellIs" dxfId="2444" priority="1569" operator="equal">
      <formula>"Media"</formula>
    </cfRule>
  </conditionalFormatting>
  <conditionalFormatting sqref="Z261">
    <cfRule type="cellIs" dxfId="2443" priority="1570" operator="equal">
      <formula>"Baja"</formula>
    </cfRule>
  </conditionalFormatting>
  <conditionalFormatting sqref="Z261">
    <cfRule type="cellIs" dxfId="2442" priority="1571" operator="equal">
      <formula>"Muy Baja"</formula>
    </cfRule>
  </conditionalFormatting>
  <conditionalFormatting sqref="AB261">
    <cfRule type="cellIs" dxfId="2441" priority="1572" operator="equal">
      <formula>"Catastrófico"</formula>
    </cfRule>
  </conditionalFormatting>
  <conditionalFormatting sqref="AB261">
    <cfRule type="cellIs" dxfId="2440" priority="1573" operator="equal">
      <formula>"Mayor"</formula>
    </cfRule>
  </conditionalFormatting>
  <conditionalFormatting sqref="AB261">
    <cfRule type="cellIs" dxfId="2439" priority="1574" operator="equal">
      <formula>"Moderado"</formula>
    </cfRule>
  </conditionalFormatting>
  <conditionalFormatting sqref="AB261">
    <cfRule type="cellIs" dxfId="2438" priority="1575" operator="equal">
      <formula>"Menor"</formula>
    </cfRule>
  </conditionalFormatting>
  <conditionalFormatting sqref="AB261">
    <cfRule type="cellIs" dxfId="2437" priority="1576" operator="equal">
      <formula>"Leve"</formula>
    </cfRule>
  </conditionalFormatting>
  <conditionalFormatting sqref="AD261">
    <cfRule type="cellIs" dxfId="2436" priority="1577" operator="equal">
      <formula>"Extremo"</formula>
    </cfRule>
  </conditionalFormatting>
  <conditionalFormatting sqref="AD261">
    <cfRule type="cellIs" dxfId="2435" priority="1578" operator="equal">
      <formula>"Alto"</formula>
    </cfRule>
  </conditionalFormatting>
  <conditionalFormatting sqref="AD261">
    <cfRule type="cellIs" dxfId="2434" priority="1579" operator="equal">
      <formula>"Moderado"</formula>
    </cfRule>
  </conditionalFormatting>
  <conditionalFormatting sqref="AD261">
    <cfRule type="cellIs" dxfId="2433" priority="1580" operator="equal">
      <formula>"Bajo"</formula>
    </cfRule>
  </conditionalFormatting>
  <conditionalFormatting sqref="Z262:Z265">
    <cfRule type="cellIs" dxfId="2432" priority="1581" operator="equal">
      <formula>"Muy Alta"</formula>
    </cfRule>
  </conditionalFormatting>
  <conditionalFormatting sqref="Z262:Z265">
    <cfRule type="cellIs" dxfId="2431" priority="1582" operator="equal">
      <formula>"Alta"</formula>
    </cfRule>
  </conditionalFormatting>
  <conditionalFormatting sqref="Z262:Z265">
    <cfRule type="cellIs" dxfId="2430" priority="1583" operator="equal">
      <formula>"Media"</formula>
    </cfRule>
  </conditionalFormatting>
  <conditionalFormatting sqref="Z262:Z265">
    <cfRule type="cellIs" dxfId="2429" priority="1584" operator="equal">
      <formula>"Baja"</formula>
    </cfRule>
  </conditionalFormatting>
  <conditionalFormatting sqref="Z262:Z265">
    <cfRule type="cellIs" dxfId="2428" priority="1585" operator="equal">
      <formula>"Muy Baja"</formula>
    </cfRule>
  </conditionalFormatting>
  <conditionalFormatting sqref="AB262:AB265">
    <cfRule type="cellIs" dxfId="2427" priority="1586" operator="equal">
      <formula>"Catastrófico"</formula>
    </cfRule>
  </conditionalFormatting>
  <conditionalFormatting sqref="AB262:AB265">
    <cfRule type="cellIs" dxfId="2426" priority="1587" operator="equal">
      <formula>"Mayor"</formula>
    </cfRule>
  </conditionalFormatting>
  <conditionalFormatting sqref="AB262:AB265">
    <cfRule type="cellIs" dxfId="2425" priority="1588" operator="equal">
      <formula>"Moderado"</formula>
    </cfRule>
  </conditionalFormatting>
  <conditionalFormatting sqref="AB262:AB265">
    <cfRule type="cellIs" dxfId="2424" priority="1589" operator="equal">
      <formula>"Menor"</formula>
    </cfRule>
  </conditionalFormatting>
  <conditionalFormatting sqref="AB262:AB265">
    <cfRule type="cellIs" dxfId="2423" priority="1590" operator="equal">
      <formula>"Leve"</formula>
    </cfRule>
  </conditionalFormatting>
  <conditionalFormatting sqref="AD262:AD265">
    <cfRule type="cellIs" dxfId="2422" priority="1591" operator="equal">
      <formula>"Extremo"</formula>
    </cfRule>
  </conditionalFormatting>
  <conditionalFormatting sqref="AD262:AD265">
    <cfRule type="cellIs" dxfId="2421" priority="1592" operator="equal">
      <formula>"Alto"</formula>
    </cfRule>
  </conditionalFormatting>
  <conditionalFormatting sqref="AD262:AD265">
    <cfRule type="cellIs" dxfId="2420" priority="1593" operator="equal">
      <formula>"Moderado"</formula>
    </cfRule>
  </conditionalFormatting>
  <conditionalFormatting sqref="AD262:AD265">
    <cfRule type="cellIs" dxfId="2419" priority="1594" operator="equal">
      <formula>"Bajo"</formula>
    </cfRule>
  </conditionalFormatting>
  <conditionalFormatting sqref="Z266">
    <cfRule type="cellIs" dxfId="2418" priority="1595" operator="equal">
      <formula>"Muy Alta"</formula>
    </cfRule>
  </conditionalFormatting>
  <conditionalFormatting sqref="Z266">
    <cfRule type="cellIs" dxfId="2417" priority="1596" operator="equal">
      <formula>"Alta"</formula>
    </cfRule>
  </conditionalFormatting>
  <conditionalFormatting sqref="Z266">
    <cfRule type="cellIs" dxfId="2416" priority="1597" operator="equal">
      <formula>"Media"</formula>
    </cfRule>
  </conditionalFormatting>
  <conditionalFormatting sqref="Z266">
    <cfRule type="cellIs" dxfId="2415" priority="1598" operator="equal">
      <formula>"Baja"</formula>
    </cfRule>
  </conditionalFormatting>
  <conditionalFormatting sqref="Z266">
    <cfRule type="cellIs" dxfId="2414" priority="1599" operator="equal">
      <formula>"Muy Baja"</formula>
    </cfRule>
  </conditionalFormatting>
  <conditionalFormatting sqref="AB266">
    <cfRule type="cellIs" dxfId="2413" priority="1600" operator="equal">
      <formula>"Catastrófico"</formula>
    </cfRule>
  </conditionalFormatting>
  <conditionalFormatting sqref="AB266">
    <cfRule type="cellIs" dxfId="2412" priority="1601" operator="equal">
      <formula>"Mayor"</formula>
    </cfRule>
  </conditionalFormatting>
  <conditionalFormatting sqref="AB266">
    <cfRule type="cellIs" dxfId="2411" priority="1602" operator="equal">
      <formula>"Moderado"</formula>
    </cfRule>
  </conditionalFormatting>
  <conditionalFormatting sqref="AB266">
    <cfRule type="cellIs" dxfId="2410" priority="1603" operator="equal">
      <formula>"Menor"</formula>
    </cfRule>
  </conditionalFormatting>
  <conditionalFormatting sqref="AB266">
    <cfRule type="cellIs" dxfId="2409" priority="1604" operator="equal">
      <formula>"Leve"</formula>
    </cfRule>
  </conditionalFormatting>
  <conditionalFormatting sqref="AD266">
    <cfRule type="cellIs" dxfId="2408" priority="1605" operator="equal">
      <formula>"Extremo"</formula>
    </cfRule>
  </conditionalFormatting>
  <conditionalFormatting sqref="AD266">
    <cfRule type="cellIs" dxfId="2407" priority="1606" operator="equal">
      <formula>"Alto"</formula>
    </cfRule>
  </conditionalFormatting>
  <conditionalFormatting sqref="AD266">
    <cfRule type="cellIs" dxfId="2406" priority="1607" operator="equal">
      <formula>"Moderado"</formula>
    </cfRule>
  </conditionalFormatting>
  <conditionalFormatting sqref="AD266">
    <cfRule type="cellIs" dxfId="2405" priority="1608" operator="equal">
      <formula>"Bajo"</formula>
    </cfRule>
  </conditionalFormatting>
  <conditionalFormatting sqref="I261">
    <cfRule type="cellIs" dxfId="2404" priority="1609" operator="equal">
      <formula>"Muy Alta"</formula>
    </cfRule>
  </conditionalFormatting>
  <conditionalFormatting sqref="I261">
    <cfRule type="cellIs" dxfId="2403" priority="1610" operator="equal">
      <formula>"Alta"</formula>
    </cfRule>
  </conditionalFormatting>
  <conditionalFormatting sqref="I261">
    <cfRule type="cellIs" dxfId="2402" priority="1611" operator="equal">
      <formula>"Media"</formula>
    </cfRule>
  </conditionalFormatting>
  <conditionalFormatting sqref="I261">
    <cfRule type="cellIs" dxfId="2401" priority="1612" operator="equal">
      <formula>"Baja"</formula>
    </cfRule>
  </conditionalFormatting>
  <conditionalFormatting sqref="I261">
    <cfRule type="cellIs" dxfId="2400" priority="1613" operator="equal">
      <formula>"Muy Baja"</formula>
    </cfRule>
  </conditionalFormatting>
  <conditionalFormatting sqref="M261">
    <cfRule type="cellIs" dxfId="2399" priority="1614" operator="equal">
      <formula>"Catastrófico"</formula>
    </cfRule>
  </conditionalFormatting>
  <conditionalFormatting sqref="M261">
    <cfRule type="cellIs" dxfId="2398" priority="1615" operator="equal">
      <formula>"Mayor"</formula>
    </cfRule>
  </conditionalFormatting>
  <conditionalFormatting sqref="M261">
    <cfRule type="cellIs" dxfId="2397" priority="1616" operator="equal">
      <formula>"Moderado"</formula>
    </cfRule>
  </conditionalFormatting>
  <conditionalFormatting sqref="M261">
    <cfRule type="cellIs" dxfId="2396" priority="1617" operator="equal">
      <formula>"Menor"</formula>
    </cfRule>
  </conditionalFormatting>
  <conditionalFormatting sqref="M261">
    <cfRule type="cellIs" dxfId="2395" priority="1618" operator="equal">
      <formula>"Leve"</formula>
    </cfRule>
  </conditionalFormatting>
  <conditionalFormatting sqref="O267">
    <cfRule type="cellIs" dxfId="2394" priority="1619" operator="equal">
      <formula>"Extremo"</formula>
    </cfRule>
  </conditionalFormatting>
  <conditionalFormatting sqref="O267">
    <cfRule type="cellIs" dxfId="2393" priority="1620" operator="equal">
      <formula>"Alto"</formula>
    </cfRule>
  </conditionalFormatting>
  <conditionalFormatting sqref="O267">
    <cfRule type="cellIs" dxfId="2392" priority="1621" operator="equal">
      <formula>"Moderado"</formula>
    </cfRule>
  </conditionalFormatting>
  <conditionalFormatting sqref="O267">
    <cfRule type="cellIs" dxfId="2391" priority="1622" operator="equal">
      <formula>"Bajo"</formula>
    </cfRule>
  </conditionalFormatting>
  <conditionalFormatting sqref="L267:L272">
    <cfRule type="containsText" dxfId="2390" priority="1623" operator="containsText" text="❌">
      <formula>NOT(ISERROR(SEARCH(("❌"),(L267))))</formula>
    </cfRule>
  </conditionalFormatting>
  <conditionalFormatting sqref="Z267">
    <cfRule type="cellIs" dxfId="2389" priority="1624" operator="equal">
      <formula>"Muy Alta"</formula>
    </cfRule>
  </conditionalFormatting>
  <conditionalFormatting sqref="Z267">
    <cfRule type="cellIs" dxfId="2388" priority="1625" operator="equal">
      <formula>"Alta"</formula>
    </cfRule>
  </conditionalFormatting>
  <conditionalFormatting sqref="Z267">
    <cfRule type="cellIs" dxfId="2387" priority="1626" operator="equal">
      <formula>"Media"</formula>
    </cfRule>
  </conditionalFormatting>
  <conditionalFormatting sqref="Z267">
    <cfRule type="cellIs" dxfId="2386" priority="1627" operator="equal">
      <formula>"Baja"</formula>
    </cfRule>
  </conditionalFormatting>
  <conditionalFormatting sqref="Z267">
    <cfRule type="cellIs" dxfId="2385" priority="1628" operator="equal">
      <formula>"Muy Baja"</formula>
    </cfRule>
  </conditionalFormatting>
  <conditionalFormatting sqref="AB267">
    <cfRule type="cellIs" dxfId="2384" priority="1629" operator="equal">
      <formula>"Catastrófico"</formula>
    </cfRule>
  </conditionalFormatting>
  <conditionalFormatting sqref="AB267">
    <cfRule type="cellIs" dxfId="2383" priority="1630" operator="equal">
      <formula>"Mayor"</formula>
    </cfRule>
  </conditionalFormatting>
  <conditionalFormatting sqref="AB267">
    <cfRule type="cellIs" dxfId="2382" priority="1631" operator="equal">
      <formula>"Moderado"</formula>
    </cfRule>
  </conditionalFormatting>
  <conditionalFormatting sqref="AB267">
    <cfRule type="cellIs" dxfId="2381" priority="1632" operator="equal">
      <formula>"Menor"</formula>
    </cfRule>
  </conditionalFormatting>
  <conditionalFormatting sqref="AB267">
    <cfRule type="cellIs" dxfId="2380" priority="1633" operator="equal">
      <formula>"Leve"</formula>
    </cfRule>
  </conditionalFormatting>
  <conditionalFormatting sqref="AD267">
    <cfRule type="cellIs" dxfId="2379" priority="1634" operator="equal">
      <formula>"Extremo"</formula>
    </cfRule>
  </conditionalFormatting>
  <conditionalFormatting sqref="AD267">
    <cfRule type="cellIs" dxfId="2378" priority="1635" operator="equal">
      <formula>"Alto"</formula>
    </cfRule>
  </conditionalFormatting>
  <conditionalFormatting sqref="AD267">
    <cfRule type="cellIs" dxfId="2377" priority="1636" operator="equal">
      <formula>"Moderado"</formula>
    </cfRule>
  </conditionalFormatting>
  <conditionalFormatting sqref="AD267">
    <cfRule type="cellIs" dxfId="2376" priority="1637" operator="equal">
      <formula>"Bajo"</formula>
    </cfRule>
  </conditionalFormatting>
  <conditionalFormatting sqref="Z268:Z271">
    <cfRule type="cellIs" dxfId="2375" priority="1638" operator="equal">
      <formula>"Muy Alta"</formula>
    </cfRule>
  </conditionalFormatting>
  <conditionalFormatting sqref="Z268:Z271">
    <cfRule type="cellIs" dxfId="2374" priority="1639" operator="equal">
      <formula>"Alta"</formula>
    </cfRule>
  </conditionalFormatting>
  <conditionalFormatting sqref="Z268:Z271">
    <cfRule type="cellIs" dxfId="2373" priority="1640" operator="equal">
      <formula>"Media"</formula>
    </cfRule>
  </conditionalFormatting>
  <conditionalFormatting sqref="Z268:Z271">
    <cfRule type="cellIs" dxfId="2372" priority="1641" operator="equal">
      <formula>"Baja"</formula>
    </cfRule>
  </conditionalFormatting>
  <conditionalFormatting sqref="Z268:Z271">
    <cfRule type="cellIs" dxfId="2371" priority="1642" operator="equal">
      <formula>"Muy Baja"</formula>
    </cfRule>
  </conditionalFormatting>
  <conditionalFormatting sqref="AB268:AB271">
    <cfRule type="cellIs" dxfId="2370" priority="1643" operator="equal">
      <formula>"Catastrófico"</formula>
    </cfRule>
  </conditionalFormatting>
  <conditionalFormatting sqref="AB268:AB271">
    <cfRule type="cellIs" dxfId="2369" priority="1644" operator="equal">
      <formula>"Mayor"</formula>
    </cfRule>
  </conditionalFormatting>
  <conditionalFormatting sqref="AB268:AB271">
    <cfRule type="cellIs" dxfId="2368" priority="1645" operator="equal">
      <formula>"Moderado"</formula>
    </cfRule>
  </conditionalFormatting>
  <conditionalFormatting sqref="AB268:AB271">
    <cfRule type="cellIs" dxfId="2367" priority="1646" operator="equal">
      <formula>"Menor"</formula>
    </cfRule>
  </conditionalFormatting>
  <conditionalFormatting sqref="AB268:AB271">
    <cfRule type="cellIs" dxfId="2366" priority="1647" operator="equal">
      <formula>"Leve"</formula>
    </cfRule>
  </conditionalFormatting>
  <conditionalFormatting sqref="AD268:AD271">
    <cfRule type="cellIs" dxfId="2365" priority="1648" operator="equal">
      <formula>"Extremo"</formula>
    </cfRule>
  </conditionalFormatting>
  <conditionalFormatting sqref="AD268:AD271">
    <cfRule type="cellIs" dxfId="2364" priority="1649" operator="equal">
      <formula>"Alto"</formula>
    </cfRule>
  </conditionalFormatting>
  <conditionalFormatting sqref="AD268:AD271">
    <cfRule type="cellIs" dxfId="2363" priority="1650" operator="equal">
      <formula>"Moderado"</formula>
    </cfRule>
  </conditionalFormatting>
  <conditionalFormatting sqref="AD268:AD271">
    <cfRule type="cellIs" dxfId="2362" priority="1651" operator="equal">
      <formula>"Bajo"</formula>
    </cfRule>
  </conditionalFormatting>
  <conditionalFormatting sqref="Z272">
    <cfRule type="cellIs" dxfId="2361" priority="1652" operator="equal">
      <formula>"Muy Alta"</formula>
    </cfRule>
  </conditionalFormatting>
  <conditionalFormatting sqref="Z272">
    <cfRule type="cellIs" dxfId="2360" priority="1653" operator="equal">
      <formula>"Alta"</formula>
    </cfRule>
  </conditionalFormatting>
  <conditionalFormatting sqref="Z272">
    <cfRule type="cellIs" dxfId="2359" priority="1654" operator="equal">
      <formula>"Media"</formula>
    </cfRule>
  </conditionalFormatting>
  <conditionalFormatting sqref="Z272">
    <cfRule type="cellIs" dxfId="2358" priority="1655" operator="equal">
      <formula>"Baja"</formula>
    </cfRule>
  </conditionalFormatting>
  <conditionalFormatting sqref="Z272">
    <cfRule type="cellIs" dxfId="2357" priority="1656" operator="equal">
      <formula>"Muy Baja"</formula>
    </cfRule>
  </conditionalFormatting>
  <conditionalFormatting sqref="AB272">
    <cfRule type="cellIs" dxfId="2356" priority="1657" operator="equal">
      <formula>"Catastrófico"</formula>
    </cfRule>
  </conditionalFormatting>
  <conditionalFormatting sqref="AB272">
    <cfRule type="cellIs" dxfId="2355" priority="1658" operator="equal">
      <formula>"Mayor"</formula>
    </cfRule>
  </conditionalFormatting>
  <conditionalFormatting sqref="AB272">
    <cfRule type="cellIs" dxfId="2354" priority="1659" operator="equal">
      <formula>"Moderado"</formula>
    </cfRule>
  </conditionalFormatting>
  <conditionalFormatting sqref="AB272">
    <cfRule type="cellIs" dxfId="2353" priority="1660" operator="equal">
      <formula>"Menor"</formula>
    </cfRule>
  </conditionalFormatting>
  <conditionalFormatting sqref="AB272">
    <cfRule type="cellIs" dxfId="2352" priority="1661" operator="equal">
      <formula>"Leve"</formula>
    </cfRule>
  </conditionalFormatting>
  <conditionalFormatting sqref="AD272">
    <cfRule type="cellIs" dxfId="2351" priority="1662" operator="equal">
      <formula>"Extremo"</formula>
    </cfRule>
  </conditionalFormatting>
  <conditionalFormatting sqref="AD272">
    <cfRule type="cellIs" dxfId="2350" priority="1663" operator="equal">
      <formula>"Alto"</formula>
    </cfRule>
  </conditionalFormatting>
  <conditionalFormatting sqref="AD272">
    <cfRule type="cellIs" dxfId="2349" priority="1664" operator="equal">
      <formula>"Moderado"</formula>
    </cfRule>
  </conditionalFormatting>
  <conditionalFormatting sqref="AD272">
    <cfRule type="cellIs" dxfId="2348" priority="1665" operator="equal">
      <formula>"Bajo"</formula>
    </cfRule>
  </conditionalFormatting>
  <conditionalFormatting sqref="I267">
    <cfRule type="cellIs" dxfId="2347" priority="1666" operator="equal">
      <formula>"Muy Alta"</formula>
    </cfRule>
  </conditionalFormatting>
  <conditionalFormatting sqref="I267">
    <cfRule type="cellIs" dxfId="2346" priority="1667" operator="equal">
      <formula>"Alta"</formula>
    </cfRule>
  </conditionalFormatting>
  <conditionalFormatting sqref="I267">
    <cfRule type="cellIs" dxfId="2345" priority="1668" operator="equal">
      <formula>"Media"</formula>
    </cfRule>
  </conditionalFormatting>
  <conditionalFormatting sqref="I267">
    <cfRule type="cellIs" dxfId="2344" priority="1669" operator="equal">
      <formula>"Baja"</formula>
    </cfRule>
  </conditionalFormatting>
  <conditionalFormatting sqref="I267">
    <cfRule type="cellIs" dxfId="2343" priority="1670" operator="equal">
      <formula>"Muy Baja"</formula>
    </cfRule>
  </conditionalFormatting>
  <conditionalFormatting sqref="M267">
    <cfRule type="cellIs" dxfId="2342" priority="1671" operator="equal">
      <formula>"Catastrófico"</formula>
    </cfRule>
  </conditionalFormatting>
  <conditionalFormatting sqref="M267">
    <cfRule type="cellIs" dxfId="2341" priority="1672" operator="equal">
      <formula>"Mayor"</formula>
    </cfRule>
  </conditionalFormatting>
  <conditionalFormatting sqref="M267">
    <cfRule type="cellIs" dxfId="2340" priority="1673" operator="equal">
      <formula>"Moderado"</formula>
    </cfRule>
  </conditionalFormatting>
  <conditionalFormatting sqref="M267">
    <cfRule type="cellIs" dxfId="2339" priority="1674" operator="equal">
      <formula>"Menor"</formula>
    </cfRule>
  </conditionalFormatting>
  <conditionalFormatting sqref="M267">
    <cfRule type="cellIs" dxfId="2338" priority="1675" operator="equal">
      <formula>"Leve"</formula>
    </cfRule>
  </conditionalFormatting>
  <conditionalFormatting sqref="O273">
    <cfRule type="cellIs" dxfId="2337" priority="1676" operator="equal">
      <formula>"Extremo"</formula>
    </cfRule>
  </conditionalFormatting>
  <conditionalFormatting sqref="O273">
    <cfRule type="cellIs" dxfId="2336" priority="1677" operator="equal">
      <formula>"Alto"</formula>
    </cfRule>
  </conditionalFormatting>
  <conditionalFormatting sqref="O273">
    <cfRule type="cellIs" dxfId="2335" priority="1678" operator="equal">
      <formula>"Moderado"</formula>
    </cfRule>
  </conditionalFormatting>
  <conditionalFormatting sqref="O273">
    <cfRule type="cellIs" dxfId="2334" priority="1679" operator="equal">
      <formula>"Bajo"</formula>
    </cfRule>
  </conditionalFormatting>
  <conditionalFormatting sqref="L273:L278">
    <cfRule type="containsText" dxfId="2333" priority="1680" operator="containsText" text="❌">
      <formula>NOT(ISERROR(SEARCH(("❌"),(L273))))</formula>
    </cfRule>
  </conditionalFormatting>
  <conditionalFormatting sqref="Z273">
    <cfRule type="cellIs" dxfId="2332" priority="1681" operator="equal">
      <formula>"Muy Alta"</formula>
    </cfRule>
  </conditionalFormatting>
  <conditionalFormatting sqref="Z273">
    <cfRule type="cellIs" dxfId="2331" priority="1682" operator="equal">
      <formula>"Alta"</formula>
    </cfRule>
  </conditionalFormatting>
  <conditionalFormatting sqref="Z273">
    <cfRule type="cellIs" dxfId="2330" priority="1683" operator="equal">
      <formula>"Media"</formula>
    </cfRule>
  </conditionalFormatting>
  <conditionalFormatting sqref="Z273">
    <cfRule type="cellIs" dxfId="2329" priority="1684" operator="equal">
      <formula>"Baja"</formula>
    </cfRule>
  </conditionalFormatting>
  <conditionalFormatting sqref="Z273">
    <cfRule type="cellIs" dxfId="2328" priority="1685" operator="equal">
      <formula>"Muy Baja"</formula>
    </cfRule>
  </conditionalFormatting>
  <conditionalFormatting sqref="AB273">
    <cfRule type="cellIs" dxfId="2327" priority="1686" operator="equal">
      <formula>"Catastrófico"</formula>
    </cfRule>
  </conditionalFormatting>
  <conditionalFormatting sqref="AB273">
    <cfRule type="cellIs" dxfId="2326" priority="1687" operator="equal">
      <formula>"Mayor"</formula>
    </cfRule>
  </conditionalFormatting>
  <conditionalFormatting sqref="AB273">
    <cfRule type="cellIs" dxfId="2325" priority="1688" operator="equal">
      <formula>"Moderado"</formula>
    </cfRule>
  </conditionalFormatting>
  <conditionalFormatting sqref="AB273">
    <cfRule type="cellIs" dxfId="2324" priority="1689" operator="equal">
      <formula>"Menor"</formula>
    </cfRule>
  </conditionalFormatting>
  <conditionalFormatting sqref="AB273">
    <cfRule type="cellIs" dxfId="2323" priority="1690" operator="equal">
      <formula>"Leve"</formula>
    </cfRule>
  </conditionalFormatting>
  <conditionalFormatting sqref="AD273">
    <cfRule type="cellIs" dxfId="2322" priority="1691" operator="equal">
      <formula>"Extremo"</formula>
    </cfRule>
  </conditionalFormatting>
  <conditionalFormatting sqref="AD273">
    <cfRule type="cellIs" dxfId="2321" priority="1692" operator="equal">
      <formula>"Alto"</formula>
    </cfRule>
  </conditionalFormatting>
  <conditionalFormatting sqref="AD273">
    <cfRule type="cellIs" dxfId="2320" priority="1693" operator="equal">
      <formula>"Moderado"</formula>
    </cfRule>
  </conditionalFormatting>
  <conditionalFormatting sqref="AD273">
    <cfRule type="cellIs" dxfId="2319" priority="1694" operator="equal">
      <formula>"Bajo"</formula>
    </cfRule>
  </conditionalFormatting>
  <conditionalFormatting sqref="Z274:Z277">
    <cfRule type="cellIs" dxfId="2318" priority="1695" operator="equal">
      <formula>"Muy Alta"</formula>
    </cfRule>
  </conditionalFormatting>
  <conditionalFormatting sqref="Z274:Z277">
    <cfRule type="cellIs" dxfId="2317" priority="1696" operator="equal">
      <formula>"Alta"</formula>
    </cfRule>
  </conditionalFormatting>
  <conditionalFormatting sqref="Z274:Z277">
    <cfRule type="cellIs" dxfId="2316" priority="1697" operator="equal">
      <formula>"Media"</formula>
    </cfRule>
  </conditionalFormatting>
  <conditionalFormatting sqref="Z274:Z277">
    <cfRule type="cellIs" dxfId="2315" priority="1698" operator="equal">
      <formula>"Baja"</formula>
    </cfRule>
  </conditionalFormatting>
  <conditionalFormatting sqref="Z274:Z277">
    <cfRule type="cellIs" dxfId="2314" priority="1699" operator="equal">
      <formula>"Muy Baja"</formula>
    </cfRule>
  </conditionalFormatting>
  <conditionalFormatting sqref="AB274:AB277">
    <cfRule type="cellIs" dxfId="2313" priority="1700" operator="equal">
      <formula>"Catastrófico"</formula>
    </cfRule>
  </conditionalFormatting>
  <conditionalFormatting sqref="AB274:AB277">
    <cfRule type="cellIs" dxfId="2312" priority="1701" operator="equal">
      <formula>"Mayor"</formula>
    </cfRule>
  </conditionalFormatting>
  <conditionalFormatting sqref="AB274:AB277">
    <cfRule type="cellIs" dxfId="2311" priority="1702" operator="equal">
      <formula>"Moderado"</formula>
    </cfRule>
  </conditionalFormatting>
  <conditionalFormatting sqref="AB274:AB277">
    <cfRule type="cellIs" dxfId="2310" priority="1703" operator="equal">
      <formula>"Menor"</formula>
    </cfRule>
  </conditionalFormatting>
  <conditionalFormatting sqref="AB274:AB277">
    <cfRule type="cellIs" dxfId="2309" priority="1704" operator="equal">
      <formula>"Leve"</formula>
    </cfRule>
  </conditionalFormatting>
  <conditionalFormatting sqref="AD274:AD277">
    <cfRule type="cellIs" dxfId="2308" priority="1705" operator="equal">
      <formula>"Extremo"</formula>
    </cfRule>
  </conditionalFormatting>
  <conditionalFormatting sqref="AD274:AD277">
    <cfRule type="cellIs" dxfId="2307" priority="1706" operator="equal">
      <formula>"Alto"</formula>
    </cfRule>
  </conditionalFormatting>
  <conditionalFormatting sqref="AD274:AD277">
    <cfRule type="cellIs" dxfId="2306" priority="1707" operator="equal">
      <formula>"Moderado"</formula>
    </cfRule>
  </conditionalFormatting>
  <conditionalFormatting sqref="AD274:AD277">
    <cfRule type="cellIs" dxfId="2305" priority="1708" operator="equal">
      <formula>"Bajo"</formula>
    </cfRule>
  </conditionalFormatting>
  <conditionalFormatting sqref="Z278">
    <cfRule type="cellIs" dxfId="2304" priority="1709" operator="equal">
      <formula>"Muy Alta"</formula>
    </cfRule>
  </conditionalFormatting>
  <conditionalFormatting sqref="Z278">
    <cfRule type="cellIs" dxfId="2303" priority="1710" operator="equal">
      <formula>"Alta"</formula>
    </cfRule>
  </conditionalFormatting>
  <conditionalFormatting sqref="Z278">
    <cfRule type="cellIs" dxfId="2302" priority="1711" operator="equal">
      <formula>"Media"</formula>
    </cfRule>
  </conditionalFormatting>
  <conditionalFormatting sqref="Z278">
    <cfRule type="cellIs" dxfId="2301" priority="1712" operator="equal">
      <formula>"Baja"</formula>
    </cfRule>
  </conditionalFormatting>
  <conditionalFormatting sqref="Z278">
    <cfRule type="cellIs" dxfId="2300" priority="1713" operator="equal">
      <formula>"Muy Baja"</formula>
    </cfRule>
  </conditionalFormatting>
  <conditionalFormatting sqref="AB278">
    <cfRule type="cellIs" dxfId="2299" priority="1714" operator="equal">
      <formula>"Catastrófico"</formula>
    </cfRule>
  </conditionalFormatting>
  <conditionalFormatting sqref="AB278">
    <cfRule type="cellIs" dxfId="2298" priority="1715" operator="equal">
      <formula>"Mayor"</formula>
    </cfRule>
  </conditionalFormatting>
  <conditionalFormatting sqref="AB278">
    <cfRule type="cellIs" dxfId="2297" priority="1716" operator="equal">
      <formula>"Moderado"</formula>
    </cfRule>
  </conditionalFormatting>
  <conditionalFormatting sqref="AB278">
    <cfRule type="cellIs" dxfId="2296" priority="1717" operator="equal">
      <formula>"Menor"</formula>
    </cfRule>
  </conditionalFormatting>
  <conditionalFormatting sqref="AB278">
    <cfRule type="cellIs" dxfId="2295" priority="1718" operator="equal">
      <formula>"Leve"</formula>
    </cfRule>
  </conditionalFormatting>
  <conditionalFormatting sqref="AD278">
    <cfRule type="cellIs" dxfId="2294" priority="1719" operator="equal">
      <formula>"Extremo"</formula>
    </cfRule>
  </conditionalFormatting>
  <conditionalFormatting sqref="AD278">
    <cfRule type="cellIs" dxfId="2293" priority="1720" operator="equal">
      <formula>"Alto"</formula>
    </cfRule>
  </conditionalFormatting>
  <conditionalFormatting sqref="AD278">
    <cfRule type="cellIs" dxfId="2292" priority="1721" operator="equal">
      <formula>"Moderado"</formula>
    </cfRule>
  </conditionalFormatting>
  <conditionalFormatting sqref="AD278">
    <cfRule type="cellIs" dxfId="2291" priority="1722" operator="equal">
      <formula>"Bajo"</formula>
    </cfRule>
  </conditionalFormatting>
  <conditionalFormatting sqref="I273">
    <cfRule type="cellIs" dxfId="2290" priority="1723" operator="equal">
      <formula>"Muy Alta"</formula>
    </cfRule>
  </conditionalFormatting>
  <conditionalFormatting sqref="I273">
    <cfRule type="cellIs" dxfId="2289" priority="1724" operator="equal">
      <formula>"Alta"</formula>
    </cfRule>
  </conditionalFormatting>
  <conditionalFormatting sqref="I273">
    <cfRule type="cellIs" dxfId="2288" priority="1725" operator="equal">
      <formula>"Media"</formula>
    </cfRule>
  </conditionalFormatting>
  <conditionalFormatting sqref="I273">
    <cfRule type="cellIs" dxfId="2287" priority="1726" operator="equal">
      <formula>"Baja"</formula>
    </cfRule>
  </conditionalFormatting>
  <conditionalFormatting sqref="I273">
    <cfRule type="cellIs" dxfId="2286" priority="1727" operator="equal">
      <formula>"Muy Baja"</formula>
    </cfRule>
  </conditionalFormatting>
  <conditionalFormatting sqref="M273">
    <cfRule type="cellIs" dxfId="2285" priority="1728" operator="equal">
      <formula>"Catastrófico"</formula>
    </cfRule>
  </conditionalFormatting>
  <conditionalFormatting sqref="M273">
    <cfRule type="cellIs" dxfId="2284" priority="1729" operator="equal">
      <formula>"Mayor"</formula>
    </cfRule>
  </conditionalFormatting>
  <conditionalFormatting sqref="M273">
    <cfRule type="cellIs" dxfId="2283" priority="1730" operator="equal">
      <formula>"Moderado"</formula>
    </cfRule>
  </conditionalFormatting>
  <conditionalFormatting sqref="M273">
    <cfRule type="cellIs" dxfId="2282" priority="1731" operator="equal">
      <formula>"Menor"</formula>
    </cfRule>
  </conditionalFormatting>
  <conditionalFormatting sqref="M273">
    <cfRule type="cellIs" dxfId="2281" priority="1732" operator="equal">
      <formula>"Leve"</formula>
    </cfRule>
  </conditionalFormatting>
  <conditionalFormatting sqref="O279">
    <cfRule type="cellIs" dxfId="2280" priority="1733" operator="equal">
      <formula>"Extremo"</formula>
    </cfRule>
  </conditionalFormatting>
  <conditionalFormatting sqref="O279">
    <cfRule type="cellIs" dxfId="2279" priority="1734" operator="equal">
      <formula>"Alto"</formula>
    </cfRule>
  </conditionalFormatting>
  <conditionalFormatting sqref="O279">
    <cfRule type="cellIs" dxfId="2278" priority="1735" operator="equal">
      <formula>"Moderado"</formula>
    </cfRule>
  </conditionalFormatting>
  <conditionalFormatting sqref="O279">
    <cfRule type="cellIs" dxfId="2277" priority="1736" operator="equal">
      <formula>"Bajo"</formula>
    </cfRule>
  </conditionalFormatting>
  <conditionalFormatting sqref="L279:L284">
    <cfRule type="containsText" dxfId="2276" priority="1737" operator="containsText" text="❌">
      <formula>NOT(ISERROR(SEARCH(("❌"),(L279))))</formula>
    </cfRule>
  </conditionalFormatting>
  <conditionalFormatting sqref="Z279">
    <cfRule type="cellIs" dxfId="2275" priority="1738" operator="equal">
      <formula>"Muy Alta"</formula>
    </cfRule>
  </conditionalFormatting>
  <conditionalFormatting sqref="Z279">
    <cfRule type="cellIs" dxfId="2274" priority="1739" operator="equal">
      <formula>"Alta"</formula>
    </cfRule>
  </conditionalFormatting>
  <conditionalFormatting sqref="Z279">
    <cfRule type="cellIs" dxfId="2273" priority="1740" operator="equal">
      <formula>"Media"</formula>
    </cfRule>
  </conditionalFormatting>
  <conditionalFormatting sqref="Z279">
    <cfRule type="cellIs" dxfId="2272" priority="1741" operator="equal">
      <formula>"Baja"</formula>
    </cfRule>
  </conditionalFormatting>
  <conditionalFormatting sqref="Z279">
    <cfRule type="cellIs" dxfId="2271" priority="1742" operator="equal">
      <formula>"Muy Baja"</formula>
    </cfRule>
  </conditionalFormatting>
  <conditionalFormatting sqref="AB279">
    <cfRule type="cellIs" dxfId="2270" priority="1743" operator="equal">
      <formula>"Catastrófico"</formula>
    </cfRule>
  </conditionalFormatting>
  <conditionalFormatting sqref="AB279">
    <cfRule type="cellIs" dxfId="2269" priority="1744" operator="equal">
      <formula>"Mayor"</formula>
    </cfRule>
  </conditionalFormatting>
  <conditionalFormatting sqref="AB279">
    <cfRule type="cellIs" dxfId="2268" priority="1745" operator="equal">
      <formula>"Moderado"</formula>
    </cfRule>
  </conditionalFormatting>
  <conditionalFormatting sqref="AB279">
    <cfRule type="cellIs" dxfId="2267" priority="1746" operator="equal">
      <formula>"Menor"</formula>
    </cfRule>
  </conditionalFormatting>
  <conditionalFormatting sqref="AB279">
    <cfRule type="cellIs" dxfId="2266" priority="1747" operator="equal">
      <formula>"Leve"</formula>
    </cfRule>
  </conditionalFormatting>
  <conditionalFormatting sqref="AD279">
    <cfRule type="cellIs" dxfId="2265" priority="1748" operator="equal">
      <formula>"Extremo"</formula>
    </cfRule>
  </conditionalFormatting>
  <conditionalFormatting sqref="AD279">
    <cfRule type="cellIs" dxfId="2264" priority="1749" operator="equal">
      <formula>"Alto"</formula>
    </cfRule>
  </conditionalFormatting>
  <conditionalFormatting sqref="AD279">
    <cfRule type="cellIs" dxfId="2263" priority="1750" operator="equal">
      <formula>"Moderado"</formula>
    </cfRule>
  </conditionalFormatting>
  <conditionalFormatting sqref="AD279">
    <cfRule type="cellIs" dxfId="2262" priority="1751" operator="equal">
      <formula>"Bajo"</formula>
    </cfRule>
  </conditionalFormatting>
  <conditionalFormatting sqref="Z280:Z283">
    <cfRule type="cellIs" dxfId="2261" priority="1752" operator="equal">
      <formula>"Muy Alta"</formula>
    </cfRule>
  </conditionalFormatting>
  <conditionalFormatting sqref="Z280:Z283">
    <cfRule type="cellIs" dxfId="2260" priority="1753" operator="equal">
      <formula>"Alta"</formula>
    </cfRule>
  </conditionalFormatting>
  <conditionalFormatting sqref="Z280:Z283">
    <cfRule type="cellIs" dxfId="2259" priority="1754" operator="equal">
      <formula>"Media"</formula>
    </cfRule>
  </conditionalFormatting>
  <conditionalFormatting sqref="Z280:Z283">
    <cfRule type="cellIs" dxfId="2258" priority="1755" operator="equal">
      <formula>"Baja"</formula>
    </cfRule>
  </conditionalFormatting>
  <conditionalFormatting sqref="Z280:Z283">
    <cfRule type="cellIs" dxfId="2257" priority="1756" operator="equal">
      <formula>"Muy Baja"</formula>
    </cfRule>
  </conditionalFormatting>
  <conditionalFormatting sqref="AB280:AB283">
    <cfRule type="cellIs" dxfId="2256" priority="1757" operator="equal">
      <formula>"Catastrófico"</formula>
    </cfRule>
  </conditionalFormatting>
  <conditionalFormatting sqref="AB280:AB283">
    <cfRule type="cellIs" dxfId="2255" priority="1758" operator="equal">
      <formula>"Mayor"</formula>
    </cfRule>
  </conditionalFormatting>
  <conditionalFormatting sqref="AB280:AB283">
    <cfRule type="cellIs" dxfId="2254" priority="1759" operator="equal">
      <formula>"Moderado"</formula>
    </cfRule>
  </conditionalFormatting>
  <conditionalFormatting sqref="AB280:AB283">
    <cfRule type="cellIs" dxfId="2253" priority="1760" operator="equal">
      <formula>"Menor"</formula>
    </cfRule>
  </conditionalFormatting>
  <conditionalFormatting sqref="AB280:AB283">
    <cfRule type="cellIs" dxfId="2252" priority="1761" operator="equal">
      <formula>"Leve"</formula>
    </cfRule>
  </conditionalFormatting>
  <conditionalFormatting sqref="AD280:AD283">
    <cfRule type="cellIs" dxfId="2251" priority="1762" operator="equal">
      <formula>"Extremo"</formula>
    </cfRule>
  </conditionalFormatting>
  <conditionalFormatting sqref="AD280:AD283">
    <cfRule type="cellIs" dxfId="2250" priority="1763" operator="equal">
      <formula>"Alto"</formula>
    </cfRule>
  </conditionalFormatting>
  <conditionalFormatting sqref="AD280:AD283">
    <cfRule type="cellIs" dxfId="2249" priority="1764" operator="equal">
      <formula>"Moderado"</formula>
    </cfRule>
  </conditionalFormatting>
  <conditionalFormatting sqref="AD280:AD283">
    <cfRule type="cellIs" dxfId="2248" priority="1765" operator="equal">
      <formula>"Bajo"</formula>
    </cfRule>
  </conditionalFormatting>
  <conditionalFormatting sqref="Z284">
    <cfRule type="cellIs" dxfId="2247" priority="1766" operator="equal">
      <formula>"Muy Alta"</formula>
    </cfRule>
  </conditionalFormatting>
  <conditionalFormatting sqref="Z284">
    <cfRule type="cellIs" dxfId="2246" priority="1767" operator="equal">
      <formula>"Alta"</formula>
    </cfRule>
  </conditionalFormatting>
  <conditionalFormatting sqref="Z284">
    <cfRule type="cellIs" dxfId="2245" priority="1768" operator="equal">
      <formula>"Media"</formula>
    </cfRule>
  </conditionalFormatting>
  <conditionalFormatting sqref="Z284">
    <cfRule type="cellIs" dxfId="2244" priority="1769" operator="equal">
      <formula>"Baja"</formula>
    </cfRule>
  </conditionalFormatting>
  <conditionalFormatting sqref="Z284">
    <cfRule type="cellIs" dxfId="2243" priority="1770" operator="equal">
      <formula>"Muy Baja"</formula>
    </cfRule>
  </conditionalFormatting>
  <conditionalFormatting sqref="AB284">
    <cfRule type="cellIs" dxfId="2242" priority="1771" operator="equal">
      <formula>"Catastrófico"</formula>
    </cfRule>
  </conditionalFormatting>
  <conditionalFormatting sqref="AB284">
    <cfRule type="cellIs" dxfId="2241" priority="1772" operator="equal">
      <formula>"Mayor"</formula>
    </cfRule>
  </conditionalFormatting>
  <conditionalFormatting sqref="AB284">
    <cfRule type="cellIs" dxfId="2240" priority="1773" operator="equal">
      <formula>"Moderado"</formula>
    </cfRule>
  </conditionalFormatting>
  <conditionalFormatting sqref="AB284">
    <cfRule type="cellIs" dxfId="2239" priority="1774" operator="equal">
      <formula>"Menor"</formula>
    </cfRule>
  </conditionalFormatting>
  <conditionalFormatting sqref="AB284">
    <cfRule type="cellIs" dxfId="2238" priority="1775" operator="equal">
      <formula>"Leve"</formula>
    </cfRule>
  </conditionalFormatting>
  <conditionalFormatting sqref="AD284">
    <cfRule type="cellIs" dxfId="2237" priority="1776" operator="equal">
      <formula>"Extremo"</formula>
    </cfRule>
  </conditionalFormatting>
  <conditionalFormatting sqref="AD284">
    <cfRule type="cellIs" dxfId="2236" priority="1777" operator="equal">
      <formula>"Alto"</formula>
    </cfRule>
  </conditionalFormatting>
  <conditionalFormatting sqref="AD284">
    <cfRule type="cellIs" dxfId="2235" priority="1778" operator="equal">
      <formula>"Moderado"</formula>
    </cfRule>
  </conditionalFormatting>
  <conditionalFormatting sqref="AD284">
    <cfRule type="cellIs" dxfId="2234" priority="1779" operator="equal">
      <formula>"Bajo"</formula>
    </cfRule>
  </conditionalFormatting>
  <conditionalFormatting sqref="I279">
    <cfRule type="cellIs" dxfId="2233" priority="1780" operator="equal">
      <formula>"Muy Alta"</formula>
    </cfRule>
  </conditionalFormatting>
  <conditionalFormatting sqref="I279">
    <cfRule type="cellIs" dxfId="2232" priority="1781" operator="equal">
      <formula>"Alta"</formula>
    </cfRule>
  </conditionalFormatting>
  <conditionalFormatting sqref="I279">
    <cfRule type="cellIs" dxfId="2231" priority="1782" operator="equal">
      <formula>"Media"</formula>
    </cfRule>
  </conditionalFormatting>
  <conditionalFormatting sqref="I279">
    <cfRule type="cellIs" dxfId="2230" priority="1783" operator="equal">
      <formula>"Baja"</formula>
    </cfRule>
  </conditionalFormatting>
  <conditionalFormatting sqref="I279">
    <cfRule type="cellIs" dxfId="2229" priority="1784" operator="equal">
      <formula>"Muy Baja"</formula>
    </cfRule>
  </conditionalFormatting>
  <conditionalFormatting sqref="M279">
    <cfRule type="cellIs" dxfId="2228" priority="1785" operator="equal">
      <formula>"Catastrófico"</formula>
    </cfRule>
  </conditionalFormatting>
  <conditionalFormatting sqref="M279">
    <cfRule type="cellIs" dxfId="2227" priority="1786" operator="equal">
      <formula>"Mayor"</formula>
    </cfRule>
  </conditionalFormatting>
  <conditionalFormatting sqref="M279">
    <cfRule type="cellIs" dxfId="2226" priority="1787" operator="equal">
      <formula>"Moderado"</formula>
    </cfRule>
  </conditionalFormatting>
  <conditionalFormatting sqref="M279">
    <cfRule type="cellIs" dxfId="2225" priority="1788" operator="equal">
      <formula>"Menor"</formula>
    </cfRule>
  </conditionalFormatting>
  <conditionalFormatting sqref="M279">
    <cfRule type="cellIs" dxfId="2224" priority="1789" operator="equal">
      <formula>"Leve"</formula>
    </cfRule>
  </conditionalFormatting>
  <conditionalFormatting sqref="O285">
    <cfRule type="cellIs" dxfId="2223" priority="1790" operator="equal">
      <formula>"Extremo"</formula>
    </cfRule>
  </conditionalFormatting>
  <conditionalFormatting sqref="O285">
    <cfRule type="cellIs" dxfId="2222" priority="1791" operator="equal">
      <formula>"Alto"</formula>
    </cfRule>
  </conditionalFormatting>
  <conditionalFormatting sqref="O285">
    <cfRule type="cellIs" dxfId="2221" priority="1792" operator="equal">
      <formula>"Moderado"</formula>
    </cfRule>
  </conditionalFormatting>
  <conditionalFormatting sqref="O285">
    <cfRule type="cellIs" dxfId="2220" priority="1793" operator="equal">
      <formula>"Bajo"</formula>
    </cfRule>
  </conditionalFormatting>
  <conditionalFormatting sqref="L285:L290">
    <cfRule type="containsText" dxfId="2219" priority="1794" operator="containsText" text="❌">
      <formula>NOT(ISERROR(SEARCH(("❌"),(L285))))</formula>
    </cfRule>
  </conditionalFormatting>
  <conditionalFormatting sqref="Z285">
    <cfRule type="cellIs" dxfId="2218" priority="1795" operator="equal">
      <formula>"Muy Alta"</formula>
    </cfRule>
  </conditionalFormatting>
  <conditionalFormatting sqref="Z285">
    <cfRule type="cellIs" dxfId="2217" priority="1796" operator="equal">
      <formula>"Alta"</formula>
    </cfRule>
  </conditionalFormatting>
  <conditionalFormatting sqref="Z285">
    <cfRule type="cellIs" dxfId="2216" priority="1797" operator="equal">
      <formula>"Media"</formula>
    </cfRule>
  </conditionalFormatting>
  <conditionalFormatting sqref="Z285">
    <cfRule type="cellIs" dxfId="2215" priority="1798" operator="equal">
      <formula>"Baja"</formula>
    </cfRule>
  </conditionalFormatting>
  <conditionalFormatting sqref="Z285">
    <cfRule type="cellIs" dxfId="2214" priority="1799" operator="equal">
      <formula>"Muy Baja"</formula>
    </cfRule>
  </conditionalFormatting>
  <conditionalFormatting sqref="AB285">
    <cfRule type="cellIs" dxfId="2213" priority="1800" operator="equal">
      <formula>"Catastrófico"</formula>
    </cfRule>
  </conditionalFormatting>
  <conditionalFormatting sqref="AB285">
    <cfRule type="cellIs" dxfId="2212" priority="1801" operator="equal">
      <formula>"Mayor"</formula>
    </cfRule>
  </conditionalFormatting>
  <conditionalFormatting sqref="AB285">
    <cfRule type="cellIs" dxfId="2211" priority="1802" operator="equal">
      <formula>"Moderado"</formula>
    </cfRule>
  </conditionalFormatting>
  <conditionalFormatting sqref="AB285">
    <cfRule type="cellIs" dxfId="2210" priority="1803" operator="equal">
      <formula>"Menor"</formula>
    </cfRule>
  </conditionalFormatting>
  <conditionalFormatting sqref="AB285">
    <cfRule type="cellIs" dxfId="2209" priority="1804" operator="equal">
      <formula>"Leve"</formula>
    </cfRule>
  </conditionalFormatting>
  <conditionalFormatting sqref="AD285">
    <cfRule type="cellIs" dxfId="2208" priority="1805" operator="equal">
      <formula>"Extremo"</formula>
    </cfRule>
  </conditionalFormatting>
  <conditionalFormatting sqref="AD285">
    <cfRule type="cellIs" dxfId="2207" priority="1806" operator="equal">
      <formula>"Alto"</formula>
    </cfRule>
  </conditionalFormatting>
  <conditionalFormatting sqref="AD285">
    <cfRule type="cellIs" dxfId="2206" priority="1807" operator="equal">
      <formula>"Moderado"</formula>
    </cfRule>
  </conditionalFormatting>
  <conditionalFormatting sqref="AD285">
    <cfRule type="cellIs" dxfId="2205" priority="1808" operator="equal">
      <formula>"Bajo"</formula>
    </cfRule>
  </conditionalFormatting>
  <conditionalFormatting sqref="Z286:Z289">
    <cfRule type="cellIs" dxfId="2204" priority="1809" operator="equal">
      <formula>"Muy Alta"</formula>
    </cfRule>
  </conditionalFormatting>
  <conditionalFormatting sqref="Z286:Z289">
    <cfRule type="cellIs" dxfId="2203" priority="1810" operator="equal">
      <formula>"Alta"</formula>
    </cfRule>
  </conditionalFormatting>
  <conditionalFormatting sqref="Z286:Z289">
    <cfRule type="cellIs" dxfId="2202" priority="1811" operator="equal">
      <formula>"Media"</formula>
    </cfRule>
  </conditionalFormatting>
  <conditionalFormatting sqref="Z286:Z289">
    <cfRule type="cellIs" dxfId="2201" priority="1812" operator="equal">
      <formula>"Baja"</formula>
    </cfRule>
  </conditionalFormatting>
  <conditionalFormatting sqref="Z286:Z289">
    <cfRule type="cellIs" dxfId="2200" priority="1813" operator="equal">
      <formula>"Muy Baja"</formula>
    </cfRule>
  </conditionalFormatting>
  <conditionalFormatting sqref="AB286:AB289">
    <cfRule type="cellIs" dxfId="2199" priority="1814" operator="equal">
      <formula>"Catastrófico"</formula>
    </cfRule>
  </conditionalFormatting>
  <conditionalFormatting sqref="AB286:AB289">
    <cfRule type="cellIs" dxfId="2198" priority="1815" operator="equal">
      <formula>"Mayor"</formula>
    </cfRule>
  </conditionalFormatting>
  <conditionalFormatting sqref="AB286:AB289">
    <cfRule type="cellIs" dxfId="2197" priority="1816" operator="equal">
      <formula>"Moderado"</formula>
    </cfRule>
  </conditionalFormatting>
  <conditionalFormatting sqref="AB286:AB289">
    <cfRule type="cellIs" dxfId="2196" priority="1817" operator="equal">
      <formula>"Menor"</formula>
    </cfRule>
  </conditionalFormatting>
  <conditionalFormatting sqref="AB286:AB289">
    <cfRule type="cellIs" dxfId="2195" priority="1818" operator="equal">
      <formula>"Leve"</formula>
    </cfRule>
  </conditionalFormatting>
  <conditionalFormatting sqref="AD286:AD289">
    <cfRule type="cellIs" dxfId="2194" priority="1819" operator="equal">
      <formula>"Extremo"</formula>
    </cfRule>
  </conditionalFormatting>
  <conditionalFormatting sqref="AD286:AD289">
    <cfRule type="cellIs" dxfId="2193" priority="1820" operator="equal">
      <formula>"Alto"</formula>
    </cfRule>
  </conditionalFormatting>
  <conditionalFormatting sqref="AD286:AD289">
    <cfRule type="cellIs" dxfId="2192" priority="1821" operator="equal">
      <formula>"Moderado"</formula>
    </cfRule>
  </conditionalFormatting>
  <conditionalFormatting sqref="AD286:AD289">
    <cfRule type="cellIs" dxfId="2191" priority="1822" operator="equal">
      <formula>"Bajo"</formula>
    </cfRule>
  </conditionalFormatting>
  <conditionalFormatting sqref="Z290">
    <cfRule type="cellIs" dxfId="2190" priority="1823" operator="equal">
      <formula>"Muy Alta"</formula>
    </cfRule>
  </conditionalFormatting>
  <conditionalFormatting sqref="Z290">
    <cfRule type="cellIs" dxfId="2189" priority="1824" operator="equal">
      <formula>"Alta"</formula>
    </cfRule>
  </conditionalFormatting>
  <conditionalFormatting sqref="Z290">
    <cfRule type="cellIs" dxfId="2188" priority="1825" operator="equal">
      <formula>"Media"</formula>
    </cfRule>
  </conditionalFormatting>
  <conditionalFormatting sqref="Z290">
    <cfRule type="cellIs" dxfId="2187" priority="1826" operator="equal">
      <formula>"Baja"</formula>
    </cfRule>
  </conditionalFormatting>
  <conditionalFormatting sqref="Z290">
    <cfRule type="cellIs" dxfId="2186" priority="1827" operator="equal">
      <formula>"Muy Baja"</formula>
    </cfRule>
  </conditionalFormatting>
  <conditionalFormatting sqref="AB290">
    <cfRule type="cellIs" dxfId="2185" priority="1828" operator="equal">
      <formula>"Catastrófico"</formula>
    </cfRule>
  </conditionalFormatting>
  <conditionalFormatting sqref="AB290">
    <cfRule type="cellIs" dxfId="2184" priority="1829" operator="equal">
      <formula>"Mayor"</formula>
    </cfRule>
  </conditionalFormatting>
  <conditionalFormatting sqref="AB290">
    <cfRule type="cellIs" dxfId="2183" priority="1830" operator="equal">
      <formula>"Moderado"</formula>
    </cfRule>
  </conditionalFormatting>
  <conditionalFormatting sqref="AB290">
    <cfRule type="cellIs" dxfId="2182" priority="1831" operator="equal">
      <formula>"Menor"</formula>
    </cfRule>
  </conditionalFormatting>
  <conditionalFormatting sqref="AB290">
    <cfRule type="cellIs" dxfId="2181" priority="1832" operator="equal">
      <formula>"Leve"</formula>
    </cfRule>
  </conditionalFormatting>
  <conditionalFormatting sqref="AD290">
    <cfRule type="cellIs" dxfId="2180" priority="1833" operator="equal">
      <formula>"Extremo"</formula>
    </cfRule>
  </conditionalFormatting>
  <conditionalFormatting sqref="AD290">
    <cfRule type="cellIs" dxfId="2179" priority="1834" operator="equal">
      <formula>"Alto"</formula>
    </cfRule>
  </conditionalFormatting>
  <conditionalFormatting sqref="AD290">
    <cfRule type="cellIs" dxfId="2178" priority="1835" operator="equal">
      <formula>"Moderado"</formula>
    </cfRule>
  </conditionalFormatting>
  <conditionalFormatting sqref="AD290">
    <cfRule type="cellIs" dxfId="2177" priority="1836" operator="equal">
      <formula>"Bajo"</formula>
    </cfRule>
  </conditionalFormatting>
  <conditionalFormatting sqref="I285">
    <cfRule type="cellIs" dxfId="2176" priority="1837" operator="equal">
      <formula>"Muy Alta"</formula>
    </cfRule>
  </conditionalFormatting>
  <conditionalFormatting sqref="I285">
    <cfRule type="cellIs" dxfId="2175" priority="1838" operator="equal">
      <formula>"Alta"</formula>
    </cfRule>
  </conditionalFormatting>
  <conditionalFormatting sqref="I285">
    <cfRule type="cellIs" dxfId="2174" priority="1839" operator="equal">
      <formula>"Media"</formula>
    </cfRule>
  </conditionalFormatting>
  <conditionalFormatting sqref="I285">
    <cfRule type="cellIs" dxfId="2173" priority="1840" operator="equal">
      <formula>"Baja"</formula>
    </cfRule>
  </conditionalFormatting>
  <conditionalFormatting sqref="I285">
    <cfRule type="cellIs" dxfId="2172" priority="1841" operator="equal">
      <formula>"Muy Baja"</formula>
    </cfRule>
  </conditionalFormatting>
  <conditionalFormatting sqref="M285">
    <cfRule type="cellIs" dxfId="2171" priority="1842" operator="equal">
      <formula>"Catastrófico"</formula>
    </cfRule>
  </conditionalFormatting>
  <conditionalFormatting sqref="M285">
    <cfRule type="cellIs" dxfId="2170" priority="1843" operator="equal">
      <formula>"Mayor"</formula>
    </cfRule>
  </conditionalFormatting>
  <conditionalFormatting sqref="M285">
    <cfRule type="cellIs" dxfId="2169" priority="1844" operator="equal">
      <formula>"Moderado"</formula>
    </cfRule>
  </conditionalFormatting>
  <conditionalFormatting sqref="M285">
    <cfRule type="cellIs" dxfId="2168" priority="1845" operator="equal">
      <formula>"Menor"</formula>
    </cfRule>
  </conditionalFormatting>
  <conditionalFormatting sqref="M285">
    <cfRule type="cellIs" dxfId="2167" priority="1846" operator="equal">
      <formula>"Leve"</formula>
    </cfRule>
  </conditionalFormatting>
  <conditionalFormatting sqref="O291">
    <cfRule type="cellIs" dxfId="2166" priority="1847" operator="equal">
      <formula>"Extremo"</formula>
    </cfRule>
  </conditionalFormatting>
  <conditionalFormatting sqref="O291">
    <cfRule type="cellIs" dxfId="2165" priority="1848" operator="equal">
      <formula>"Alto"</formula>
    </cfRule>
  </conditionalFormatting>
  <conditionalFormatting sqref="O291">
    <cfRule type="cellIs" dxfId="2164" priority="1849" operator="equal">
      <formula>"Moderado"</formula>
    </cfRule>
  </conditionalFormatting>
  <conditionalFormatting sqref="O291">
    <cfRule type="cellIs" dxfId="2163" priority="1850" operator="equal">
      <formula>"Bajo"</formula>
    </cfRule>
  </conditionalFormatting>
  <conditionalFormatting sqref="L291:L296">
    <cfRule type="containsText" dxfId="2162" priority="1851" operator="containsText" text="❌">
      <formula>NOT(ISERROR(SEARCH(("❌"),(L291))))</formula>
    </cfRule>
  </conditionalFormatting>
  <conditionalFormatting sqref="Z291">
    <cfRule type="cellIs" dxfId="2161" priority="1852" operator="equal">
      <formula>"Muy Alta"</formula>
    </cfRule>
  </conditionalFormatting>
  <conditionalFormatting sqref="Z291">
    <cfRule type="cellIs" dxfId="2160" priority="1853" operator="equal">
      <formula>"Alta"</formula>
    </cfRule>
  </conditionalFormatting>
  <conditionalFormatting sqref="Z291">
    <cfRule type="cellIs" dxfId="2159" priority="1854" operator="equal">
      <formula>"Media"</formula>
    </cfRule>
  </conditionalFormatting>
  <conditionalFormatting sqref="Z291">
    <cfRule type="cellIs" dxfId="2158" priority="1855" operator="equal">
      <formula>"Baja"</formula>
    </cfRule>
  </conditionalFormatting>
  <conditionalFormatting sqref="Z291">
    <cfRule type="cellIs" dxfId="2157" priority="1856" operator="equal">
      <formula>"Muy Baja"</formula>
    </cfRule>
  </conditionalFormatting>
  <conditionalFormatting sqref="AB291">
    <cfRule type="cellIs" dxfId="2156" priority="1857" operator="equal">
      <formula>"Catastrófico"</formula>
    </cfRule>
  </conditionalFormatting>
  <conditionalFormatting sqref="AB291">
    <cfRule type="cellIs" dxfId="2155" priority="1858" operator="equal">
      <formula>"Mayor"</formula>
    </cfRule>
  </conditionalFormatting>
  <conditionalFormatting sqref="AB291">
    <cfRule type="cellIs" dxfId="2154" priority="1859" operator="equal">
      <formula>"Moderado"</formula>
    </cfRule>
  </conditionalFormatting>
  <conditionalFormatting sqref="AB291">
    <cfRule type="cellIs" dxfId="2153" priority="1860" operator="equal">
      <formula>"Menor"</formula>
    </cfRule>
  </conditionalFormatting>
  <conditionalFormatting sqref="AB291">
    <cfRule type="cellIs" dxfId="2152" priority="1861" operator="equal">
      <formula>"Leve"</formula>
    </cfRule>
  </conditionalFormatting>
  <conditionalFormatting sqref="AD291">
    <cfRule type="cellIs" dxfId="2151" priority="1862" operator="equal">
      <formula>"Extremo"</formula>
    </cfRule>
  </conditionalFormatting>
  <conditionalFormatting sqref="AD291">
    <cfRule type="cellIs" dxfId="2150" priority="1863" operator="equal">
      <formula>"Alto"</formula>
    </cfRule>
  </conditionalFormatting>
  <conditionalFormatting sqref="AD291">
    <cfRule type="cellIs" dxfId="2149" priority="1864" operator="equal">
      <formula>"Moderado"</formula>
    </cfRule>
  </conditionalFormatting>
  <conditionalFormatting sqref="AD291">
    <cfRule type="cellIs" dxfId="2148" priority="1865" operator="equal">
      <formula>"Bajo"</formula>
    </cfRule>
  </conditionalFormatting>
  <conditionalFormatting sqref="Z292:Z295">
    <cfRule type="cellIs" dxfId="2147" priority="1866" operator="equal">
      <formula>"Muy Alta"</formula>
    </cfRule>
  </conditionalFormatting>
  <conditionalFormatting sqref="Z292:Z295">
    <cfRule type="cellIs" dxfId="2146" priority="1867" operator="equal">
      <formula>"Alta"</formula>
    </cfRule>
  </conditionalFormatting>
  <conditionalFormatting sqref="Z292:Z295">
    <cfRule type="cellIs" dxfId="2145" priority="1868" operator="equal">
      <formula>"Media"</formula>
    </cfRule>
  </conditionalFormatting>
  <conditionalFormatting sqref="Z292:Z295">
    <cfRule type="cellIs" dxfId="2144" priority="1869" operator="equal">
      <formula>"Baja"</formula>
    </cfRule>
  </conditionalFormatting>
  <conditionalFormatting sqref="Z292:Z295">
    <cfRule type="cellIs" dxfId="2143" priority="1870" operator="equal">
      <formula>"Muy Baja"</formula>
    </cfRule>
  </conditionalFormatting>
  <conditionalFormatting sqref="AB292:AB295">
    <cfRule type="cellIs" dxfId="2142" priority="1871" operator="equal">
      <formula>"Catastrófico"</formula>
    </cfRule>
  </conditionalFormatting>
  <conditionalFormatting sqref="AB292:AB295">
    <cfRule type="cellIs" dxfId="2141" priority="1872" operator="equal">
      <formula>"Mayor"</formula>
    </cfRule>
  </conditionalFormatting>
  <conditionalFormatting sqref="AB292:AB295">
    <cfRule type="cellIs" dxfId="2140" priority="1873" operator="equal">
      <formula>"Moderado"</formula>
    </cfRule>
  </conditionalFormatting>
  <conditionalFormatting sqref="AB292:AB295">
    <cfRule type="cellIs" dxfId="2139" priority="1874" operator="equal">
      <formula>"Menor"</formula>
    </cfRule>
  </conditionalFormatting>
  <conditionalFormatting sqref="AB292:AB295">
    <cfRule type="cellIs" dxfId="2138" priority="1875" operator="equal">
      <formula>"Leve"</formula>
    </cfRule>
  </conditionalFormatting>
  <conditionalFormatting sqref="AD292:AD295">
    <cfRule type="cellIs" dxfId="2137" priority="1876" operator="equal">
      <formula>"Extremo"</formula>
    </cfRule>
  </conditionalFormatting>
  <conditionalFormatting sqref="AD292:AD295">
    <cfRule type="cellIs" dxfId="2136" priority="1877" operator="equal">
      <formula>"Alto"</formula>
    </cfRule>
  </conditionalFormatting>
  <conditionalFormatting sqref="AD292:AD295">
    <cfRule type="cellIs" dxfId="2135" priority="1878" operator="equal">
      <formula>"Moderado"</formula>
    </cfRule>
  </conditionalFormatting>
  <conditionalFormatting sqref="AD292:AD295">
    <cfRule type="cellIs" dxfId="2134" priority="1879" operator="equal">
      <formula>"Bajo"</formula>
    </cfRule>
  </conditionalFormatting>
  <conditionalFormatting sqref="Z296">
    <cfRule type="cellIs" dxfId="2133" priority="1880" operator="equal">
      <formula>"Muy Alta"</formula>
    </cfRule>
  </conditionalFormatting>
  <conditionalFormatting sqref="Z296">
    <cfRule type="cellIs" dxfId="2132" priority="1881" operator="equal">
      <formula>"Alta"</formula>
    </cfRule>
  </conditionalFormatting>
  <conditionalFormatting sqref="Z296">
    <cfRule type="cellIs" dxfId="2131" priority="1882" operator="equal">
      <formula>"Media"</formula>
    </cfRule>
  </conditionalFormatting>
  <conditionalFormatting sqref="Z296">
    <cfRule type="cellIs" dxfId="2130" priority="1883" operator="equal">
      <formula>"Baja"</formula>
    </cfRule>
  </conditionalFormatting>
  <conditionalFormatting sqref="Z296">
    <cfRule type="cellIs" dxfId="2129" priority="1884" operator="equal">
      <formula>"Muy Baja"</formula>
    </cfRule>
  </conditionalFormatting>
  <conditionalFormatting sqref="AB296">
    <cfRule type="cellIs" dxfId="2128" priority="1885" operator="equal">
      <formula>"Catastrófico"</formula>
    </cfRule>
  </conditionalFormatting>
  <conditionalFormatting sqref="AB296">
    <cfRule type="cellIs" dxfId="2127" priority="1886" operator="equal">
      <formula>"Mayor"</formula>
    </cfRule>
  </conditionalFormatting>
  <conditionalFormatting sqref="AB296">
    <cfRule type="cellIs" dxfId="2126" priority="1887" operator="equal">
      <formula>"Moderado"</formula>
    </cfRule>
  </conditionalFormatting>
  <conditionalFormatting sqref="AB296">
    <cfRule type="cellIs" dxfId="2125" priority="1888" operator="equal">
      <formula>"Menor"</formula>
    </cfRule>
  </conditionalFormatting>
  <conditionalFormatting sqref="AB296">
    <cfRule type="cellIs" dxfId="2124" priority="1889" operator="equal">
      <formula>"Leve"</formula>
    </cfRule>
  </conditionalFormatting>
  <conditionalFormatting sqref="AD296">
    <cfRule type="cellIs" dxfId="2123" priority="1890" operator="equal">
      <formula>"Extremo"</formula>
    </cfRule>
  </conditionalFormatting>
  <conditionalFormatting sqref="AD296">
    <cfRule type="cellIs" dxfId="2122" priority="1891" operator="equal">
      <formula>"Alto"</formula>
    </cfRule>
  </conditionalFormatting>
  <conditionalFormatting sqref="AD296">
    <cfRule type="cellIs" dxfId="2121" priority="1892" operator="equal">
      <formula>"Moderado"</formula>
    </cfRule>
  </conditionalFormatting>
  <conditionalFormatting sqref="AD296">
    <cfRule type="cellIs" dxfId="2120" priority="1893" operator="equal">
      <formula>"Bajo"</formula>
    </cfRule>
  </conditionalFormatting>
  <conditionalFormatting sqref="I291">
    <cfRule type="cellIs" dxfId="2119" priority="1894" operator="equal">
      <formula>"Muy Alta"</formula>
    </cfRule>
  </conditionalFormatting>
  <conditionalFormatting sqref="I291">
    <cfRule type="cellIs" dxfId="2118" priority="1895" operator="equal">
      <formula>"Alta"</formula>
    </cfRule>
  </conditionalFormatting>
  <conditionalFormatting sqref="I291">
    <cfRule type="cellIs" dxfId="2117" priority="1896" operator="equal">
      <formula>"Media"</formula>
    </cfRule>
  </conditionalFormatting>
  <conditionalFormatting sqref="I291">
    <cfRule type="cellIs" dxfId="2116" priority="1897" operator="equal">
      <formula>"Baja"</formula>
    </cfRule>
  </conditionalFormatting>
  <conditionalFormatting sqref="I291">
    <cfRule type="cellIs" dxfId="2115" priority="1898" operator="equal">
      <formula>"Muy Baja"</formula>
    </cfRule>
  </conditionalFormatting>
  <conditionalFormatting sqref="M291">
    <cfRule type="cellIs" dxfId="2114" priority="1899" operator="equal">
      <formula>"Catastrófico"</formula>
    </cfRule>
  </conditionalFormatting>
  <conditionalFormatting sqref="M291">
    <cfRule type="cellIs" dxfId="2113" priority="1900" operator="equal">
      <formula>"Mayor"</formula>
    </cfRule>
  </conditionalFormatting>
  <conditionalFormatting sqref="M291">
    <cfRule type="cellIs" dxfId="2112" priority="1901" operator="equal">
      <formula>"Moderado"</formula>
    </cfRule>
  </conditionalFormatting>
  <conditionalFormatting sqref="M291">
    <cfRule type="cellIs" dxfId="2111" priority="1902" operator="equal">
      <formula>"Menor"</formula>
    </cfRule>
  </conditionalFormatting>
  <conditionalFormatting sqref="M291">
    <cfRule type="cellIs" dxfId="2110" priority="1903" operator="equal">
      <formula>"Leve"</formula>
    </cfRule>
  </conditionalFormatting>
  <conditionalFormatting sqref="O297">
    <cfRule type="cellIs" dxfId="2109" priority="1904" operator="equal">
      <formula>"Extremo"</formula>
    </cfRule>
  </conditionalFormatting>
  <conditionalFormatting sqref="O297">
    <cfRule type="cellIs" dxfId="2108" priority="1905" operator="equal">
      <formula>"Alto"</formula>
    </cfRule>
  </conditionalFormatting>
  <conditionalFormatting sqref="O297">
    <cfRule type="cellIs" dxfId="2107" priority="1906" operator="equal">
      <formula>"Moderado"</formula>
    </cfRule>
  </conditionalFormatting>
  <conditionalFormatting sqref="O297">
    <cfRule type="cellIs" dxfId="2106" priority="1907" operator="equal">
      <formula>"Bajo"</formula>
    </cfRule>
  </conditionalFormatting>
  <conditionalFormatting sqref="L297:L302">
    <cfRule type="containsText" dxfId="2105" priority="1908" operator="containsText" text="❌">
      <formula>NOT(ISERROR(SEARCH(("❌"),(L297))))</formula>
    </cfRule>
  </conditionalFormatting>
  <conditionalFormatting sqref="Z297">
    <cfRule type="cellIs" dxfId="2104" priority="1909" operator="equal">
      <formula>"Muy Alta"</formula>
    </cfRule>
  </conditionalFormatting>
  <conditionalFormatting sqref="Z297">
    <cfRule type="cellIs" dxfId="2103" priority="1910" operator="equal">
      <formula>"Alta"</formula>
    </cfRule>
  </conditionalFormatting>
  <conditionalFormatting sqref="Z297">
    <cfRule type="cellIs" dxfId="2102" priority="1911" operator="equal">
      <formula>"Media"</formula>
    </cfRule>
  </conditionalFormatting>
  <conditionalFormatting sqref="Z297">
    <cfRule type="cellIs" dxfId="2101" priority="1912" operator="equal">
      <formula>"Baja"</formula>
    </cfRule>
  </conditionalFormatting>
  <conditionalFormatting sqref="Z297">
    <cfRule type="cellIs" dxfId="2100" priority="1913" operator="equal">
      <formula>"Muy Baja"</formula>
    </cfRule>
  </conditionalFormatting>
  <conditionalFormatting sqref="AB297">
    <cfRule type="cellIs" dxfId="2099" priority="1914" operator="equal">
      <formula>"Catastrófico"</formula>
    </cfRule>
  </conditionalFormatting>
  <conditionalFormatting sqref="AB297">
    <cfRule type="cellIs" dxfId="2098" priority="1915" operator="equal">
      <formula>"Mayor"</formula>
    </cfRule>
  </conditionalFormatting>
  <conditionalFormatting sqref="AB297">
    <cfRule type="cellIs" dxfId="2097" priority="1916" operator="equal">
      <formula>"Moderado"</formula>
    </cfRule>
  </conditionalFormatting>
  <conditionalFormatting sqref="AB297">
    <cfRule type="cellIs" dxfId="2096" priority="1917" operator="equal">
      <formula>"Menor"</formula>
    </cfRule>
  </conditionalFormatting>
  <conditionalFormatting sqref="AB297">
    <cfRule type="cellIs" dxfId="2095" priority="1918" operator="equal">
      <formula>"Leve"</formula>
    </cfRule>
  </conditionalFormatting>
  <conditionalFormatting sqref="AD297">
    <cfRule type="cellIs" dxfId="2094" priority="1919" operator="equal">
      <formula>"Extremo"</formula>
    </cfRule>
  </conditionalFormatting>
  <conditionalFormatting sqref="AD297">
    <cfRule type="cellIs" dxfId="2093" priority="1920" operator="equal">
      <formula>"Alto"</formula>
    </cfRule>
  </conditionalFormatting>
  <conditionalFormatting sqref="AD297">
    <cfRule type="cellIs" dxfId="2092" priority="1921" operator="equal">
      <formula>"Moderado"</formula>
    </cfRule>
  </conditionalFormatting>
  <conditionalFormatting sqref="AD297">
    <cfRule type="cellIs" dxfId="2091" priority="1922" operator="equal">
      <formula>"Bajo"</formula>
    </cfRule>
  </conditionalFormatting>
  <conditionalFormatting sqref="Z298:Z301">
    <cfRule type="cellIs" dxfId="2090" priority="1923" operator="equal">
      <formula>"Muy Alta"</formula>
    </cfRule>
  </conditionalFormatting>
  <conditionalFormatting sqref="Z298:Z301">
    <cfRule type="cellIs" dxfId="2089" priority="1924" operator="equal">
      <formula>"Alta"</formula>
    </cfRule>
  </conditionalFormatting>
  <conditionalFormatting sqref="Z298:Z301">
    <cfRule type="cellIs" dxfId="2088" priority="1925" operator="equal">
      <formula>"Media"</formula>
    </cfRule>
  </conditionalFormatting>
  <conditionalFormatting sqref="Z298:Z301">
    <cfRule type="cellIs" dxfId="2087" priority="1926" operator="equal">
      <formula>"Baja"</formula>
    </cfRule>
  </conditionalFormatting>
  <conditionalFormatting sqref="Z298:Z301">
    <cfRule type="cellIs" dxfId="2086" priority="1927" operator="equal">
      <formula>"Muy Baja"</formula>
    </cfRule>
  </conditionalFormatting>
  <conditionalFormatting sqref="AB298:AB301">
    <cfRule type="cellIs" dxfId="2085" priority="1928" operator="equal">
      <formula>"Catastrófico"</formula>
    </cfRule>
  </conditionalFormatting>
  <conditionalFormatting sqref="AB298:AB301">
    <cfRule type="cellIs" dxfId="2084" priority="1929" operator="equal">
      <formula>"Mayor"</formula>
    </cfRule>
  </conditionalFormatting>
  <conditionalFormatting sqref="AB298:AB301">
    <cfRule type="cellIs" dxfId="2083" priority="1930" operator="equal">
      <formula>"Moderado"</formula>
    </cfRule>
  </conditionalFormatting>
  <conditionalFormatting sqref="AB298:AB301">
    <cfRule type="cellIs" dxfId="2082" priority="1931" operator="equal">
      <formula>"Menor"</formula>
    </cfRule>
  </conditionalFormatting>
  <conditionalFormatting sqref="AB298:AB301">
    <cfRule type="cellIs" dxfId="2081" priority="1932" operator="equal">
      <formula>"Leve"</formula>
    </cfRule>
  </conditionalFormatting>
  <conditionalFormatting sqref="AD298:AD301">
    <cfRule type="cellIs" dxfId="2080" priority="1933" operator="equal">
      <formula>"Extremo"</formula>
    </cfRule>
  </conditionalFormatting>
  <conditionalFormatting sqref="AD298:AD301">
    <cfRule type="cellIs" dxfId="2079" priority="1934" operator="equal">
      <formula>"Alto"</formula>
    </cfRule>
  </conditionalFormatting>
  <conditionalFormatting sqref="AD298:AD301">
    <cfRule type="cellIs" dxfId="2078" priority="1935" operator="equal">
      <formula>"Moderado"</formula>
    </cfRule>
  </conditionalFormatting>
  <conditionalFormatting sqref="AD298:AD301">
    <cfRule type="cellIs" dxfId="2077" priority="1936" operator="equal">
      <formula>"Bajo"</formula>
    </cfRule>
  </conditionalFormatting>
  <conditionalFormatting sqref="Z302">
    <cfRule type="cellIs" dxfId="2076" priority="1937" operator="equal">
      <formula>"Muy Alta"</formula>
    </cfRule>
  </conditionalFormatting>
  <conditionalFormatting sqref="Z302">
    <cfRule type="cellIs" dxfId="2075" priority="1938" operator="equal">
      <formula>"Alta"</formula>
    </cfRule>
  </conditionalFormatting>
  <conditionalFormatting sqref="Z302">
    <cfRule type="cellIs" dxfId="2074" priority="1939" operator="equal">
      <formula>"Media"</formula>
    </cfRule>
  </conditionalFormatting>
  <conditionalFormatting sqref="Z302">
    <cfRule type="cellIs" dxfId="2073" priority="1940" operator="equal">
      <formula>"Baja"</formula>
    </cfRule>
  </conditionalFormatting>
  <conditionalFormatting sqref="Z302">
    <cfRule type="cellIs" dxfId="2072" priority="1941" operator="equal">
      <formula>"Muy Baja"</formula>
    </cfRule>
  </conditionalFormatting>
  <conditionalFormatting sqref="AB302">
    <cfRule type="cellIs" dxfId="2071" priority="1942" operator="equal">
      <formula>"Catastrófico"</formula>
    </cfRule>
  </conditionalFormatting>
  <conditionalFormatting sqref="AB302">
    <cfRule type="cellIs" dxfId="2070" priority="1943" operator="equal">
      <formula>"Mayor"</formula>
    </cfRule>
  </conditionalFormatting>
  <conditionalFormatting sqref="AB302">
    <cfRule type="cellIs" dxfId="2069" priority="1944" operator="equal">
      <formula>"Moderado"</formula>
    </cfRule>
  </conditionalFormatting>
  <conditionalFormatting sqref="AB302">
    <cfRule type="cellIs" dxfId="2068" priority="1945" operator="equal">
      <formula>"Menor"</formula>
    </cfRule>
  </conditionalFormatting>
  <conditionalFormatting sqref="AB302">
    <cfRule type="cellIs" dxfId="2067" priority="1946" operator="equal">
      <formula>"Leve"</formula>
    </cfRule>
  </conditionalFormatting>
  <conditionalFormatting sqref="AD302">
    <cfRule type="cellIs" dxfId="2066" priority="1947" operator="equal">
      <formula>"Extremo"</formula>
    </cfRule>
  </conditionalFormatting>
  <conditionalFormatting sqref="AD302">
    <cfRule type="cellIs" dxfId="2065" priority="1948" operator="equal">
      <formula>"Alto"</formula>
    </cfRule>
  </conditionalFormatting>
  <conditionalFormatting sqref="AD302">
    <cfRule type="cellIs" dxfId="2064" priority="1949" operator="equal">
      <formula>"Moderado"</formula>
    </cfRule>
  </conditionalFormatting>
  <conditionalFormatting sqref="AD302">
    <cfRule type="cellIs" dxfId="2063" priority="1950" operator="equal">
      <formula>"Bajo"</formula>
    </cfRule>
  </conditionalFormatting>
  <conditionalFormatting sqref="I297">
    <cfRule type="cellIs" dxfId="2062" priority="1951" operator="equal">
      <formula>"Muy Alta"</formula>
    </cfRule>
  </conditionalFormatting>
  <conditionalFormatting sqref="I297">
    <cfRule type="cellIs" dxfId="2061" priority="1952" operator="equal">
      <formula>"Alta"</formula>
    </cfRule>
  </conditionalFormatting>
  <conditionalFormatting sqref="I297">
    <cfRule type="cellIs" dxfId="2060" priority="1953" operator="equal">
      <formula>"Media"</formula>
    </cfRule>
  </conditionalFormatting>
  <conditionalFormatting sqref="I297">
    <cfRule type="cellIs" dxfId="2059" priority="1954" operator="equal">
      <formula>"Baja"</formula>
    </cfRule>
  </conditionalFormatting>
  <conditionalFormatting sqref="I297">
    <cfRule type="cellIs" dxfId="2058" priority="1955" operator="equal">
      <formula>"Muy Baja"</formula>
    </cfRule>
  </conditionalFormatting>
  <conditionalFormatting sqref="M297">
    <cfRule type="cellIs" dxfId="2057" priority="1956" operator="equal">
      <formula>"Catastrófico"</formula>
    </cfRule>
  </conditionalFormatting>
  <conditionalFormatting sqref="M297">
    <cfRule type="cellIs" dxfId="2056" priority="1957" operator="equal">
      <formula>"Mayor"</formula>
    </cfRule>
  </conditionalFormatting>
  <conditionalFormatting sqref="M297">
    <cfRule type="cellIs" dxfId="2055" priority="1958" operator="equal">
      <formula>"Moderado"</formula>
    </cfRule>
  </conditionalFormatting>
  <conditionalFormatting sqref="M297">
    <cfRule type="cellIs" dxfId="2054" priority="1959" operator="equal">
      <formula>"Menor"</formula>
    </cfRule>
  </conditionalFormatting>
  <conditionalFormatting sqref="M297">
    <cfRule type="cellIs" dxfId="2053" priority="1960" operator="equal">
      <formula>"Leve"</formula>
    </cfRule>
  </conditionalFormatting>
  <conditionalFormatting sqref="O303">
    <cfRule type="cellIs" dxfId="2052" priority="1961" operator="equal">
      <formula>"Extremo"</formula>
    </cfRule>
  </conditionalFormatting>
  <conditionalFormatting sqref="O303">
    <cfRule type="cellIs" dxfId="2051" priority="1962" operator="equal">
      <formula>"Alto"</formula>
    </cfRule>
  </conditionalFormatting>
  <conditionalFormatting sqref="O303">
    <cfRule type="cellIs" dxfId="2050" priority="1963" operator="equal">
      <formula>"Moderado"</formula>
    </cfRule>
  </conditionalFormatting>
  <conditionalFormatting sqref="O303">
    <cfRule type="cellIs" dxfId="2049" priority="1964" operator="equal">
      <formula>"Bajo"</formula>
    </cfRule>
  </conditionalFormatting>
  <conditionalFormatting sqref="L303:L308">
    <cfRule type="containsText" dxfId="2048" priority="1965" operator="containsText" text="❌">
      <formula>NOT(ISERROR(SEARCH(("❌"),(L303))))</formula>
    </cfRule>
  </conditionalFormatting>
  <conditionalFormatting sqref="Z303">
    <cfRule type="cellIs" dxfId="2047" priority="1966" operator="equal">
      <formula>"Muy Alta"</formula>
    </cfRule>
  </conditionalFormatting>
  <conditionalFormatting sqref="Z303">
    <cfRule type="cellIs" dxfId="2046" priority="1967" operator="equal">
      <formula>"Alta"</formula>
    </cfRule>
  </conditionalFormatting>
  <conditionalFormatting sqref="Z303">
    <cfRule type="cellIs" dxfId="2045" priority="1968" operator="equal">
      <formula>"Media"</formula>
    </cfRule>
  </conditionalFormatting>
  <conditionalFormatting sqref="Z303">
    <cfRule type="cellIs" dxfId="2044" priority="1969" operator="equal">
      <formula>"Baja"</formula>
    </cfRule>
  </conditionalFormatting>
  <conditionalFormatting sqref="Z303">
    <cfRule type="cellIs" dxfId="2043" priority="1970" operator="equal">
      <formula>"Muy Baja"</formula>
    </cfRule>
  </conditionalFormatting>
  <conditionalFormatting sqref="AB303">
    <cfRule type="cellIs" dxfId="2042" priority="1971" operator="equal">
      <formula>"Catastrófico"</formula>
    </cfRule>
  </conditionalFormatting>
  <conditionalFormatting sqref="AB303">
    <cfRule type="cellIs" dxfId="2041" priority="1972" operator="equal">
      <formula>"Mayor"</formula>
    </cfRule>
  </conditionalFormatting>
  <conditionalFormatting sqref="AB303">
    <cfRule type="cellIs" dxfId="2040" priority="1973" operator="equal">
      <formula>"Moderado"</formula>
    </cfRule>
  </conditionalFormatting>
  <conditionalFormatting sqref="AB303">
    <cfRule type="cellIs" dxfId="2039" priority="1974" operator="equal">
      <formula>"Menor"</formula>
    </cfRule>
  </conditionalFormatting>
  <conditionalFormatting sqref="AB303">
    <cfRule type="cellIs" dxfId="2038" priority="1975" operator="equal">
      <formula>"Leve"</formula>
    </cfRule>
  </conditionalFormatting>
  <conditionalFormatting sqref="AD303">
    <cfRule type="cellIs" dxfId="2037" priority="1976" operator="equal">
      <formula>"Extremo"</formula>
    </cfRule>
  </conditionalFormatting>
  <conditionalFormatting sqref="AD303">
    <cfRule type="cellIs" dxfId="2036" priority="1977" operator="equal">
      <formula>"Alto"</formula>
    </cfRule>
  </conditionalFormatting>
  <conditionalFormatting sqref="AD303">
    <cfRule type="cellIs" dxfId="2035" priority="1978" operator="equal">
      <formula>"Moderado"</formula>
    </cfRule>
  </conditionalFormatting>
  <conditionalFormatting sqref="AD303">
    <cfRule type="cellIs" dxfId="2034" priority="1979" operator="equal">
      <formula>"Bajo"</formula>
    </cfRule>
  </conditionalFormatting>
  <conditionalFormatting sqref="Z304:Z307">
    <cfRule type="cellIs" dxfId="2033" priority="1980" operator="equal">
      <formula>"Muy Alta"</formula>
    </cfRule>
  </conditionalFormatting>
  <conditionalFormatting sqref="Z304:Z307">
    <cfRule type="cellIs" dxfId="2032" priority="1981" operator="equal">
      <formula>"Alta"</formula>
    </cfRule>
  </conditionalFormatting>
  <conditionalFormatting sqref="Z304:Z307">
    <cfRule type="cellIs" dxfId="2031" priority="1982" operator="equal">
      <formula>"Media"</formula>
    </cfRule>
  </conditionalFormatting>
  <conditionalFormatting sqref="Z304:Z307">
    <cfRule type="cellIs" dxfId="2030" priority="1983" operator="equal">
      <formula>"Baja"</formula>
    </cfRule>
  </conditionalFormatting>
  <conditionalFormatting sqref="Z304:Z307">
    <cfRule type="cellIs" dxfId="2029" priority="1984" operator="equal">
      <formula>"Muy Baja"</formula>
    </cfRule>
  </conditionalFormatting>
  <conditionalFormatting sqref="AB304:AB307">
    <cfRule type="cellIs" dxfId="2028" priority="1985" operator="equal">
      <formula>"Catastrófico"</formula>
    </cfRule>
  </conditionalFormatting>
  <conditionalFormatting sqref="AB304:AB307">
    <cfRule type="cellIs" dxfId="2027" priority="1986" operator="equal">
      <formula>"Mayor"</formula>
    </cfRule>
  </conditionalFormatting>
  <conditionalFormatting sqref="AB304:AB307">
    <cfRule type="cellIs" dxfId="2026" priority="1987" operator="equal">
      <formula>"Moderado"</formula>
    </cfRule>
  </conditionalFormatting>
  <conditionalFormatting sqref="AB304:AB307">
    <cfRule type="cellIs" dxfId="2025" priority="1988" operator="equal">
      <formula>"Menor"</formula>
    </cfRule>
  </conditionalFormatting>
  <conditionalFormatting sqref="AB304:AB307">
    <cfRule type="cellIs" dxfId="2024" priority="1989" operator="equal">
      <formula>"Leve"</formula>
    </cfRule>
  </conditionalFormatting>
  <conditionalFormatting sqref="AD304:AD307">
    <cfRule type="cellIs" dxfId="2023" priority="1990" operator="equal">
      <formula>"Extremo"</formula>
    </cfRule>
  </conditionalFormatting>
  <conditionalFormatting sqref="AD304:AD307">
    <cfRule type="cellIs" dxfId="2022" priority="1991" operator="equal">
      <formula>"Alto"</formula>
    </cfRule>
  </conditionalFormatting>
  <conditionalFormatting sqref="AD304:AD307">
    <cfRule type="cellIs" dxfId="2021" priority="1992" operator="equal">
      <formula>"Moderado"</formula>
    </cfRule>
  </conditionalFormatting>
  <conditionalFormatting sqref="AD304:AD307">
    <cfRule type="cellIs" dxfId="2020" priority="1993" operator="equal">
      <formula>"Bajo"</formula>
    </cfRule>
  </conditionalFormatting>
  <conditionalFormatting sqref="Z308">
    <cfRule type="cellIs" dxfId="2019" priority="1994" operator="equal">
      <formula>"Muy Alta"</formula>
    </cfRule>
  </conditionalFormatting>
  <conditionalFormatting sqref="Z308">
    <cfRule type="cellIs" dxfId="2018" priority="1995" operator="equal">
      <formula>"Alta"</formula>
    </cfRule>
  </conditionalFormatting>
  <conditionalFormatting sqref="Z308">
    <cfRule type="cellIs" dxfId="2017" priority="1996" operator="equal">
      <formula>"Media"</formula>
    </cfRule>
  </conditionalFormatting>
  <conditionalFormatting sqref="Z308">
    <cfRule type="cellIs" dxfId="2016" priority="1997" operator="equal">
      <formula>"Baja"</formula>
    </cfRule>
  </conditionalFormatting>
  <conditionalFormatting sqref="Z308">
    <cfRule type="cellIs" dxfId="2015" priority="1998" operator="equal">
      <formula>"Muy Baja"</formula>
    </cfRule>
  </conditionalFormatting>
  <conditionalFormatting sqref="AB308">
    <cfRule type="cellIs" dxfId="2014" priority="1999" operator="equal">
      <formula>"Catastrófico"</formula>
    </cfRule>
  </conditionalFormatting>
  <conditionalFormatting sqref="AB308">
    <cfRule type="cellIs" dxfId="2013" priority="2000" operator="equal">
      <formula>"Mayor"</formula>
    </cfRule>
  </conditionalFormatting>
  <conditionalFormatting sqref="AB308">
    <cfRule type="cellIs" dxfId="2012" priority="2001" operator="equal">
      <formula>"Moderado"</formula>
    </cfRule>
  </conditionalFormatting>
  <conditionalFormatting sqref="AB308">
    <cfRule type="cellIs" dxfId="2011" priority="2002" operator="equal">
      <formula>"Menor"</formula>
    </cfRule>
  </conditionalFormatting>
  <conditionalFormatting sqref="AB308">
    <cfRule type="cellIs" dxfId="2010" priority="2003" operator="equal">
      <formula>"Leve"</formula>
    </cfRule>
  </conditionalFormatting>
  <conditionalFormatting sqref="AD308">
    <cfRule type="cellIs" dxfId="2009" priority="2004" operator="equal">
      <formula>"Extremo"</formula>
    </cfRule>
  </conditionalFormatting>
  <conditionalFormatting sqref="AD308">
    <cfRule type="cellIs" dxfId="2008" priority="2005" operator="equal">
      <formula>"Alto"</formula>
    </cfRule>
  </conditionalFormatting>
  <conditionalFormatting sqref="AD308">
    <cfRule type="cellIs" dxfId="2007" priority="2006" operator="equal">
      <formula>"Moderado"</formula>
    </cfRule>
  </conditionalFormatting>
  <conditionalFormatting sqref="AD308">
    <cfRule type="cellIs" dxfId="2006" priority="2007" operator="equal">
      <formula>"Bajo"</formula>
    </cfRule>
  </conditionalFormatting>
  <conditionalFormatting sqref="I303">
    <cfRule type="cellIs" dxfId="2005" priority="2008" operator="equal">
      <formula>"Muy Alta"</formula>
    </cfRule>
  </conditionalFormatting>
  <conditionalFormatting sqref="I303">
    <cfRule type="cellIs" dxfId="2004" priority="2009" operator="equal">
      <formula>"Alta"</formula>
    </cfRule>
  </conditionalFormatting>
  <conditionalFormatting sqref="I303">
    <cfRule type="cellIs" dxfId="2003" priority="2010" operator="equal">
      <formula>"Media"</formula>
    </cfRule>
  </conditionalFormatting>
  <conditionalFormatting sqref="I303">
    <cfRule type="cellIs" dxfId="2002" priority="2011" operator="equal">
      <formula>"Baja"</formula>
    </cfRule>
  </conditionalFormatting>
  <conditionalFormatting sqref="I303">
    <cfRule type="cellIs" dxfId="2001" priority="2012" operator="equal">
      <formula>"Muy Baja"</formula>
    </cfRule>
  </conditionalFormatting>
  <conditionalFormatting sqref="M303">
    <cfRule type="cellIs" dxfId="2000" priority="2013" operator="equal">
      <formula>"Catastrófico"</formula>
    </cfRule>
  </conditionalFormatting>
  <conditionalFormatting sqref="M303">
    <cfRule type="cellIs" dxfId="1999" priority="2014" operator="equal">
      <formula>"Mayor"</formula>
    </cfRule>
  </conditionalFormatting>
  <conditionalFormatting sqref="M303">
    <cfRule type="cellIs" dxfId="1998" priority="2015" operator="equal">
      <formula>"Moderado"</formula>
    </cfRule>
  </conditionalFormatting>
  <conditionalFormatting sqref="M303">
    <cfRule type="cellIs" dxfId="1997" priority="2016" operator="equal">
      <formula>"Menor"</formula>
    </cfRule>
  </conditionalFormatting>
  <conditionalFormatting sqref="M303">
    <cfRule type="cellIs" dxfId="1996" priority="2017" operator="equal">
      <formula>"Leve"</formula>
    </cfRule>
  </conditionalFormatting>
  <conditionalFormatting sqref="O309">
    <cfRule type="cellIs" dxfId="1995" priority="2018" operator="equal">
      <formula>"Extremo"</formula>
    </cfRule>
  </conditionalFormatting>
  <conditionalFormatting sqref="O309">
    <cfRule type="cellIs" dxfId="1994" priority="2019" operator="equal">
      <formula>"Alto"</formula>
    </cfRule>
  </conditionalFormatting>
  <conditionalFormatting sqref="O309">
    <cfRule type="cellIs" dxfId="1993" priority="2020" operator="equal">
      <formula>"Moderado"</formula>
    </cfRule>
  </conditionalFormatting>
  <conditionalFormatting sqref="O309">
    <cfRule type="cellIs" dxfId="1992" priority="2021" operator="equal">
      <formula>"Bajo"</formula>
    </cfRule>
  </conditionalFormatting>
  <conditionalFormatting sqref="L309:L314">
    <cfRule type="containsText" dxfId="1991" priority="2022" operator="containsText" text="❌">
      <formula>NOT(ISERROR(SEARCH(("❌"),(L309))))</formula>
    </cfRule>
  </conditionalFormatting>
  <conditionalFormatting sqref="Z309">
    <cfRule type="cellIs" dxfId="1990" priority="2023" operator="equal">
      <formula>"Muy Alta"</formula>
    </cfRule>
  </conditionalFormatting>
  <conditionalFormatting sqref="Z309">
    <cfRule type="cellIs" dxfId="1989" priority="2024" operator="equal">
      <formula>"Alta"</formula>
    </cfRule>
  </conditionalFormatting>
  <conditionalFormatting sqref="Z309">
    <cfRule type="cellIs" dxfId="1988" priority="2025" operator="equal">
      <formula>"Media"</formula>
    </cfRule>
  </conditionalFormatting>
  <conditionalFormatting sqref="Z309">
    <cfRule type="cellIs" dxfId="1987" priority="2026" operator="equal">
      <formula>"Baja"</formula>
    </cfRule>
  </conditionalFormatting>
  <conditionalFormatting sqref="Z309">
    <cfRule type="cellIs" dxfId="1986" priority="2027" operator="equal">
      <formula>"Muy Baja"</formula>
    </cfRule>
  </conditionalFormatting>
  <conditionalFormatting sqref="AB309">
    <cfRule type="cellIs" dxfId="1985" priority="2028" operator="equal">
      <formula>"Catastrófico"</formula>
    </cfRule>
  </conditionalFormatting>
  <conditionalFormatting sqref="AB309">
    <cfRule type="cellIs" dxfId="1984" priority="2029" operator="equal">
      <formula>"Mayor"</formula>
    </cfRule>
  </conditionalFormatting>
  <conditionalFormatting sqref="AB309">
    <cfRule type="cellIs" dxfId="1983" priority="2030" operator="equal">
      <formula>"Moderado"</formula>
    </cfRule>
  </conditionalFormatting>
  <conditionalFormatting sqref="AB309">
    <cfRule type="cellIs" dxfId="1982" priority="2031" operator="equal">
      <formula>"Menor"</formula>
    </cfRule>
  </conditionalFormatting>
  <conditionalFormatting sqref="AB309">
    <cfRule type="cellIs" dxfId="1981" priority="2032" operator="equal">
      <formula>"Leve"</formula>
    </cfRule>
  </conditionalFormatting>
  <conditionalFormatting sqref="AD309">
    <cfRule type="cellIs" dxfId="1980" priority="2033" operator="equal">
      <formula>"Extremo"</formula>
    </cfRule>
  </conditionalFormatting>
  <conditionalFormatting sqref="AD309">
    <cfRule type="cellIs" dxfId="1979" priority="2034" operator="equal">
      <formula>"Alto"</formula>
    </cfRule>
  </conditionalFormatting>
  <conditionalFormatting sqref="AD309">
    <cfRule type="cellIs" dxfId="1978" priority="2035" operator="equal">
      <formula>"Moderado"</formula>
    </cfRule>
  </conditionalFormatting>
  <conditionalFormatting sqref="AD309">
    <cfRule type="cellIs" dxfId="1977" priority="2036" operator="equal">
      <formula>"Bajo"</formula>
    </cfRule>
  </conditionalFormatting>
  <conditionalFormatting sqref="Z310:Z313">
    <cfRule type="cellIs" dxfId="1976" priority="2037" operator="equal">
      <formula>"Muy Alta"</formula>
    </cfRule>
  </conditionalFormatting>
  <conditionalFormatting sqref="Z310:Z313">
    <cfRule type="cellIs" dxfId="1975" priority="2038" operator="equal">
      <formula>"Alta"</formula>
    </cfRule>
  </conditionalFormatting>
  <conditionalFormatting sqref="Z310:Z313">
    <cfRule type="cellIs" dxfId="1974" priority="2039" operator="equal">
      <formula>"Media"</formula>
    </cfRule>
  </conditionalFormatting>
  <conditionalFormatting sqref="Z310:Z313">
    <cfRule type="cellIs" dxfId="1973" priority="2040" operator="equal">
      <formula>"Baja"</formula>
    </cfRule>
  </conditionalFormatting>
  <conditionalFormatting sqref="Z310:Z313">
    <cfRule type="cellIs" dxfId="1972" priority="2041" operator="equal">
      <formula>"Muy Baja"</formula>
    </cfRule>
  </conditionalFormatting>
  <conditionalFormatting sqref="AB310:AB313">
    <cfRule type="cellIs" dxfId="1971" priority="2042" operator="equal">
      <formula>"Catastrófico"</formula>
    </cfRule>
  </conditionalFormatting>
  <conditionalFormatting sqref="AB310:AB313">
    <cfRule type="cellIs" dxfId="1970" priority="2043" operator="equal">
      <formula>"Mayor"</formula>
    </cfRule>
  </conditionalFormatting>
  <conditionalFormatting sqref="AB310:AB313">
    <cfRule type="cellIs" dxfId="1969" priority="2044" operator="equal">
      <formula>"Moderado"</formula>
    </cfRule>
  </conditionalFormatting>
  <conditionalFormatting sqref="AB310:AB313">
    <cfRule type="cellIs" dxfId="1968" priority="2045" operator="equal">
      <formula>"Menor"</formula>
    </cfRule>
  </conditionalFormatting>
  <conditionalFormatting sqref="AB310:AB313">
    <cfRule type="cellIs" dxfId="1967" priority="2046" operator="equal">
      <formula>"Leve"</formula>
    </cfRule>
  </conditionalFormatting>
  <conditionalFormatting sqref="AD310:AD313">
    <cfRule type="cellIs" dxfId="1966" priority="2047" operator="equal">
      <formula>"Extremo"</formula>
    </cfRule>
  </conditionalFormatting>
  <conditionalFormatting sqref="AD310:AD313">
    <cfRule type="cellIs" dxfId="1965" priority="2048" operator="equal">
      <formula>"Alto"</formula>
    </cfRule>
  </conditionalFormatting>
  <conditionalFormatting sqref="AD310:AD313">
    <cfRule type="cellIs" dxfId="1964" priority="2049" operator="equal">
      <formula>"Moderado"</formula>
    </cfRule>
  </conditionalFormatting>
  <conditionalFormatting sqref="AD310:AD313">
    <cfRule type="cellIs" dxfId="1963" priority="2050" operator="equal">
      <formula>"Bajo"</formula>
    </cfRule>
  </conditionalFormatting>
  <conditionalFormatting sqref="Z314">
    <cfRule type="cellIs" dxfId="1962" priority="2051" operator="equal">
      <formula>"Muy Alta"</formula>
    </cfRule>
  </conditionalFormatting>
  <conditionalFormatting sqref="Z314">
    <cfRule type="cellIs" dxfId="1961" priority="2052" operator="equal">
      <formula>"Alta"</formula>
    </cfRule>
  </conditionalFormatting>
  <conditionalFormatting sqref="Z314">
    <cfRule type="cellIs" dxfId="1960" priority="2053" operator="equal">
      <formula>"Media"</formula>
    </cfRule>
  </conditionalFormatting>
  <conditionalFormatting sqref="Z314">
    <cfRule type="cellIs" dxfId="1959" priority="2054" operator="equal">
      <formula>"Baja"</formula>
    </cfRule>
  </conditionalFormatting>
  <conditionalFormatting sqref="Z314">
    <cfRule type="cellIs" dxfId="1958" priority="2055" operator="equal">
      <formula>"Muy Baja"</formula>
    </cfRule>
  </conditionalFormatting>
  <conditionalFormatting sqref="AB314">
    <cfRule type="cellIs" dxfId="1957" priority="2056" operator="equal">
      <formula>"Catastrófico"</formula>
    </cfRule>
  </conditionalFormatting>
  <conditionalFormatting sqref="AB314">
    <cfRule type="cellIs" dxfId="1956" priority="2057" operator="equal">
      <formula>"Mayor"</formula>
    </cfRule>
  </conditionalFormatting>
  <conditionalFormatting sqref="AB314">
    <cfRule type="cellIs" dxfId="1955" priority="2058" operator="equal">
      <formula>"Moderado"</formula>
    </cfRule>
  </conditionalFormatting>
  <conditionalFormatting sqref="AB314">
    <cfRule type="cellIs" dxfId="1954" priority="2059" operator="equal">
      <formula>"Menor"</formula>
    </cfRule>
  </conditionalFormatting>
  <conditionalFormatting sqref="AB314">
    <cfRule type="cellIs" dxfId="1953" priority="2060" operator="equal">
      <formula>"Leve"</formula>
    </cfRule>
  </conditionalFormatting>
  <conditionalFormatting sqref="AD314">
    <cfRule type="cellIs" dxfId="1952" priority="2061" operator="equal">
      <formula>"Extremo"</formula>
    </cfRule>
  </conditionalFormatting>
  <conditionalFormatting sqref="AD314">
    <cfRule type="cellIs" dxfId="1951" priority="2062" operator="equal">
      <formula>"Alto"</formula>
    </cfRule>
  </conditionalFormatting>
  <conditionalFormatting sqref="AD314">
    <cfRule type="cellIs" dxfId="1950" priority="2063" operator="equal">
      <formula>"Moderado"</formula>
    </cfRule>
  </conditionalFormatting>
  <conditionalFormatting sqref="AD314">
    <cfRule type="cellIs" dxfId="1949" priority="2064" operator="equal">
      <formula>"Bajo"</formula>
    </cfRule>
  </conditionalFormatting>
  <conditionalFormatting sqref="I309">
    <cfRule type="cellIs" dxfId="1948" priority="2065" operator="equal">
      <formula>"Muy Alta"</formula>
    </cfRule>
  </conditionalFormatting>
  <conditionalFormatting sqref="I309">
    <cfRule type="cellIs" dxfId="1947" priority="2066" operator="equal">
      <formula>"Alta"</formula>
    </cfRule>
  </conditionalFormatting>
  <conditionalFormatting sqref="I309">
    <cfRule type="cellIs" dxfId="1946" priority="2067" operator="equal">
      <formula>"Media"</formula>
    </cfRule>
  </conditionalFormatting>
  <conditionalFormatting sqref="I309">
    <cfRule type="cellIs" dxfId="1945" priority="2068" operator="equal">
      <formula>"Baja"</formula>
    </cfRule>
  </conditionalFormatting>
  <conditionalFormatting sqref="I309">
    <cfRule type="cellIs" dxfId="1944" priority="2069" operator="equal">
      <formula>"Muy Baja"</formula>
    </cfRule>
  </conditionalFormatting>
  <conditionalFormatting sqref="M309">
    <cfRule type="cellIs" dxfId="1943" priority="2070" operator="equal">
      <formula>"Catastrófico"</formula>
    </cfRule>
  </conditionalFormatting>
  <conditionalFormatting sqref="M309">
    <cfRule type="cellIs" dxfId="1942" priority="2071" operator="equal">
      <formula>"Mayor"</formula>
    </cfRule>
  </conditionalFormatting>
  <conditionalFormatting sqref="M309">
    <cfRule type="cellIs" dxfId="1941" priority="2072" operator="equal">
      <formula>"Moderado"</formula>
    </cfRule>
  </conditionalFormatting>
  <conditionalFormatting sqref="M309">
    <cfRule type="cellIs" dxfId="1940" priority="2073" operator="equal">
      <formula>"Menor"</formula>
    </cfRule>
  </conditionalFormatting>
  <conditionalFormatting sqref="M309">
    <cfRule type="cellIs" dxfId="1939" priority="2074" operator="equal">
      <formula>"Leve"</formula>
    </cfRule>
  </conditionalFormatting>
  <conditionalFormatting sqref="O315">
    <cfRule type="cellIs" dxfId="1938" priority="2075" operator="equal">
      <formula>"Extremo"</formula>
    </cfRule>
  </conditionalFormatting>
  <conditionalFormatting sqref="O315">
    <cfRule type="cellIs" dxfId="1937" priority="2076" operator="equal">
      <formula>"Alto"</formula>
    </cfRule>
  </conditionalFormatting>
  <conditionalFormatting sqref="O315">
    <cfRule type="cellIs" dxfId="1936" priority="2077" operator="equal">
      <formula>"Moderado"</formula>
    </cfRule>
  </conditionalFormatting>
  <conditionalFormatting sqref="O315">
    <cfRule type="cellIs" dxfId="1935" priority="2078" operator="equal">
      <formula>"Bajo"</formula>
    </cfRule>
  </conditionalFormatting>
  <conditionalFormatting sqref="L315:L320">
    <cfRule type="containsText" dxfId="1934" priority="2079" operator="containsText" text="❌">
      <formula>NOT(ISERROR(SEARCH(("❌"),(L315))))</formula>
    </cfRule>
  </conditionalFormatting>
  <conditionalFormatting sqref="Z315">
    <cfRule type="cellIs" dxfId="1933" priority="2080" operator="equal">
      <formula>"Muy Alta"</formula>
    </cfRule>
  </conditionalFormatting>
  <conditionalFormatting sqref="Z315">
    <cfRule type="cellIs" dxfId="1932" priority="2081" operator="equal">
      <formula>"Alta"</formula>
    </cfRule>
  </conditionalFormatting>
  <conditionalFormatting sqref="Z315">
    <cfRule type="cellIs" dxfId="1931" priority="2082" operator="equal">
      <formula>"Media"</formula>
    </cfRule>
  </conditionalFormatting>
  <conditionalFormatting sqref="Z315">
    <cfRule type="cellIs" dxfId="1930" priority="2083" operator="equal">
      <formula>"Baja"</formula>
    </cfRule>
  </conditionalFormatting>
  <conditionalFormatting sqref="Z315">
    <cfRule type="cellIs" dxfId="1929" priority="2084" operator="equal">
      <formula>"Muy Baja"</formula>
    </cfRule>
  </conditionalFormatting>
  <conditionalFormatting sqref="AB315">
    <cfRule type="cellIs" dxfId="1928" priority="2085" operator="equal">
      <formula>"Catastrófico"</formula>
    </cfRule>
  </conditionalFormatting>
  <conditionalFormatting sqref="AB315">
    <cfRule type="cellIs" dxfId="1927" priority="2086" operator="equal">
      <formula>"Mayor"</formula>
    </cfRule>
  </conditionalFormatting>
  <conditionalFormatting sqref="AB315">
    <cfRule type="cellIs" dxfId="1926" priority="2087" operator="equal">
      <formula>"Moderado"</formula>
    </cfRule>
  </conditionalFormatting>
  <conditionalFormatting sqref="AB315">
    <cfRule type="cellIs" dxfId="1925" priority="2088" operator="equal">
      <formula>"Menor"</formula>
    </cfRule>
  </conditionalFormatting>
  <conditionalFormatting sqref="AB315">
    <cfRule type="cellIs" dxfId="1924" priority="2089" operator="equal">
      <formula>"Leve"</formula>
    </cfRule>
  </conditionalFormatting>
  <conditionalFormatting sqref="AD315">
    <cfRule type="cellIs" dxfId="1923" priority="2090" operator="equal">
      <formula>"Extremo"</formula>
    </cfRule>
  </conditionalFormatting>
  <conditionalFormatting sqref="AD315">
    <cfRule type="cellIs" dxfId="1922" priority="2091" operator="equal">
      <formula>"Alto"</formula>
    </cfRule>
  </conditionalFormatting>
  <conditionalFormatting sqref="AD315">
    <cfRule type="cellIs" dxfId="1921" priority="2092" operator="equal">
      <formula>"Moderado"</formula>
    </cfRule>
  </conditionalFormatting>
  <conditionalFormatting sqref="AD315">
    <cfRule type="cellIs" dxfId="1920" priority="2093" operator="equal">
      <formula>"Bajo"</formula>
    </cfRule>
  </conditionalFormatting>
  <conditionalFormatting sqref="Z316:Z319">
    <cfRule type="cellIs" dxfId="1919" priority="2094" operator="equal">
      <formula>"Muy Alta"</formula>
    </cfRule>
  </conditionalFormatting>
  <conditionalFormatting sqref="Z316:Z319">
    <cfRule type="cellIs" dxfId="1918" priority="2095" operator="equal">
      <formula>"Alta"</formula>
    </cfRule>
  </conditionalFormatting>
  <conditionalFormatting sqref="Z316:Z319">
    <cfRule type="cellIs" dxfId="1917" priority="2096" operator="equal">
      <formula>"Media"</formula>
    </cfRule>
  </conditionalFormatting>
  <conditionalFormatting sqref="Z316:Z319">
    <cfRule type="cellIs" dxfId="1916" priority="2097" operator="equal">
      <formula>"Baja"</formula>
    </cfRule>
  </conditionalFormatting>
  <conditionalFormatting sqref="Z316:Z319">
    <cfRule type="cellIs" dxfId="1915" priority="2098" operator="equal">
      <formula>"Muy Baja"</formula>
    </cfRule>
  </conditionalFormatting>
  <conditionalFormatting sqref="AB316:AB319">
    <cfRule type="cellIs" dxfId="1914" priority="2099" operator="equal">
      <formula>"Catastrófico"</formula>
    </cfRule>
  </conditionalFormatting>
  <conditionalFormatting sqref="AB316:AB319">
    <cfRule type="cellIs" dxfId="1913" priority="2100" operator="equal">
      <formula>"Mayor"</formula>
    </cfRule>
  </conditionalFormatting>
  <conditionalFormatting sqref="AB316:AB319">
    <cfRule type="cellIs" dxfId="1912" priority="2101" operator="equal">
      <formula>"Moderado"</formula>
    </cfRule>
  </conditionalFormatting>
  <conditionalFormatting sqref="AB316:AB319">
    <cfRule type="cellIs" dxfId="1911" priority="2102" operator="equal">
      <formula>"Menor"</formula>
    </cfRule>
  </conditionalFormatting>
  <conditionalFormatting sqref="AB316:AB319">
    <cfRule type="cellIs" dxfId="1910" priority="2103" operator="equal">
      <formula>"Leve"</formula>
    </cfRule>
  </conditionalFormatting>
  <conditionalFormatting sqref="AD316:AD319">
    <cfRule type="cellIs" dxfId="1909" priority="2104" operator="equal">
      <formula>"Extremo"</formula>
    </cfRule>
  </conditionalFormatting>
  <conditionalFormatting sqref="AD316:AD319">
    <cfRule type="cellIs" dxfId="1908" priority="2105" operator="equal">
      <formula>"Alto"</formula>
    </cfRule>
  </conditionalFormatting>
  <conditionalFormatting sqref="AD316:AD319">
    <cfRule type="cellIs" dxfId="1907" priority="2106" operator="equal">
      <formula>"Moderado"</formula>
    </cfRule>
  </conditionalFormatting>
  <conditionalFormatting sqref="AD316:AD319">
    <cfRule type="cellIs" dxfId="1906" priority="2107" operator="equal">
      <formula>"Bajo"</formula>
    </cfRule>
  </conditionalFormatting>
  <conditionalFormatting sqref="Z320">
    <cfRule type="cellIs" dxfId="1905" priority="2108" operator="equal">
      <formula>"Muy Alta"</formula>
    </cfRule>
  </conditionalFormatting>
  <conditionalFormatting sqref="Z320">
    <cfRule type="cellIs" dxfId="1904" priority="2109" operator="equal">
      <formula>"Alta"</formula>
    </cfRule>
  </conditionalFormatting>
  <conditionalFormatting sqref="Z320">
    <cfRule type="cellIs" dxfId="1903" priority="2110" operator="equal">
      <formula>"Media"</formula>
    </cfRule>
  </conditionalFormatting>
  <conditionalFormatting sqref="Z320">
    <cfRule type="cellIs" dxfId="1902" priority="2111" operator="equal">
      <formula>"Baja"</formula>
    </cfRule>
  </conditionalFormatting>
  <conditionalFormatting sqref="Z320">
    <cfRule type="cellIs" dxfId="1901" priority="2112" operator="equal">
      <formula>"Muy Baja"</formula>
    </cfRule>
  </conditionalFormatting>
  <conditionalFormatting sqref="AB320">
    <cfRule type="cellIs" dxfId="1900" priority="2113" operator="equal">
      <formula>"Catastrófico"</formula>
    </cfRule>
  </conditionalFormatting>
  <conditionalFormatting sqref="AB320">
    <cfRule type="cellIs" dxfId="1899" priority="2114" operator="equal">
      <formula>"Mayor"</formula>
    </cfRule>
  </conditionalFormatting>
  <conditionalFormatting sqref="AB320">
    <cfRule type="cellIs" dxfId="1898" priority="2115" operator="equal">
      <formula>"Moderado"</formula>
    </cfRule>
  </conditionalFormatting>
  <conditionalFormatting sqref="AB320">
    <cfRule type="cellIs" dxfId="1897" priority="2116" operator="equal">
      <formula>"Menor"</formula>
    </cfRule>
  </conditionalFormatting>
  <conditionalFormatting sqref="AB320">
    <cfRule type="cellIs" dxfId="1896" priority="2117" operator="equal">
      <formula>"Leve"</formula>
    </cfRule>
  </conditionalFormatting>
  <conditionalFormatting sqref="AD320">
    <cfRule type="cellIs" dxfId="1895" priority="2118" operator="equal">
      <formula>"Extremo"</formula>
    </cfRule>
  </conditionalFormatting>
  <conditionalFormatting sqref="AD320">
    <cfRule type="cellIs" dxfId="1894" priority="2119" operator="equal">
      <formula>"Alto"</formula>
    </cfRule>
  </conditionalFormatting>
  <conditionalFormatting sqref="AD320">
    <cfRule type="cellIs" dxfId="1893" priority="2120" operator="equal">
      <formula>"Moderado"</formula>
    </cfRule>
  </conditionalFormatting>
  <conditionalFormatting sqref="AD320">
    <cfRule type="cellIs" dxfId="1892" priority="2121" operator="equal">
      <formula>"Bajo"</formula>
    </cfRule>
  </conditionalFormatting>
  <conditionalFormatting sqref="I315">
    <cfRule type="cellIs" dxfId="1891" priority="2122" operator="equal">
      <formula>"Muy Alta"</formula>
    </cfRule>
  </conditionalFormatting>
  <conditionalFormatting sqref="I315">
    <cfRule type="cellIs" dxfId="1890" priority="2123" operator="equal">
      <formula>"Alta"</formula>
    </cfRule>
  </conditionalFormatting>
  <conditionalFormatting sqref="I315">
    <cfRule type="cellIs" dxfId="1889" priority="2124" operator="equal">
      <formula>"Media"</formula>
    </cfRule>
  </conditionalFormatting>
  <conditionalFormatting sqref="I315">
    <cfRule type="cellIs" dxfId="1888" priority="2125" operator="equal">
      <formula>"Baja"</formula>
    </cfRule>
  </conditionalFormatting>
  <conditionalFormatting sqref="I315">
    <cfRule type="cellIs" dxfId="1887" priority="2126" operator="equal">
      <formula>"Muy Baja"</formula>
    </cfRule>
  </conditionalFormatting>
  <conditionalFormatting sqref="M315">
    <cfRule type="cellIs" dxfId="1886" priority="2127" operator="equal">
      <formula>"Catastrófico"</formula>
    </cfRule>
  </conditionalFormatting>
  <conditionalFormatting sqref="M315">
    <cfRule type="cellIs" dxfId="1885" priority="2128" operator="equal">
      <formula>"Mayor"</formula>
    </cfRule>
  </conditionalFormatting>
  <conditionalFormatting sqref="M315">
    <cfRule type="cellIs" dxfId="1884" priority="2129" operator="equal">
      <formula>"Moderado"</formula>
    </cfRule>
  </conditionalFormatting>
  <conditionalFormatting sqref="M315">
    <cfRule type="cellIs" dxfId="1883" priority="2130" operator="equal">
      <formula>"Menor"</formula>
    </cfRule>
  </conditionalFormatting>
  <conditionalFormatting sqref="M315">
    <cfRule type="cellIs" dxfId="1882" priority="2131" operator="equal">
      <formula>"Leve"</formula>
    </cfRule>
  </conditionalFormatting>
  <conditionalFormatting sqref="O321">
    <cfRule type="cellIs" dxfId="1881" priority="2132" operator="equal">
      <formula>"Extremo"</formula>
    </cfRule>
  </conditionalFormatting>
  <conditionalFormatting sqref="O321">
    <cfRule type="cellIs" dxfId="1880" priority="2133" operator="equal">
      <formula>"Alto"</formula>
    </cfRule>
  </conditionalFormatting>
  <conditionalFormatting sqref="O321">
    <cfRule type="cellIs" dxfId="1879" priority="2134" operator="equal">
      <formula>"Moderado"</formula>
    </cfRule>
  </conditionalFormatting>
  <conditionalFormatting sqref="O321">
    <cfRule type="cellIs" dxfId="1878" priority="2135" operator="equal">
      <formula>"Bajo"</formula>
    </cfRule>
  </conditionalFormatting>
  <conditionalFormatting sqref="L321:L326">
    <cfRule type="containsText" dxfId="1877" priority="2136" operator="containsText" text="❌">
      <formula>NOT(ISERROR(SEARCH(("❌"),(L321))))</formula>
    </cfRule>
  </conditionalFormatting>
  <conditionalFormatting sqref="Z321">
    <cfRule type="cellIs" dxfId="1876" priority="2137" operator="equal">
      <formula>"Muy Alta"</formula>
    </cfRule>
  </conditionalFormatting>
  <conditionalFormatting sqref="Z321">
    <cfRule type="cellIs" dxfId="1875" priority="2138" operator="equal">
      <formula>"Alta"</formula>
    </cfRule>
  </conditionalFormatting>
  <conditionalFormatting sqref="Z321">
    <cfRule type="cellIs" dxfId="1874" priority="2139" operator="equal">
      <formula>"Media"</formula>
    </cfRule>
  </conditionalFormatting>
  <conditionalFormatting sqref="Z321">
    <cfRule type="cellIs" dxfId="1873" priority="2140" operator="equal">
      <formula>"Baja"</formula>
    </cfRule>
  </conditionalFormatting>
  <conditionalFormatting sqref="Z321">
    <cfRule type="cellIs" dxfId="1872" priority="2141" operator="equal">
      <formula>"Muy Baja"</formula>
    </cfRule>
  </conditionalFormatting>
  <conditionalFormatting sqref="AB321">
    <cfRule type="cellIs" dxfId="1871" priority="2142" operator="equal">
      <formula>"Catastrófico"</formula>
    </cfRule>
  </conditionalFormatting>
  <conditionalFormatting sqref="AB321">
    <cfRule type="cellIs" dxfId="1870" priority="2143" operator="equal">
      <formula>"Mayor"</formula>
    </cfRule>
  </conditionalFormatting>
  <conditionalFormatting sqref="AB321">
    <cfRule type="cellIs" dxfId="1869" priority="2144" operator="equal">
      <formula>"Moderado"</formula>
    </cfRule>
  </conditionalFormatting>
  <conditionalFormatting sqref="AB321">
    <cfRule type="cellIs" dxfId="1868" priority="2145" operator="equal">
      <formula>"Menor"</formula>
    </cfRule>
  </conditionalFormatting>
  <conditionalFormatting sqref="AB321">
    <cfRule type="cellIs" dxfId="1867" priority="2146" operator="equal">
      <formula>"Leve"</formula>
    </cfRule>
  </conditionalFormatting>
  <conditionalFormatting sqref="AD321">
    <cfRule type="cellIs" dxfId="1866" priority="2147" operator="equal">
      <formula>"Extremo"</formula>
    </cfRule>
  </conditionalFormatting>
  <conditionalFormatting sqref="AD321">
    <cfRule type="cellIs" dxfId="1865" priority="2148" operator="equal">
      <formula>"Alto"</formula>
    </cfRule>
  </conditionalFormatting>
  <conditionalFormatting sqref="AD321">
    <cfRule type="cellIs" dxfId="1864" priority="2149" operator="equal">
      <formula>"Moderado"</formula>
    </cfRule>
  </conditionalFormatting>
  <conditionalFormatting sqref="AD321">
    <cfRule type="cellIs" dxfId="1863" priority="2150" operator="equal">
      <formula>"Bajo"</formula>
    </cfRule>
  </conditionalFormatting>
  <conditionalFormatting sqref="Z322:Z325">
    <cfRule type="cellIs" dxfId="1862" priority="2151" operator="equal">
      <formula>"Muy Alta"</formula>
    </cfRule>
  </conditionalFormatting>
  <conditionalFormatting sqref="Z322:Z325">
    <cfRule type="cellIs" dxfId="1861" priority="2152" operator="equal">
      <formula>"Alta"</formula>
    </cfRule>
  </conditionalFormatting>
  <conditionalFormatting sqref="Z322:Z325">
    <cfRule type="cellIs" dxfId="1860" priority="2153" operator="equal">
      <formula>"Media"</formula>
    </cfRule>
  </conditionalFormatting>
  <conditionalFormatting sqref="Z322:Z325">
    <cfRule type="cellIs" dxfId="1859" priority="2154" operator="equal">
      <formula>"Baja"</formula>
    </cfRule>
  </conditionalFormatting>
  <conditionalFormatting sqref="Z322:Z325">
    <cfRule type="cellIs" dxfId="1858" priority="2155" operator="equal">
      <formula>"Muy Baja"</formula>
    </cfRule>
  </conditionalFormatting>
  <conditionalFormatting sqref="AB322:AB325">
    <cfRule type="cellIs" dxfId="1857" priority="2156" operator="equal">
      <formula>"Catastrófico"</formula>
    </cfRule>
  </conditionalFormatting>
  <conditionalFormatting sqref="AB322:AB325">
    <cfRule type="cellIs" dxfId="1856" priority="2157" operator="equal">
      <formula>"Mayor"</formula>
    </cfRule>
  </conditionalFormatting>
  <conditionalFormatting sqref="AB322:AB325">
    <cfRule type="cellIs" dxfId="1855" priority="2158" operator="equal">
      <formula>"Moderado"</formula>
    </cfRule>
  </conditionalFormatting>
  <conditionalFormatting sqref="AB322:AB325">
    <cfRule type="cellIs" dxfId="1854" priority="2159" operator="equal">
      <formula>"Menor"</formula>
    </cfRule>
  </conditionalFormatting>
  <conditionalFormatting sqref="AB322:AB325">
    <cfRule type="cellIs" dxfId="1853" priority="2160" operator="equal">
      <formula>"Leve"</formula>
    </cfRule>
  </conditionalFormatting>
  <conditionalFormatting sqref="AD322:AD325">
    <cfRule type="cellIs" dxfId="1852" priority="2161" operator="equal">
      <formula>"Extremo"</formula>
    </cfRule>
  </conditionalFormatting>
  <conditionalFormatting sqref="AD322:AD325">
    <cfRule type="cellIs" dxfId="1851" priority="2162" operator="equal">
      <formula>"Alto"</formula>
    </cfRule>
  </conditionalFormatting>
  <conditionalFormatting sqref="AD322:AD325">
    <cfRule type="cellIs" dxfId="1850" priority="2163" operator="equal">
      <formula>"Moderado"</formula>
    </cfRule>
  </conditionalFormatting>
  <conditionalFormatting sqref="AD322:AD325">
    <cfRule type="cellIs" dxfId="1849" priority="2164" operator="equal">
      <formula>"Bajo"</formula>
    </cfRule>
  </conditionalFormatting>
  <conditionalFormatting sqref="Z326">
    <cfRule type="cellIs" dxfId="1848" priority="2165" operator="equal">
      <formula>"Muy Alta"</formula>
    </cfRule>
  </conditionalFormatting>
  <conditionalFormatting sqref="Z326">
    <cfRule type="cellIs" dxfId="1847" priority="2166" operator="equal">
      <formula>"Alta"</formula>
    </cfRule>
  </conditionalFormatting>
  <conditionalFormatting sqref="Z326">
    <cfRule type="cellIs" dxfId="1846" priority="2167" operator="equal">
      <formula>"Media"</formula>
    </cfRule>
  </conditionalFormatting>
  <conditionalFormatting sqref="Z326">
    <cfRule type="cellIs" dxfId="1845" priority="2168" operator="equal">
      <formula>"Baja"</formula>
    </cfRule>
  </conditionalFormatting>
  <conditionalFormatting sqref="Z326">
    <cfRule type="cellIs" dxfId="1844" priority="2169" operator="equal">
      <formula>"Muy Baja"</formula>
    </cfRule>
  </conditionalFormatting>
  <conditionalFormatting sqref="AB326">
    <cfRule type="cellIs" dxfId="1843" priority="2170" operator="equal">
      <formula>"Catastrófico"</formula>
    </cfRule>
  </conditionalFormatting>
  <conditionalFormatting sqref="AB326">
    <cfRule type="cellIs" dxfId="1842" priority="2171" operator="equal">
      <formula>"Mayor"</formula>
    </cfRule>
  </conditionalFormatting>
  <conditionalFormatting sqref="AB326">
    <cfRule type="cellIs" dxfId="1841" priority="2172" operator="equal">
      <formula>"Moderado"</formula>
    </cfRule>
  </conditionalFormatting>
  <conditionalFormatting sqref="AB326">
    <cfRule type="cellIs" dxfId="1840" priority="2173" operator="equal">
      <formula>"Menor"</formula>
    </cfRule>
  </conditionalFormatting>
  <conditionalFormatting sqref="AB326">
    <cfRule type="cellIs" dxfId="1839" priority="2174" operator="equal">
      <formula>"Leve"</formula>
    </cfRule>
  </conditionalFormatting>
  <conditionalFormatting sqref="AD326">
    <cfRule type="cellIs" dxfId="1838" priority="2175" operator="equal">
      <formula>"Extremo"</formula>
    </cfRule>
  </conditionalFormatting>
  <conditionalFormatting sqref="AD326">
    <cfRule type="cellIs" dxfId="1837" priority="2176" operator="equal">
      <formula>"Alto"</formula>
    </cfRule>
  </conditionalFormatting>
  <conditionalFormatting sqref="AD326">
    <cfRule type="cellIs" dxfId="1836" priority="2177" operator="equal">
      <formula>"Moderado"</formula>
    </cfRule>
  </conditionalFormatting>
  <conditionalFormatting sqref="AD326">
    <cfRule type="cellIs" dxfId="1835" priority="2178" operator="equal">
      <formula>"Bajo"</formula>
    </cfRule>
  </conditionalFormatting>
  <conditionalFormatting sqref="I321">
    <cfRule type="cellIs" dxfId="1834" priority="2179" operator="equal">
      <formula>"Muy Alta"</formula>
    </cfRule>
  </conditionalFormatting>
  <conditionalFormatting sqref="I321">
    <cfRule type="cellIs" dxfId="1833" priority="2180" operator="equal">
      <formula>"Alta"</formula>
    </cfRule>
  </conditionalFormatting>
  <conditionalFormatting sqref="I321">
    <cfRule type="cellIs" dxfId="1832" priority="2181" operator="equal">
      <formula>"Media"</formula>
    </cfRule>
  </conditionalFormatting>
  <conditionalFormatting sqref="I321">
    <cfRule type="cellIs" dxfId="1831" priority="2182" operator="equal">
      <formula>"Baja"</formula>
    </cfRule>
  </conditionalFormatting>
  <conditionalFormatting sqref="I321">
    <cfRule type="cellIs" dxfId="1830" priority="2183" operator="equal">
      <formula>"Muy Baja"</formula>
    </cfRule>
  </conditionalFormatting>
  <conditionalFormatting sqref="M321">
    <cfRule type="cellIs" dxfId="1829" priority="2184" operator="equal">
      <formula>"Catastrófico"</formula>
    </cfRule>
  </conditionalFormatting>
  <conditionalFormatting sqref="M321">
    <cfRule type="cellIs" dxfId="1828" priority="2185" operator="equal">
      <formula>"Mayor"</formula>
    </cfRule>
  </conditionalFormatting>
  <conditionalFormatting sqref="M321">
    <cfRule type="cellIs" dxfId="1827" priority="2186" operator="equal">
      <formula>"Moderado"</formula>
    </cfRule>
  </conditionalFormatting>
  <conditionalFormatting sqref="M321">
    <cfRule type="cellIs" dxfId="1826" priority="2187" operator="equal">
      <formula>"Menor"</formula>
    </cfRule>
  </conditionalFormatting>
  <conditionalFormatting sqref="M321">
    <cfRule type="cellIs" dxfId="1825" priority="2188" operator="equal">
      <formula>"Leve"</formula>
    </cfRule>
  </conditionalFormatting>
  <conditionalFormatting sqref="O327">
    <cfRule type="cellIs" dxfId="1824" priority="2189" operator="equal">
      <formula>"Extremo"</formula>
    </cfRule>
  </conditionalFormatting>
  <conditionalFormatting sqref="O327">
    <cfRule type="cellIs" dxfId="1823" priority="2190" operator="equal">
      <formula>"Alto"</formula>
    </cfRule>
  </conditionalFormatting>
  <conditionalFormatting sqref="O327">
    <cfRule type="cellIs" dxfId="1822" priority="2191" operator="equal">
      <formula>"Moderado"</formula>
    </cfRule>
  </conditionalFormatting>
  <conditionalFormatting sqref="O327">
    <cfRule type="cellIs" dxfId="1821" priority="2192" operator="equal">
      <formula>"Bajo"</formula>
    </cfRule>
  </conditionalFormatting>
  <conditionalFormatting sqref="L327:L332">
    <cfRule type="containsText" dxfId="1820" priority="2193" operator="containsText" text="❌">
      <formula>NOT(ISERROR(SEARCH(("❌"),(L327))))</formula>
    </cfRule>
  </conditionalFormatting>
  <conditionalFormatting sqref="Z327">
    <cfRule type="cellIs" dxfId="1819" priority="2194" operator="equal">
      <formula>"Muy Alta"</formula>
    </cfRule>
  </conditionalFormatting>
  <conditionalFormatting sqref="Z327">
    <cfRule type="cellIs" dxfId="1818" priority="2195" operator="equal">
      <formula>"Alta"</formula>
    </cfRule>
  </conditionalFormatting>
  <conditionalFormatting sqref="Z327">
    <cfRule type="cellIs" dxfId="1817" priority="2196" operator="equal">
      <formula>"Media"</formula>
    </cfRule>
  </conditionalFormatting>
  <conditionalFormatting sqref="Z327">
    <cfRule type="cellIs" dxfId="1816" priority="2197" operator="equal">
      <formula>"Baja"</formula>
    </cfRule>
  </conditionalFormatting>
  <conditionalFormatting sqref="Z327">
    <cfRule type="cellIs" dxfId="1815" priority="2198" operator="equal">
      <formula>"Muy Baja"</formula>
    </cfRule>
  </conditionalFormatting>
  <conditionalFormatting sqref="AB327">
    <cfRule type="cellIs" dxfId="1814" priority="2199" operator="equal">
      <formula>"Catastrófico"</formula>
    </cfRule>
  </conditionalFormatting>
  <conditionalFormatting sqref="AB327">
    <cfRule type="cellIs" dxfId="1813" priority="2200" operator="equal">
      <formula>"Mayor"</formula>
    </cfRule>
  </conditionalFormatting>
  <conditionalFormatting sqref="AB327">
    <cfRule type="cellIs" dxfId="1812" priority="2201" operator="equal">
      <formula>"Moderado"</formula>
    </cfRule>
  </conditionalFormatting>
  <conditionalFormatting sqref="AB327">
    <cfRule type="cellIs" dxfId="1811" priority="2202" operator="equal">
      <formula>"Menor"</formula>
    </cfRule>
  </conditionalFormatting>
  <conditionalFormatting sqref="AB327">
    <cfRule type="cellIs" dxfId="1810" priority="2203" operator="equal">
      <formula>"Leve"</formula>
    </cfRule>
  </conditionalFormatting>
  <conditionalFormatting sqref="AD327">
    <cfRule type="cellIs" dxfId="1809" priority="2204" operator="equal">
      <formula>"Extremo"</formula>
    </cfRule>
  </conditionalFormatting>
  <conditionalFormatting sqref="AD327">
    <cfRule type="cellIs" dxfId="1808" priority="2205" operator="equal">
      <formula>"Alto"</formula>
    </cfRule>
  </conditionalFormatting>
  <conditionalFormatting sqref="AD327">
    <cfRule type="cellIs" dxfId="1807" priority="2206" operator="equal">
      <formula>"Moderado"</formula>
    </cfRule>
  </conditionalFormatting>
  <conditionalFormatting sqref="AD327">
    <cfRule type="cellIs" dxfId="1806" priority="2207" operator="equal">
      <formula>"Bajo"</formula>
    </cfRule>
  </conditionalFormatting>
  <conditionalFormatting sqref="Z328:Z331">
    <cfRule type="cellIs" dxfId="1805" priority="2208" operator="equal">
      <formula>"Muy Alta"</formula>
    </cfRule>
  </conditionalFormatting>
  <conditionalFormatting sqref="Z328:Z331">
    <cfRule type="cellIs" dxfId="1804" priority="2209" operator="equal">
      <formula>"Alta"</formula>
    </cfRule>
  </conditionalFormatting>
  <conditionalFormatting sqref="Z328:Z331">
    <cfRule type="cellIs" dxfId="1803" priority="2210" operator="equal">
      <formula>"Media"</formula>
    </cfRule>
  </conditionalFormatting>
  <conditionalFormatting sqref="Z328:Z331">
    <cfRule type="cellIs" dxfId="1802" priority="2211" operator="equal">
      <formula>"Baja"</formula>
    </cfRule>
  </conditionalFormatting>
  <conditionalFormatting sqref="Z328:Z331">
    <cfRule type="cellIs" dxfId="1801" priority="2212" operator="equal">
      <formula>"Muy Baja"</formula>
    </cfRule>
  </conditionalFormatting>
  <conditionalFormatting sqref="AB328:AB331">
    <cfRule type="cellIs" dxfId="1800" priority="2213" operator="equal">
      <formula>"Catastrófico"</formula>
    </cfRule>
  </conditionalFormatting>
  <conditionalFormatting sqref="AB328:AB331">
    <cfRule type="cellIs" dxfId="1799" priority="2214" operator="equal">
      <formula>"Mayor"</formula>
    </cfRule>
  </conditionalFormatting>
  <conditionalFormatting sqref="AB328:AB331">
    <cfRule type="cellIs" dxfId="1798" priority="2215" operator="equal">
      <formula>"Moderado"</formula>
    </cfRule>
  </conditionalFormatting>
  <conditionalFormatting sqref="AB328:AB331">
    <cfRule type="cellIs" dxfId="1797" priority="2216" operator="equal">
      <formula>"Menor"</formula>
    </cfRule>
  </conditionalFormatting>
  <conditionalFormatting sqref="AB328:AB331">
    <cfRule type="cellIs" dxfId="1796" priority="2217" operator="equal">
      <formula>"Leve"</formula>
    </cfRule>
  </conditionalFormatting>
  <conditionalFormatting sqref="AD328:AD331">
    <cfRule type="cellIs" dxfId="1795" priority="2218" operator="equal">
      <formula>"Extremo"</formula>
    </cfRule>
  </conditionalFormatting>
  <conditionalFormatting sqref="AD328:AD331">
    <cfRule type="cellIs" dxfId="1794" priority="2219" operator="equal">
      <formula>"Alto"</formula>
    </cfRule>
  </conditionalFormatting>
  <conditionalFormatting sqref="AD328:AD331">
    <cfRule type="cellIs" dxfId="1793" priority="2220" operator="equal">
      <formula>"Moderado"</formula>
    </cfRule>
  </conditionalFormatting>
  <conditionalFormatting sqref="AD328:AD331">
    <cfRule type="cellIs" dxfId="1792" priority="2221" operator="equal">
      <formula>"Bajo"</formula>
    </cfRule>
  </conditionalFormatting>
  <conditionalFormatting sqref="Z332">
    <cfRule type="cellIs" dxfId="1791" priority="2222" operator="equal">
      <formula>"Muy Alta"</formula>
    </cfRule>
  </conditionalFormatting>
  <conditionalFormatting sqref="Z332">
    <cfRule type="cellIs" dxfId="1790" priority="2223" operator="equal">
      <formula>"Alta"</formula>
    </cfRule>
  </conditionalFormatting>
  <conditionalFormatting sqref="Z332">
    <cfRule type="cellIs" dxfId="1789" priority="2224" operator="equal">
      <formula>"Media"</formula>
    </cfRule>
  </conditionalFormatting>
  <conditionalFormatting sqref="Z332">
    <cfRule type="cellIs" dxfId="1788" priority="2225" operator="equal">
      <formula>"Baja"</formula>
    </cfRule>
  </conditionalFormatting>
  <conditionalFormatting sqref="Z332">
    <cfRule type="cellIs" dxfId="1787" priority="2226" operator="equal">
      <formula>"Muy Baja"</formula>
    </cfRule>
  </conditionalFormatting>
  <conditionalFormatting sqref="AB332">
    <cfRule type="cellIs" dxfId="1786" priority="2227" operator="equal">
      <formula>"Catastrófico"</formula>
    </cfRule>
  </conditionalFormatting>
  <conditionalFormatting sqref="AB332">
    <cfRule type="cellIs" dxfId="1785" priority="2228" operator="equal">
      <formula>"Mayor"</formula>
    </cfRule>
  </conditionalFormatting>
  <conditionalFormatting sqref="AB332">
    <cfRule type="cellIs" dxfId="1784" priority="2229" operator="equal">
      <formula>"Moderado"</formula>
    </cfRule>
  </conditionalFormatting>
  <conditionalFormatting sqref="AB332">
    <cfRule type="cellIs" dxfId="1783" priority="2230" operator="equal">
      <formula>"Menor"</formula>
    </cfRule>
  </conditionalFormatting>
  <conditionalFormatting sqref="AB332">
    <cfRule type="cellIs" dxfId="1782" priority="2231" operator="equal">
      <formula>"Leve"</formula>
    </cfRule>
  </conditionalFormatting>
  <conditionalFormatting sqref="AD332">
    <cfRule type="cellIs" dxfId="1781" priority="2232" operator="equal">
      <formula>"Extremo"</formula>
    </cfRule>
  </conditionalFormatting>
  <conditionalFormatting sqref="AD332">
    <cfRule type="cellIs" dxfId="1780" priority="2233" operator="equal">
      <formula>"Alto"</formula>
    </cfRule>
  </conditionalFormatting>
  <conditionalFormatting sqref="AD332">
    <cfRule type="cellIs" dxfId="1779" priority="2234" operator="equal">
      <formula>"Moderado"</formula>
    </cfRule>
  </conditionalFormatting>
  <conditionalFormatting sqref="AD332">
    <cfRule type="cellIs" dxfId="1778" priority="2235" operator="equal">
      <formula>"Bajo"</formula>
    </cfRule>
  </conditionalFormatting>
  <conditionalFormatting sqref="I327">
    <cfRule type="cellIs" dxfId="1777" priority="2236" operator="equal">
      <formula>"Muy Alta"</formula>
    </cfRule>
  </conditionalFormatting>
  <conditionalFormatting sqref="I327">
    <cfRule type="cellIs" dxfId="1776" priority="2237" operator="equal">
      <formula>"Alta"</formula>
    </cfRule>
  </conditionalFormatting>
  <conditionalFormatting sqref="I327">
    <cfRule type="cellIs" dxfId="1775" priority="2238" operator="equal">
      <formula>"Media"</formula>
    </cfRule>
  </conditionalFormatting>
  <conditionalFormatting sqref="I327">
    <cfRule type="cellIs" dxfId="1774" priority="2239" operator="equal">
      <formula>"Baja"</formula>
    </cfRule>
  </conditionalFormatting>
  <conditionalFormatting sqref="I327">
    <cfRule type="cellIs" dxfId="1773" priority="2240" operator="equal">
      <formula>"Muy Baja"</formula>
    </cfRule>
  </conditionalFormatting>
  <conditionalFormatting sqref="M327">
    <cfRule type="cellIs" dxfId="1772" priority="2241" operator="equal">
      <formula>"Catastrófico"</formula>
    </cfRule>
  </conditionalFormatting>
  <conditionalFormatting sqref="M327">
    <cfRule type="cellIs" dxfId="1771" priority="2242" operator="equal">
      <formula>"Mayor"</formula>
    </cfRule>
  </conditionalFormatting>
  <conditionalFormatting sqref="M327">
    <cfRule type="cellIs" dxfId="1770" priority="2243" operator="equal">
      <formula>"Moderado"</formula>
    </cfRule>
  </conditionalFormatting>
  <conditionalFormatting sqref="M327">
    <cfRule type="cellIs" dxfId="1769" priority="2244" operator="equal">
      <formula>"Menor"</formula>
    </cfRule>
  </conditionalFormatting>
  <conditionalFormatting sqref="M327">
    <cfRule type="cellIs" dxfId="1768" priority="2245" operator="equal">
      <formula>"Leve"</formula>
    </cfRule>
  </conditionalFormatting>
  <conditionalFormatting sqref="O333">
    <cfRule type="cellIs" dxfId="1767" priority="2246" operator="equal">
      <formula>"Extremo"</formula>
    </cfRule>
  </conditionalFormatting>
  <conditionalFormatting sqref="O333">
    <cfRule type="cellIs" dxfId="1766" priority="2247" operator="equal">
      <formula>"Alto"</formula>
    </cfRule>
  </conditionalFormatting>
  <conditionalFormatting sqref="O333">
    <cfRule type="cellIs" dxfId="1765" priority="2248" operator="equal">
      <formula>"Moderado"</formula>
    </cfRule>
  </conditionalFormatting>
  <conditionalFormatting sqref="O333">
    <cfRule type="cellIs" dxfId="1764" priority="2249" operator="equal">
      <formula>"Bajo"</formula>
    </cfRule>
  </conditionalFormatting>
  <conditionalFormatting sqref="L333:L338">
    <cfRule type="containsText" dxfId="1763" priority="2250" operator="containsText" text="❌">
      <formula>NOT(ISERROR(SEARCH(("❌"),(L333))))</formula>
    </cfRule>
  </conditionalFormatting>
  <conditionalFormatting sqref="Z333">
    <cfRule type="cellIs" dxfId="1762" priority="2251" operator="equal">
      <formula>"Muy Alta"</formula>
    </cfRule>
  </conditionalFormatting>
  <conditionalFormatting sqref="Z333">
    <cfRule type="cellIs" dxfId="1761" priority="2252" operator="equal">
      <formula>"Alta"</formula>
    </cfRule>
  </conditionalFormatting>
  <conditionalFormatting sqref="Z333">
    <cfRule type="cellIs" dxfId="1760" priority="2253" operator="equal">
      <formula>"Media"</formula>
    </cfRule>
  </conditionalFormatting>
  <conditionalFormatting sqref="Z333">
    <cfRule type="cellIs" dxfId="1759" priority="2254" operator="equal">
      <formula>"Baja"</formula>
    </cfRule>
  </conditionalFormatting>
  <conditionalFormatting sqref="Z333">
    <cfRule type="cellIs" dxfId="1758" priority="2255" operator="equal">
      <formula>"Muy Baja"</formula>
    </cfRule>
  </conditionalFormatting>
  <conditionalFormatting sqref="AB333">
    <cfRule type="cellIs" dxfId="1757" priority="2256" operator="equal">
      <formula>"Catastrófico"</formula>
    </cfRule>
  </conditionalFormatting>
  <conditionalFormatting sqref="AB333">
    <cfRule type="cellIs" dxfId="1756" priority="2257" operator="equal">
      <formula>"Mayor"</formula>
    </cfRule>
  </conditionalFormatting>
  <conditionalFormatting sqref="AB333">
    <cfRule type="cellIs" dxfId="1755" priority="2258" operator="equal">
      <formula>"Moderado"</formula>
    </cfRule>
  </conditionalFormatting>
  <conditionalFormatting sqref="AB333">
    <cfRule type="cellIs" dxfId="1754" priority="2259" operator="equal">
      <formula>"Menor"</formula>
    </cfRule>
  </conditionalFormatting>
  <conditionalFormatting sqref="AB333">
    <cfRule type="cellIs" dxfId="1753" priority="2260" operator="equal">
      <formula>"Leve"</formula>
    </cfRule>
  </conditionalFormatting>
  <conditionalFormatting sqref="AD333">
    <cfRule type="cellIs" dxfId="1752" priority="2261" operator="equal">
      <formula>"Extremo"</formula>
    </cfRule>
  </conditionalFormatting>
  <conditionalFormatting sqref="AD333">
    <cfRule type="cellIs" dxfId="1751" priority="2262" operator="equal">
      <formula>"Alto"</formula>
    </cfRule>
  </conditionalFormatting>
  <conditionalFormatting sqref="AD333">
    <cfRule type="cellIs" dxfId="1750" priority="2263" operator="equal">
      <formula>"Moderado"</formula>
    </cfRule>
  </conditionalFormatting>
  <conditionalFormatting sqref="AD333">
    <cfRule type="cellIs" dxfId="1749" priority="2264" operator="equal">
      <formula>"Bajo"</formula>
    </cfRule>
  </conditionalFormatting>
  <conditionalFormatting sqref="Z334:Z337">
    <cfRule type="cellIs" dxfId="1748" priority="2265" operator="equal">
      <formula>"Muy Alta"</formula>
    </cfRule>
  </conditionalFormatting>
  <conditionalFormatting sqref="Z334:Z337">
    <cfRule type="cellIs" dxfId="1747" priority="2266" operator="equal">
      <formula>"Alta"</formula>
    </cfRule>
  </conditionalFormatting>
  <conditionalFormatting sqref="Z334:Z337">
    <cfRule type="cellIs" dxfId="1746" priority="2267" operator="equal">
      <formula>"Media"</formula>
    </cfRule>
  </conditionalFormatting>
  <conditionalFormatting sqref="Z334:Z337">
    <cfRule type="cellIs" dxfId="1745" priority="2268" operator="equal">
      <formula>"Baja"</formula>
    </cfRule>
  </conditionalFormatting>
  <conditionalFormatting sqref="Z334:Z337">
    <cfRule type="cellIs" dxfId="1744" priority="2269" operator="equal">
      <formula>"Muy Baja"</formula>
    </cfRule>
  </conditionalFormatting>
  <conditionalFormatting sqref="AB334:AB337">
    <cfRule type="cellIs" dxfId="1743" priority="2270" operator="equal">
      <formula>"Catastrófico"</formula>
    </cfRule>
  </conditionalFormatting>
  <conditionalFormatting sqref="AB334:AB337">
    <cfRule type="cellIs" dxfId="1742" priority="2271" operator="equal">
      <formula>"Mayor"</formula>
    </cfRule>
  </conditionalFormatting>
  <conditionalFormatting sqref="AB334:AB337">
    <cfRule type="cellIs" dxfId="1741" priority="2272" operator="equal">
      <formula>"Moderado"</formula>
    </cfRule>
  </conditionalFormatting>
  <conditionalFormatting sqref="AB334:AB337">
    <cfRule type="cellIs" dxfId="1740" priority="2273" operator="equal">
      <formula>"Menor"</formula>
    </cfRule>
  </conditionalFormatting>
  <conditionalFormatting sqref="AB334:AB337">
    <cfRule type="cellIs" dxfId="1739" priority="2274" operator="equal">
      <formula>"Leve"</formula>
    </cfRule>
  </conditionalFormatting>
  <conditionalFormatting sqref="AD334:AD337">
    <cfRule type="cellIs" dxfId="1738" priority="2275" operator="equal">
      <formula>"Extremo"</formula>
    </cfRule>
  </conditionalFormatting>
  <conditionalFormatting sqref="AD334:AD337">
    <cfRule type="cellIs" dxfId="1737" priority="2276" operator="equal">
      <formula>"Alto"</formula>
    </cfRule>
  </conditionalFormatting>
  <conditionalFormatting sqref="AD334:AD337">
    <cfRule type="cellIs" dxfId="1736" priority="2277" operator="equal">
      <formula>"Moderado"</formula>
    </cfRule>
  </conditionalFormatting>
  <conditionalFormatting sqref="AD334:AD337">
    <cfRule type="cellIs" dxfId="1735" priority="2278" operator="equal">
      <formula>"Bajo"</formula>
    </cfRule>
  </conditionalFormatting>
  <conditionalFormatting sqref="Z338">
    <cfRule type="cellIs" dxfId="1734" priority="2279" operator="equal">
      <formula>"Muy Alta"</formula>
    </cfRule>
  </conditionalFormatting>
  <conditionalFormatting sqref="Z338">
    <cfRule type="cellIs" dxfId="1733" priority="2280" operator="equal">
      <formula>"Alta"</formula>
    </cfRule>
  </conditionalFormatting>
  <conditionalFormatting sqref="Z338">
    <cfRule type="cellIs" dxfId="1732" priority="2281" operator="equal">
      <formula>"Media"</formula>
    </cfRule>
  </conditionalFormatting>
  <conditionalFormatting sqref="Z338">
    <cfRule type="cellIs" dxfId="1731" priority="2282" operator="equal">
      <formula>"Baja"</formula>
    </cfRule>
  </conditionalFormatting>
  <conditionalFormatting sqref="Z338">
    <cfRule type="cellIs" dxfId="1730" priority="2283" operator="equal">
      <formula>"Muy Baja"</formula>
    </cfRule>
  </conditionalFormatting>
  <conditionalFormatting sqref="AB338">
    <cfRule type="cellIs" dxfId="1729" priority="2284" operator="equal">
      <formula>"Catastrófico"</formula>
    </cfRule>
  </conditionalFormatting>
  <conditionalFormatting sqref="AB338">
    <cfRule type="cellIs" dxfId="1728" priority="2285" operator="equal">
      <formula>"Mayor"</formula>
    </cfRule>
  </conditionalFormatting>
  <conditionalFormatting sqref="AB338">
    <cfRule type="cellIs" dxfId="1727" priority="2286" operator="equal">
      <formula>"Moderado"</formula>
    </cfRule>
  </conditionalFormatting>
  <conditionalFormatting sqref="AB338">
    <cfRule type="cellIs" dxfId="1726" priority="2287" operator="equal">
      <formula>"Menor"</formula>
    </cfRule>
  </conditionalFormatting>
  <conditionalFormatting sqref="AB338">
    <cfRule type="cellIs" dxfId="1725" priority="2288" operator="equal">
      <formula>"Leve"</formula>
    </cfRule>
  </conditionalFormatting>
  <conditionalFormatting sqref="AD338">
    <cfRule type="cellIs" dxfId="1724" priority="2289" operator="equal">
      <formula>"Extremo"</formula>
    </cfRule>
  </conditionalFormatting>
  <conditionalFormatting sqref="AD338">
    <cfRule type="cellIs" dxfId="1723" priority="2290" operator="equal">
      <formula>"Alto"</formula>
    </cfRule>
  </conditionalFormatting>
  <conditionalFormatting sqref="AD338">
    <cfRule type="cellIs" dxfId="1722" priority="2291" operator="equal">
      <formula>"Moderado"</formula>
    </cfRule>
  </conditionalFormatting>
  <conditionalFormatting sqref="AD338">
    <cfRule type="cellIs" dxfId="1721" priority="2292" operator="equal">
      <formula>"Bajo"</formula>
    </cfRule>
  </conditionalFormatting>
  <conditionalFormatting sqref="I333">
    <cfRule type="cellIs" dxfId="1720" priority="2293" operator="equal">
      <formula>"Muy Alta"</formula>
    </cfRule>
  </conditionalFormatting>
  <conditionalFormatting sqref="I333">
    <cfRule type="cellIs" dxfId="1719" priority="2294" operator="equal">
      <formula>"Alta"</formula>
    </cfRule>
  </conditionalFormatting>
  <conditionalFormatting sqref="I333">
    <cfRule type="cellIs" dxfId="1718" priority="2295" operator="equal">
      <formula>"Media"</formula>
    </cfRule>
  </conditionalFormatting>
  <conditionalFormatting sqref="I333">
    <cfRule type="cellIs" dxfId="1717" priority="2296" operator="equal">
      <formula>"Baja"</formula>
    </cfRule>
  </conditionalFormatting>
  <conditionalFormatting sqref="I333">
    <cfRule type="cellIs" dxfId="1716" priority="2297" operator="equal">
      <formula>"Muy Baja"</formula>
    </cfRule>
  </conditionalFormatting>
  <conditionalFormatting sqref="M333">
    <cfRule type="cellIs" dxfId="1715" priority="2298" operator="equal">
      <formula>"Catastrófico"</formula>
    </cfRule>
  </conditionalFormatting>
  <conditionalFormatting sqref="M333">
    <cfRule type="cellIs" dxfId="1714" priority="2299" operator="equal">
      <formula>"Mayor"</formula>
    </cfRule>
  </conditionalFormatting>
  <conditionalFormatting sqref="M333">
    <cfRule type="cellIs" dxfId="1713" priority="2300" operator="equal">
      <formula>"Moderado"</formula>
    </cfRule>
  </conditionalFormatting>
  <conditionalFormatting sqref="M333">
    <cfRule type="cellIs" dxfId="1712" priority="2301" operator="equal">
      <formula>"Menor"</formula>
    </cfRule>
  </conditionalFormatting>
  <conditionalFormatting sqref="M333">
    <cfRule type="cellIs" dxfId="1711" priority="2302" operator="equal">
      <formula>"Leve"</formula>
    </cfRule>
  </conditionalFormatting>
  <conditionalFormatting sqref="O339">
    <cfRule type="cellIs" dxfId="1710" priority="2303" operator="equal">
      <formula>"Extremo"</formula>
    </cfRule>
  </conditionalFormatting>
  <conditionalFormatting sqref="O339">
    <cfRule type="cellIs" dxfId="1709" priority="2304" operator="equal">
      <formula>"Alto"</formula>
    </cfRule>
  </conditionalFormatting>
  <conditionalFormatting sqref="O339">
    <cfRule type="cellIs" dxfId="1708" priority="2305" operator="equal">
      <formula>"Moderado"</formula>
    </cfRule>
  </conditionalFormatting>
  <conditionalFormatting sqref="O339">
    <cfRule type="cellIs" dxfId="1707" priority="2306" operator="equal">
      <formula>"Bajo"</formula>
    </cfRule>
  </conditionalFormatting>
  <conditionalFormatting sqref="L339:L344">
    <cfRule type="containsText" dxfId="1706" priority="2307" operator="containsText" text="❌">
      <formula>NOT(ISERROR(SEARCH(("❌"),(L339))))</formula>
    </cfRule>
  </conditionalFormatting>
  <conditionalFormatting sqref="Z339">
    <cfRule type="cellIs" dxfId="1705" priority="2308" operator="equal">
      <formula>"Muy Alta"</formula>
    </cfRule>
  </conditionalFormatting>
  <conditionalFormatting sqref="Z339">
    <cfRule type="cellIs" dxfId="1704" priority="2309" operator="equal">
      <formula>"Alta"</formula>
    </cfRule>
  </conditionalFormatting>
  <conditionalFormatting sqref="Z339">
    <cfRule type="cellIs" dxfId="1703" priority="2310" operator="equal">
      <formula>"Media"</formula>
    </cfRule>
  </conditionalFormatting>
  <conditionalFormatting sqref="Z339">
    <cfRule type="cellIs" dxfId="1702" priority="2311" operator="equal">
      <formula>"Baja"</formula>
    </cfRule>
  </conditionalFormatting>
  <conditionalFormatting sqref="Z339">
    <cfRule type="cellIs" dxfId="1701" priority="2312" operator="equal">
      <formula>"Muy Baja"</formula>
    </cfRule>
  </conditionalFormatting>
  <conditionalFormatting sqref="AB339">
    <cfRule type="cellIs" dxfId="1700" priority="2313" operator="equal">
      <formula>"Catastrófico"</formula>
    </cfRule>
  </conditionalFormatting>
  <conditionalFormatting sqref="AB339">
    <cfRule type="cellIs" dxfId="1699" priority="2314" operator="equal">
      <formula>"Mayor"</formula>
    </cfRule>
  </conditionalFormatting>
  <conditionalFormatting sqref="AB339">
    <cfRule type="cellIs" dxfId="1698" priority="2315" operator="equal">
      <formula>"Moderado"</formula>
    </cfRule>
  </conditionalFormatting>
  <conditionalFormatting sqref="AB339">
    <cfRule type="cellIs" dxfId="1697" priority="2316" operator="equal">
      <formula>"Menor"</formula>
    </cfRule>
  </conditionalFormatting>
  <conditionalFormatting sqref="AB339">
    <cfRule type="cellIs" dxfId="1696" priority="2317" operator="equal">
      <formula>"Leve"</formula>
    </cfRule>
  </conditionalFormatting>
  <conditionalFormatting sqref="AD339">
    <cfRule type="cellIs" dxfId="1695" priority="2318" operator="equal">
      <formula>"Extremo"</formula>
    </cfRule>
  </conditionalFormatting>
  <conditionalFormatting sqref="AD339">
    <cfRule type="cellIs" dxfId="1694" priority="2319" operator="equal">
      <formula>"Alto"</formula>
    </cfRule>
  </conditionalFormatting>
  <conditionalFormatting sqref="AD339">
    <cfRule type="cellIs" dxfId="1693" priority="2320" operator="equal">
      <formula>"Moderado"</formula>
    </cfRule>
  </conditionalFormatting>
  <conditionalFormatting sqref="AD339">
    <cfRule type="cellIs" dxfId="1692" priority="2321" operator="equal">
      <formula>"Bajo"</formula>
    </cfRule>
  </conditionalFormatting>
  <conditionalFormatting sqref="Z340:Z343">
    <cfRule type="cellIs" dxfId="1691" priority="2322" operator="equal">
      <formula>"Muy Alta"</formula>
    </cfRule>
  </conditionalFormatting>
  <conditionalFormatting sqref="Z340:Z343">
    <cfRule type="cellIs" dxfId="1690" priority="2323" operator="equal">
      <formula>"Alta"</formula>
    </cfRule>
  </conditionalFormatting>
  <conditionalFormatting sqref="Z340:Z343">
    <cfRule type="cellIs" dxfId="1689" priority="2324" operator="equal">
      <formula>"Media"</formula>
    </cfRule>
  </conditionalFormatting>
  <conditionalFormatting sqref="Z340:Z343">
    <cfRule type="cellIs" dxfId="1688" priority="2325" operator="equal">
      <formula>"Baja"</formula>
    </cfRule>
  </conditionalFormatting>
  <conditionalFormatting sqref="Z340:Z343">
    <cfRule type="cellIs" dxfId="1687" priority="2326" operator="equal">
      <formula>"Muy Baja"</formula>
    </cfRule>
  </conditionalFormatting>
  <conditionalFormatting sqref="AB340:AB343">
    <cfRule type="cellIs" dxfId="1686" priority="2327" operator="equal">
      <formula>"Catastrófico"</formula>
    </cfRule>
  </conditionalFormatting>
  <conditionalFormatting sqref="AB340:AB343">
    <cfRule type="cellIs" dxfId="1685" priority="2328" operator="equal">
      <formula>"Mayor"</formula>
    </cfRule>
  </conditionalFormatting>
  <conditionalFormatting sqref="AB340:AB343">
    <cfRule type="cellIs" dxfId="1684" priority="2329" operator="equal">
      <formula>"Moderado"</formula>
    </cfRule>
  </conditionalFormatting>
  <conditionalFormatting sqref="AB340:AB343">
    <cfRule type="cellIs" dxfId="1683" priority="2330" operator="equal">
      <formula>"Menor"</formula>
    </cfRule>
  </conditionalFormatting>
  <conditionalFormatting sqref="AB340:AB343">
    <cfRule type="cellIs" dxfId="1682" priority="2331" operator="equal">
      <formula>"Leve"</formula>
    </cfRule>
  </conditionalFormatting>
  <conditionalFormatting sqref="AD340:AD343">
    <cfRule type="cellIs" dxfId="1681" priority="2332" operator="equal">
      <formula>"Extremo"</formula>
    </cfRule>
  </conditionalFormatting>
  <conditionalFormatting sqref="AD340:AD343">
    <cfRule type="cellIs" dxfId="1680" priority="2333" operator="equal">
      <formula>"Alto"</formula>
    </cfRule>
  </conditionalFormatting>
  <conditionalFormatting sqref="AD340:AD343">
    <cfRule type="cellIs" dxfId="1679" priority="2334" operator="equal">
      <formula>"Moderado"</formula>
    </cfRule>
  </conditionalFormatting>
  <conditionalFormatting sqref="AD340:AD343">
    <cfRule type="cellIs" dxfId="1678" priority="2335" operator="equal">
      <formula>"Bajo"</formula>
    </cfRule>
  </conditionalFormatting>
  <conditionalFormatting sqref="Z344">
    <cfRule type="cellIs" dxfId="1677" priority="2336" operator="equal">
      <formula>"Muy Alta"</formula>
    </cfRule>
  </conditionalFormatting>
  <conditionalFormatting sqref="Z344">
    <cfRule type="cellIs" dxfId="1676" priority="2337" operator="equal">
      <formula>"Alta"</formula>
    </cfRule>
  </conditionalFormatting>
  <conditionalFormatting sqref="Z344">
    <cfRule type="cellIs" dxfId="1675" priority="2338" operator="equal">
      <formula>"Media"</formula>
    </cfRule>
  </conditionalFormatting>
  <conditionalFormatting sqref="Z344">
    <cfRule type="cellIs" dxfId="1674" priority="2339" operator="equal">
      <formula>"Baja"</formula>
    </cfRule>
  </conditionalFormatting>
  <conditionalFormatting sqref="Z344">
    <cfRule type="cellIs" dxfId="1673" priority="2340" operator="equal">
      <formula>"Muy Baja"</formula>
    </cfRule>
  </conditionalFormatting>
  <conditionalFormatting sqref="AB344">
    <cfRule type="cellIs" dxfId="1672" priority="2341" operator="equal">
      <formula>"Catastrófico"</formula>
    </cfRule>
  </conditionalFormatting>
  <conditionalFormatting sqref="AB344">
    <cfRule type="cellIs" dxfId="1671" priority="2342" operator="equal">
      <formula>"Mayor"</formula>
    </cfRule>
  </conditionalFormatting>
  <conditionalFormatting sqref="AB344">
    <cfRule type="cellIs" dxfId="1670" priority="2343" operator="equal">
      <formula>"Moderado"</formula>
    </cfRule>
  </conditionalFormatting>
  <conditionalFormatting sqref="AB344">
    <cfRule type="cellIs" dxfId="1669" priority="2344" operator="equal">
      <formula>"Menor"</formula>
    </cfRule>
  </conditionalFormatting>
  <conditionalFormatting sqref="AB344">
    <cfRule type="cellIs" dxfId="1668" priority="2345" operator="equal">
      <formula>"Leve"</formula>
    </cfRule>
  </conditionalFormatting>
  <conditionalFormatting sqref="AD344">
    <cfRule type="cellIs" dxfId="1667" priority="2346" operator="equal">
      <formula>"Extremo"</formula>
    </cfRule>
  </conditionalFormatting>
  <conditionalFormatting sqref="AD344">
    <cfRule type="cellIs" dxfId="1666" priority="2347" operator="equal">
      <formula>"Alto"</formula>
    </cfRule>
  </conditionalFormatting>
  <conditionalFormatting sqref="AD344">
    <cfRule type="cellIs" dxfId="1665" priority="2348" operator="equal">
      <formula>"Moderado"</formula>
    </cfRule>
  </conditionalFormatting>
  <conditionalFormatting sqref="AD344">
    <cfRule type="cellIs" dxfId="1664" priority="2349" operator="equal">
      <formula>"Bajo"</formula>
    </cfRule>
  </conditionalFormatting>
  <conditionalFormatting sqref="I339">
    <cfRule type="cellIs" dxfId="1663" priority="2350" operator="equal">
      <formula>"Muy Alta"</formula>
    </cfRule>
  </conditionalFormatting>
  <conditionalFormatting sqref="I339">
    <cfRule type="cellIs" dxfId="1662" priority="2351" operator="equal">
      <formula>"Alta"</formula>
    </cfRule>
  </conditionalFormatting>
  <conditionalFormatting sqref="I339">
    <cfRule type="cellIs" dxfId="1661" priority="2352" operator="equal">
      <formula>"Media"</formula>
    </cfRule>
  </conditionalFormatting>
  <conditionalFormatting sqref="I339">
    <cfRule type="cellIs" dxfId="1660" priority="2353" operator="equal">
      <formula>"Baja"</formula>
    </cfRule>
  </conditionalFormatting>
  <conditionalFormatting sqref="I339">
    <cfRule type="cellIs" dxfId="1659" priority="2354" operator="equal">
      <formula>"Muy Baja"</formula>
    </cfRule>
  </conditionalFormatting>
  <conditionalFormatting sqref="M339">
    <cfRule type="cellIs" dxfId="1658" priority="2355" operator="equal">
      <formula>"Catastrófico"</formula>
    </cfRule>
  </conditionalFormatting>
  <conditionalFormatting sqref="M339">
    <cfRule type="cellIs" dxfId="1657" priority="2356" operator="equal">
      <formula>"Mayor"</formula>
    </cfRule>
  </conditionalFormatting>
  <conditionalFormatting sqref="M339">
    <cfRule type="cellIs" dxfId="1656" priority="2357" operator="equal">
      <formula>"Moderado"</formula>
    </cfRule>
  </conditionalFormatting>
  <conditionalFormatting sqref="M339">
    <cfRule type="cellIs" dxfId="1655" priority="2358" operator="equal">
      <formula>"Menor"</formula>
    </cfRule>
  </conditionalFormatting>
  <conditionalFormatting sqref="M339">
    <cfRule type="cellIs" dxfId="1654" priority="2359" operator="equal">
      <formula>"Leve"</formula>
    </cfRule>
  </conditionalFormatting>
  <conditionalFormatting sqref="O345">
    <cfRule type="cellIs" dxfId="1653" priority="2360" operator="equal">
      <formula>"Extremo"</formula>
    </cfRule>
  </conditionalFormatting>
  <conditionalFormatting sqref="O345">
    <cfRule type="cellIs" dxfId="1652" priority="2361" operator="equal">
      <formula>"Alto"</formula>
    </cfRule>
  </conditionalFormatting>
  <conditionalFormatting sqref="O345">
    <cfRule type="cellIs" dxfId="1651" priority="2362" operator="equal">
      <formula>"Moderado"</formula>
    </cfRule>
  </conditionalFormatting>
  <conditionalFormatting sqref="O345">
    <cfRule type="cellIs" dxfId="1650" priority="2363" operator="equal">
      <formula>"Bajo"</formula>
    </cfRule>
  </conditionalFormatting>
  <conditionalFormatting sqref="L345:L350">
    <cfRule type="containsText" dxfId="1649" priority="2364" operator="containsText" text="❌">
      <formula>NOT(ISERROR(SEARCH(("❌"),(L345))))</formula>
    </cfRule>
  </conditionalFormatting>
  <conditionalFormatting sqref="Z345">
    <cfRule type="cellIs" dxfId="1648" priority="2365" operator="equal">
      <formula>"Muy Alta"</formula>
    </cfRule>
  </conditionalFormatting>
  <conditionalFormatting sqref="Z345">
    <cfRule type="cellIs" dxfId="1647" priority="2366" operator="equal">
      <formula>"Alta"</formula>
    </cfRule>
  </conditionalFormatting>
  <conditionalFormatting sqref="Z345">
    <cfRule type="cellIs" dxfId="1646" priority="2367" operator="equal">
      <formula>"Media"</formula>
    </cfRule>
  </conditionalFormatting>
  <conditionalFormatting sqref="Z345">
    <cfRule type="cellIs" dxfId="1645" priority="2368" operator="equal">
      <formula>"Baja"</formula>
    </cfRule>
  </conditionalFormatting>
  <conditionalFormatting sqref="Z345">
    <cfRule type="cellIs" dxfId="1644" priority="2369" operator="equal">
      <formula>"Muy Baja"</formula>
    </cfRule>
  </conditionalFormatting>
  <conditionalFormatting sqref="AB345">
    <cfRule type="cellIs" dxfId="1643" priority="2370" operator="equal">
      <formula>"Catastrófico"</formula>
    </cfRule>
  </conditionalFormatting>
  <conditionalFormatting sqref="AB345">
    <cfRule type="cellIs" dxfId="1642" priority="2371" operator="equal">
      <formula>"Mayor"</formula>
    </cfRule>
  </conditionalFormatting>
  <conditionalFormatting sqref="AB345">
    <cfRule type="cellIs" dxfId="1641" priority="2372" operator="equal">
      <formula>"Moderado"</formula>
    </cfRule>
  </conditionalFormatting>
  <conditionalFormatting sqref="AB345">
    <cfRule type="cellIs" dxfId="1640" priority="2373" operator="equal">
      <formula>"Menor"</formula>
    </cfRule>
  </conditionalFormatting>
  <conditionalFormatting sqref="AB345">
    <cfRule type="cellIs" dxfId="1639" priority="2374" operator="equal">
      <formula>"Leve"</formula>
    </cfRule>
  </conditionalFormatting>
  <conditionalFormatting sqref="AD345">
    <cfRule type="cellIs" dxfId="1638" priority="2375" operator="equal">
      <formula>"Extremo"</formula>
    </cfRule>
  </conditionalFormatting>
  <conditionalFormatting sqref="AD345">
    <cfRule type="cellIs" dxfId="1637" priority="2376" operator="equal">
      <formula>"Alto"</formula>
    </cfRule>
  </conditionalFormatting>
  <conditionalFormatting sqref="AD345">
    <cfRule type="cellIs" dxfId="1636" priority="2377" operator="equal">
      <formula>"Moderado"</formula>
    </cfRule>
  </conditionalFormatting>
  <conditionalFormatting sqref="AD345">
    <cfRule type="cellIs" dxfId="1635" priority="2378" operator="equal">
      <formula>"Bajo"</formula>
    </cfRule>
  </conditionalFormatting>
  <conditionalFormatting sqref="Z346:Z349">
    <cfRule type="cellIs" dxfId="1634" priority="2379" operator="equal">
      <formula>"Muy Alta"</formula>
    </cfRule>
  </conditionalFormatting>
  <conditionalFormatting sqref="Z346:Z349">
    <cfRule type="cellIs" dxfId="1633" priority="2380" operator="equal">
      <formula>"Alta"</formula>
    </cfRule>
  </conditionalFormatting>
  <conditionalFormatting sqref="Z346:Z349">
    <cfRule type="cellIs" dxfId="1632" priority="2381" operator="equal">
      <formula>"Media"</formula>
    </cfRule>
  </conditionalFormatting>
  <conditionalFormatting sqref="Z346:Z349">
    <cfRule type="cellIs" dxfId="1631" priority="2382" operator="equal">
      <formula>"Baja"</formula>
    </cfRule>
  </conditionalFormatting>
  <conditionalFormatting sqref="Z346:Z349">
    <cfRule type="cellIs" dxfId="1630" priority="2383" operator="equal">
      <formula>"Muy Baja"</formula>
    </cfRule>
  </conditionalFormatting>
  <conditionalFormatting sqref="AB346:AB349">
    <cfRule type="cellIs" dxfId="1629" priority="2384" operator="equal">
      <formula>"Catastrófico"</formula>
    </cfRule>
  </conditionalFormatting>
  <conditionalFormatting sqref="AB346:AB349">
    <cfRule type="cellIs" dxfId="1628" priority="2385" operator="equal">
      <formula>"Mayor"</formula>
    </cfRule>
  </conditionalFormatting>
  <conditionalFormatting sqref="AB346:AB349">
    <cfRule type="cellIs" dxfId="1627" priority="2386" operator="equal">
      <formula>"Moderado"</formula>
    </cfRule>
  </conditionalFormatting>
  <conditionalFormatting sqref="AB346:AB349">
    <cfRule type="cellIs" dxfId="1626" priority="2387" operator="equal">
      <formula>"Menor"</formula>
    </cfRule>
  </conditionalFormatting>
  <conditionalFormatting sqref="AB346:AB349">
    <cfRule type="cellIs" dxfId="1625" priority="2388" operator="equal">
      <formula>"Leve"</formula>
    </cfRule>
  </conditionalFormatting>
  <conditionalFormatting sqref="AD346:AD349">
    <cfRule type="cellIs" dxfId="1624" priority="2389" operator="equal">
      <formula>"Extremo"</formula>
    </cfRule>
  </conditionalFormatting>
  <conditionalFormatting sqref="AD346:AD349">
    <cfRule type="cellIs" dxfId="1623" priority="2390" operator="equal">
      <formula>"Alto"</formula>
    </cfRule>
  </conditionalFormatting>
  <conditionalFormatting sqref="AD346:AD349">
    <cfRule type="cellIs" dxfId="1622" priority="2391" operator="equal">
      <formula>"Moderado"</formula>
    </cfRule>
  </conditionalFormatting>
  <conditionalFormatting sqref="AD346:AD349">
    <cfRule type="cellIs" dxfId="1621" priority="2392" operator="equal">
      <formula>"Bajo"</formula>
    </cfRule>
  </conditionalFormatting>
  <conditionalFormatting sqref="Z350">
    <cfRule type="cellIs" dxfId="1620" priority="2393" operator="equal">
      <formula>"Muy Alta"</formula>
    </cfRule>
  </conditionalFormatting>
  <conditionalFormatting sqref="Z350">
    <cfRule type="cellIs" dxfId="1619" priority="2394" operator="equal">
      <formula>"Alta"</formula>
    </cfRule>
  </conditionalFormatting>
  <conditionalFormatting sqref="Z350">
    <cfRule type="cellIs" dxfId="1618" priority="2395" operator="equal">
      <formula>"Media"</formula>
    </cfRule>
  </conditionalFormatting>
  <conditionalFormatting sqref="Z350">
    <cfRule type="cellIs" dxfId="1617" priority="2396" operator="equal">
      <formula>"Baja"</formula>
    </cfRule>
  </conditionalFormatting>
  <conditionalFormatting sqref="Z350">
    <cfRule type="cellIs" dxfId="1616" priority="2397" operator="equal">
      <formula>"Muy Baja"</formula>
    </cfRule>
  </conditionalFormatting>
  <conditionalFormatting sqref="AB350">
    <cfRule type="cellIs" dxfId="1615" priority="2398" operator="equal">
      <formula>"Catastrófico"</formula>
    </cfRule>
  </conditionalFormatting>
  <conditionalFormatting sqref="AB350">
    <cfRule type="cellIs" dxfId="1614" priority="2399" operator="equal">
      <formula>"Mayor"</formula>
    </cfRule>
  </conditionalFormatting>
  <conditionalFormatting sqref="AB350">
    <cfRule type="cellIs" dxfId="1613" priority="2400" operator="equal">
      <formula>"Moderado"</formula>
    </cfRule>
  </conditionalFormatting>
  <conditionalFormatting sqref="AB350">
    <cfRule type="cellIs" dxfId="1612" priority="2401" operator="equal">
      <formula>"Menor"</formula>
    </cfRule>
  </conditionalFormatting>
  <conditionalFormatting sqref="AB350">
    <cfRule type="cellIs" dxfId="1611" priority="2402" operator="equal">
      <formula>"Leve"</formula>
    </cfRule>
  </conditionalFormatting>
  <conditionalFormatting sqref="AD350">
    <cfRule type="cellIs" dxfId="1610" priority="2403" operator="equal">
      <formula>"Extremo"</formula>
    </cfRule>
  </conditionalFormatting>
  <conditionalFormatting sqref="AD350">
    <cfRule type="cellIs" dxfId="1609" priority="2404" operator="equal">
      <formula>"Alto"</formula>
    </cfRule>
  </conditionalFormatting>
  <conditionalFormatting sqref="AD350">
    <cfRule type="cellIs" dxfId="1608" priority="2405" operator="equal">
      <formula>"Moderado"</formula>
    </cfRule>
  </conditionalFormatting>
  <conditionalFormatting sqref="AD350">
    <cfRule type="cellIs" dxfId="1607" priority="2406" operator="equal">
      <formula>"Bajo"</formula>
    </cfRule>
  </conditionalFormatting>
  <conditionalFormatting sqref="I345">
    <cfRule type="cellIs" dxfId="1606" priority="2407" operator="equal">
      <formula>"Muy Alta"</formula>
    </cfRule>
  </conditionalFormatting>
  <conditionalFormatting sqref="I345">
    <cfRule type="cellIs" dxfId="1605" priority="2408" operator="equal">
      <formula>"Alta"</formula>
    </cfRule>
  </conditionalFormatting>
  <conditionalFormatting sqref="I345">
    <cfRule type="cellIs" dxfId="1604" priority="2409" operator="equal">
      <formula>"Media"</formula>
    </cfRule>
  </conditionalFormatting>
  <conditionalFormatting sqref="I345">
    <cfRule type="cellIs" dxfId="1603" priority="2410" operator="equal">
      <formula>"Baja"</formula>
    </cfRule>
  </conditionalFormatting>
  <conditionalFormatting sqref="I345">
    <cfRule type="cellIs" dxfId="1602" priority="2411" operator="equal">
      <formula>"Muy Baja"</formula>
    </cfRule>
  </conditionalFormatting>
  <conditionalFormatting sqref="M345">
    <cfRule type="cellIs" dxfId="1601" priority="2412" operator="equal">
      <formula>"Catastrófico"</formula>
    </cfRule>
  </conditionalFormatting>
  <conditionalFormatting sqref="M345">
    <cfRule type="cellIs" dxfId="1600" priority="2413" operator="equal">
      <formula>"Mayor"</formula>
    </cfRule>
  </conditionalFormatting>
  <conditionalFormatting sqref="M345">
    <cfRule type="cellIs" dxfId="1599" priority="2414" operator="equal">
      <formula>"Moderado"</formula>
    </cfRule>
  </conditionalFormatting>
  <conditionalFormatting sqref="M345">
    <cfRule type="cellIs" dxfId="1598" priority="2415" operator="equal">
      <formula>"Menor"</formula>
    </cfRule>
  </conditionalFormatting>
  <conditionalFormatting sqref="M345">
    <cfRule type="cellIs" dxfId="1597" priority="2416" operator="equal">
      <formula>"Leve"</formula>
    </cfRule>
  </conditionalFormatting>
  <conditionalFormatting sqref="O351">
    <cfRule type="cellIs" dxfId="1596" priority="2417" operator="equal">
      <formula>"Extremo"</formula>
    </cfRule>
  </conditionalFormatting>
  <conditionalFormatting sqref="O351">
    <cfRule type="cellIs" dxfId="1595" priority="2418" operator="equal">
      <formula>"Alto"</formula>
    </cfRule>
  </conditionalFormatting>
  <conditionalFormatting sqref="O351">
    <cfRule type="cellIs" dxfId="1594" priority="2419" operator="equal">
      <formula>"Moderado"</formula>
    </cfRule>
  </conditionalFormatting>
  <conditionalFormatting sqref="O351">
    <cfRule type="cellIs" dxfId="1593" priority="2420" operator="equal">
      <formula>"Bajo"</formula>
    </cfRule>
  </conditionalFormatting>
  <conditionalFormatting sqref="L351:L356">
    <cfRule type="containsText" dxfId="1592" priority="2421" operator="containsText" text="❌">
      <formula>NOT(ISERROR(SEARCH(("❌"),(L351))))</formula>
    </cfRule>
  </conditionalFormatting>
  <conditionalFormatting sqref="Z351">
    <cfRule type="cellIs" dxfId="1591" priority="2422" operator="equal">
      <formula>"Muy Alta"</formula>
    </cfRule>
  </conditionalFormatting>
  <conditionalFormatting sqref="Z351">
    <cfRule type="cellIs" dxfId="1590" priority="2423" operator="equal">
      <formula>"Alta"</formula>
    </cfRule>
  </conditionalFormatting>
  <conditionalFormatting sqref="Z351">
    <cfRule type="cellIs" dxfId="1589" priority="2424" operator="equal">
      <formula>"Media"</formula>
    </cfRule>
  </conditionalFormatting>
  <conditionalFormatting sqref="Z351">
    <cfRule type="cellIs" dxfId="1588" priority="2425" operator="equal">
      <formula>"Baja"</formula>
    </cfRule>
  </conditionalFormatting>
  <conditionalFormatting sqref="Z351">
    <cfRule type="cellIs" dxfId="1587" priority="2426" operator="equal">
      <formula>"Muy Baja"</formula>
    </cfRule>
  </conditionalFormatting>
  <conditionalFormatting sqref="AB351">
    <cfRule type="cellIs" dxfId="1586" priority="2427" operator="equal">
      <formula>"Catastrófico"</formula>
    </cfRule>
  </conditionalFormatting>
  <conditionalFormatting sqref="AB351">
    <cfRule type="cellIs" dxfId="1585" priority="2428" operator="equal">
      <formula>"Mayor"</formula>
    </cfRule>
  </conditionalFormatting>
  <conditionalFormatting sqref="AB351">
    <cfRule type="cellIs" dxfId="1584" priority="2429" operator="equal">
      <formula>"Moderado"</formula>
    </cfRule>
  </conditionalFormatting>
  <conditionalFormatting sqref="AB351">
    <cfRule type="cellIs" dxfId="1583" priority="2430" operator="equal">
      <formula>"Menor"</formula>
    </cfRule>
  </conditionalFormatting>
  <conditionalFormatting sqref="AB351">
    <cfRule type="cellIs" dxfId="1582" priority="2431" operator="equal">
      <formula>"Leve"</formula>
    </cfRule>
  </conditionalFormatting>
  <conditionalFormatting sqref="AD351">
    <cfRule type="cellIs" dxfId="1581" priority="2432" operator="equal">
      <formula>"Extremo"</formula>
    </cfRule>
  </conditionalFormatting>
  <conditionalFormatting sqref="AD351">
    <cfRule type="cellIs" dxfId="1580" priority="2433" operator="equal">
      <formula>"Alto"</formula>
    </cfRule>
  </conditionalFormatting>
  <conditionalFormatting sqref="AD351">
    <cfRule type="cellIs" dxfId="1579" priority="2434" operator="equal">
      <formula>"Moderado"</formula>
    </cfRule>
  </conditionalFormatting>
  <conditionalFormatting sqref="AD351">
    <cfRule type="cellIs" dxfId="1578" priority="2435" operator="equal">
      <formula>"Bajo"</formula>
    </cfRule>
  </conditionalFormatting>
  <conditionalFormatting sqref="Z352:Z355">
    <cfRule type="cellIs" dxfId="1577" priority="2436" operator="equal">
      <formula>"Muy Alta"</formula>
    </cfRule>
  </conditionalFormatting>
  <conditionalFormatting sqref="Z352:Z355">
    <cfRule type="cellIs" dxfId="1576" priority="2437" operator="equal">
      <formula>"Alta"</formula>
    </cfRule>
  </conditionalFormatting>
  <conditionalFormatting sqref="Z352:Z355">
    <cfRule type="cellIs" dxfId="1575" priority="2438" operator="equal">
      <formula>"Media"</formula>
    </cfRule>
  </conditionalFormatting>
  <conditionalFormatting sqref="Z352:Z355">
    <cfRule type="cellIs" dxfId="1574" priority="2439" operator="equal">
      <formula>"Baja"</formula>
    </cfRule>
  </conditionalFormatting>
  <conditionalFormatting sqref="Z352:Z355">
    <cfRule type="cellIs" dxfId="1573" priority="2440" operator="equal">
      <formula>"Muy Baja"</formula>
    </cfRule>
  </conditionalFormatting>
  <conditionalFormatting sqref="AB352:AB355">
    <cfRule type="cellIs" dxfId="1572" priority="2441" operator="equal">
      <formula>"Catastrófico"</formula>
    </cfRule>
  </conditionalFormatting>
  <conditionalFormatting sqref="AB352:AB355">
    <cfRule type="cellIs" dxfId="1571" priority="2442" operator="equal">
      <formula>"Mayor"</formula>
    </cfRule>
  </conditionalFormatting>
  <conditionalFormatting sqref="AB352:AB355">
    <cfRule type="cellIs" dxfId="1570" priority="2443" operator="equal">
      <formula>"Moderado"</formula>
    </cfRule>
  </conditionalFormatting>
  <conditionalFormatting sqref="AB352:AB355">
    <cfRule type="cellIs" dxfId="1569" priority="2444" operator="equal">
      <formula>"Menor"</formula>
    </cfRule>
  </conditionalFormatting>
  <conditionalFormatting sqref="AB352:AB355">
    <cfRule type="cellIs" dxfId="1568" priority="2445" operator="equal">
      <formula>"Leve"</formula>
    </cfRule>
  </conditionalFormatting>
  <conditionalFormatting sqref="AD352:AD355">
    <cfRule type="cellIs" dxfId="1567" priority="2446" operator="equal">
      <formula>"Extremo"</formula>
    </cfRule>
  </conditionalFormatting>
  <conditionalFormatting sqref="AD352:AD355">
    <cfRule type="cellIs" dxfId="1566" priority="2447" operator="equal">
      <formula>"Alto"</formula>
    </cfRule>
  </conditionalFormatting>
  <conditionalFormatting sqref="AD352:AD355">
    <cfRule type="cellIs" dxfId="1565" priority="2448" operator="equal">
      <formula>"Moderado"</formula>
    </cfRule>
  </conditionalFormatting>
  <conditionalFormatting sqref="AD352:AD355">
    <cfRule type="cellIs" dxfId="1564" priority="2449" operator="equal">
      <formula>"Bajo"</formula>
    </cfRule>
  </conditionalFormatting>
  <conditionalFormatting sqref="Z356">
    <cfRule type="cellIs" dxfId="1563" priority="2450" operator="equal">
      <formula>"Muy Alta"</formula>
    </cfRule>
  </conditionalFormatting>
  <conditionalFormatting sqref="Z356">
    <cfRule type="cellIs" dxfId="1562" priority="2451" operator="equal">
      <formula>"Alta"</formula>
    </cfRule>
  </conditionalFormatting>
  <conditionalFormatting sqref="Z356">
    <cfRule type="cellIs" dxfId="1561" priority="2452" operator="equal">
      <formula>"Media"</formula>
    </cfRule>
  </conditionalFormatting>
  <conditionalFormatting sqref="Z356">
    <cfRule type="cellIs" dxfId="1560" priority="2453" operator="equal">
      <formula>"Baja"</formula>
    </cfRule>
  </conditionalFormatting>
  <conditionalFormatting sqref="Z356">
    <cfRule type="cellIs" dxfId="1559" priority="2454" operator="equal">
      <formula>"Muy Baja"</formula>
    </cfRule>
  </conditionalFormatting>
  <conditionalFormatting sqref="AB356">
    <cfRule type="cellIs" dxfId="1558" priority="2455" operator="equal">
      <formula>"Catastrófico"</formula>
    </cfRule>
  </conditionalFormatting>
  <conditionalFormatting sqref="AB356">
    <cfRule type="cellIs" dxfId="1557" priority="2456" operator="equal">
      <formula>"Mayor"</formula>
    </cfRule>
  </conditionalFormatting>
  <conditionalFormatting sqref="AB356">
    <cfRule type="cellIs" dxfId="1556" priority="2457" operator="equal">
      <formula>"Moderado"</formula>
    </cfRule>
  </conditionalFormatting>
  <conditionalFormatting sqref="AB356">
    <cfRule type="cellIs" dxfId="1555" priority="2458" operator="equal">
      <formula>"Menor"</formula>
    </cfRule>
  </conditionalFormatting>
  <conditionalFormatting sqref="AB356">
    <cfRule type="cellIs" dxfId="1554" priority="2459" operator="equal">
      <formula>"Leve"</formula>
    </cfRule>
  </conditionalFormatting>
  <conditionalFormatting sqref="AD356">
    <cfRule type="cellIs" dxfId="1553" priority="2460" operator="equal">
      <formula>"Extremo"</formula>
    </cfRule>
  </conditionalFormatting>
  <conditionalFormatting sqref="AD356">
    <cfRule type="cellIs" dxfId="1552" priority="2461" operator="equal">
      <formula>"Alto"</formula>
    </cfRule>
  </conditionalFormatting>
  <conditionalFormatting sqref="AD356">
    <cfRule type="cellIs" dxfId="1551" priority="2462" operator="equal">
      <formula>"Moderado"</formula>
    </cfRule>
  </conditionalFormatting>
  <conditionalFormatting sqref="AD356">
    <cfRule type="cellIs" dxfId="1550" priority="2463" operator="equal">
      <formula>"Bajo"</formula>
    </cfRule>
  </conditionalFormatting>
  <conditionalFormatting sqref="I351">
    <cfRule type="cellIs" dxfId="1549" priority="2464" operator="equal">
      <formula>"Muy Alta"</formula>
    </cfRule>
  </conditionalFormatting>
  <conditionalFormatting sqref="I351">
    <cfRule type="cellIs" dxfId="1548" priority="2465" operator="equal">
      <formula>"Alta"</formula>
    </cfRule>
  </conditionalFormatting>
  <conditionalFormatting sqref="I351">
    <cfRule type="cellIs" dxfId="1547" priority="2466" operator="equal">
      <formula>"Media"</formula>
    </cfRule>
  </conditionalFormatting>
  <conditionalFormatting sqref="I351">
    <cfRule type="cellIs" dxfId="1546" priority="2467" operator="equal">
      <formula>"Baja"</formula>
    </cfRule>
  </conditionalFormatting>
  <conditionalFormatting sqref="I351">
    <cfRule type="cellIs" dxfId="1545" priority="2468" operator="equal">
      <formula>"Muy Baja"</formula>
    </cfRule>
  </conditionalFormatting>
  <conditionalFormatting sqref="M351">
    <cfRule type="cellIs" dxfId="1544" priority="2469" operator="equal">
      <formula>"Catastrófico"</formula>
    </cfRule>
  </conditionalFormatting>
  <conditionalFormatting sqref="M351">
    <cfRule type="cellIs" dxfId="1543" priority="2470" operator="equal">
      <formula>"Mayor"</formula>
    </cfRule>
  </conditionalFormatting>
  <conditionalFormatting sqref="M351">
    <cfRule type="cellIs" dxfId="1542" priority="2471" operator="equal">
      <formula>"Moderado"</formula>
    </cfRule>
  </conditionalFormatting>
  <conditionalFormatting sqref="M351">
    <cfRule type="cellIs" dxfId="1541" priority="2472" operator="equal">
      <formula>"Menor"</formula>
    </cfRule>
  </conditionalFormatting>
  <conditionalFormatting sqref="M351">
    <cfRule type="cellIs" dxfId="1540" priority="2473" operator="equal">
      <formula>"Leve"</formula>
    </cfRule>
  </conditionalFormatting>
  <conditionalFormatting sqref="O357">
    <cfRule type="cellIs" dxfId="1539" priority="2474" operator="equal">
      <formula>"Extremo"</formula>
    </cfRule>
  </conditionalFormatting>
  <conditionalFormatting sqref="O357">
    <cfRule type="cellIs" dxfId="1538" priority="2475" operator="equal">
      <formula>"Alto"</formula>
    </cfRule>
  </conditionalFormatting>
  <conditionalFormatting sqref="O357">
    <cfRule type="cellIs" dxfId="1537" priority="2476" operator="equal">
      <formula>"Moderado"</formula>
    </cfRule>
  </conditionalFormatting>
  <conditionalFormatting sqref="O357">
    <cfRule type="cellIs" dxfId="1536" priority="2477" operator="equal">
      <formula>"Bajo"</formula>
    </cfRule>
  </conditionalFormatting>
  <conditionalFormatting sqref="L357:L362">
    <cfRule type="containsText" dxfId="1535" priority="2478" operator="containsText" text="❌">
      <formula>NOT(ISERROR(SEARCH(("❌"),(L357))))</formula>
    </cfRule>
  </conditionalFormatting>
  <conditionalFormatting sqref="Z357">
    <cfRule type="cellIs" dxfId="1534" priority="2479" operator="equal">
      <formula>"Muy Alta"</formula>
    </cfRule>
  </conditionalFormatting>
  <conditionalFormatting sqref="Z357">
    <cfRule type="cellIs" dxfId="1533" priority="2480" operator="equal">
      <formula>"Alta"</formula>
    </cfRule>
  </conditionalFormatting>
  <conditionalFormatting sqref="Z357">
    <cfRule type="cellIs" dxfId="1532" priority="2481" operator="equal">
      <formula>"Media"</formula>
    </cfRule>
  </conditionalFormatting>
  <conditionalFormatting sqref="Z357">
    <cfRule type="cellIs" dxfId="1531" priority="2482" operator="equal">
      <formula>"Baja"</formula>
    </cfRule>
  </conditionalFormatting>
  <conditionalFormatting sqref="Z357">
    <cfRule type="cellIs" dxfId="1530" priority="2483" operator="equal">
      <formula>"Muy Baja"</formula>
    </cfRule>
  </conditionalFormatting>
  <conditionalFormatting sqref="AB357">
    <cfRule type="cellIs" dxfId="1529" priority="2484" operator="equal">
      <formula>"Catastrófico"</formula>
    </cfRule>
  </conditionalFormatting>
  <conditionalFormatting sqref="AB357">
    <cfRule type="cellIs" dxfId="1528" priority="2485" operator="equal">
      <formula>"Mayor"</formula>
    </cfRule>
  </conditionalFormatting>
  <conditionalFormatting sqref="AB357">
    <cfRule type="cellIs" dxfId="1527" priority="2486" operator="equal">
      <formula>"Moderado"</formula>
    </cfRule>
  </conditionalFormatting>
  <conditionalFormatting sqref="AB357">
    <cfRule type="cellIs" dxfId="1526" priority="2487" operator="equal">
      <formula>"Menor"</formula>
    </cfRule>
  </conditionalFormatting>
  <conditionalFormatting sqref="AB357">
    <cfRule type="cellIs" dxfId="1525" priority="2488" operator="equal">
      <formula>"Leve"</formula>
    </cfRule>
  </conditionalFormatting>
  <conditionalFormatting sqref="AD357">
    <cfRule type="cellIs" dxfId="1524" priority="2489" operator="equal">
      <formula>"Extremo"</formula>
    </cfRule>
  </conditionalFormatting>
  <conditionalFormatting sqref="AD357">
    <cfRule type="cellIs" dxfId="1523" priority="2490" operator="equal">
      <formula>"Alto"</formula>
    </cfRule>
  </conditionalFormatting>
  <conditionalFormatting sqref="AD357">
    <cfRule type="cellIs" dxfId="1522" priority="2491" operator="equal">
      <formula>"Moderado"</formula>
    </cfRule>
  </conditionalFormatting>
  <conditionalFormatting sqref="AD357">
    <cfRule type="cellIs" dxfId="1521" priority="2492" operator="equal">
      <formula>"Bajo"</formula>
    </cfRule>
  </conditionalFormatting>
  <conditionalFormatting sqref="Z358:Z361">
    <cfRule type="cellIs" dxfId="1520" priority="2493" operator="equal">
      <formula>"Muy Alta"</formula>
    </cfRule>
  </conditionalFormatting>
  <conditionalFormatting sqref="Z358:Z361">
    <cfRule type="cellIs" dxfId="1519" priority="2494" operator="equal">
      <formula>"Alta"</formula>
    </cfRule>
  </conditionalFormatting>
  <conditionalFormatting sqref="Z358:Z361">
    <cfRule type="cellIs" dxfId="1518" priority="2495" operator="equal">
      <formula>"Media"</formula>
    </cfRule>
  </conditionalFormatting>
  <conditionalFormatting sqref="Z358:Z361">
    <cfRule type="cellIs" dxfId="1517" priority="2496" operator="equal">
      <formula>"Baja"</formula>
    </cfRule>
  </conditionalFormatting>
  <conditionalFormatting sqref="Z358:Z361">
    <cfRule type="cellIs" dxfId="1516" priority="2497" operator="equal">
      <formula>"Muy Baja"</formula>
    </cfRule>
  </conditionalFormatting>
  <conditionalFormatting sqref="AB358:AB361">
    <cfRule type="cellIs" dxfId="1515" priority="2498" operator="equal">
      <formula>"Catastrófico"</formula>
    </cfRule>
  </conditionalFormatting>
  <conditionalFormatting sqref="AB358:AB361">
    <cfRule type="cellIs" dxfId="1514" priority="2499" operator="equal">
      <formula>"Mayor"</formula>
    </cfRule>
  </conditionalFormatting>
  <conditionalFormatting sqref="AB358:AB361">
    <cfRule type="cellIs" dxfId="1513" priority="2500" operator="equal">
      <formula>"Moderado"</formula>
    </cfRule>
  </conditionalFormatting>
  <conditionalFormatting sqref="AB358:AB361">
    <cfRule type="cellIs" dxfId="1512" priority="2501" operator="equal">
      <formula>"Menor"</formula>
    </cfRule>
  </conditionalFormatting>
  <conditionalFormatting sqref="AB358:AB361">
    <cfRule type="cellIs" dxfId="1511" priority="2502" operator="equal">
      <formula>"Leve"</formula>
    </cfRule>
  </conditionalFormatting>
  <conditionalFormatting sqref="AD358:AD361">
    <cfRule type="cellIs" dxfId="1510" priority="2503" operator="equal">
      <formula>"Extremo"</formula>
    </cfRule>
  </conditionalFormatting>
  <conditionalFormatting sqref="AD358:AD361">
    <cfRule type="cellIs" dxfId="1509" priority="2504" operator="equal">
      <formula>"Alto"</formula>
    </cfRule>
  </conditionalFormatting>
  <conditionalFormatting sqref="AD358:AD361">
    <cfRule type="cellIs" dxfId="1508" priority="2505" operator="equal">
      <formula>"Moderado"</formula>
    </cfRule>
  </conditionalFormatting>
  <conditionalFormatting sqref="AD358:AD361">
    <cfRule type="cellIs" dxfId="1507" priority="2506" operator="equal">
      <formula>"Bajo"</formula>
    </cfRule>
  </conditionalFormatting>
  <conditionalFormatting sqref="Z362">
    <cfRule type="cellIs" dxfId="1506" priority="2507" operator="equal">
      <formula>"Muy Alta"</formula>
    </cfRule>
  </conditionalFormatting>
  <conditionalFormatting sqref="Z362">
    <cfRule type="cellIs" dxfId="1505" priority="2508" operator="equal">
      <formula>"Alta"</formula>
    </cfRule>
  </conditionalFormatting>
  <conditionalFormatting sqref="Z362">
    <cfRule type="cellIs" dxfId="1504" priority="2509" operator="equal">
      <formula>"Media"</formula>
    </cfRule>
  </conditionalFormatting>
  <conditionalFormatting sqref="Z362">
    <cfRule type="cellIs" dxfId="1503" priority="2510" operator="equal">
      <formula>"Baja"</formula>
    </cfRule>
  </conditionalFormatting>
  <conditionalFormatting sqref="Z362">
    <cfRule type="cellIs" dxfId="1502" priority="2511" operator="equal">
      <formula>"Muy Baja"</formula>
    </cfRule>
  </conditionalFormatting>
  <conditionalFormatting sqref="AB362">
    <cfRule type="cellIs" dxfId="1501" priority="2512" operator="equal">
      <formula>"Catastrófico"</formula>
    </cfRule>
  </conditionalFormatting>
  <conditionalFormatting sqref="AB362">
    <cfRule type="cellIs" dxfId="1500" priority="2513" operator="equal">
      <formula>"Mayor"</formula>
    </cfRule>
  </conditionalFormatting>
  <conditionalFormatting sqref="AB362">
    <cfRule type="cellIs" dxfId="1499" priority="2514" operator="equal">
      <formula>"Moderado"</formula>
    </cfRule>
  </conditionalFormatting>
  <conditionalFormatting sqref="AB362">
    <cfRule type="cellIs" dxfId="1498" priority="2515" operator="equal">
      <formula>"Menor"</formula>
    </cfRule>
  </conditionalFormatting>
  <conditionalFormatting sqref="AB362">
    <cfRule type="cellIs" dxfId="1497" priority="2516" operator="equal">
      <formula>"Leve"</formula>
    </cfRule>
  </conditionalFormatting>
  <conditionalFormatting sqref="AD362">
    <cfRule type="cellIs" dxfId="1496" priority="2517" operator="equal">
      <formula>"Extremo"</formula>
    </cfRule>
  </conditionalFormatting>
  <conditionalFormatting sqref="AD362">
    <cfRule type="cellIs" dxfId="1495" priority="2518" operator="equal">
      <formula>"Alto"</formula>
    </cfRule>
  </conditionalFormatting>
  <conditionalFormatting sqref="AD362">
    <cfRule type="cellIs" dxfId="1494" priority="2519" operator="equal">
      <formula>"Moderado"</formula>
    </cfRule>
  </conditionalFormatting>
  <conditionalFormatting sqref="AD362">
    <cfRule type="cellIs" dxfId="1493" priority="2520" operator="equal">
      <formula>"Bajo"</formula>
    </cfRule>
  </conditionalFormatting>
  <conditionalFormatting sqref="I357">
    <cfRule type="cellIs" dxfId="1492" priority="2521" operator="equal">
      <formula>"Muy Alta"</formula>
    </cfRule>
  </conditionalFormatting>
  <conditionalFormatting sqref="I357">
    <cfRule type="cellIs" dxfId="1491" priority="2522" operator="equal">
      <formula>"Alta"</formula>
    </cfRule>
  </conditionalFormatting>
  <conditionalFormatting sqref="I357">
    <cfRule type="cellIs" dxfId="1490" priority="2523" operator="equal">
      <formula>"Media"</formula>
    </cfRule>
  </conditionalFormatting>
  <conditionalFormatting sqref="I357">
    <cfRule type="cellIs" dxfId="1489" priority="2524" operator="equal">
      <formula>"Baja"</formula>
    </cfRule>
  </conditionalFormatting>
  <conditionalFormatting sqref="I357">
    <cfRule type="cellIs" dxfId="1488" priority="2525" operator="equal">
      <formula>"Muy Baja"</formula>
    </cfRule>
  </conditionalFormatting>
  <conditionalFormatting sqref="M357">
    <cfRule type="cellIs" dxfId="1487" priority="2526" operator="equal">
      <formula>"Catastrófico"</formula>
    </cfRule>
  </conditionalFormatting>
  <conditionalFormatting sqref="M357">
    <cfRule type="cellIs" dxfId="1486" priority="2527" operator="equal">
      <formula>"Mayor"</formula>
    </cfRule>
  </conditionalFormatting>
  <conditionalFormatting sqref="M357">
    <cfRule type="cellIs" dxfId="1485" priority="2528" operator="equal">
      <formula>"Moderado"</formula>
    </cfRule>
  </conditionalFormatting>
  <conditionalFormatting sqref="M357">
    <cfRule type="cellIs" dxfId="1484" priority="2529" operator="equal">
      <formula>"Menor"</formula>
    </cfRule>
  </conditionalFormatting>
  <conditionalFormatting sqref="M357">
    <cfRule type="cellIs" dxfId="1483" priority="2530" operator="equal">
      <formula>"Leve"</formula>
    </cfRule>
  </conditionalFormatting>
  <conditionalFormatting sqref="O363">
    <cfRule type="cellIs" dxfId="1482" priority="2531" operator="equal">
      <formula>"Extremo"</formula>
    </cfRule>
  </conditionalFormatting>
  <conditionalFormatting sqref="O363">
    <cfRule type="cellIs" dxfId="1481" priority="2532" operator="equal">
      <formula>"Alto"</formula>
    </cfRule>
  </conditionalFormatting>
  <conditionalFormatting sqref="O363">
    <cfRule type="cellIs" dxfId="1480" priority="2533" operator="equal">
      <formula>"Moderado"</formula>
    </cfRule>
  </conditionalFormatting>
  <conditionalFormatting sqref="O363">
    <cfRule type="cellIs" dxfId="1479" priority="2534" operator="equal">
      <formula>"Bajo"</formula>
    </cfRule>
  </conditionalFormatting>
  <conditionalFormatting sqref="L363:L368">
    <cfRule type="containsText" dxfId="1478" priority="2535" operator="containsText" text="❌">
      <formula>NOT(ISERROR(SEARCH(("❌"),(L363))))</formula>
    </cfRule>
  </conditionalFormatting>
  <conditionalFormatting sqref="Z363">
    <cfRule type="cellIs" dxfId="1477" priority="2536" operator="equal">
      <formula>"Muy Alta"</formula>
    </cfRule>
  </conditionalFormatting>
  <conditionalFormatting sqref="Z363">
    <cfRule type="cellIs" dxfId="1476" priority="2537" operator="equal">
      <formula>"Alta"</formula>
    </cfRule>
  </conditionalFormatting>
  <conditionalFormatting sqref="Z363">
    <cfRule type="cellIs" dxfId="1475" priority="2538" operator="equal">
      <formula>"Media"</formula>
    </cfRule>
  </conditionalFormatting>
  <conditionalFormatting sqref="Z363">
    <cfRule type="cellIs" dxfId="1474" priority="2539" operator="equal">
      <formula>"Baja"</formula>
    </cfRule>
  </conditionalFormatting>
  <conditionalFormatting sqref="Z363">
    <cfRule type="cellIs" dxfId="1473" priority="2540" operator="equal">
      <formula>"Muy Baja"</formula>
    </cfRule>
  </conditionalFormatting>
  <conditionalFormatting sqref="AB363">
    <cfRule type="cellIs" dxfId="1472" priority="2541" operator="equal">
      <formula>"Catastrófico"</formula>
    </cfRule>
  </conditionalFormatting>
  <conditionalFormatting sqref="AB363">
    <cfRule type="cellIs" dxfId="1471" priority="2542" operator="equal">
      <formula>"Mayor"</formula>
    </cfRule>
  </conditionalFormatting>
  <conditionalFormatting sqref="AB363">
    <cfRule type="cellIs" dxfId="1470" priority="2543" operator="equal">
      <formula>"Moderado"</formula>
    </cfRule>
  </conditionalFormatting>
  <conditionalFormatting sqref="AB363">
    <cfRule type="cellIs" dxfId="1469" priority="2544" operator="equal">
      <formula>"Menor"</formula>
    </cfRule>
  </conditionalFormatting>
  <conditionalFormatting sqref="AB363">
    <cfRule type="cellIs" dxfId="1468" priority="2545" operator="equal">
      <formula>"Leve"</formula>
    </cfRule>
  </conditionalFormatting>
  <conditionalFormatting sqref="AD363">
    <cfRule type="cellIs" dxfId="1467" priority="2546" operator="equal">
      <formula>"Extremo"</formula>
    </cfRule>
  </conditionalFormatting>
  <conditionalFormatting sqref="AD363">
    <cfRule type="cellIs" dxfId="1466" priority="2547" operator="equal">
      <formula>"Alto"</formula>
    </cfRule>
  </conditionalFormatting>
  <conditionalFormatting sqref="AD363">
    <cfRule type="cellIs" dxfId="1465" priority="2548" operator="equal">
      <formula>"Moderado"</formula>
    </cfRule>
  </conditionalFormatting>
  <conditionalFormatting sqref="AD363">
    <cfRule type="cellIs" dxfId="1464" priority="2549" operator="equal">
      <formula>"Bajo"</formula>
    </cfRule>
  </conditionalFormatting>
  <conditionalFormatting sqref="Z364:Z367">
    <cfRule type="cellIs" dxfId="1463" priority="2550" operator="equal">
      <formula>"Muy Alta"</formula>
    </cfRule>
  </conditionalFormatting>
  <conditionalFormatting sqref="Z364:Z367">
    <cfRule type="cellIs" dxfId="1462" priority="2551" operator="equal">
      <formula>"Alta"</formula>
    </cfRule>
  </conditionalFormatting>
  <conditionalFormatting sqref="Z364:Z367">
    <cfRule type="cellIs" dxfId="1461" priority="2552" operator="equal">
      <formula>"Media"</formula>
    </cfRule>
  </conditionalFormatting>
  <conditionalFormatting sqref="Z364:Z367">
    <cfRule type="cellIs" dxfId="1460" priority="2553" operator="equal">
      <formula>"Baja"</formula>
    </cfRule>
  </conditionalFormatting>
  <conditionalFormatting sqref="Z364:Z367">
    <cfRule type="cellIs" dxfId="1459" priority="2554" operator="equal">
      <formula>"Muy Baja"</formula>
    </cfRule>
  </conditionalFormatting>
  <conditionalFormatting sqref="AB364:AB367">
    <cfRule type="cellIs" dxfId="1458" priority="2555" operator="equal">
      <formula>"Catastrófico"</formula>
    </cfRule>
  </conditionalFormatting>
  <conditionalFormatting sqref="AB364:AB367">
    <cfRule type="cellIs" dxfId="1457" priority="2556" operator="equal">
      <formula>"Mayor"</formula>
    </cfRule>
  </conditionalFormatting>
  <conditionalFormatting sqref="AB364:AB367">
    <cfRule type="cellIs" dxfId="1456" priority="2557" operator="equal">
      <formula>"Moderado"</formula>
    </cfRule>
  </conditionalFormatting>
  <conditionalFormatting sqref="AB364:AB367">
    <cfRule type="cellIs" dxfId="1455" priority="2558" operator="equal">
      <formula>"Menor"</formula>
    </cfRule>
  </conditionalFormatting>
  <conditionalFormatting sqref="AB364:AB367">
    <cfRule type="cellIs" dxfId="1454" priority="2559" operator="equal">
      <formula>"Leve"</formula>
    </cfRule>
  </conditionalFormatting>
  <conditionalFormatting sqref="AD364:AD367">
    <cfRule type="cellIs" dxfId="1453" priority="2560" operator="equal">
      <formula>"Extremo"</formula>
    </cfRule>
  </conditionalFormatting>
  <conditionalFormatting sqref="AD364:AD367">
    <cfRule type="cellIs" dxfId="1452" priority="2561" operator="equal">
      <formula>"Alto"</formula>
    </cfRule>
  </conditionalFormatting>
  <conditionalFormatting sqref="AD364:AD367">
    <cfRule type="cellIs" dxfId="1451" priority="2562" operator="equal">
      <formula>"Moderado"</formula>
    </cfRule>
  </conditionalFormatting>
  <conditionalFormatting sqref="AD364:AD367">
    <cfRule type="cellIs" dxfId="1450" priority="2563" operator="equal">
      <formula>"Bajo"</formula>
    </cfRule>
  </conditionalFormatting>
  <conditionalFormatting sqref="Z368">
    <cfRule type="cellIs" dxfId="1449" priority="2564" operator="equal">
      <formula>"Muy Alta"</formula>
    </cfRule>
  </conditionalFormatting>
  <conditionalFormatting sqref="Z368">
    <cfRule type="cellIs" dxfId="1448" priority="2565" operator="equal">
      <formula>"Alta"</formula>
    </cfRule>
  </conditionalFormatting>
  <conditionalFormatting sqref="Z368">
    <cfRule type="cellIs" dxfId="1447" priority="2566" operator="equal">
      <formula>"Media"</formula>
    </cfRule>
  </conditionalFormatting>
  <conditionalFormatting sqref="Z368">
    <cfRule type="cellIs" dxfId="1446" priority="2567" operator="equal">
      <formula>"Baja"</formula>
    </cfRule>
  </conditionalFormatting>
  <conditionalFormatting sqref="Z368">
    <cfRule type="cellIs" dxfId="1445" priority="2568" operator="equal">
      <formula>"Muy Baja"</formula>
    </cfRule>
  </conditionalFormatting>
  <conditionalFormatting sqref="AB368">
    <cfRule type="cellIs" dxfId="1444" priority="2569" operator="equal">
      <formula>"Catastrófico"</formula>
    </cfRule>
  </conditionalFormatting>
  <conditionalFormatting sqref="AB368">
    <cfRule type="cellIs" dxfId="1443" priority="2570" operator="equal">
      <formula>"Mayor"</formula>
    </cfRule>
  </conditionalFormatting>
  <conditionalFormatting sqref="AB368">
    <cfRule type="cellIs" dxfId="1442" priority="2571" operator="equal">
      <formula>"Moderado"</formula>
    </cfRule>
  </conditionalFormatting>
  <conditionalFormatting sqref="AB368">
    <cfRule type="cellIs" dxfId="1441" priority="2572" operator="equal">
      <formula>"Menor"</formula>
    </cfRule>
  </conditionalFormatting>
  <conditionalFormatting sqref="AB368">
    <cfRule type="cellIs" dxfId="1440" priority="2573" operator="equal">
      <formula>"Leve"</formula>
    </cfRule>
  </conditionalFormatting>
  <conditionalFormatting sqref="AD368">
    <cfRule type="cellIs" dxfId="1439" priority="2574" operator="equal">
      <formula>"Extremo"</formula>
    </cfRule>
  </conditionalFormatting>
  <conditionalFormatting sqref="AD368">
    <cfRule type="cellIs" dxfId="1438" priority="2575" operator="equal">
      <formula>"Alto"</formula>
    </cfRule>
  </conditionalFormatting>
  <conditionalFormatting sqref="AD368">
    <cfRule type="cellIs" dxfId="1437" priority="2576" operator="equal">
      <formula>"Moderado"</formula>
    </cfRule>
  </conditionalFormatting>
  <conditionalFormatting sqref="AD368">
    <cfRule type="cellIs" dxfId="1436" priority="2577" operator="equal">
      <formula>"Bajo"</formula>
    </cfRule>
  </conditionalFormatting>
  <conditionalFormatting sqref="I363">
    <cfRule type="cellIs" dxfId="1435" priority="2578" operator="equal">
      <formula>"Muy Alta"</formula>
    </cfRule>
  </conditionalFormatting>
  <conditionalFormatting sqref="I363">
    <cfRule type="cellIs" dxfId="1434" priority="2579" operator="equal">
      <formula>"Alta"</formula>
    </cfRule>
  </conditionalFormatting>
  <conditionalFormatting sqref="I363">
    <cfRule type="cellIs" dxfId="1433" priority="2580" operator="equal">
      <formula>"Media"</formula>
    </cfRule>
  </conditionalFormatting>
  <conditionalFormatting sqref="I363">
    <cfRule type="cellIs" dxfId="1432" priority="2581" operator="equal">
      <formula>"Baja"</formula>
    </cfRule>
  </conditionalFormatting>
  <conditionalFormatting sqref="I363">
    <cfRule type="cellIs" dxfId="1431" priority="2582" operator="equal">
      <formula>"Muy Baja"</formula>
    </cfRule>
  </conditionalFormatting>
  <conditionalFormatting sqref="M363">
    <cfRule type="cellIs" dxfId="1430" priority="2583" operator="equal">
      <formula>"Catastrófico"</formula>
    </cfRule>
  </conditionalFormatting>
  <conditionalFormatting sqref="M363">
    <cfRule type="cellIs" dxfId="1429" priority="2584" operator="equal">
      <formula>"Mayor"</formula>
    </cfRule>
  </conditionalFormatting>
  <conditionalFormatting sqref="M363">
    <cfRule type="cellIs" dxfId="1428" priority="2585" operator="equal">
      <formula>"Moderado"</formula>
    </cfRule>
  </conditionalFormatting>
  <conditionalFormatting sqref="M363">
    <cfRule type="cellIs" dxfId="1427" priority="2586" operator="equal">
      <formula>"Menor"</formula>
    </cfRule>
  </conditionalFormatting>
  <conditionalFormatting sqref="M363">
    <cfRule type="cellIs" dxfId="1426" priority="2587" operator="equal">
      <formula>"Leve"</formula>
    </cfRule>
  </conditionalFormatting>
  <conditionalFormatting sqref="O369">
    <cfRule type="cellIs" dxfId="1425" priority="2588" operator="equal">
      <formula>"Extremo"</formula>
    </cfRule>
  </conditionalFormatting>
  <conditionalFormatting sqref="O369">
    <cfRule type="cellIs" dxfId="1424" priority="2589" operator="equal">
      <formula>"Alto"</formula>
    </cfRule>
  </conditionalFormatting>
  <conditionalFormatting sqref="O369">
    <cfRule type="cellIs" dxfId="1423" priority="2590" operator="equal">
      <formula>"Moderado"</formula>
    </cfRule>
  </conditionalFormatting>
  <conditionalFormatting sqref="O369">
    <cfRule type="cellIs" dxfId="1422" priority="2591" operator="equal">
      <formula>"Bajo"</formula>
    </cfRule>
  </conditionalFormatting>
  <conditionalFormatting sqref="L369:L374">
    <cfRule type="containsText" dxfId="1421" priority="2592" operator="containsText" text="❌">
      <formula>NOT(ISERROR(SEARCH(("❌"),(L369))))</formula>
    </cfRule>
  </conditionalFormatting>
  <conditionalFormatting sqref="Z369">
    <cfRule type="cellIs" dxfId="1420" priority="2593" operator="equal">
      <formula>"Muy Alta"</formula>
    </cfRule>
  </conditionalFormatting>
  <conditionalFormatting sqref="Z369">
    <cfRule type="cellIs" dxfId="1419" priority="2594" operator="equal">
      <formula>"Alta"</formula>
    </cfRule>
  </conditionalFormatting>
  <conditionalFormatting sqref="Z369">
    <cfRule type="cellIs" dxfId="1418" priority="2595" operator="equal">
      <formula>"Media"</formula>
    </cfRule>
  </conditionalFormatting>
  <conditionalFormatting sqref="Z369">
    <cfRule type="cellIs" dxfId="1417" priority="2596" operator="equal">
      <formula>"Baja"</formula>
    </cfRule>
  </conditionalFormatting>
  <conditionalFormatting sqref="Z369">
    <cfRule type="cellIs" dxfId="1416" priority="2597" operator="equal">
      <formula>"Muy Baja"</formula>
    </cfRule>
  </conditionalFormatting>
  <conditionalFormatting sqref="AB369">
    <cfRule type="cellIs" dxfId="1415" priority="2598" operator="equal">
      <formula>"Catastrófico"</formula>
    </cfRule>
  </conditionalFormatting>
  <conditionalFormatting sqref="AB369">
    <cfRule type="cellIs" dxfId="1414" priority="2599" operator="equal">
      <formula>"Mayor"</formula>
    </cfRule>
  </conditionalFormatting>
  <conditionalFormatting sqref="AB369">
    <cfRule type="cellIs" dxfId="1413" priority="2600" operator="equal">
      <formula>"Moderado"</formula>
    </cfRule>
  </conditionalFormatting>
  <conditionalFormatting sqref="AB369">
    <cfRule type="cellIs" dxfId="1412" priority="2601" operator="equal">
      <formula>"Menor"</formula>
    </cfRule>
  </conditionalFormatting>
  <conditionalFormatting sqref="AB369">
    <cfRule type="cellIs" dxfId="1411" priority="2602" operator="equal">
      <formula>"Leve"</formula>
    </cfRule>
  </conditionalFormatting>
  <conditionalFormatting sqref="AD369">
    <cfRule type="cellIs" dxfId="1410" priority="2603" operator="equal">
      <formula>"Extremo"</formula>
    </cfRule>
  </conditionalFormatting>
  <conditionalFormatting sqref="AD369">
    <cfRule type="cellIs" dxfId="1409" priority="2604" operator="equal">
      <formula>"Alto"</formula>
    </cfRule>
  </conditionalFormatting>
  <conditionalFormatting sqref="AD369">
    <cfRule type="cellIs" dxfId="1408" priority="2605" operator="equal">
      <formula>"Moderado"</formula>
    </cfRule>
  </conditionalFormatting>
  <conditionalFormatting sqref="AD369">
    <cfRule type="cellIs" dxfId="1407" priority="2606" operator="equal">
      <formula>"Bajo"</formula>
    </cfRule>
  </conditionalFormatting>
  <conditionalFormatting sqref="Z370:Z373">
    <cfRule type="cellIs" dxfId="1406" priority="2607" operator="equal">
      <formula>"Muy Alta"</formula>
    </cfRule>
  </conditionalFormatting>
  <conditionalFormatting sqref="Z370:Z373">
    <cfRule type="cellIs" dxfId="1405" priority="2608" operator="equal">
      <formula>"Alta"</formula>
    </cfRule>
  </conditionalFormatting>
  <conditionalFormatting sqref="Z370:Z373">
    <cfRule type="cellIs" dxfId="1404" priority="2609" operator="equal">
      <formula>"Media"</formula>
    </cfRule>
  </conditionalFormatting>
  <conditionalFormatting sqref="Z370:Z373">
    <cfRule type="cellIs" dxfId="1403" priority="2610" operator="equal">
      <formula>"Baja"</formula>
    </cfRule>
  </conditionalFormatting>
  <conditionalFormatting sqref="Z370:Z373">
    <cfRule type="cellIs" dxfId="1402" priority="2611" operator="equal">
      <formula>"Muy Baja"</formula>
    </cfRule>
  </conditionalFormatting>
  <conditionalFormatting sqref="AB370:AB373">
    <cfRule type="cellIs" dxfId="1401" priority="2612" operator="equal">
      <formula>"Catastrófico"</formula>
    </cfRule>
  </conditionalFormatting>
  <conditionalFormatting sqref="AB370:AB373">
    <cfRule type="cellIs" dxfId="1400" priority="2613" operator="equal">
      <formula>"Mayor"</formula>
    </cfRule>
  </conditionalFormatting>
  <conditionalFormatting sqref="AB370:AB373">
    <cfRule type="cellIs" dxfId="1399" priority="2614" operator="equal">
      <formula>"Moderado"</formula>
    </cfRule>
  </conditionalFormatting>
  <conditionalFormatting sqref="AB370:AB373">
    <cfRule type="cellIs" dxfId="1398" priority="2615" operator="equal">
      <formula>"Menor"</formula>
    </cfRule>
  </conditionalFormatting>
  <conditionalFormatting sqref="AB370:AB373">
    <cfRule type="cellIs" dxfId="1397" priority="2616" operator="equal">
      <formula>"Leve"</formula>
    </cfRule>
  </conditionalFormatting>
  <conditionalFormatting sqref="AD370:AD373">
    <cfRule type="cellIs" dxfId="1396" priority="2617" operator="equal">
      <formula>"Extremo"</formula>
    </cfRule>
  </conditionalFormatting>
  <conditionalFormatting sqref="AD370:AD373">
    <cfRule type="cellIs" dxfId="1395" priority="2618" operator="equal">
      <formula>"Alto"</formula>
    </cfRule>
  </conditionalFormatting>
  <conditionalFormatting sqref="AD370:AD373">
    <cfRule type="cellIs" dxfId="1394" priority="2619" operator="equal">
      <formula>"Moderado"</formula>
    </cfRule>
  </conditionalFormatting>
  <conditionalFormatting sqref="AD370:AD373">
    <cfRule type="cellIs" dxfId="1393" priority="2620" operator="equal">
      <formula>"Bajo"</formula>
    </cfRule>
  </conditionalFormatting>
  <conditionalFormatting sqref="Z374">
    <cfRule type="cellIs" dxfId="1392" priority="2621" operator="equal">
      <formula>"Muy Alta"</formula>
    </cfRule>
  </conditionalFormatting>
  <conditionalFormatting sqref="Z374">
    <cfRule type="cellIs" dxfId="1391" priority="2622" operator="equal">
      <formula>"Alta"</formula>
    </cfRule>
  </conditionalFormatting>
  <conditionalFormatting sqref="Z374">
    <cfRule type="cellIs" dxfId="1390" priority="2623" operator="equal">
      <formula>"Media"</formula>
    </cfRule>
  </conditionalFormatting>
  <conditionalFormatting sqref="Z374">
    <cfRule type="cellIs" dxfId="1389" priority="2624" operator="equal">
      <formula>"Baja"</formula>
    </cfRule>
  </conditionalFormatting>
  <conditionalFormatting sqref="Z374">
    <cfRule type="cellIs" dxfId="1388" priority="2625" operator="equal">
      <formula>"Muy Baja"</formula>
    </cfRule>
  </conditionalFormatting>
  <conditionalFormatting sqref="AB374">
    <cfRule type="cellIs" dxfId="1387" priority="2626" operator="equal">
      <formula>"Catastrófico"</formula>
    </cfRule>
  </conditionalFormatting>
  <conditionalFormatting sqref="AB374">
    <cfRule type="cellIs" dxfId="1386" priority="2627" operator="equal">
      <formula>"Mayor"</formula>
    </cfRule>
  </conditionalFormatting>
  <conditionalFormatting sqref="AB374">
    <cfRule type="cellIs" dxfId="1385" priority="2628" operator="equal">
      <formula>"Moderado"</formula>
    </cfRule>
  </conditionalFormatting>
  <conditionalFormatting sqref="AB374">
    <cfRule type="cellIs" dxfId="1384" priority="2629" operator="equal">
      <formula>"Menor"</formula>
    </cfRule>
  </conditionalFormatting>
  <conditionalFormatting sqref="AB374">
    <cfRule type="cellIs" dxfId="1383" priority="2630" operator="equal">
      <formula>"Leve"</formula>
    </cfRule>
  </conditionalFormatting>
  <conditionalFormatting sqref="AD374">
    <cfRule type="cellIs" dxfId="1382" priority="2631" operator="equal">
      <formula>"Extremo"</formula>
    </cfRule>
  </conditionalFormatting>
  <conditionalFormatting sqref="AD374">
    <cfRule type="cellIs" dxfId="1381" priority="2632" operator="equal">
      <formula>"Alto"</formula>
    </cfRule>
  </conditionalFormatting>
  <conditionalFormatting sqref="AD374">
    <cfRule type="cellIs" dxfId="1380" priority="2633" operator="equal">
      <formula>"Moderado"</formula>
    </cfRule>
  </conditionalFormatting>
  <conditionalFormatting sqref="AD374">
    <cfRule type="cellIs" dxfId="1379" priority="2634" operator="equal">
      <formula>"Bajo"</formula>
    </cfRule>
  </conditionalFormatting>
  <conditionalFormatting sqref="I369">
    <cfRule type="cellIs" dxfId="1378" priority="2635" operator="equal">
      <formula>"Muy Alta"</formula>
    </cfRule>
  </conditionalFormatting>
  <conditionalFormatting sqref="I369">
    <cfRule type="cellIs" dxfId="1377" priority="2636" operator="equal">
      <formula>"Alta"</formula>
    </cfRule>
  </conditionalFormatting>
  <conditionalFormatting sqref="I369">
    <cfRule type="cellIs" dxfId="1376" priority="2637" operator="equal">
      <formula>"Media"</formula>
    </cfRule>
  </conditionalFormatting>
  <conditionalFormatting sqref="I369">
    <cfRule type="cellIs" dxfId="1375" priority="2638" operator="equal">
      <formula>"Baja"</formula>
    </cfRule>
  </conditionalFormatting>
  <conditionalFormatting sqref="I369">
    <cfRule type="cellIs" dxfId="1374" priority="2639" operator="equal">
      <formula>"Muy Baja"</formula>
    </cfRule>
  </conditionalFormatting>
  <conditionalFormatting sqref="M369">
    <cfRule type="cellIs" dxfId="1373" priority="2640" operator="equal">
      <formula>"Catastrófico"</formula>
    </cfRule>
  </conditionalFormatting>
  <conditionalFormatting sqref="M369">
    <cfRule type="cellIs" dxfId="1372" priority="2641" operator="equal">
      <formula>"Mayor"</formula>
    </cfRule>
  </conditionalFormatting>
  <conditionalFormatting sqref="M369">
    <cfRule type="cellIs" dxfId="1371" priority="2642" operator="equal">
      <formula>"Moderado"</formula>
    </cfRule>
  </conditionalFormatting>
  <conditionalFormatting sqref="M369">
    <cfRule type="cellIs" dxfId="1370" priority="2643" operator="equal">
      <formula>"Menor"</formula>
    </cfRule>
  </conditionalFormatting>
  <conditionalFormatting sqref="M369">
    <cfRule type="cellIs" dxfId="1369" priority="2644" operator="equal">
      <formula>"Leve"</formula>
    </cfRule>
  </conditionalFormatting>
  <conditionalFormatting sqref="O375">
    <cfRule type="cellIs" dxfId="1368" priority="2645" operator="equal">
      <formula>"Extremo"</formula>
    </cfRule>
  </conditionalFormatting>
  <conditionalFormatting sqref="O375">
    <cfRule type="cellIs" dxfId="1367" priority="2646" operator="equal">
      <formula>"Alto"</formula>
    </cfRule>
  </conditionalFormatting>
  <conditionalFormatting sqref="O375">
    <cfRule type="cellIs" dxfId="1366" priority="2647" operator="equal">
      <formula>"Moderado"</formula>
    </cfRule>
  </conditionalFormatting>
  <conditionalFormatting sqref="O375">
    <cfRule type="cellIs" dxfId="1365" priority="2648" operator="equal">
      <formula>"Bajo"</formula>
    </cfRule>
  </conditionalFormatting>
  <conditionalFormatting sqref="L375:L380">
    <cfRule type="containsText" dxfId="1364" priority="2649" operator="containsText" text="❌">
      <formula>NOT(ISERROR(SEARCH(("❌"),(L375))))</formula>
    </cfRule>
  </conditionalFormatting>
  <conditionalFormatting sqref="Z375">
    <cfRule type="cellIs" dxfId="1363" priority="2650" operator="equal">
      <formula>"Muy Alta"</formula>
    </cfRule>
  </conditionalFormatting>
  <conditionalFormatting sqref="Z375">
    <cfRule type="cellIs" dxfId="1362" priority="2651" operator="equal">
      <formula>"Alta"</formula>
    </cfRule>
  </conditionalFormatting>
  <conditionalFormatting sqref="Z375">
    <cfRule type="cellIs" dxfId="1361" priority="2652" operator="equal">
      <formula>"Media"</formula>
    </cfRule>
  </conditionalFormatting>
  <conditionalFormatting sqref="Z375">
    <cfRule type="cellIs" dxfId="1360" priority="2653" operator="equal">
      <formula>"Baja"</formula>
    </cfRule>
  </conditionalFormatting>
  <conditionalFormatting sqref="Z375">
    <cfRule type="cellIs" dxfId="1359" priority="2654" operator="equal">
      <formula>"Muy Baja"</formula>
    </cfRule>
  </conditionalFormatting>
  <conditionalFormatting sqref="AB375">
    <cfRule type="cellIs" dxfId="1358" priority="2655" operator="equal">
      <formula>"Catastrófico"</formula>
    </cfRule>
  </conditionalFormatting>
  <conditionalFormatting sqref="AB375">
    <cfRule type="cellIs" dxfId="1357" priority="2656" operator="equal">
      <formula>"Mayor"</formula>
    </cfRule>
  </conditionalFormatting>
  <conditionalFormatting sqref="AB375">
    <cfRule type="cellIs" dxfId="1356" priority="2657" operator="equal">
      <formula>"Moderado"</formula>
    </cfRule>
  </conditionalFormatting>
  <conditionalFormatting sqref="AB375">
    <cfRule type="cellIs" dxfId="1355" priority="2658" operator="equal">
      <formula>"Menor"</formula>
    </cfRule>
  </conditionalFormatting>
  <conditionalFormatting sqref="AB375">
    <cfRule type="cellIs" dxfId="1354" priority="2659" operator="equal">
      <formula>"Leve"</formula>
    </cfRule>
  </conditionalFormatting>
  <conditionalFormatting sqref="AD375">
    <cfRule type="cellIs" dxfId="1353" priority="2660" operator="equal">
      <formula>"Extremo"</formula>
    </cfRule>
  </conditionalFormatting>
  <conditionalFormatting sqref="AD375">
    <cfRule type="cellIs" dxfId="1352" priority="2661" operator="equal">
      <formula>"Alto"</formula>
    </cfRule>
  </conditionalFormatting>
  <conditionalFormatting sqref="AD375">
    <cfRule type="cellIs" dxfId="1351" priority="2662" operator="equal">
      <formula>"Moderado"</formula>
    </cfRule>
  </conditionalFormatting>
  <conditionalFormatting sqref="AD375">
    <cfRule type="cellIs" dxfId="1350" priority="2663" operator="equal">
      <formula>"Bajo"</formula>
    </cfRule>
  </conditionalFormatting>
  <conditionalFormatting sqref="Z376:Z379">
    <cfRule type="cellIs" dxfId="1349" priority="2664" operator="equal">
      <formula>"Muy Alta"</formula>
    </cfRule>
  </conditionalFormatting>
  <conditionalFormatting sqref="Z376:Z379">
    <cfRule type="cellIs" dxfId="1348" priority="2665" operator="equal">
      <formula>"Alta"</formula>
    </cfRule>
  </conditionalFormatting>
  <conditionalFormatting sqref="Z376:Z379">
    <cfRule type="cellIs" dxfId="1347" priority="2666" operator="equal">
      <formula>"Media"</formula>
    </cfRule>
  </conditionalFormatting>
  <conditionalFormatting sqref="Z376:Z379">
    <cfRule type="cellIs" dxfId="1346" priority="2667" operator="equal">
      <formula>"Baja"</formula>
    </cfRule>
  </conditionalFormatting>
  <conditionalFormatting sqref="Z376:Z379">
    <cfRule type="cellIs" dxfId="1345" priority="2668" operator="equal">
      <formula>"Muy Baja"</formula>
    </cfRule>
  </conditionalFormatting>
  <conditionalFormatting sqref="AB376:AB379">
    <cfRule type="cellIs" dxfId="1344" priority="2669" operator="equal">
      <formula>"Catastrófico"</formula>
    </cfRule>
  </conditionalFormatting>
  <conditionalFormatting sqref="AB376:AB379">
    <cfRule type="cellIs" dxfId="1343" priority="2670" operator="equal">
      <formula>"Mayor"</formula>
    </cfRule>
  </conditionalFormatting>
  <conditionalFormatting sqref="AB376:AB379">
    <cfRule type="cellIs" dxfId="1342" priority="2671" operator="equal">
      <formula>"Moderado"</formula>
    </cfRule>
  </conditionalFormatting>
  <conditionalFormatting sqref="AB376:AB379">
    <cfRule type="cellIs" dxfId="1341" priority="2672" operator="equal">
      <formula>"Menor"</formula>
    </cfRule>
  </conditionalFormatting>
  <conditionalFormatting sqref="AB376:AB379">
    <cfRule type="cellIs" dxfId="1340" priority="2673" operator="equal">
      <formula>"Leve"</formula>
    </cfRule>
  </conditionalFormatting>
  <conditionalFormatting sqref="AD376:AD379">
    <cfRule type="cellIs" dxfId="1339" priority="2674" operator="equal">
      <formula>"Extremo"</formula>
    </cfRule>
  </conditionalFormatting>
  <conditionalFormatting sqref="AD376:AD379">
    <cfRule type="cellIs" dxfId="1338" priority="2675" operator="equal">
      <formula>"Alto"</formula>
    </cfRule>
  </conditionalFormatting>
  <conditionalFormatting sqref="AD376:AD379">
    <cfRule type="cellIs" dxfId="1337" priority="2676" operator="equal">
      <formula>"Moderado"</formula>
    </cfRule>
  </conditionalFormatting>
  <conditionalFormatting sqref="AD376:AD379">
    <cfRule type="cellIs" dxfId="1336" priority="2677" operator="equal">
      <formula>"Bajo"</formula>
    </cfRule>
  </conditionalFormatting>
  <conditionalFormatting sqref="Z380">
    <cfRule type="cellIs" dxfId="1335" priority="2678" operator="equal">
      <formula>"Muy Alta"</formula>
    </cfRule>
  </conditionalFormatting>
  <conditionalFormatting sqref="Z380">
    <cfRule type="cellIs" dxfId="1334" priority="2679" operator="equal">
      <formula>"Alta"</formula>
    </cfRule>
  </conditionalFormatting>
  <conditionalFormatting sqref="Z380">
    <cfRule type="cellIs" dxfId="1333" priority="2680" operator="equal">
      <formula>"Media"</formula>
    </cfRule>
  </conditionalFormatting>
  <conditionalFormatting sqref="Z380">
    <cfRule type="cellIs" dxfId="1332" priority="2681" operator="equal">
      <formula>"Baja"</formula>
    </cfRule>
  </conditionalFormatting>
  <conditionalFormatting sqref="Z380">
    <cfRule type="cellIs" dxfId="1331" priority="2682" operator="equal">
      <formula>"Muy Baja"</formula>
    </cfRule>
  </conditionalFormatting>
  <conditionalFormatting sqref="AB380">
    <cfRule type="cellIs" dxfId="1330" priority="2683" operator="equal">
      <formula>"Catastrófico"</formula>
    </cfRule>
  </conditionalFormatting>
  <conditionalFormatting sqref="AB380">
    <cfRule type="cellIs" dxfId="1329" priority="2684" operator="equal">
      <formula>"Mayor"</formula>
    </cfRule>
  </conditionalFormatting>
  <conditionalFormatting sqref="AB380">
    <cfRule type="cellIs" dxfId="1328" priority="2685" operator="equal">
      <formula>"Moderado"</formula>
    </cfRule>
  </conditionalFormatting>
  <conditionalFormatting sqref="AB380">
    <cfRule type="cellIs" dxfId="1327" priority="2686" operator="equal">
      <formula>"Menor"</formula>
    </cfRule>
  </conditionalFormatting>
  <conditionalFormatting sqref="AB380">
    <cfRule type="cellIs" dxfId="1326" priority="2687" operator="equal">
      <formula>"Leve"</formula>
    </cfRule>
  </conditionalFormatting>
  <conditionalFormatting sqref="AD380">
    <cfRule type="cellIs" dxfId="1325" priority="2688" operator="equal">
      <formula>"Extremo"</formula>
    </cfRule>
  </conditionalFormatting>
  <conditionalFormatting sqref="AD380">
    <cfRule type="cellIs" dxfId="1324" priority="2689" operator="equal">
      <formula>"Alto"</formula>
    </cfRule>
  </conditionalFormatting>
  <conditionalFormatting sqref="AD380">
    <cfRule type="cellIs" dxfId="1323" priority="2690" operator="equal">
      <formula>"Moderado"</formula>
    </cfRule>
  </conditionalFormatting>
  <conditionalFormatting sqref="AD380">
    <cfRule type="cellIs" dxfId="1322" priority="2691" operator="equal">
      <formula>"Bajo"</formula>
    </cfRule>
  </conditionalFormatting>
  <conditionalFormatting sqref="I375">
    <cfRule type="cellIs" dxfId="1321" priority="2692" operator="equal">
      <formula>"Muy Alta"</formula>
    </cfRule>
  </conditionalFormatting>
  <conditionalFormatting sqref="I375">
    <cfRule type="cellIs" dxfId="1320" priority="2693" operator="equal">
      <formula>"Alta"</formula>
    </cfRule>
  </conditionalFormatting>
  <conditionalFormatting sqref="I375">
    <cfRule type="cellIs" dxfId="1319" priority="2694" operator="equal">
      <formula>"Media"</formula>
    </cfRule>
  </conditionalFormatting>
  <conditionalFormatting sqref="I375">
    <cfRule type="cellIs" dxfId="1318" priority="2695" operator="equal">
      <formula>"Baja"</formula>
    </cfRule>
  </conditionalFormatting>
  <conditionalFormatting sqref="I375">
    <cfRule type="cellIs" dxfId="1317" priority="2696" operator="equal">
      <formula>"Muy Baja"</formula>
    </cfRule>
  </conditionalFormatting>
  <conditionalFormatting sqref="M375">
    <cfRule type="cellIs" dxfId="1316" priority="2697" operator="equal">
      <formula>"Catastrófico"</formula>
    </cfRule>
  </conditionalFormatting>
  <conditionalFormatting sqref="M375">
    <cfRule type="cellIs" dxfId="1315" priority="2698" operator="equal">
      <formula>"Mayor"</formula>
    </cfRule>
  </conditionalFormatting>
  <conditionalFormatting sqref="M375">
    <cfRule type="cellIs" dxfId="1314" priority="2699" operator="equal">
      <formula>"Moderado"</formula>
    </cfRule>
  </conditionalFormatting>
  <conditionalFormatting sqref="M375">
    <cfRule type="cellIs" dxfId="1313" priority="2700" operator="equal">
      <formula>"Menor"</formula>
    </cfRule>
  </conditionalFormatting>
  <conditionalFormatting sqref="M375">
    <cfRule type="cellIs" dxfId="1312" priority="2701" operator="equal">
      <formula>"Leve"</formula>
    </cfRule>
  </conditionalFormatting>
  <conditionalFormatting sqref="O381">
    <cfRule type="cellIs" dxfId="1311" priority="2702" operator="equal">
      <formula>"Extremo"</formula>
    </cfRule>
  </conditionalFormatting>
  <conditionalFormatting sqref="O381">
    <cfRule type="cellIs" dxfId="1310" priority="2703" operator="equal">
      <formula>"Alto"</formula>
    </cfRule>
  </conditionalFormatting>
  <conditionalFormatting sqref="O381">
    <cfRule type="cellIs" dxfId="1309" priority="2704" operator="equal">
      <formula>"Moderado"</formula>
    </cfRule>
  </conditionalFormatting>
  <conditionalFormatting sqref="O381">
    <cfRule type="cellIs" dxfId="1308" priority="2705" operator="equal">
      <formula>"Bajo"</formula>
    </cfRule>
  </conditionalFormatting>
  <conditionalFormatting sqref="L381:L386">
    <cfRule type="containsText" dxfId="1307" priority="2706" operator="containsText" text="❌">
      <formula>NOT(ISERROR(SEARCH(("❌"),(L381))))</formula>
    </cfRule>
  </conditionalFormatting>
  <conditionalFormatting sqref="Z381">
    <cfRule type="cellIs" dxfId="1306" priority="2707" operator="equal">
      <formula>"Muy Alta"</formula>
    </cfRule>
  </conditionalFormatting>
  <conditionalFormatting sqref="Z381">
    <cfRule type="cellIs" dxfId="1305" priority="2708" operator="equal">
      <formula>"Alta"</formula>
    </cfRule>
  </conditionalFormatting>
  <conditionalFormatting sqref="Z381">
    <cfRule type="cellIs" dxfId="1304" priority="2709" operator="equal">
      <formula>"Media"</formula>
    </cfRule>
  </conditionalFormatting>
  <conditionalFormatting sqref="Z381">
    <cfRule type="cellIs" dxfId="1303" priority="2710" operator="equal">
      <formula>"Baja"</formula>
    </cfRule>
  </conditionalFormatting>
  <conditionalFormatting sqref="Z381">
    <cfRule type="cellIs" dxfId="1302" priority="2711" operator="equal">
      <formula>"Muy Baja"</formula>
    </cfRule>
  </conditionalFormatting>
  <conditionalFormatting sqref="AB381">
    <cfRule type="cellIs" dxfId="1301" priority="2712" operator="equal">
      <formula>"Catastrófico"</formula>
    </cfRule>
  </conditionalFormatting>
  <conditionalFormatting sqref="AB381">
    <cfRule type="cellIs" dxfId="1300" priority="2713" operator="equal">
      <formula>"Mayor"</formula>
    </cfRule>
  </conditionalFormatting>
  <conditionalFormatting sqref="AB381">
    <cfRule type="cellIs" dxfId="1299" priority="2714" operator="equal">
      <formula>"Moderado"</formula>
    </cfRule>
  </conditionalFormatting>
  <conditionalFormatting sqref="AB381">
    <cfRule type="cellIs" dxfId="1298" priority="2715" operator="equal">
      <formula>"Menor"</formula>
    </cfRule>
  </conditionalFormatting>
  <conditionalFormatting sqref="AB381">
    <cfRule type="cellIs" dxfId="1297" priority="2716" operator="equal">
      <formula>"Leve"</formula>
    </cfRule>
  </conditionalFormatting>
  <conditionalFormatting sqref="AD381">
    <cfRule type="cellIs" dxfId="1296" priority="2717" operator="equal">
      <formula>"Extremo"</formula>
    </cfRule>
  </conditionalFormatting>
  <conditionalFormatting sqref="AD381">
    <cfRule type="cellIs" dxfId="1295" priority="2718" operator="equal">
      <formula>"Alto"</formula>
    </cfRule>
  </conditionalFormatting>
  <conditionalFormatting sqref="AD381">
    <cfRule type="cellIs" dxfId="1294" priority="2719" operator="equal">
      <formula>"Moderado"</formula>
    </cfRule>
  </conditionalFormatting>
  <conditionalFormatting sqref="AD381">
    <cfRule type="cellIs" dxfId="1293" priority="2720" operator="equal">
      <formula>"Bajo"</formula>
    </cfRule>
  </conditionalFormatting>
  <conditionalFormatting sqref="Z382:Z385">
    <cfRule type="cellIs" dxfId="1292" priority="2721" operator="equal">
      <formula>"Muy Alta"</formula>
    </cfRule>
  </conditionalFormatting>
  <conditionalFormatting sqref="Z382:Z385">
    <cfRule type="cellIs" dxfId="1291" priority="2722" operator="equal">
      <formula>"Alta"</formula>
    </cfRule>
  </conditionalFormatting>
  <conditionalFormatting sqref="Z382:Z385">
    <cfRule type="cellIs" dxfId="1290" priority="2723" operator="equal">
      <formula>"Media"</formula>
    </cfRule>
  </conditionalFormatting>
  <conditionalFormatting sqref="Z382:Z385">
    <cfRule type="cellIs" dxfId="1289" priority="2724" operator="equal">
      <formula>"Baja"</formula>
    </cfRule>
  </conditionalFormatting>
  <conditionalFormatting sqref="Z382:Z385">
    <cfRule type="cellIs" dxfId="1288" priority="2725" operator="equal">
      <formula>"Muy Baja"</formula>
    </cfRule>
  </conditionalFormatting>
  <conditionalFormatting sqref="AB382:AB385">
    <cfRule type="cellIs" dxfId="1287" priority="2726" operator="equal">
      <formula>"Catastrófico"</formula>
    </cfRule>
  </conditionalFormatting>
  <conditionalFormatting sqref="AB382:AB385">
    <cfRule type="cellIs" dxfId="1286" priority="2727" operator="equal">
      <formula>"Mayor"</formula>
    </cfRule>
  </conditionalFormatting>
  <conditionalFormatting sqref="AB382:AB385">
    <cfRule type="cellIs" dxfId="1285" priority="2728" operator="equal">
      <formula>"Moderado"</formula>
    </cfRule>
  </conditionalFormatting>
  <conditionalFormatting sqref="AB382:AB385">
    <cfRule type="cellIs" dxfId="1284" priority="2729" operator="equal">
      <formula>"Menor"</formula>
    </cfRule>
  </conditionalFormatting>
  <conditionalFormatting sqref="AB382:AB385">
    <cfRule type="cellIs" dxfId="1283" priority="2730" operator="equal">
      <formula>"Leve"</formula>
    </cfRule>
  </conditionalFormatting>
  <conditionalFormatting sqref="AD382:AD385">
    <cfRule type="cellIs" dxfId="1282" priority="2731" operator="equal">
      <formula>"Extremo"</formula>
    </cfRule>
  </conditionalFormatting>
  <conditionalFormatting sqref="AD382:AD385">
    <cfRule type="cellIs" dxfId="1281" priority="2732" operator="equal">
      <formula>"Alto"</formula>
    </cfRule>
  </conditionalFormatting>
  <conditionalFormatting sqref="AD382:AD385">
    <cfRule type="cellIs" dxfId="1280" priority="2733" operator="equal">
      <formula>"Moderado"</formula>
    </cfRule>
  </conditionalFormatting>
  <conditionalFormatting sqref="AD382:AD385">
    <cfRule type="cellIs" dxfId="1279" priority="2734" operator="equal">
      <formula>"Bajo"</formula>
    </cfRule>
  </conditionalFormatting>
  <conditionalFormatting sqref="Z386">
    <cfRule type="cellIs" dxfId="1278" priority="2735" operator="equal">
      <formula>"Muy Alta"</formula>
    </cfRule>
  </conditionalFormatting>
  <conditionalFormatting sqref="Z386">
    <cfRule type="cellIs" dxfId="1277" priority="2736" operator="equal">
      <formula>"Alta"</formula>
    </cfRule>
  </conditionalFormatting>
  <conditionalFormatting sqref="Z386">
    <cfRule type="cellIs" dxfId="1276" priority="2737" operator="equal">
      <formula>"Media"</formula>
    </cfRule>
  </conditionalFormatting>
  <conditionalFormatting sqref="Z386">
    <cfRule type="cellIs" dxfId="1275" priority="2738" operator="equal">
      <formula>"Baja"</formula>
    </cfRule>
  </conditionalFormatting>
  <conditionalFormatting sqref="Z386">
    <cfRule type="cellIs" dxfId="1274" priority="2739" operator="equal">
      <formula>"Muy Baja"</formula>
    </cfRule>
  </conditionalFormatting>
  <conditionalFormatting sqref="AB386">
    <cfRule type="cellIs" dxfId="1273" priority="2740" operator="equal">
      <formula>"Catastrófico"</formula>
    </cfRule>
  </conditionalFormatting>
  <conditionalFormatting sqref="AB386">
    <cfRule type="cellIs" dxfId="1272" priority="2741" operator="equal">
      <formula>"Mayor"</formula>
    </cfRule>
  </conditionalFormatting>
  <conditionalFormatting sqref="AB386">
    <cfRule type="cellIs" dxfId="1271" priority="2742" operator="equal">
      <formula>"Moderado"</formula>
    </cfRule>
  </conditionalFormatting>
  <conditionalFormatting sqref="AB386">
    <cfRule type="cellIs" dxfId="1270" priority="2743" operator="equal">
      <formula>"Menor"</formula>
    </cfRule>
  </conditionalFormatting>
  <conditionalFormatting sqref="AB386">
    <cfRule type="cellIs" dxfId="1269" priority="2744" operator="equal">
      <formula>"Leve"</formula>
    </cfRule>
  </conditionalFormatting>
  <conditionalFormatting sqref="AD386">
    <cfRule type="cellIs" dxfId="1268" priority="2745" operator="equal">
      <formula>"Extremo"</formula>
    </cfRule>
  </conditionalFormatting>
  <conditionalFormatting sqref="AD386">
    <cfRule type="cellIs" dxfId="1267" priority="2746" operator="equal">
      <formula>"Alto"</formula>
    </cfRule>
  </conditionalFormatting>
  <conditionalFormatting sqref="AD386">
    <cfRule type="cellIs" dxfId="1266" priority="2747" operator="equal">
      <formula>"Moderado"</formula>
    </cfRule>
  </conditionalFormatting>
  <conditionalFormatting sqref="AD386">
    <cfRule type="cellIs" dxfId="1265" priority="2748" operator="equal">
      <formula>"Bajo"</formula>
    </cfRule>
  </conditionalFormatting>
  <conditionalFormatting sqref="I381">
    <cfRule type="cellIs" dxfId="1264" priority="2749" operator="equal">
      <formula>"Muy Alta"</formula>
    </cfRule>
  </conditionalFormatting>
  <conditionalFormatting sqref="I381">
    <cfRule type="cellIs" dxfId="1263" priority="2750" operator="equal">
      <formula>"Alta"</formula>
    </cfRule>
  </conditionalFormatting>
  <conditionalFormatting sqref="I381">
    <cfRule type="cellIs" dxfId="1262" priority="2751" operator="equal">
      <formula>"Media"</formula>
    </cfRule>
  </conditionalFormatting>
  <conditionalFormatting sqref="I381">
    <cfRule type="cellIs" dxfId="1261" priority="2752" operator="equal">
      <formula>"Baja"</formula>
    </cfRule>
  </conditionalFormatting>
  <conditionalFormatting sqref="I381">
    <cfRule type="cellIs" dxfId="1260" priority="2753" operator="equal">
      <formula>"Muy Baja"</formula>
    </cfRule>
  </conditionalFormatting>
  <conditionalFormatting sqref="M381">
    <cfRule type="cellIs" dxfId="1259" priority="2754" operator="equal">
      <formula>"Catastrófico"</formula>
    </cfRule>
  </conditionalFormatting>
  <conditionalFormatting sqref="M381">
    <cfRule type="cellIs" dxfId="1258" priority="2755" operator="equal">
      <formula>"Mayor"</formula>
    </cfRule>
  </conditionalFormatting>
  <conditionalFormatting sqref="M381">
    <cfRule type="cellIs" dxfId="1257" priority="2756" operator="equal">
      <formula>"Moderado"</formula>
    </cfRule>
  </conditionalFormatting>
  <conditionalFormatting sqref="M381">
    <cfRule type="cellIs" dxfId="1256" priority="2757" operator="equal">
      <formula>"Menor"</formula>
    </cfRule>
  </conditionalFormatting>
  <conditionalFormatting sqref="M381">
    <cfRule type="cellIs" dxfId="1255" priority="2758" operator="equal">
      <formula>"Leve"</formula>
    </cfRule>
  </conditionalFormatting>
  <conditionalFormatting sqref="O390">
    <cfRule type="cellIs" dxfId="1254" priority="2759" operator="equal">
      <formula>"Extremo"</formula>
    </cfRule>
  </conditionalFormatting>
  <conditionalFormatting sqref="O390">
    <cfRule type="cellIs" dxfId="1253" priority="2760" operator="equal">
      <formula>"Alto"</formula>
    </cfRule>
  </conditionalFormatting>
  <conditionalFormatting sqref="O390">
    <cfRule type="cellIs" dxfId="1252" priority="2761" operator="equal">
      <formula>"Moderado"</formula>
    </cfRule>
  </conditionalFormatting>
  <conditionalFormatting sqref="O390">
    <cfRule type="cellIs" dxfId="1251" priority="2762" operator="equal">
      <formula>"Bajo"</formula>
    </cfRule>
  </conditionalFormatting>
  <conditionalFormatting sqref="L390:L395">
    <cfRule type="containsText" dxfId="1250" priority="2763" operator="containsText" text="❌">
      <formula>NOT(ISERROR(SEARCH(("❌"),(L390))))</formula>
    </cfRule>
  </conditionalFormatting>
  <conditionalFormatting sqref="Z390">
    <cfRule type="cellIs" dxfId="1249" priority="2764" operator="equal">
      <formula>"Muy Alta"</formula>
    </cfRule>
  </conditionalFormatting>
  <conditionalFormatting sqref="Z390">
    <cfRule type="cellIs" dxfId="1248" priority="2765" operator="equal">
      <formula>"Alta"</formula>
    </cfRule>
  </conditionalFormatting>
  <conditionalFormatting sqref="Z390">
    <cfRule type="cellIs" dxfId="1247" priority="2766" operator="equal">
      <formula>"Media"</formula>
    </cfRule>
  </conditionalFormatting>
  <conditionalFormatting sqref="Z390">
    <cfRule type="cellIs" dxfId="1246" priority="2767" operator="equal">
      <formula>"Baja"</formula>
    </cfRule>
  </conditionalFormatting>
  <conditionalFormatting sqref="Z390">
    <cfRule type="cellIs" dxfId="1245" priority="2768" operator="equal">
      <formula>"Muy Baja"</formula>
    </cfRule>
  </conditionalFormatting>
  <conditionalFormatting sqref="AB390">
    <cfRule type="cellIs" dxfId="1244" priority="2769" operator="equal">
      <formula>"Catastrófico"</formula>
    </cfRule>
  </conditionalFormatting>
  <conditionalFormatting sqref="AB390">
    <cfRule type="cellIs" dxfId="1243" priority="2770" operator="equal">
      <formula>"Mayor"</formula>
    </cfRule>
  </conditionalFormatting>
  <conditionalFormatting sqref="AB390">
    <cfRule type="cellIs" dxfId="1242" priority="2771" operator="equal">
      <formula>"Moderado"</formula>
    </cfRule>
  </conditionalFormatting>
  <conditionalFormatting sqref="AB390">
    <cfRule type="cellIs" dxfId="1241" priority="2772" operator="equal">
      <formula>"Menor"</formula>
    </cfRule>
  </conditionalFormatting>
  <conditionalFormatting sqref="AB390">
    <cfRule type="cellIs" dxfId="1240" priority="2773" operator="equal">
      <formula>"Leve"</formula>
    </cfRule>
  </conditionalFormatting>
  <conditionalFormatting sqref="AD390">
    <cfRule type="cellIs" dxfId="1239" priority="2774" operator="equal">
      <formula>"Extremo"</formula>
    </cfRule>
  </conditionalFormatting>
  <conditionalFormatting sqref="AD390">
    <cfRule type="cellIs" dxfId="1238" priority="2775" operator="equal">
      <formula>"Alto"</formula>
    </cfRule>
  </conditionalFormatting>
  <conditionalFormatting sqref="AD390">
    <cfRule type="cellIs" dxfId="1237" priority="2776" operator="equal">
      <formula>"Moderado"</formula>
    </cfRule>
  </conditionalFormatting>
  <conditionalFormatting sqref="AD390">
    <cfRule type="cellIs" dxfId="1236" priority="2777" operator="equal">
      <formula>"Bajo"</formula>
    </cfRule>
  </conditionalFormatting>
  <conditionalFormatting sqref="Z391:Z394">
    <cfRule type="cellIs" dxfId="1235" priority="2778" operator="equal">
      <formula>"Muy Alta"</formula>
    </cfRule>
  </conditionalFormatting>
  <conditionalFormatting sqref="Z391:Z394">
    <cfRule type="cellIs" dxfId="1234" priority="2779" operator="equal">
      <formula>"Alta"</formula>
    </cfRule>
  </conditionalFormatting>
  <conditionalFormatting sqref="Z391:Z394">
    <cfRule type="cellIs" dxfId="1233" priority="2780" operator="equal">
      <formula>"Media"</formula>
    </cfRule>
  </conditionalFormatting>
  <conditionalFormatting sqref="Z391:Z394">
    <cfRule type="cellIs" dxfId="1232" priority="2781" operator="equal">
      <formula>"Baja"</formula>
    </cfRule>
  </conditionalFormatting>
  <conditionalFormatting sqref="Z391:Z394">
    <cfRule type="cellIs" dxfId="1231" priority="2782" operator="equal">
      <formula>"Muy Baja"</formula>
    </cfRule>
  </conditionalFormatting>
  <conditionalFormatting sqref="AB391:AB394">
    <cfRule type="cellIs" dxfId="1230" priority="2783" operator="equal">
      <formula>"Catastrófico"</formula>
    </cfRule>
  </conditionalFormatting>
  <conditionalFormatting sqref="AB391:AB394">
    <cfRule type="cellIs" dxfId="1229" priority="2784" operator="equal">
      <formula>"Mayor"</formula>
    </cfRule>
  </conditionalFormatting>
  <conditionalFormatting sqref="AB391:AB394">
    <cfRule type="cellIs" dxfId="1228" priority="2785" operator="equal">
      <formula>"Moderado"</formula>
    </cfRule>
  </conditionalFormatting>
  <conditionalFormatting sqref="AB391:AB394">
    <cfRule type="cellIs" dxfId="1227" priority="2786" operator="equal">
      <formula>"Menor"</formula>
    </cfRule>
  </conditionalFormatting>
  <conditionalFormatting sqref="AB391:AB394">
    <cfRule type="cellIs" dxfId="1226" priority="2787" operator="equal">
      <formula>"Leve"</formula>
    </cfRule>
  </conditionalFormatting>
  <conditionalFormatting sqref="AD391:AD394">
    <cfRule type="cellIs" dxfId="1225" priority="2788" operator="equal">
      <formula>"Extremo"</formula>
    </cfRule>
  </conditionalFormatting>
  <conditionalFormatting sqref="AD391:AD394">
    <cfRule type="cellIs" dxfId="1224" priority="2789" operator="equal">
      <formula>"Alto"</formula>
    </cfRule>
  </conditionalFormatting>
  <conditionalFormatting sqref="AD391:AD394">
    <cfRule type="cellIs" dxfId="1223" priority="2790" operator="equal">
      <formula>"Moderado"</formula>
    </cfRule>
  </conditionalFormatting>
  <conditionalFormatting sqref="AD391:AD394">
    <cfRule type="cellIs" dxfId="1222" priority="2791" operator="equal">
      <formula>"Bajo"</formula>
    </cfRule>
  </conditionalFormatting>
  <conditionalFormatting sqref="Z395">
    <cfRule type="cellIs" dxfId="1221" priority="2792" operator="equal">
      <formula>"Muy Alta"</formula>
    </cfRule>
  </conditionalFormatting>
  <conditionalFormatting sqref="Z395">
    <cfRule type="cellIs" dxfId="1220" priority="2793" operator="equal">
      <formula>"Alta"</formula>
    </cfRule>
  </conditionalFormatting>
  <conditionalFormatting sqref="Z395">
    <cfRule type="cellIs" dxfId="1219" priority="2794" operator="equal">
      <formula>"Media"</formula>
    </cfRule>
  </conditionalFormatting>
  <conditionalFormatting sqref="Z395">
    <cfRule type="cellIs" dxfId="1218" priority="2795" operator="equal">
      <formula>"Baja"</formula>
    </cfRule>
  </conditionalFormatting>
  <conditionalFormatting sqref="Z395">
    <cfRule type="cellIs" dxfId="1217" priority="2796" operator="equal">
      <formula>"Muy Baja"</formula>
    </cfRule>
  </conditionalFormatting>
  <conditionalFormatting sqref="AB395">
    <cfRule type="cellIs" dxfId="1216" priority="2797" operator="equal">
      <formula>"Catastrófico"</formula>
    </cfRule>
  </conditionalFormatting>
  <conditionalFormatting sqref="AB395">
    <cfRule type="cellIs" dxfId="1215" priority="2798" operator="equal">
      <formula>"Mayor"</formula>
    </cfRule>
  </conditionalFormatting>
  <conditionalFormatting sqref="AB395">
    <cfRule type="cellIs" dxfId="1214" priority="2799" operator="equal">
      <formula>"Moderado"</formula>
    </cfRule>
  </conditionalFormatting>
  <conditionalFormatting sqref="AB395">
    <cfRule type="cellIs" dxfId="1213" priority="2800" operator="equal">
      <formula>"Menor"</formula>
    </cfRule>
  </conditionalFormatting>
  <conditionalFormatting sqref="AB395">
    <cfRule type="cellIs" dxfId="1212" priority="2801" operator="equal">
      <formula>"Leve"</formula>
    </cfRule>
  </conditionalFormatting>
  <conditionalFormatting sqref="AD395">
    <cfRule type="cellIs" dxfId="1211" priority="2802" operator="equal">
      <formula>"Extremo"</formula>
    </cfRule>
  </conditionalFormatting>
  <conditionalFormatting sqref="AD395">
    <cfRule type="cellIs" dxfId="1210" priority="2803" operator="equal">
      <formula>"Alto"</formula>
    </cfRule>
  </conditionalFormatting>
  <conditionalFormatting sqref="AD395">
    <cfRule type="cellIs" dxfId="1209" priority="2804" operator="equal">
      <formula>"Moderado"</formula>
    </cfRule>
  </conditionalFormatting>
  <conditionalFormatting sqref="AD395">
    <cfRule type="cellIs" dxfId="1208" priority="2805" operator="equal">
      <formula>"Bajo"</formula>
    </cfRule>
  </conditionalFormatting>
  <conditionalFormatting sqref="I390">
    <cfRule type="cellIs" dxfId="1207" priority="2806" operator="equal">
      <formula>"Muy Alta"</formula>
    </cfRule>
  </conditionalFormatting>
  <conditionalFormatting sqref="I390">
    <cfRule type="cellIs" dxfId="1206" priority="2807" operator="equal">
      <formula>"Alta"</formula>
    </cfRule>
  </conditionalFormatting>
  <conditionalFormatting sqref="I390">
    <cfRule type="cellIs" dxfId="1205" priority="2808" operator="equal">
      <formula>"Media"</formula>
    </cfRule>
  </conditionalFormatting>
  <conditionalFormatting sqref="I390">
    <cfRule type="cellIs" dxfId="1204" priority="2809" operator="equal">
      <formula>"Baja"</formula>
    </cfRule>
  </conditionalFormatting>
  <conditionalFormatting sqref="I390">
    <cfRule type="cellIs" dxfId="1203" priority="2810" operator="equal">
      <formula>"Muy Baja"</formula>
    </cfRule>
  </conditionalFormatting>
  <conditionalFormatting sqref="M390">
    <cfRule type="cellIs" dxfId="1202" priority="2811" operator="equal">
      <formula>"Catastrófico"</formula>
    </cfRule>
  </conditionalFormatting>
  <conditionalFormatting sqref="M390">
    <cfRule type="cellIs" dxfId="1201" priority="2812" operator="equal">
      <formula>"Mayor"</formula>
    </cfRule>
  </conditionalFormatting>
  <conditionalFormatting sqref="M390">
    <cfRule type="cellIs" dxfId="1200" priority="2813" operator="equal">
      <formula>"Moderado"</formula>
    </cfRule>
  </conditionalFormatting>
  <conditionalFormatting sqref="M390">
    <cfRule type="cellIs" dxfId="1199" priority="2814" operator="equal">
      <formula>"Menor"</formula>
    </cfRule>
  </conditionalFormatting>
  <conditionalFormatting sqref="M390">
    <cfRule type="cellIs" dxfId="1198" priority="2815" operator="equal">
      <formula>"Leve"</formula>
    </cfRule>
  </conditionalFormatting>
  <conditionalFormatting sqref="O213">
    <cfRule type="cellIs" dxfId="1197" priority="2816" operator="equal">
      <formula>"Extremo"</formula>
    </cfRule>
  </conditionalFormatting>
  <conditionalFormatting sqref="O213">
    <cfRule type="cellIs" dxfId="1196" priority="2817" operator="equal">
      <formula>"Alto"</formula>
    </cfRule>
  </conditionalFormatting>
  <conditionalFormatting sqref="O213">
    <cfRule type="cellIs" dxfId="1195" priority="2818" operator="equal">
      <formula>"Moderado"</formula>
    </cfRule>
  </conditionalFormatting>
  <conditionalFormatting sqref="O213">
    <cfRule type="cellIs" dxfId="1194" priority="2819" operator="equal">
      <formula>"Bajo"</formula>
    </cfRule>
  </conditionalFormatting>
  <conditionalFormatting sqref="L213:L218">
    <cfRule type="containsText" dxfId="1193" priority="2820" operator="containsText" text="❌">
      <formula>NOT(ISERROR(SEARCH(("❌"),(L213))))</formula>
    </cfRule>
  </conditionalFormatting>
  <conditionalFormatting sqref="Z213">
    <cfRule type="cellIs" dxfId="1192" priority="2821" operator="equal">
      <formula>"Muy Alta"</formula>
    </cfRule>
  </conditionalFormatting>
  <conditionalFormatting sqref="Z213">
    <cfRule type="cellIs" dxfId="1191" priority="2822" operator="equal">
      <formula>"Alta"</formula>
    </cfRule>
  </conditionalFormatting>
  <conditionalFormatting sqref="Z213">
    <cfRule type="cellIs" dxfId="1190" priority="2823" operator="equal">
      <formula>"Media"</formula>
    </cfRule>
  </conditionalFormatting>
  <conditionalFormatting sqref="Z213">
    <cfRule type="cellIs" dxfId="1189" priority="2824" operator="equal">
      <formula>"Baja"</formula>
    </cfRule>
  </conditionalFormatting>
  <conditionalFormatting sqref="Z213">
    <cfRule type="cellIs" dxfId="1188" priority="2825" operator="equal">
      <formula>"Muy Baja"</formula>
    </cfRule>
  </conditionalFormatting>
  <conditionalFormatting sqref="AB213">
    <cfRule type="cellIs" dxfId="1187" priority="2826" operator="equal">
      <formula>"Catastrófico"</formula>
    </cfRule>
  </conditionalFormatting>
  <conditionalFormatting sqref="AB213">
    <cfRule type="cellIs" dxfId="1186" priority="2827" operator="equal">
      <formula>"Mayor"</formula>
    </cfRule>
  </conditionalFormatting>
  <conditionalFormatting sqref="AB213">
    <cfRule type="cellIs" dxfId="1185" priority="2828" operator="equal">
      <formula>"Moderado"</formula>
    </cfRule>
  </conditionalFormatting>
  <conditionalFormatting sqref="AB213">
    <cfRule type="cellIs" dxfId="1184" priority="2829" operator="equal">
      <formula>"Menor"</formula>
    </cfRule>
  </conditionalFormatting>
  <conditionalFormatting sqref="AB213">
    <cfRule type="cellIs" dxfId="1183" priority="2830" operator="equal">
      <formula>"Leve"</formula>
    </cfRule>
  </conditionalFormatting>
  <conditionalFormatting sqref="AD213">
    <cfRule type="cellIs" dxfId="1182" priority="2831" operator="equal">
      <formula>"Extremo"</formula>
    </cfRule>
  </conditionalFormatting>
  <conditionalFormatting sqref="AD213">
    <cfRule type="cellIs" dxfId="1181" priority="2832" operator="equal">
      <formula>"Alto"</formula>
    </cfRule>
  </conditionalFormatting>
  <conditionalFormatting sqref="AD213">
    <cfRule type="cellIs" dxfId="1180" priority="2833" operator="equal">
      <formula>"Moderado"</formula>
    </cfRule>
  </conditionalFormatting>
  <conditionalFormatting sqref="AD213">
    <cfRule type="cellIs" dxfId="1179" priority="2834" operator="equal">
      <formula>"Bajo"</formula>
    </cfRule>
  </conditionalFormatting>
  <conditionalFormatting sqref="Z214:Z217">
    <cfRule type="cellIs" dxfId="1178" priority="2835" operator="equal">
      <formula>"Muy Alta"</formula>
    </cfRule>
  </conditionalFormatting>
  <conditionalFormatting sqref="Z214:Z217">
    <cfRule type="cellIs" dxfId="1177" priority="2836" operator="equal">
      <formula>"Alta"</formula>
    </cfRule>
  </conditionalFormatting>
  <conditionalFormatting sqref="Z214:Z217">
    <cfRule type="cellIs" dxfId="1176" priority="2837" operator="equal">
      <formula>"Media"</formula>
    </cfRule>
  </conditionalFormatting>
  <conditionalFormatting sqref="Z214:Z217">
    <cfRule type="cellIs" dxfId="1175" priority="2838" operator="equal">
      <formula>"Baja"</formula>
    </cfRule>
  </conditionalFormatting>
  <conditionalFormatting sqref="Z214:Z217">
    <cfRule type="cellIs" dxfId="1174" priority="2839" operator="equal">
      <formula>"Muy Baja"</formula>
    </cfRule>
  </conditionalFormatting>
  <conditionalFormatting sqref="AB214:AB217">
    <cfRule type="cellIs" dxfId="1173" priority="2840" operator="equal">
      <formula>"Catastrófico"</formula>
    </cfRule>
  </conditionalFormatting>
  <conditionalFormatting sqref="AB214:AB217">
    <cfRule type="cellIs" dxfId="1172" priority="2841" operator="equal">
      <formula>"Mayor"</formula>
    </cfRule>
  </conditionalFormatting>
  <conditionalFormatting sqref="AB214:AB217">
    <cfRule type="cellIs" dxfId="1171" priority="2842" operator="equal">
      <formula>"Moderado"</formula>
    </cfRule>
  </conditionalFormatting>
  <conditionalFormatting sqref="AB214:AB217">
    <cfRule type="cellIs" dxfId="1170" priority="2843" operator="equal">
      <formula>"Menor"</formula>
    </cfRule>
  </conditionalFormatting>
  <conditionalFormatting sqref="AB214:AB217">
    <cfRule type="cellIs" dxfId="1169" priority="2844" operator="equal">
      <formula>"Leve"</formula>
    </cfRule>
  </conditionalFormatting>
  <conditionalFormatting sqref="AD214:AD217">
    <cfRule type="cellIs" dxfId="1168" priority="2845" operator="equal">
      <formula>"Extremo"</formula>
    </cfRule>
  </conditionalFormatting>
  <conditionalFormatting sqref="AD214:AD217">
    <cfRule type="cellIs" dxfId="1167" priority="2846" operator="equal">
      <formula>"Alto"</formula>
    </cfRule>
  </conditionalFormatting>
  <conditionalFormatting sqref="AD214:AD217">
    <cfRule type="cellIs" dxfId="1166" priority="2847" operator="equal">
      <formula>"Moderado"</formula>
    </cfRule>
  </conditionalFormatting>
  <conditionalFormatting sqref="AD214:AD217">
    <cfRule type="cellIs" dxfId="1165" priority="2848" operator="equal">
      <formula>"Bajo"</formula>
    </cfRule>
  </conditionalFormatting>
  <conditionalFormatting sqref="Z218">
    <cfRule type="cellIs" dxfId="1164" priority="2849" operator="equal">
      <formula>"Muy Alta"</formula>
    </cfRule>
  </conditionalFormatting>
  <conditionalFormatting sqref="Z218">
    <cfRule type="cellIs" dxfId="1163" priority="2850" operator="equal">
      <formula>"Alta"</formula>
    </cfRule>
  </conditionalFormatting>
  <conditionalFormatting sqref="Z218">
    <cfRule type="cellIs" dxfId="1162" priority="2851" operator="equal">
      <formula>"Media"</formula>
    </cfRule>
  </conditionalFormatting>
  <conditionalFormatting sqref="Z218">
    <cfRule type="cellIs" dxfId="1161" priority="2852" operator="equal">
      <formula>"Baja"</formula>
    </cfRule>
  </conditionalFormatting>
  <conditionalFormatting sqref="Z218">
    <cfRule type="cellIs" dxfId="1160" priority="2853" operator="equal">
      <formula>"Muy Baja"</formula>
    </cfRule>
  </conditionalFormatting>
  <conditionalFormatting sqref="AB218">
    <cfRule type="cellIs" dxfId="1159" priority="2854" operator="equal">
      <formula>"Catastrófico"</formula>
    </cfRule>
  </conditionalFormatting>
  <conditionalFormatting sqref="AB218">
    <cfRule type="cellIs" dxfId="1158" priority="2855" operator="equal">
      <formula>"Mayor"</formula>
    </cfRule>
  </conditionalFormatting>
  <conditionalFormatting sqref="AB218">
    <cfRule type="cellIs" dxfId="1157" priority="2856" operator="equal">
      <formula>"Moderado"</formula>
    </cfRule>
  </conditionalFormatting>
  <conditionalFormatting sqref="AB218">
    <cfRule type="cellIs" dxfId="1156" priority="2857" operator="equal">
      <formula>"Menor"</formula>
    </cfRule>
  </conditionalFormatting>
  <conditionalFormatting sqref="AB218">
    <cfRule type="cellIs" dxfId="1155" priority="2858" operator="equal">
      <formula>"Leve"</formula>
    </cfRule>
  </conditionalFormatting>
  <conditionalFormatting sqref="AD218">
    <cfRule type="cellIs" dxfId="1154" priority="2859" operator="equal">
      <formula>"Extremo"</formula>
    </cfRule>
  </conditionalFormatting>
  <conditionalFormatting sqref="AD218">
    <cfRule type="cellIs" dxfId="1153" priority="2860" operator="equal">
      <formula>"Alto"</formula>
    </cfRule>
  </conditionalFormatting>
  <conditionalFormatting sqref="AD218">
    <cfRule type="cellIs" dxfId="1152" priority="2861" operator="equal">
      <formula>"Moderado"</formula>
    </cfRule>
  </conditionalFormatting>
  <conditionalFormatting sqref="AD218">
    <cfRule type="cellIs" dxfId="1151" priority="2862" operator="equal">
      <formula>"Bajo"</formula>
    </cfRule>
  </conditionalFormatting>
  <conditionalFormatting sqref="I213">
    <cfRule type="cellIs" dxfId="1150" priority="2863" operator="equal">
      <formula>"Muy Alta"</formula>
    </cfRule>
  </conditionalFormatting>
  <conditionalFormatting sqref="I213">
    <cfRule type="cellIs" dxfId="1149" priority="2864" operator="equal">
      <formula>"Alta"</formula>
    </cfRule>
  </conditionalFormatting>
  <conditionalFormatting sqref="I213">
    <cfRule type="cellIs" dxfId="1148" priority="2865" operator="equal">
      <formula>"Media"</formula>
    </cfRule>
  </conditionalFormatting>
  <conditionalFormatting sqref="I213">
    <cfRule type="cellIs" dxfId="1147" priority="2866" operator="equal">
      <formula>"Baja"</formula>
    </cfRule>
  </conditionalFormatting>
  <conditionalFormatting sqref="I213">
    <cfRule type="cellIs" dxfId="1146" priority="2867" operator="equal">
      <formula>"Muy Baja"</formula>
    </cfRule>
  </conditionalFormatting>
  <conditionalFormatting sqref="M213">
    <cfRule type="cellIs" dxfId="1145" priority="2868" operator="equal">
      <formula>"Catastrófico"</formula>
    </cfRule>
  </conditionalFormatting>
  <conditionalFormatting sqref="M213">
    <cfRule type="cellIs" dxfId="1144" priority="2869" operator="equal">
      <formula>"Mayor"</formula>
    </cfRule>
  </conditionalFormatting>
  <conditionalFormatting sqref="M213">
    <cfRule type="cellIs" dxfId="1143" priority="2870" operator="equal">
      <formula>"Moderado"</formula>
    </cfRule>
  </conditionalFormatting>
  <conditionalFormatting sqref="M213">
    <cfRule type="cellIs" dxfId="1142" priority="2871" operator="equal">
      <formula>"Menor"</formula>
    </cfRule>
  </conditionalFormatting>
  <conditionalFormatting sqref="M213">
    <cfRule type="cellIs" dxfId="1141" priority="2872" operator="equal">
      <formula>"Leve"</formula>
    </cfRule>
  </conditionalFormatting>
  <conditionalFormatting sqref="O219">
    <cfRule type="cellIs" dxfId="1140" priority="2873" operator="equal">
      <formula>"Extremo"</formula>
    </cfRule>
  </conditionalFormatting>
  <conditionalFormatting sqref="O219">
    <cfRule type="cellIs" dxfId="1139" priority="2874" operator="equal">
      <formula>"Alto"</formula>
    </cfRule>
  </conditionalFormatting>
  <conditionalFormatting sqref="O219">
    <cfRule type="cellIs" dxfId="1138" priority="2875" operator="equal">
      <formula>"Moderado"</formula>
    </cfRule>
  </conditionalFormatting>
  <conditionalFormatting sqref="O219">
    <cfRule type="cellIs" dxfId="1137" priority="2876" operator="equal">
      <formula>"Bajo"</formula>
    </cfRule>
  </conditionalFormatting>
  <conditionalFormatting sqref="L219:L224">
    <cfRule type="containsText" dxfId="1136" priority="2877" operator="containsText" text="❌">
      <formula>NOT(ISERROR(SEARCH(("❌"),(L219))))</formula>
    </cfRule>
  </conditionalFormatting>
  <conditionalFormatting sqref="Z219">
    <cfRule type="cellIs" dxfId="1135" priority="2878" operator="equal">
      <formula>"Muy Alta"</formula>
    </cfRule>
  </conditionalFormatting>
  <conditionalFormatting sqref="Z219">
    <cfRule type="cellIs" dxfId="1134" priority="2879" operator="equal">
      <formula>"Alta"</formula>
    </cfRule>
  </conditionalFormatting>
  <conditionalFormatting sqref="Z219">
    <cfRule type="cellIs" dxfId="1133" priority="2880" operator="equal">
      <formula>"Media"</formula>
    </cfRule>
  </conditionalFormatting>
  <conditionalFormatting sqref="Z219">
    <cfRule type="cellIs" dxfId="1132" priority="2881" operator="equal">
      <formula>"Baja"</formula>
    </cfRule>
  </conditionalFormatting>
  <conditionalFormatting sqref="Z219">
    <cfRule type="cellIs" dxfId="1131" priority="2882" operator="equal">
      <formula>"Muy Baja"</formula>
    </cfRule>
  </conditionalFormatting>
  <conditionalFormatting sqref="AB219">
    <cfRule type="cellIs" dxfId="1130" priority="2883" operator="equal">
      <formula>"Catastrófico"</formula>
    </cfRule>
  </conditionalFormatting>
  <conditionalFormatting sqref="AB219">
    <cfRule type="cellIs" dxfId="1129" priority="2884" operator="equal">
      <formula>"Mayor"</formula>
    </cfRule>
  </conditionalFormatting>
  <conditionalFormatting sqref="AB219">
    <cfRule type="cellIs" dxfId="1128" priority="2885" operator="equal">
      <formula>"Moderado"</formula>
    </cfRule>
  </conditionalFormatting>
  <conditionalFormatting sqref="AB219">
    <cfRule type="cellIs" dxfId="1127" priority="2886" operator="equal">
      <formula>"Menor"</formula>
    </cfRule>
  </conditionalFormatting>
  <conditionalFormatting sqref="AB219">
    <cfRule type="cellIs" dxfId="1126" priority="2887" operator="equal">
      <formula>"Leve"</formula>
    </cfRule>
  </conditionalFormatting>
  <conditionalFormatting sqref="AD219">
    <cfRule type="cellIs" dxfId="1125" priority="2888" operator="equal">
      <formula>"Extremo"</formula>
    </cfRule>
  </conditionalFormatting>
  <conditionalFormatting sqref="AD219">
    <cfRule type="cellIs" dxfId="1124" priority="2889" operator="equal">
      <formula>"Alto"</formula>
    </cfRule>
  </conditionalFormatting>
  <conditionalFormatting sqref="AD219">
    <cfRule type="cellIs" dxfId="1123" priority="2890" operator="equal">
      <formula>"Moderado"</formula>
    </cfRule>
  </conditionalFormatting>
  <conditionalFormatting sqref="AD219">
    <cfRule type="cellIs" dxfId="1122" priority="2891" operator="equal">
      <formula>"Bajo"</formula>
    </cfRule>
  </conditionalFormatting>
  <conditionalFormatting sqref="Z220:Z223">
    <cfRule type="cellIs" dxfId="1121" priority="2892" operator="equal">
      <formula>"Muy Alta"</formula>
    </cfRule>
  </conditionalFormatting>
  <conditionalFormatting sqref="Z220:Z223">
    <cfRule type="cellIs" dxfId="1120" priority="2893" operator="equal">
      <formula>"Alta"</formula>
    </cfRule>
  </conditionalFormatting>
  <conditionalFormatting sqref="Z220:Z223">
    <cfRule type="cellIs" dxfId="1119" priority="2894" operator="equal">
      <formula>"Media"</formula>
    </cfRule>
  </conditionalFormatting>
  <conditionalFormatting sqref="Z220:Z223">
    <cfRule type="cellIs" dxfId="1118" priority="2895" operator="equal">
      <formula>"Baja"</formula>
    </cfRule>
  </conditionalFormatting>
  <conditionalFormatting sqref="Z220:Z223">
    <cfRule type="cellIs" dxfId="1117" priority="2896" operator="equal">
      <formula>"Muy Baja"</formula>
    </cfRule>
  </conditionalFormatting>
  <conditionalFormatting sqref="AB220:AB223">
    <cfRule type="cellIs" dxfId="1116" priority="2897" operator="equal">
      <formula>"Catastrófico"</formula>
    </cfRule>
  </conditionalFormatting>
  <conditionalFormatting sqref="AB220:AB223">
    <cfRule type="cellIs" dxfId="1115" priority="2898" operator="equal">
      <formula>"Mayor"</formula>
    </cfRule>
  </conditionalFormatting>
  <conditionalFormatting sqref="AB220:AB223">
    <cfRule type="cellIs" dxfId="1114" priority="2899" operator="equal">
      <formula>"Moderado"</formula>
    </cfRule>
  </conditionalFormatting>
  <conditionalFormatting sqref="AB220:AB223">
    <cfRule type="cellIs" dxfId="1113" priority="2900" operator="equal">
      <formula>"Menor"</formula>
    </cfRule>
  </conditionalFormatting>
  <conditionalFormatting sqref="AB220:AB223">
    <cfRule type="cellIs" dxfId="1112" priority="2901" operator="equal">
      <formula>"Leve"</formula>
    </cfRule>
  </conditionalFormatting>
  <conditionalFormatting sqref="AD220:AD223">
    <cfRule type="cellIs" dxfId="1111" priority="2902" operator="equal">
      <formula>"Extremo"</formula>
    </cfRule>
  </conditionalFormatting>
  <conditionalFormatting sqref="AD220:AD223">
    <cfRule type="cellIs" dxfId="1110" priority="2903" operator="equal">
      <formula>"Alto"</formula>
    </cfRule>
  </conditionalFormatting>
  <conditionalFormatting sqref="AD220:AD223">
    <cfRule type="cellIs" dxfId="1109" priority="2904" operator="equal">
      <formula>"Moderado"</formula>
    </cfRule>
  </conditionalFormatting>
  <conditionalFormatting sqref="AD220:AD223">
    <cfRule type="cellIs" dxfId="1108" priority="2905" operator="equal">
      <formula>"Bajo"</formula>
    </cfRule>
  </conditionalFormatting>
  <conditionalFormatting sqref="Z224">
    <cfRule type="cellIs" dxfId="1107" priority="2906" operator="equal">
      <formula>"Muy Alta"</formula>
    </cfRule>
  </conditionalFormatting>
  <conditionalFormatting sqref="Z224">
    <cfRule type="cellIs" dxfId="1106" priority="2907" operator="equal">
      <formula>"Alta"</formula>
    </cfRule>
  </conditionalFormatting>
  <conditionalFormatting sqref="Z224">
    <cfRule type="cellIs" dxfId="1105" priority="2908" operator="equal">
      <formula>"Media"</formula>
    </cfRule>
  </conditionalFormatting>
  <conditionalFormatting sqref="Z224">
    <cfRule type="cellIs" dxfId="1104" priority="2909" operator="equal">
      <formula>"Baja"</formula>
    </cfRule>
  </conditionalFormatting>
  <conditionalFormatting sqref="Z224">
    <cfRule type="cellIs" dxfId="1103" priority="2910" operator="equal">
      <formula>"Muy Baja"</formula>
    </cfRule>
  </conditionalFormatting>
  <conditionalFormatting sqref="AB224">
    <cfRule type="cellIs" dxfId="1102" priority="2911" operator="equal">
      <formula>"Catastrófico"</formula>
    </cfRule>
  </conditionalFormatting>
  <conditionalFormatting sqref="AB224">
    <cfRule type="cellIs" dxfId="1101" priority="2912" operator="equal">
      <formula>"Mayor"</formula>
    </cfRule>
  </conditionalFormatting>
  <conditionalFormatting sqref="AB224">
    <cfRule type="cellIs" dxfId="1100" priority="2913" operator="equal">
      <formula>"Moderado"</formula>
    </cfRule>
  </conditionalFormatting>
  <conditionalFormatting sqref="AB224">
    <cfRule type="cellIs" dxfId="1099" priority="2914" operator="equal">
      <formula>"Menor"</formula>
    </cfRule>
  </conditionalFormatting>
  <conditionalFormatting sqref="AB224">
    <cfRule type="cellIs" dxfId="1098" priority="2915" operator="equal">
      <formula>"Leve"</formula>
    </cfRule>
  </conditionalFormatting>
  <conditionalFormatting sqref="AD224">
    <cfRule type="cellIs" dxfId="1097" priority="2916" operator="equal">
      <formula>"Extremo"</formula>
    </cfRule>
  </conditionalFormatting>
  <conditionalFormatting sqref="AD224">
    <cfRule type="cellIs" dxfId="1096" priority="2917" operator="equal">
      <formula>"Alto"</formula>
    </cfRule>
  </conditionalFormatting>
  <conditionalFormatting sqref="AD224">
    <cfRule type="cellIs" dxfId="1095" priority="2918" operator="equal">
      <formula>"Moderado"</formula>
    </cfRule>
  </conditionalFormatting>
  <conditionalFormatting sqref="AD224">
    <cfRule type="cellIs" dxfId="1094" priority="2919" operator="equal">
      <formula>"Bajo"</formula>
    </cfRule>
  </conditionalFormatting>
  <conditionalFormatting sqref="I219">
    <cfRule type="cellIs" dxfId="1093" priority="2920" operator="equal">
      <formula>"Muy Alta"</formula>
    </cfRule>
  </conditionalFormatting>
  <conditionalFormatting sqref="I219">
    <cfRule type="cellIs" dxfId="1092" priority="2921" operator="equal">
      <formula>"Alta"</formula>
    </cfRule>
  </conditionalFormatting>
  <conditionalFormatting sqref="I219">
    <cfRule type="cellIs" dxfId="1091" priority="2922" operator="equal">
      <formula>"Media"</formula>
    </cfRule>
  </conditionalFormatting>
  <conditionalFormatting sqref="I219">
    <cfRule type="cellIs" dxfId="1090" priority="2923" operator="equal">
      <formula>"Baja"</formula>
    </cfRule>
  </conditionalFormatting>
  <conditionalFormatting sqref="I219">
    <cfRule type="cellIs" dxfId="1089" priority="2924" operator="equal">
      <formula>"Muy Baja"</formula>
    </cfRule>
  </conditionalFormatting>
  <conditionalFormatting sqref="M219">
    <cfRule type="cellIs" dxfId="1088" priority="2925" operator="equal">
      <formula>"Catastrófico"</formula>
    </cfRule>
  </conditionalFormatting>
  <conditionalFormatting sqref="M219">
    <cfRule type="cellIs" dxfId="1087" priority="2926" operator="equal">
      <formula>"Mayor"</formula>
    </cfRule>
  </conditionalFormatting>
  <conditionalFormatting sqref="M219">
    <cfRule type="cellIs" dxfId="1086" priority="2927" operator="equal">
      <formula>"Moderado"</formula>
    </cfRule>
  </conditionalFormatting>
  <conditionalFormatting sqref="M219">
    <cfRule type="cellIs" dxfId="1085" priority="2928" operator="equal">
      <formula>"Menor"</formula>
    </cfRule>
  </conditionalFormatting>
  <conditionalFormatting sqref="M219">
    <cfRule type="cellIs" dxfId="1084" priority="2929" operator="equal">
      <formula>"Leve"</formula>
    </cfRule>
  </conditionalFormatting>
  <conditionalFormatting sqref="O225">
    <cfRule type="cellIs" dxfId="1083" priority="2930" operator="equal">
      <formula>"Extremo"</formula>
    </cfRule>
  </conditionalFormatting>
  <conditionalFormatting sqref="O225">
    <cfRule type="cellIs" dxfId="1082" priority="2931" operator="equal">
      <formula>"Alto"</formula>
    </cfRule>
  </conditionalFormatting>
  <conditionalFormatting sqref="O225">
    <cfRule type="cellIs" dxfId="1081" priority="2932" operator="equal">
      <formula>"Moderado"</formula>
    </cfRule>
  </conditionalFormatting>
  <conditionalFormatting sqref="O225">
    <cfRule type="cellIs" dxfId="1080" priority="2933" operator="equal">
      <formula>"Bajo"</formula>
    </cfRule>
  </conditionalFormatting>
  <conditionalFormatting sqref="L225:L230">
    <cfRule type="containsText" dxfId="1079" priority="2934" operator="containsText" text="❌">
      <formula>NOT(ISERROR(SEARCH(("❌"),(L225))))</formula>
    </cfRule>
  </conditionalFormatting>
  <conditionalFormatting sqref="Z225">
    <cfRule type="cellIs" dxfId="1078" priority="2935" operator="equal">
      <formula>"Muy Alta"</formula>
    </cfRule>
  </conditionalFormatting>
  <conditionalFormatting sqref="Z225">
    <cfRule type="cellIs" dxfId="1077" priority="2936" operator="equal">
      <formula>"Alta"</formula>
    </cfRule>
  </conditionalFormatting>
  <conditionalFormatting sqref="Z225">
    <cfRule type="cellIs" dxfId="1076" priority="2937" operator="equal">
      <formula>"Media"</formula>
    </cfRule>
  </conditionalFormatting>
  <conditionalFormatting sqref="Z225">
    <cfRule type="cellIs" dxfId="1075" priority="2938" operator="equal">
      <formula>"Baja"</formula>
    </cfRule>
  </conditionalFormatting>
  <conditionalFormatting sqref="Z225">
    <cfRule type="cellIs" dxfId="1074" priority="2939" operator="equal">
      <formula>"Muy Baja"</formula>
    </cfRule>
  </conditionalFormatting>
  <conditionalFormatting sqref="AB225">
    <cfRule type="cellIs" dxfId="1073" priority="2940" operator="equal">
      <formula>"Catastrófico"</formula>
    </cfRule>
  </conditionalFormatting>
  <conditionalFormatting sqref="AB225">
    <cfRule type="cellIs" dxfId="1072" priority="2941" operator="equal">
      <formula>"Mayor"</formula>
    </cfRule>
  </conditionalFormatting>
  <conditionalFormatting sqref="AB225">
    <cfRule type="cellIs" dxfId="1071" priority="2942" operator="equal">
      <formula>"Moderado"</formula>
    </cfRule>
  </conditionalFormatting>
  <conditionalFormatting sqref="AB225">
    <cfRule type="cellIs" dxfId="1070" priority="2943" operator="equal">
      <formula>"Menor"</formula>
    </cfRule>
  </conditionalFormatting>
  <conditionalFormatting sqref="AB225">
    <cfRule type="cellIs" dxfId="1069" priority="2944" operator="equal">
      <formula>"Leve"</formula>
    </cfRule>
  </conditionalFormatting>
  <conditionalFormatting sqref="AD225">
    <cfRule type="cellIs" dxfId="1068" priority="2945" operator="equal">
      <formula>"Extremo"</formula>
    </cfRule>
  </conditionalFormatting>
  <conditionalFormatting sqref="AD225">
    <cfRule type="cellIs" dxfId="1067" priority="2946" operator="equal">
      <formula>"Alto"</formula>
    </cfRule>
  </conditionalFormatting>
  <conditionalFormatting sqref="AD225">
    <cfRule type="cellIs" dxfId="1066" priority="2947" operator="equal">
      <formula>"Moderado"</formula>
    </cfRule>
  </conditionalFormatting>
  <conditionalFormatting sqref="AD225">
    <cfRule type="cellIs" dxfId="1065" priority="2948" operator="equal">
      <formula>"Bajo"</formula>
    </cfRule>
  </conditionalFormatting>
  <conditionalFormatting sqref="Z226:Z229">
    <cfRule type="cellIs" dxfId="1064" priority="2949" operator="equal">
      <formula>"Muy Alta"</formula>
    </cfRule>
  </conditionalFormatting>
  <conditionalFormatting sqref="Z226:Z229">
    <cfRule type="cellIs" dxfId="1063" priority="2950" operator="equal">
      <formula>"Alta"</formula>
    </cfRule>
  </conditionalFormatting>
  <conditionalFormatting sqref="Z226:Z229">
    <cfRule type="cellIs" dxfId="1062" priority="2951" operator="equal">
      <formula>"Media"</formula>
    </cfRule>
  </conditionalFormatting>
  <conditionalFormatting sqref="Z226:Z229">
    <cfRule type="cellIs" dxfId="1061" priority="2952" operator="equal">
      <formula>"Baja"</formula>
    </cfRule>
  </conditionalFormatting>
  <conditionalFormatting sqref="Z226:Z229">
    <cfRule type="cellIs" dxfId="1060" priority="2953" operator="equal">
      <formula>"Muy Baja"</formula>
    </cfRule>
  </conditionalFormatting>
  <conditionalFormatting sqref="AB226:AB229">
    <cfRule type="cellIs" dxfId="1059" priority="2954" operator="equal">
      <formula>"Catastrófico"</formula>
    </cfRule>
  </conditionalFormatting>
  <conditionalFormatting sqref="AB226:AB229">
    <cfRule type="cellIs" dxfId="1058" priority="2955" operator="equal">
      <formula>"Mayor"</formula>
    </cfRule>
  </conditionalFormatting>
  <conditionalFormatting sqref="AB226:AB229">
    <cfRule type="cellIs" dxfId="1057" priority="2956" operator="equal">
      <formula>"Moderado"</formula>
    </cfRule>
  </conditionalFormatting>
  <conditionalFormatting sqref="AB226:AB229">
    <cfRule type="cellIs" dxfId="1056" priority="2957" operator="equal">
      <formula>"Menor"</formula>
    </cfRule>
  </conditionalFormatting>
  <conditionalFormatting sqref="AB226:AB229">
    <cfRule type="cellIs" dxfId="1055" priority="2958" operator="equal">
      <formula>"Leve"</formula>
    </cfRule>
  </conditionalFormatting>
  <conditionalFormatting sqref="AD226:AD229">
    <cfRule type="cellIs" dxfId="1054" priority="2959" operator="equal">
      <formula>"Extremo"</formula>
    </cfRule>
  </conditionalFormatting>
  <conditionalFormatting sqref="AD226:AD229">
    <cfRule type="cellIs" dxfId="1053" priority="2960" operator="equal">
      <formula>"Alto"</formula>
    </cfRule>
  </conditionalFormatting>
  <conditionalFormatting sqref="AD226:AD229">
    <cfRule type="cellIs" dxfId="1052" priority="2961" operator="equal">
      <formula>"Moderado"</formula>
    </cfRule>
  </conditionalFormatting>
  <conditionalFormatting sqref="AD226:AD229">
    <cfRule type="cellIs" dxfId="1051" priority="2962" operator="equal">
      <formula>"Bajo"</formula>
    </cfRule>
  </conditionalFormatting>
  <conditionalFormatting sqref="Z230">
    <cfRule type="cellIs" dxfId="1050" priority="2963" operator="equal">
      <formula>"Muy Alta"</formula>
    </cfRule>
  </conditionalFormatting>
  <conditionalFormatting sqref="Z230">
    <cfRule type="cellIs" dxfId="1049" priority="2964" operator="equal">
      <formula>"Alta"</formula>
    </cfRule>
  </conditionalFormatting>
  <conditionalFormatting sqref="Z230">
    <cfRule type="cellIs" dxfId="1048" priority="2965" operator="equal">
      <formula>"Media"</formula>
    </cfRule>
  </conditionalFormatting>
  <conditionalFormatting sqref="Z230">
    <cfRule type="cellIs" dxfId="1047" priority="2966" operator="equal">
      <formula>"Baja"</formula>
    </cfRule>
  </conditionalFormatting>
  <conditionalFormatting sqref="Z230">
    <cfRule type="cellIs" dxfId="1046" priority="2967" operator="equal">
      <formula>"Muy Baja"</formula>
    </cfRule>
  </conditionalFormatting>
  <conditionalFormatting sqref="AB230">
    <cfRule type="cellIs" dxfId="1045" priority="2968" operator="equal">
      <formula>"Catastrófico"</formula>
    </cfRule>
  </conditionalFormatting>
  <conditionalFormatting sqref="AB230">
    <cfRule type="cellIs" dxfId="1044" priority="2969" operator="equal">
      <formula>"Mayor"</formula>
    </cfRule>
  </conditionalFormatting>
  <conditionalFormatting sqref="AB230">
    <cfRule type="cellIs" dxfId="1043" priority="2970" operator="equal">
      <formula>"Moderado"</formula>
    </cfRule>
  </conditionalFormatting>
  <conditionalFormatting sqref="AB230">
    <cfRule type="cellIs" dxfId="1042" priority="2971" operator="equal">
      <formula>"Menor"</formula>
    </cfRule>
  </conditionalFormatting>
  <conditionalFormatting sqref="AB230">
    <cfRule type="cellIs" dxfId="1041" priority="2972" operator="equal">
      <formula>"Leve"</formula>
    </cfRule>
  </conditionalFormatting>
  <conditionalFormatting sqref="AD230">
    <cfRule type="cellIs" dxfId="1040" priority="2973" operator="equal">
      <formula>"Extremo"</formula>
    </cfRule>
  </conditionalFormatting>
  <conditionalFormatting sqref="AD230">
    <cfRule type="cellIs" dxfId="1039" priority="2974" operator="equal">
      <formula>"Alto"</formula>
    </cfRule>
  </conditionalFormatting>
  <conditionalFormatting sqref="AD230">
    <cfRule type="cellIs" dxfId="1038" priority="2975" operator="equal">
      <formula>"Moderado"</formula>
    </cfRule>
  </conditionalFormatting>
  <conditionalFormatting sqref="AD230">
    <cfRule type="cellIs" dxfId="1037" priority="2976" operator="equal">
      <formula>"Bajo"</formula>
    </cfRule>
  </conditionalFormatting>
  <conditionalFormatting sqref="I225">
    <cfRule type="cellIs" dxfId="1036" priority="2977" operator="equal">
      <formula>"Muy Alta"</formula>
    </cfRule>
  </conditionalFormatting>
  <conditionalFormatting sqref="I225">
    <cfRule type="cellIs" dxfId="1035" priority="2978" operator="equal">
      <formula>"Alta"</formula>
    </cfRule>
  </conditionalFormatting>
  <conditionalFormatting sqref="I225">
    <cfRule type="cellIs" dxfId="1034" priority="2979" operator="equal">
      <formula>"Media"</formula>
    </cfRule>
  </conditionalFormatting>
  <conditionalFormatting sqref="I225">
    <cfRule type="cellIs" dxfId="1033" priority="2980" operator="equal">
      <formula>"Baja"</formula>
    </cfRule>
  </conditionalFormatting>
  <conditionalFormatting sqref="I225">
    <cfRule type="cellIs" dxfId="1032" priority="2981" operator="equal">
      <formula>"Muy Baja"</formula>
    </cfRule>
  </conditionalFormatting>
  <conditionalFormatting sqref="M225">
    <cfRule type="cellIs" dxfId="1031" priority="2982" operator="equal">
      <formula>"Catastrófico"</formula>
    </cfRule>
  </conditionalFormatting>
  <conditionalFormatting sqref="M225">
    <cfRule type="cellIs" dxfId="1030" priority="2983" operator="equal">
      <formula>"Mayor"</formula>
    </cfRule>
  </conditionalFormatting>
  <conditionalFormatting sqref="M225">
    <cfRule type="cellIs" dxfId="1029" priority="2984" operator="equal">
      <formula>"Moderado"</formula>
    </cfRule>
  </conditionalFormatting>
  <conditionalFormatting sqref="M225">
    <cfRule type="cellIs" dxfId="1028" priority="2985" operator="equal">
      <formula>"Menor"</formula>
    </cfRule>
  </conditionalFormatting>
  <conditionalFormatting sqref="M225">
    <cfRule type="cellIs" dxfId="1027" priority="2986" operator="equal">
      <formula>"Leve"</formula>
    </cfRule>
  </conditionalFormatting>
  <conditionalFormatting sqref="O231">
    <cfRule type="cellIs" dxfId="1026" priority="2987" operator="equal">
      <formula>"Extremo"</formula>
    </cfRule>
  </conditionalFormatting>
  <conditionalFormatting sqref="O231">
    <cfRule type="cellIs" dxfId="1025" priority="2988" operator="equal">
      <formula>"Alto"</formula>
    </cfRule>
  </conditionalFormatting>
  <conditionalFormatting sqref="O231">
    <cfRule type="cellIs" dxfId="1024" priority="2989" operator="equal">
      <formula>"Moderado"</formula>
    </cfRule>
  </conditionalFormatting>
  <conditionalFormatting sqref="O231">
    <cfRule type="cellIs" dxfId="1023" priority="2990" operator="equal">
      <formula>"Bajo"</formula>
    </cfRule>
  </conditionalFormatting>
  <conditionalFormatting sqref="L231:L236">
    <cfRule type="containsText" dxfId="1022" priority="2991" operator="containsText" text="❌">
      <formula>NOT(ISERROR(SEARCH(("❌"),(L231))))</formula>
    </cfRule>
  </conditionalFormatting>
  <conditionalFormatting sqref="Z231">
    <cfRule type="cellIs" dxfId="1021" priority="2992" operator="equal">
      <formula>"Muy Alta"</formula>
    </cfRule>
  </conditionalFormatting>
  <conditionalFormatting sqref="Z231">
    <cfRule type="cellIs" dxfId="1020" priority="2993" operator="equal">
      <formula>"Alta"</formula>
    </cfRule>
  </conditionalFormatting>
  <conditionalFormatting sqref="Z231">
    <cfRule type="cellIs" dxfId="1019" priority="2994" operator="equal">
      <formula>"Media"</formula>
    </cfRule>
  </conditionalFormatting>
  <conditionalFormatting sqref="Z231">
    <cfRule type="cellIs" dxfId="1018" priority="2995" operator="equal">
      <formula>"Baja"</formula>
    </cfRule>
  </conditionalFormatting>
  <conditionalFormatting sqref="Z231">
    <cfRule type="cellIs" dxfId="1017" priority="2996" operator="equal">
      <formula>"Muy Baja"</formula>
    </cfRule>
  </conditionalFormatting>
  <conditionalFormatting sqref="AB231">
    <cfRule type="cellIs" dxfId="1016" priority="2997" operator="equal">
      <formula>"Catastrófico"</formula>
    </cfRule>
  </conditionalFormatting>
  <conditionalFormatting sqref="AB231">
    <cfRule type="cellIs" dxfId="1015" priority="2998" operator="equal">
      <formula>"Mayor"</formula>
    </cfRule>
  </conditionalFormatting>
  <conditionalFormatting sqref="AB231">
    <cfRule type="cellIs" dxfId="1014" priority="2999" operator="equal">
      <formula>"Moderado"</formula>
    </cfRule>
  </conditionalFormatting>
  <conditionalFormatting sqref="AB231">
    <cfRule type="cellIs" dxfId="1013" priority="3000" operator="equal">
      <formula>"Menor"</formula>
    </cfRule>
  </conditionalFormatting>
  <conditionalFormatting sqref="AB231">
    <cfRule type="cellIs" dxfId="1012" priority="3001" operator="equal">
      <formula>"Leve"</formula>
    </cfRule>
  </conditionalFormatting>
  <conditionalFormatting sqref="AD231">
    <cfRule type="cellIs" dxfId="1011" priority="3002" operator="equal">
      <formula>"Extremo"</formula>
    </cfRule>
  </conditionalFormatting>
  <conditionalFormatting sqref="AD231">
    <cfRule type="cellIs" dxfId="1010" priority="3003" operator="equal">
      <formula>"Alto"</formula>
    </cfRule>
  </conditionalFormatting>
  <conditionalFormatting sqref="AD231">
    <cfRule type="cellIs" dxfId="1009" priority="3004" operator="equal">
      <formula>"Moderado"</formula>
    </cfRule>
  </conditionalFormatting>
  <conditionalFormatting sqref="AD231">
    <cfRule type="cellIs" dxfId="1008" priority="3005" operator="equal">
      <formula>"Bajo"</formula>
    </cfRule>
  </conditionalFormatting>
  <conditionalFormatting sqref="Z232:Z235">
    <cfRule type="cellIs" dxfId="1007" priority="3006" operator="equal">
      <formula>"Muy Alta"</formula>
    </cfRule>
  </conditionalFormatting>
  <conditionalFormatting sqref="Z232:Z235">
    <cfRule type="cellIs" dxfId="1006" priority="3007" operator="equal">
      <formula>"Alta"</formula>
    </cfRule>
  </conditionalFormatting>
  <conditionalFormatting sqref="Z232:Z235">
    <cfRule type="cellIs" dxfId="1005" priority="3008" operator="equal">
      <formula>"Media"</formula>
    </cfRule>
  </conditionalFormatting>
  <conditionalFormatting sqref="Z232:Z235">
    <cfRule type="cellIs" dxfId="1004" priority="3009" operator="equal">
      <formula>"Baja"</formula>
    </cfRule>
  </conditionalFormatting>
  <conditionalFormatting sqref="Z232:Z235">
    <cfRule type="cellIs" dxfId="1003" priority="3010" operator="equal">
      <formula>"Muy Baja"</formula>
    </cfRule>
  </conditionalFormatting>
  <conditionalFormatting sqref="AB232:AB235">
    <cfRule type="cellIs" dxfId="1002" priority="3011" operator="equal">
      <formula>"Catastrófico"</formula>
    </cfRule>
  </conditionalFormatting>
  <conditionalFormatting sqref="AB232:AB235">
    <cfRule type="cellIs" dxfId="1001" priority="3012" operator="equal">
      <formula>"Mayor"</formula>
    </cfRule>
  </conditionalFormatting>
  <conditionalFormatting sqref="AB232:AB235">
    <cfRule type="cellIs" dxfId="1000" priority="3013" operator="equal">
      <formula>"Moderado"</formula>
    </cfRule>
  </conditionalFormatting>
  <conditionalFormatting sqref="AB232:AB235">
    <cfRule type="cellIs" dxfId="999" priority="3014" operator="equal">
      <formula>"Menor"</formula>
    </cfRule>
  </conditionalFormatting>
  <conditionalFormatting sqref="AB232:AB235">
    <cfRule type="cellIs" dxfId="998" priority="3015" operator="equal">
      <formula>"Leve"</formula>
    </cfRule>
  </conditionalFormatting>
  <conditionalFormatting sqref="AD232:AD235">
    <cfRule type="cellIs" dxfId="997" priority="3016" operator="equal">
      <formula>"Extremo"</formula>
    </cfRule>
  </conditionalFormatting>
  <conditionalFormatting sqref="AD232:AD235">
    <cfRule type="cellIs" dxfId="996" priority="3017" operator="equal">
      <formula>"Alto"</formula>
    </cfRule>
  </conditionalFormatting>
  <conditionalFormatting sqref="AD232:AD235">
    <cfRule type="cellIs" dxfId="995" priority="3018" operator="equal">
      <formula>"Moderado"</formula>
    </cfRule>
  </conditionalFormatting>
  <conditionalFormatting sqref="AD232:AD235">
    <cfRule type="cellIs" dxfId="994" priority="3019" operator="equal">
      <formula>"Bajo"</formula>
    </cfRule>
  </conditionalFormatting>
  <conditionalFormatting sqref="Z236">
    <cfRule type="cellIs" dxfId="993" priority="3020" operator="equal">
      <formula>"Muy Alta"</formula>
    </cfRule>
  </conditionalFormatting>
  <conditionalFormatting sqref="Z236">
    <cfRule type="cellIs" dxfId="992" priority="3021" operator="equal">
      <formula>"Alta"</formula>
    </cfRule>
  </conditionalFormatting>
  <conditionalFormatting sqref="Z236">
    <cfRule type="cellIs" dxfId="991" priority="3022" operator="equal">
      <formula>"Media"</formula>
    </cfRule>
  </conditionalFormatting>
  <conditionalFormatting sqref="Z236">
    <cfRule type="cellIs" dxfId="990" priority="3023" operator="equal">
      <formula>"Baja"</formula>
    </cfRule>
  </conditionalFormatting>
  <conditionalFormatting sqref="Z236">
    <cfRule type="cellIs" dxfId="989" priority="3024" operator="equal">
      <formula>"Muy Baja"</formula>
    </cfRule>
  </conditionalFormatting>
  <conditionalFormatting sqref="AB236">
    <cfRule type="cellIs" dxfId="988" priority="3025" operator="equal">
      <formula>"Catastrófico"</formula>
    </cfRule>
  </conditionalFormatting>
  <conditionalFormatting sqref="AB236">
    <cfRule type="cellIs" dxfId="987" priority="3026" operator="equal">
      <formula>"Mayor"</formula>
    </cfRule>
  </conditionalFormatting>
  <conditionalFormatting sqref="AB236">
    <cfRule type="cellIs" dxfId="986" priority="3027" operator="equal">
      <formula>"Moderado"</formula>
    </cfRule>
  </conditionalFormatting>
  <conditionalFormatting sqref="AB236">
    <cfRule type="cellIs" dxfId="985" priority="3028" operator="equal">
      <formula>"Menor"</formula>
    </cfRule>
  </conditionalFormatting>
  <conditionalFormatting sqref="AB236">
    <cfRule type="cellIs" dxfId="984" priority="3029" operator="equal">
      <formula>"Leve"</formula>
    </cfRule>
  </conditionalFormatting>
  <conditionalFormatting sqref="AD236">
    <cfRule type="cellIs" dxfId="983" priority="3030" operator="equal">
      <formula>"Extremo"</formula>
    </cfRule>
  </conditionalFormatting>
  <conditionalFormatting sqref="AD236">
    <cfRule type="cellIs" dxfId="982" priority="3031" operator="equal">
      <formula>"Alto"</formula>
    </cfRule>
  </conditionalFormatting>
  <conditionalFormatting sqref="AD236">
    <cfRule type="cellIs" dxfId="981" priority="3032" operator="equal">
      <formula>"Moderado"</formula>
    </cfRule>
  </conditionalFormatting>
  <conditionalFormatting sqref="AD236">
    <cfRule type="cellIs" dxfId="980" priority="3033" operator="equal">
      <formula>"Bajo"</formula>
    </cfRule>
  </conditionalFormatting>
  <conditionalFormatting sqref="I231">
    <cfRule type="cellIs" dxfId="979" priority="3034" operator="equal">
      <formula>"Muy Alta"</formula>
    </cfRule>
  </conditionalFormatting>
  <conditionalFormatting sqref="I231">
    <cfRule type="cellIs" dxfId="978" priority="3035" operator="equal">
      <formula>"Alta"</formula>
    </cfRule>
  </conditionalFormatting>
  <conditionalFormatting sqref="I231">
    <cfRule type="cellIs" dxfId="977" priority="3036" operator="equal">
      <formula>"Media"</formula>
    </cfRule>
  </conditionalFormatting>
  <conditionalFormatting sqref="I231">
    <cfRule type="cellIs" dxfId="976" priority="3037" operator="equal">
      <formula>"Baja"</formula>
    </cfRule>
  </conditionalFormatting>
  <conditionalFormatting sqref="I231">
    <cfRule type="cellIs" dxfId="975" priority="3038" operator="equal">
      <formula>"Muy Baja"</formula>
    </cfRule>
  </conditionalFormatting>
  <conditionalFormatting sqref="M231">
    <cfRule type="cellIs" dxfId="974" priority="3039" operator="equal">
      <formula>"Catastrófico"</formula>
    </cfRule>
  </conditionalFormatting>
  <conditionalFormatting sqref="M231">
    <cfRule type="cellIs" dxfId="973" priority="3040" operator="equal">
      <formula>"Mayor"</formula>
    </cfRule>
  </conditionalFormatting>
  <conditionalFormatting sqref="M231">
    <cfRule type="cellIs" dxfId="972" priority="3041" operator="equal">
      <formula>"Moderado"</formula>
    </cfRule>
  </conditionalFormatting>
  <conditionalFormatting sqref="M231">
    <cfRule type="cellIs" dxfId="971" priority="3042" operator="equal">
      <formula>"Menor"</formula>
    </cfRule>
  </conditionalFormatting>
  <conditionalFormatting sqref="M231">
    <cfRule type="cellIs" dxfId="970" priority="3043" operator="equal">
      <formula>"Leve"</formula>
    </cfRule>
  </conditionalFormatting>
  <conditionalFormatting sqref="O177">
    <cfRule type="cellIs" dxfId="969" priority="3044" operator="equal">
      <formula>"Extremo"</formula>
    </cfRule>
  </conditionalFormatting>
  <conditionalFormatting sqref="O177">
    <cfRule type="cellIs" dxfId="968" priority="3045" operator="equal">
      <formula>"Alto"</formula>
    </cfRule>
  </conditionalFormatting>
  <conditionalFormatting sqref="O177">
    <cfRule type="cellIs" dxfId="967" priority="3046" operator="equal">
      <formula>"Moderado"</formula>
    </cfRule>
  </conditionalFormatting>
  <conditionalFormatting sqref="O177">
    <cfRule type="cellIs" dxfId="966" priority="3047" operator="equal">
      <formula>"Bajo"</formula>
    </cfRule>
  </conditionalFormatting>
  <conditionalFormatting sqref="L177:L182">
    <cfRule type="containsText" dxfId="965" priority="3048" operator="containsText" text="❌">
      <formula>NOT(ISERROR(SEARCH(("❌"),(L177))))</formula>
    </cfRule>
  </conditionalFormatting>
  <conditionalFormatting sqref="Z177">
    <cfRule type="cellIs" dxfId="964" priority="3049" operator="equal">
      <formula>"Muy Alta"</formula>
    </cfRule>
  </conditionalFormatting>
  <conditionalFormatting sqref="Z177">
    <cfRule type="cellIs" dxfId="963" priority="3050" operator="equal">
      <formula>"Alta"</formula>
    </cfRule>
  </conditionalFormatting>
  <conditionalFormatting sqref="Z177">
    <cfRule type="cellIs" dxfId="962" priority="3051" operator="equal">
      <formula>"Media"</formula>
    </cfRule>
  </conditionalFormatting>
  <conditionalFormatting sqref="Z177">
    <cfRule type="cellIs" dxfId="961" priority="3052" operator="equal">
      <formula>"Baja"</formula>
    </cfRule>
  </conditionalFormatting>
  <conditionalFormatting sqref="Z177">
    <cfRule type="cellIs" dxfId="960" priority="3053" operator="equal">
      <formula>"Muy Baja"</formula>
    </cfRule>
  </conditionalFormatting>
  <conditionalFormatting sqref="AB177">
    <cfRule type="cellIs" dxfId="959" priority="3054" operator="equal">
      <formula>"Catastrófico"</formula>
    </cfRule>
  </conditionalFormatting>
  <conditionalFormatting sqref="AB177">
    <cfRule type="cellIs" dxfId="958" priority="3055" operator="equal">
      <formula>"Mayor"</formula>
    </cfRule>
  </conditionalFormatting>
  <conditionalFormatting sqref="AB177">
    <cfRule type="cellIs" dxfId="957" priority="3056" operator="equal">
      <formula>"Moderado"</formula>
    </cfRule>
  </conditionalFormatting>
  <conditionalFormatting sqref="AB177">
    <cfRule type="cellIs" dxfId="956" priority="3057" operator="equal">
      <formula>"Menor"</formula>
    </cfRule>
  </conditionalFormatting>
  <conditionalFormatting sqref="AB177">
    <cfRule type="cellIs" dxfId="955" priority="3058" operator="equal">
      <formula>"Leve"</formula>
    </cfRule>
  </conditionalFormatting>
  <conditionalFormatting sqref="AD177">
    <cfRule type="cellIs" dxfId="954" priority="3059" operator="equal">
      <formula>"Extremo"</formula>
    </cfRule>
  </conditionalFormatting>
  <conditionalFormatting sqref="AD177">
    <cfRule type="cellIs" dxfId="953" priority="3060" operator="equal">
      <formula>"Alto"</formula>
    </cfRule>
  </conditionalFormatting>
  <conditionalFormatting sqref="AD177">
    <cfRule type="cellIs" dxfId="952" priority="3061" operator="equal">
      <formula>"Moderado"</formula>
    </cfRule>
  </conditionalFormatting>
  <conditionalFormatting sqref="AD177">
    <cfRule type="cellIs" dxfId="951" priority="3062" operator="equal">
      <formula>"Bajo"</formula>
    </cfRule>
  </conditionalFormatting>
  <conditionalFormatting sqref="Z178:Z181">
    <cfRule type="cellIs" dxfId="950" priority="3063" operator="equal">
      <formula>"Muy Alta"</formula>
    </cfRule>
  </conditionalFormatting>
  <conditionalFormatting sqref="Z178:Z181">
    <cfRule type="cellIs" dxfId="949" priority="3064" operator="equal">
      <formula>"Alta"</formula>
    </cfRule>
  </conditionalFormatting>
  <conditionalFormatting sqref="Z178:Z181">
    <cfRule type="cellIs" dxfId="948" priority="3065" operator="equal">
      <formula>"Media"</formula>
    </cfRule>
  </conditionalFormatting>
  <conditionalFormatting sqref="Z178:Z181">
    <cfRule type="cellIs" dxfId="947" priority="3066" operator="equal">
      <formula>"Baja"</formula>
    </cfRule>
  </conditionalFormatting>
  <conditionalFormatting sqref="Z178:Z181">
    <cfRule type="cellIs" dxfId="946" priority="3067" operator="equal">
      <formula>"Muy Baja"</formula>
    </cfRule>
  </conditionalFormatting>
  <conditionalFormatting sqref="AB178:AB181">
    <cfRule type="cellIs" dxfId="945" priority="3068" operator="equal">
      <formula>"Catastrófico"</formula>
    </cfRule>
  </conditionalFormatting>
  <conditionalFormatting sqref="AB178:AB181">
    <cfRule type="cellIs" dxfId="944" priority="3069" operator="equal">
      <formula>"Mayor"</formula>
    </cfRule>
  </conditionalFormatting>
  <conditionalFormatting sqref="AB178:AB181">
    <cfRule type="cellIs" dxfId="943" priority="3070" operator="equal">
      <formula>"Moderado"</formula>
    </cfRule>
  </conditionalFormatting>
  <conditionalFormatting sqref="AB178:AB181">
    <cfRule type="cellIs" dxfId="942" priority="3071" operator="equal">
      <formula>"Menor"</formula>
    </cfRule>
  </conditionalFormatting>
  <conditionalFormatting sqref="AB178:AB181">
    <cfRule type="cellIs" dxfId="941" priority="3072" operator="equal">
      <formula>"Leve"</formula>
    </cfRule>
  </conditionalFormatting>
  <conditionalFormatting sqref="AD178:AD181">
    <cfRule type="cellIs" dxfId="940" priority="3073" operator="equal">
      <formula>"Extremo"</formula>
    </cfRule>
  </conditionalFormatting>
  <conditionalFormatting sqref="AD178:AD181">
    <cfRule type="cellIs" dxfId="939" priority="3074" operator="equal">
      <formula>"Alto"</formula>
    </cfRule>
  </conditionalFormatting>
  <conditionalFormatting sqref="AD178:AD181">
    <cfRule type="cellIs" dxfId="938" priority="3075" operator="equal">
      <formula>"Moderado"</formula>
    </cfRule>
  </conditionalFormatting>
  <conditionalFormatting sqref="AD178:AD181">
    <cfRule type="cellIs" dxfId="937" priority="3076" operator="equal">
      <formula>"Bajo"</formula>
    </cfRule>
  </conditionalFormatting>
  <conditionalFormatting sqref="Z182">
    <cfRule type="cellIs" dxfId="936" priority="3077" operator="equal">
      <formula>"Muy Alta"</formula>
    </cfRule>
  </conditionalFormatting>
  <conditionalFormatting sqref="Z182">
    <cfRule type="cellIs" dxfId="935" priority="3078" operator="equal">
      <formula>"Alta"</formula>
    </cfRule>
  </conditionalFormatting>
  <conditionalFormatting sqref="Z182">
    <cfRule type="cellIs" dxfId="934" priority="3079" operator="equal">
      <formula>"Media"</formula>
    </cfRule>
  </conditionalFormatting>
  <conditionalFormatting sqref="Z182">
    <cfRule type="cellIs" dxfId="933" priority="3080" operator="equal">
      <formula>"Baja"</formula>
    </cfRule>
  </conditionalFormatting>
  <conditionalFormatting sqref="Z182">
    <cfRule type="cellIs" dxfId="932" priority="3081" operator="equal">
      <formula>"Muy Baja"</formula>
    </cfRule>
  </conditionalFormatting>
  <conditionalFormatting sqref="AB182">
    <cfRule type="cellIs" dxfId="931" priority="3082" operator="equal">
      <formula>"Catastrófico"</formula>
    </cfRule>
  </conditionalFormatting>
  <conditionalFormatting sqref="AB182">
    <cfRule type="cellIs" dxfId="930" priority="3083" operator="equal">
      <formula>"Mayor"</formula>
    </cfRule>
  </conditionalFormatting>
  <conditionalFormatting sqref="AB182">
    <cfRule type="cellIs" dxfId="929" priority="3084" operator="equal">
      <formula>"Moderado"</formula>
    </cfRule>
  </conditionalFormatting>
  <conditionalFormatting sqref="AB182">
    <cfRule type="cellIs" dxfId="928" priority="3085" operator="equal">
      <formula>"Menor"</formula>
    </cfRule>
  </conditionalFormatting>
  <conditionalFormatting sqref="AB182">
    <cfRule type="cellIs" dxfId="927" priority="3086" operator="equal">
      <formula>"Leve"</formula>
    </cfRule>
  </conditionalFormatting>
  <conditionalFormatting sqref="AD182">
    <cfRule type="cellIs" dxfId="926" priority="3087" operator="equal">
      <formula>"Extremo"</formula>
    </cfRule>
  </conditionalFormatting>
  <conditionalFormatting sqref="AD182">
    <cfRule type="cellIs" dxfId="925" priority="3088" operator="equal">
      <formula>"Alto"</formula>
    </cfRule>
  </conditionalFormatting>
  <conditionalFormatting sqref="AD182">
    <cfRule type="cellIs" dxfId="924" priority="3089" operator="equal">
      <formula>"Moderado"</formula>
    </cfRule>
  </conditionalFormatting>
  <conditionalFormatting sqref="AD182">
    <cfRule type="cellIs" dxfId="923" priority="3090" operator="equal">
      <formula>"Bajo"</formula>
    </cfRule>
  </conditionalFormatting>
  <conditionalFormatting sqref="I177">
    <cfRule type="cellIs" dxfId="922" priority="3091" operator="equal">
      <formula>"Muy Alta"</formula>
    </cfRule>
  </conditionalFormatting>
  <conditionalFormatting sqref="I177">
    <cfRule type="cellIs" dxfId="921" priority="3092" operator="equal">
      <formula>"Alta"</formula>
    </cfRule>
  </conditionalFormatting>
  <conditionalFormatting sqref="I177">
    <cfRule type="cellIs" dxfId="920" priority="3093" operator="equal">
      <formula>"Media"</formula>
    </cfRule>
  </conditionalFormatting>
  <conditionalFormatting sqref="I177">
    <cfRule type="cellIs" dxfId="919" priority="3094" operator="equal">
      <formula>"Baja"</formula>
    </cfRule>
  </conditionalFormatting>
  <conditionalFormatting sqref="I177">
    <cfRule type="cellIs" dxfId="918" priority="3095" operator="equal">
      <formula>"Muy Baja"</formula>
    </cfRule>
  </conditionalFormatting>
  <conditionalFormatting sqref="M177">
    <cfRule type="cellIs" dxfId="917" priority="3096" operator="equal">
      <formula>"Catastrófico"</formula>
    </cfRule>
  </conditionalFormatting>
  <conditionalFormatting sqref="M177">
    <cfRule type="cellIs" dxfId="916" priority="3097" operator="equal">
      <formula>"Mayor"</formula>
    </cfRule>
  </conditionalFormatting>
  <conditionalFormatting sqref="M177">
    <cfRule type="cellIs" dxfId="915" priority="3098" operator="equal">
      <formula>"Moderado"</formula>
    </cfRule>
  </conditionalFormatting>
  <conditionalFormatting sqref="M177">
    <cfRule type="cellIs" dxfId="914" priority="3099" operator="equal">
      <formula>"Menor"</formula>
    </cfRule>
  </conditionalFormatting>
  <conditionalFormatting sqref="M177">
    <cfRule type="cellIs" dxfId="913" priority="3100" operator="equal">
      <formula>"Leve"</formula>
    </cfRule>
  </conditionalFormatting>
  <conditionalFormatting sqref="O183">
    <cfRule type="cellIs" dxfId="912" priority="3101" operator="equal">
      <formula>"Extremo"</formula>
    </cfRule>
  </conditionalFormatting>
  <conditionalFormatting sqref="O183">
    <cfRule type="cellIs" dxfId="911" priority="3102" operator="equal">
      <formula>"Alto"</formula>
    </cfRule>
  </conditionalFormatting>
  <conditionalFormatting sqref="O183">
    <cfRule type="cellIs" dxfId="910" priority="3103" operator="equal">
      <formula>"Moderado"</formula>
    </cfRule>
  </conditionalFormatting>
  <conditionalFormatting sqref="O183">
    <cfRule type="cellIs" dxfId="909" priority="3104" operator="equal">
      <formula>"Bajo"</formula>
    </cfRule>
  </conditionalFormatting>
  <conditionalFormatting sqref="L183:L188">
    <cfRule type="containsText" dxfId="908" priority="3105" operator="containsText" text="❌">
      <formula>NOT(ISERROR(SEARCH(("❌"),(L183))))</formula>
    </cfRule>
  </conditionalFormatting>
  <conditionalFormatting sqref="Z183">
    <cfRule type="cellIs" dxfId="907" priority="3106" operator="equal">
      <formula>"Muy Alta"</formula>
    </cfRule>
  </conditionalFormatting>
  <conditionalFormatting sqref="Z183">
    <cfRule type="cellIs" dxfId="906" priority="3107" operator="equal">
      <formula>"Alta"</formula>
    </cfRule>
  </conditionalFormatting>
  <conditionalFormatting sqref="Z183">
    <cfRule type="cellIs" dxfId="905" priority="3108" operator="equal">
      <formula>"Media"</formula>
    </cfRule>
  </conditionalFormatting>
  <conditionalFormatting sqref="Z183">
    <cfRule type="cellIs" dxfId="904" priority="3109" operator="equal">
      <formula>"Baja"</formula>
    </cfRule>
  </conditionalFormatting>
  <conditionalFormatting sqref="Z183">
    <cfRule type="cellIs" dxfId="903" priority="3110" operator="equal">
      <formula>"Muy Baja"</formula>
    </cfRule>
  </conditionalFormatting>
  <conditionalFormatting sqref="AB183">
    <cfRule type="cellIs" dxfId="902" priority="3111" operator="equal">
      <formula>"Catastrófico"</formula>
    </cfRule>
  </conditionalFormatting>
  <conditionalFormatting sqref="AB183">
    <cfRule type="cellIs" dxfId="901" priority="3112" operator="equal">
      <formula>"Mayor"</formula>
    </cfRule>
  </conditionalFormatting>
  <conditionalFormatting sqref="AB183">
    <cfRule type="cellIs" dxfId="900" priority="3113" operator="equal">
      <formula>"Moderado"</formula>
    </cfRule>
  </conditionalFormatting>
  <conditionalFormatting sqref="AB183">
    <cfRule type="cellIs" dxfId="899" priority="3114" operator="equal">
      <formula>"Menor"</formula>
    </cfRule>
  </conditionalFormatting>
  <conditionalFormatting sqref="AB183">
    <cfRule type="cellIs" dxfId="898" priority="3115" operator="equal">
      <formula>"Leve"</formula>
    </cfRule>
  </conditionalFormatting>
  <conditionalFormatting sqref="AD183">
    <cfRule type="cellIs" dxfId="897" priority="3116" operator="equal">
      <formula>"Extremo"</formula>
    </cfRule>
  </conditionalFormatting>
  <conditionalFormatting sqref="AD183">
    <cfRule type="cellIs" dxfId="896" priority="3117" operator="equal">
      <formula>"Alto"</formula>
    </cfRule>
  </conditionalFormatting>
  <conditionalFormatting sqref="AD183">
    <cfRule type="cellIs" dxfId="895" priority="3118" operator="equal">
      <formula>"Moderado"</formula>
    </cfRule>
  </conditionalFormatting>
  <conditionalFormatting sqref="AD183">
    <cfRule type="cellIs" dxfId="894" priority="3119" operator="equal">
      <formula>"Bajo"</formula>
    </cfRule>
  </conditionalFormatting>
  <conditionalFormatting sqref="Z184:Z187">
    <cfRule type="cellIs" dxfId="893" priority="3120" operator="equal">
      <formula>"Muy Alta"</formula>
    </cfRule>
  </conditionalFormatting>
  <conditionalFormatting sqref="Z184:Z187">
    <cfRule type="cellIs" dxfId="892" priority="3121" operator="equal">
      <formula>"Alta"</formula>
    </cfRule>
  </conditionalFormatting>
  <conditionalFormatting sqref="Z184:Z187">
    <cfRule type="cellIs" dxfId="891" priority="3122" operator="equal">
      <formula>"Media"</formula>
    </cfRule>
  </conditionalFormatting>
  <conditionalFormatting sqref="Z184:Z187">
    <cfRule type="cellIs" dxfId="890" priority="3123" operator="equal">
      <formula>"Baja"</formula>
    </cfRule>
  </conditionalFormatting>
  <conditionalFormatting sqref="Z184:Z187">
    <cfRule type="cellIs" dxfId="889" priority="3124" operator="equal">
      <formula>"Muy Baja"</formula>
    </cfRule>
  </conditionalFormatting>
  <conditionalFormatting sqref="AB184:AB187">
    <cfRule type="cellIs" dxfId="888" priority="3125" operator="equal">
      <formula>"Catastrófico"</formula>
    </cfRule>
  </conditionalFormatting>
  <conditionalFormatting sqref="AB184:AB187">
    <cfRule type="cellIs" dxfId="887" priority="3126" operator="equal">
      <formula>"Mayor"</formula>
    </cfRule>
  </conditionalFormatting>
  <conditionalFormatting sqref="AB184:AB187">
    <cfRule type="cellIs" dxfId="886" priority="3127" operator="equal">
      <formula>"Moderado"</formula>
    </cfRule>
  </conditionalFormatting>
  <conditionalFormatting sqref="AB184:AB187">
    <cfRule type="cellIs" dxfId="885" priority="3128" operator="equal">
      <formula>"Menor"</formula>
    </cfRule>
  </conditionalFormatting>
  <conditionalFormatting sqref="AB184:AB187">
    <cfRule type="cellIs" dxfId="884" priority="3129" operator="equal">
      <formula>"Leve"</formula>
    </cfRule>
  </conditionalFormatting>
  <conditionalFormatting sqref="AD184:AD187">
    <cfRule type="cellIs" dxfId="883" priority="3130" operator="equal">
      <formula>"Extremo"</formula>
    </cfRule>
  </conditionalFormatting>
  <conditionalFormatting sqref="AD184:AD187">
    <cfRule type="cellIs" dxfId="882" priority="3131" operator="equal">
      <formula>"Alto"</formula>
    </cfRule>
  </conditionalFormatting>
  <conditionalFormatting sqref="AD184:AD187">
    <cfRule type="cellIs" dxfId="881" priority="3132" operator="equal">
      <formula>"Moderado"</formula>
    </cfRule>
  </conditionalFormatting>
  <conditionalFormatting sqref="AD184:AD187">
    <cfRule type="cellIs" dxfId="880" priority="3133" operator="equal">
      <formula>"Bajo"</formula>
    </cfRule>
  </conditionalFormatting>
  <conditionalFormatting sqref="Z188">
    <cfRule type="cellIs" dxfId="879" priority="3134" operator="equal">
      <formula>"Muy Alta"</formula>
    </cfRule>
  </conditionalFormatting>
  <conditionalFormatting sqref="Z188">
    <cfRule type="cellIs" dxfId="878" priority="3135" operator="equal">
      <formula>"Alta"</formula>
    </cfRule>
  </conditionalFormatting>
  <conditionalFormatting sqref="Z188">
    <cfRule type="cellIs" dxfId="877" priority="3136" operator="equal">
      <formula>"Media"</formula>
    </cfRule>
  </conditionalFormatting>
  <conditionalFormatting sqref="Z188">
    <cfRule type="cellIs" dxfId="876" priority="3137" operator="equal">
      <formula>"Baja"</formula>
    </cfRule>
  </conditionalFormatting>
  <conditionalFormatting sqref="Z188">
    <cfRule type="cellIs" dxfId="875" priority="3138" operator="equal">
      <formula>"Muy Baja"</formula>
    </cfRule>
  </conditionalFormatting>
  <conditionalFormatting sqref="AB188">
    <cfRule type="cellIs" dxfId="874" priority="3139" operator="equal">
      <formula>"Catastrófico"</formula>
    </cfRule>
  </conditionalFormatting>
  <conditionalFormatting sqref="AB188">
    <cfRule type="cellIs" dxfId="873" priority="3140" operator="equal">
      <formula>"Mayor"</formula>
    </cfRule>
  </conditionalFormatting>
  <conditionalFormatting sqref="AB188">
    <cfRule type="cellIs" dxfId="872" priority="3141" operator="equal">
      <formula>"Moderado"</formula>
    </cfRule>
  </conditionalFormatting>
  <conditionalFormatting sqref="AB188">
    <cfRule type="cellIs" dxfId="871" priority="3142" operator="equal">
      <formula>"Menor"</formula>
    </cfRule>
  </conditionalFormatting>
  <conditionalFormatting sqref="AB188">
    <cfRule type="cellIs" dxfId="870" priority="3143" operator="equal">
      <formula>"Leve"</formula>
    </cfRule>
  </conditionalFormatting>
  <conditionalFormatting sqref="AD188">
    <cfRule type="cellIs" dxfId="869" priority="3144" operator="equal">
      <formula>"Extremo"</formula>
    </cfRule>
  </conditionalFormatting>
  <conditionalFormatting sqref="AD188">
    <cfRule type="cellIs" dxfId="868" priority="3145" operator="equal">
      <formula>"Alto"</formula>
    </cfRule>
  </conditionalFormatting>
  <conditionalFormatting sqref="AD188">
    <cfRule type="cellIs" dxfId="867" priority="3146" operator="equal">
      <formula>"Moderado"</formula>
    </cfRule>
  </conditionalFormatting>
  <conditionalFormatting sqref="AD188">
    <cfRule type="cellIs" dxfId="866" priority="3147" operator="equal">
      <formula>"Bajo"</formula>
    </cfRule>
  </conditionalFormatting>
  <conditionalFormatting sqref="I183">
    <cfRule type="cellIs" dxfId="865" priority="3148" operator="equal">
      <formula>"Muy Alta"</formula>
    </cfRule>
  </conditionalFormatting>
  <conditionalFormatting sqref="I183">
    <cfRule type="cellIs" dxfId="864" priority="3149" operator="equal">
      <formula>"Alta"</formula>
    </cfRule>
  </conditionalFormatting>
  <conditionalFormatting sqref="I183">
    <cfRule type="cellIs" dxfId="863" priority="3150" operator="equal">
      <formula>"Media"</formula>
    </cfRule>
  </conditionalFormatting>
  <conditionalFormatting sqref="I183">
    <cfRule type="cellIs" dxfId="862" priority="3151" operator="equal">
      <formula>"Baja"</formula>
    </cfRule>
  </conditionalFormatting>
  <conditionalFormatting sqref="I183">
    <cfRule type="cellIs" dxfId="861" priority="3152" operator="equal">
      <formula>"Muy Baja"</formula>
    </cfRule>
  </conditionalFormatting>
  <conditionalFormatting sqref="M183">
    <cfRule type="cellIs" dxfId="860" priority="3153" operator="equal">
      <formula>"Catastrófico"</formula>
    </cfRule>
  </conditionalFormatting>
  <conditionalFormatting sqref="M183">
    <cfRule type="cellIs" dxfId="859" priority="3154" operator="equal">
      <formula>"Mayor"</formula>
    </cfRule>
  </conditionalFormatting>
  <conditionalFormatting sqref="M183">
    <cfRule type="cellIs" dxfId="858" priority="3155" operator="equal">
      <formula>"Moderado"</formula>
    </cfRule>
  </conditionalFormatting>
  <conditionalFormatting sqref="M183">
    <cfRule type="cellIs" dxfId="857" priority="3156" operator="equal">
      <formula>"Menor"</formula>
    </cfRule>
  </conditionalFormatting>
  <conditionalFormatting sqref="M183">
    <cfRule type="cellIs" dxfId="856" priority="3157" operator="equal">
      <formula>"Leve"</formula>
    </cfRule>
  </conditionalFormatting>
  <conditionalFormatting sqref="O189">
    <cfRule type="cellIs" dxfId="855" priority="3158" operator="equal">
      <formula>"Extremo"</formula>
    </cfRule>
  </conditionalFormatting>
  <conditionalFormatting sqref="O189">
    <cfRule type="cellIs" dxfId="854" priority="3159" operator="equal">
      <formula>"Alto"</formula>
    </cfRule>
  </conditionalFormatting>
  <conditionalFormatting sqref="O189">
    <cfRule type="cellIs" dxfId="853" priority="3160" operator="equal">
      <formula>"Moderado"</formula>
    </cfRule>
  </conditionalFormatting>
  <conditionalFormatting sqref="O189">
    <cfRule type="cellIs" dxfId="852" priority="3161" operator="equal">
      <formula>"Bajo"</formula>
    </cfRule>
  </conditionalFormatting>
  <conditionalFormatting sqref="L189:L194">
    <cfRule type="containsText" dxfId="851" priority="3162" operator="containsText" text="❌">
      <formula>NOT(ISERROR(SEARCH(("❌"),(L189))))</formula>
    </cfRule>
  </conditionalFormatting>
  <conditionalFormatting sqref="Z189">
    <cfRule type="cellIs" dxfId="850" priority="3163" operator="equal">
      <formula>"Muy Alta"</formula>
    </cfRule>
  </conditionalFormatting>
  <conditionalFormatting sqref="Z189">
    <cfRule type="cellIs" dxfId="849" priority="3164" operator="equal">
      <formula>"Alta"</formula>
    </cfRule>
  </conditionalFormatting>
  <conditionalFormatting sqref="Z189">
    <cfRule type="cellIs" dxfId="848" priority="3165" operator="equal">
      <formula>"Media"</formula>
    </cfRule>
  </conditionalFormatting>
  <conditionalFormatting sqref="Z189">
    <cfRule type="cellIs" dxfId="847" priority="3166" operator="equal">
      <formula>"Baja"</formula>
    </cfRule>
  </conditionalFormatting>
  <conditionalFormatting sqref="Z189">
    <cfRule type="cellIs" dxfId="846" priority="3167" operator="equal">
      <formula>"Muy Baja"</formula>
    </cfRule>
  </conditionalFormatting>
  <conditionalFormatting sqref="AB189">
    <cfRule type="cellIs" dxfId="845" priority="3168" operator="equal">
      <formula>"Catastrófico"</formula>
    </cfRule>
  </conditionalFormatting>
  <conditionalFormatting sqref="AB189">
    <cfRule type="cellIs" dxfId="844" priority="3169" operator="equal">
      <formula>"Mayor"</formula>
    </cfRule>
  </conditionalFormatting>
  <conditionalFormatting sqref="AB189">
    <cfRule type="cellIs" dxfId="843" priority="3170" operator="equal">
      <formula>"Moderado"</formula>
    </cfRule>
  </conditionalFormatting>
  <conditionalFormatting sqref="AB189">
    <cfRule type="cellIs" dxfId="842" priority="3171" operator="equal">
      <formula>"Menor"</formula>
    </cfRule>
  </conditionalFormatting>
  <conditionalFormatting sqref="AB189">
    <cfRule type="cellIs" dxfId="841" priority="3172" operator="equal">
      <formula>"Leve"</formula>
    </cfRule>
  </conditionalFormatting>
  <conditionalFormatting sqref="AD189">
    <cfRule type="cellIs" dxfId="840" priority="3173" operator="equal">
      <formula>"Extremo"</formula>
    </cfRule>
  </conditionalFormatting>
  <conditionalFormatting sqref="AD189">
    <cfRule type="cellIs" dxfId="839" priority="3174" operator="equal">
      <formula>"Alto"</formula>
    </cfRule>
  </conditionalFormatting>
  <conditionalFormatting sqref="AD189">
    <cfRule type="cellIs" dxfId="838" priority="3175" operator="equal">
      <formula>"Moderado"</formula>
    </cfRule>
  </conditionalFormatting>
  <conditionalFormatting sqref="AD189">
    <cfRule type="cellIs" dxfId="837" priority="3176" operator="equal">
      <formula>"Bajo"</formula>
    </cfRule>
  </conditionalFormatting>
  <conditionalFormatting sqref="Z190:Z193">
    <cfRule type="cellIs" dxfId="836" priority="3177" operator="equal">
      <formula>"Muy Alta"</formula>
    </cfRule>
  </conditionalFormatting>
  <conditionalFormatting sqref="Z190:Z193">
    <cfRule type="cellIs" dxfId="835" priority="3178" operator="equal">
      <formula>"Alta"</formula>
    </cfRule>
  </conditionalFormatting>
  <conditionalFormatting sqref="Z190:Z193">
    <cfRule type="cellIs" dxfId="834" priority="3179" operator="equal">
      <formula>"Media"</formula>
    </cfRule>
  </conditionalFormatting>
  <conditionalFormatting sqref="Z190:Z193">
    <cfRule type="cellIs" dxfId="833" priority="3180" operator="equal">
      <formula>"Baja"</formula>
    </cfRule>
  </conditionalFormatting>
  <conditionalFormatting sqref="Z190:Z193">
    <cfRule type="cellIs" dxfId="832" priority="3181" operator="equal">
      <formula>"Muy Baja"</formula>
    </cfRule>
  </conditionalFormatting>
  <conditionalFormatting sqref="AB190:AB193">
    <cfRule type="cellIs" dxfId="831" priority="3182" operator="equal">
      <formula>"Catastrófico"</formula>
    </cfRule>
  </conditionalFormatting>
  <conditionalFormatting sqref="AB190:AB193">
    <cfRule type="cellIs" dxfId="830" priority="3183" operator="equal">
      <formula>"Mayor"</formula>
    </cfRule>
  </conditionalFormatting>
  <conditionalFormatting sqref="AB190:AB193">
    <cfRule type="cellIs" dxfId="829" priority="3184" operator="equal">
      <formula>"Moderado"</formula>
    </cfRule>
  </conditionalFormatting>
  <conditionalFormatting sqref="AB190:AB193">
    <cfRule type="cellIs" dxfId="828" priority="3185" operator="equal">
      <formula>"Menor"</formula>
    </cfRule>
  </conditionalFormatting>
  <conditionalFormatting sqref="AB190:AB193">
    <cfRule type="cellIs" dxfId="827" priority="3186" operator="equal">
      <formula>"Leve"</formula>
    </cfRule>
  </conditionalFormatting>
  <conditionalFormatting sqref="AD190:AD193">
    <cfRule type="cellIs" dxfId="826" priority="3187" operator="equal">
      <formula>"Extremo"</formula>
    </cfRule>
  </conditionalFormatting>
  <conditionalFormatting sqref="AD190:AD193">
    <cfRule type="cellIs" dxfId="825" priority="3188" operator="equal">
      <formula>"Alto"</formula>
    </cfRule>
  </conditionalFormatting>
  <conditionalFormatting sqref="AD190:AD193">
    <cfRule type="cellIs" dxfId="824" priority="3189" operator="equal">
      <formula>"Moderado"</formula>
    </cfRule>
  </conditionalFormatting>
  <conditionalFormatting sqref="AD190:AD193">
    <cfRule type="cellIs" dxfId="823" priority="3190" operator="equal">
      <formula>"Bajo"</formula>
    </cfRule>
  </conditionalFormatting>
  <conditionalFormatting sqref="Z194">
    <cfRule type="cellIs" dxfId="822" priority="3191" operator="equal">
      <formula>"Muy Alta"</formula>
    </cfRule>
  </conditionalFormatting>
  <conditionalFormatting sqref="Z194">
    <cfRule type="cellIs" dxfId="821" priority="3192" operator="equal">
      <formula>"Alta"</formula>
    </cfRule>
  </conditionalFormatting>
  <conditionalFormatting sqref="Z194">
    <cfRule type="cellIs" dxfId="820" priority="3193" operator="equal">
      <formula>"Media"</formula>
    </cfRule>
  </conditionalFormatting>
  <conditionalFormatting sqref="Z194">
    <cfRule type="cellIs" dxfId="819" priority="3194" operator="equal">
      <formula>"Baja"</formula>
    </cfRule>
  </conditionalFormatting>
  <conditionalFormatting sqref="Z194">
    <cfRule type="cellIs" dxfId="818" priority="3195" operator="equal">
      <formula>"Muy Baja"</formula>
    </cfRule>
  </conditionalFormatting>
  <conditionalFormatting sqref="AB194">
    <cfRule type="cellIs" dxfId="817" priority="3196" operator="equal">
      <formula>"Catastrófico"</formula>
    </cfRule>
  </conditionalFormatting>
  <conditionalFormatting sqref="AB194">
    <cfRule type="cellIs" dxfId="816" priority="3197" operator="equal">
      <formula>"Mayor"</formula>
    </cfRule>
  </conditionalFormatting>
  <conditionalFormatting sqref="AB194">
    <cfRule type="cellIs" dxfId="815" priority="3198" operator="equal">
      <formula>"Moderado"</formula>
    </cfRule>
  </conditionalFormatting>
  <conditionalFormatting sqref="AB194">
    <cfRule type="cellIs" dxfId="814" priority="3199" operator="equal">
      <formula>"Menor"</formula>
    </cfRule>
  </conditionalFormatting>
  <conditionalFormatting sqref="AB194">
    <cfRule type="cellIs" dxfId="813" priority="3200" operator="equal">
      <formula>"Leve"</formula>
    </cfRule>
  </conditionalFormatting>
  <conditionalFormatting sqref="AD194">
    <cfRule type="cellIs" dxfId="812" priority="3201" operator="equal">
      <formula>"Extremo"</formula>
    </cfRule>
  </conditionalFormatting>
  <conditionalFormatting sqref="AD194">
    <cfRule type="cellIs" dxfId="811" priority="3202" operator="equal">
      <formula>"Alto"</formula>
    </cfRule>
  </conditionalFormatting>
  <conditionalFormatting sqref="AD194">
    <cfRule type="cellIs" dxfId="810" priority="3203" operator="equal">
      <formula>"Moderado"</formula>
    </cfRule>
  </conditionalFormatting>
  <conditionalFormatting sqref="AD194">
    <cfRule type="cellIs" dxfId="809" priority="3204" operator="equal">
      <formula>"Bajo"</formula>
    </cfRule>
  </conditionalFormatting>
  <conditionalFormatting sqref="I189">
    <cfRule type="cellIs" dxfId="808" priority="3205" operator="equal">
      <formula>"Muy Alta"</formula>
    </cfRule>
  </conditionalFormatting>
  <conditionalFormatting sqref="I189">
    <cfRule type="cellIs" dxfId="807" priority="3206" operator="equal">
      <formula>"Alta"</formula>
    </cfRule>
  </conditionalFormatting>
  <conditionalFormatting sqref="I189">
    <cfRule type="cellIs" dxfId="806" priority="3207" operator="equal">
      <formula>"Media"</formula>
    </cfRule>
  </conditionalFormatting>
  <conditionalFormatting sqref="I189">
    <cfRule type="cellIs" dxfId="805" priority="3208" operator="equal">
      <formula>"Baja"</formula>
    </cfRule>
  </conditionalFormatting>
  <conditionalFormatting sqref="I189">
    <cfRule type="cellIs" dxfId="804" priority="3209" operator="equal">
      <formula>"Muy Baja"</formula>
    </cfRule>
  </conditionalFormatting>
  <conditionalFormatting sqref="M189">
    <cfRule type="cellIs" dxfId="803" priority="3210" operator="equal">
      <formula>"Catastrófico"</formula>
    </cfRule>
  </conditionalFormatting>
  <conditionalFormatting sqref="M189">
    <cfRule type="cellIs" dxfId="802" priority="3211" operator="equal">
      <formula>"Mayor"</formula>
    </cfRule>
  </conditionalFormatting>
  <conditionalFormatting sqref="M189">
    <cfRule type="cellIs" dxfId="801" priority="3212" operator="equal">
      <formula>"Moderado"</formula>
    </cfRule>
  </conditionalFormatting>
  <conditionalFormatting sqref="M189">
    <cfRule type="cellIs" dxfId="800" priority="3213" operator="equal">
      <formula>"Menor"</formula>
    </cfRule>
  </conditionalFormatting>
  <conditionalFormatting sqref="M189">
    <cfRule type="cellIs" dxfId="799" priority="3214" operator="equal">
      <formula>"Leve"</formula>
    </cfRule>
  </conditionalFormatting>
  <conditionalFormatting sqref="O195">
    <cfRule type="cellIs" dxfId="798" priority="3215" operator="equal">
      <formula>"Extremo"</formula>
    </cfRule>
  </conditionalFormatting>
  <conditionalFormatting sqref="O195">
    <cfRule type="cellIs" dxfId="797" priority="3216" operator="equal">
      <formula>"Alto"</formula>
    </cfRule>
  </conditionalFormatting>
  <conditionalFormatting sqref="O195">
    <cfRule type="cellIs" dxfId="796" priority="3217" operator="equal">
      <formula>"Moderado"</formula>
    </cfRule>
  </conditionalFormatting>
  <conditionalFormatting sqref="O195">
    <cfRule type="cellIs" dxfId="795" priority="3218" operator="equal">
      <formula>"Bajo"</formula>
    </cfRule>
  </conditionalFormatting>
  <conditionalFormatting sqref="L195:L200">
    <cfRule type="containsText" dxfId="794" priority="3219" operator="containsText" text="❌">
      <formula>NOT(ISERROR(SEARCH(("❌"),(L195))))</formula>
    </cfRule>
  </conditionalFormatting>
  <conditionalFormatting sqref="Z195">
    <cfRule type="cellIs" dxfId="793" priority="3220" operator="equal">
      <formula>"Muy Alta"</formula>
    </cfRule>
  </conditionalFormatting>
  <conditionalFormatting sqref="Z195">
    <cfRule type="cellIs" dxfId="792" priority="3221" operator="equal">
      <formula>"Alta"</formula>
    </cfRule>
  </conditionalFormatting>
  <conditionalFormatting sqref="Z195">
    <cfRule type="cellIs" dxfId="791" priority="3222" operator="equal">
      <formula>"Media"</formula>
    </cfRule>
  </conditionalFormatting>
  <conditionalFormatting sqref="Z195">
    <cfRule type="cellIs" dxfId="790" priority="3223" operator="equal">
      <formula>"Baja"</formula>
    </cfRule>
  </conditionalFormatting>
  <conditionalFormatting sqref="Z195">
    <cfRule type="cellIs" dxfId="789" priority="3224" operator="equal">
      <formula>"Muy Baja"</formula>
    </cfRule>
  </conditionalFormatting>
  <conditionalFormatting sqref="AB195">
    <cfRule type="cellIs" dxfId="788" priority="3225" operator="equal">
      <formula>"Catastrófico"</formula>
    </cfRule>
  </conditionalFormatting>
  <conditionalFormatting sqref="AB195">
    <cfRule type="cellIs" dxfId="787" priority="3226" operator="equal">
      <formula>"Mayor"</formula>
    </cfRule>
  </conditionalFormatting>
  <conditionalFormatting sqref="AB195">
    <cfRule type="cellIs" dxfId="786" priority="3227" operator="equal">
      <formula>"Moderado"</formula>
    </cfRule>
  </conditionalFormatting>
  <conditionalFormatting sqref="AB195">
    <cfRule type="cellIs" dxfId="785" priority="3228" operator="equal">
      <formula>"Menor"</formula>
    </cfRule>
  </conditionalFormatting>
  <conditionalFormatting sqref="AB195">
    <cfRule type="cellIs" dxfId="784" priority="3229" operator="equal">
      <formula>"Leve"</formula>
    </cfRule>
  </conditionalFormatting>
  <conditionalFormatting sqref="AD195">
    <cfRule type="cellIs" dxfId="783" priority="3230" operator="equal">
      <formula>"Extremo"</formula>
    </cfRule>
  </conditionalFormatting>
  <conditionalFormatting sqref="AD195">
    <cfRule type="cellIs" dxfId="782" priority="3231" operator="equal">
      <formula>"Alto"</formula>
    </cfRule>
  </conditionalFormatting>
  <conditionalFormatting sqref="AD195">
    <cfRule type="cellIs" dxfId="781" priority="3232" operator="equal">
      <formula>"Moderado"</formula>
    </cfRule>
  </conditionalFormatting>
  <conditionalFormatting sqref="AD195">
    <cfRule type="cellIs" dxfId="780" priority="3233" operator="equal">
      <formula>"Bajo"</formula>
    </cfRule>
  </conditionalFormatting>
  <conditionalFormatting sqref="Z196:Z199">
    <cfRule type="cellIs" dxfId="779" priority="3234" operator="equal">
      <formula>"Muy Alta"</formula>
    </cfRule>
  </conditionalFormatting>
  <conditionalFormatting sqref="Z196:Z199">
    <cfRule type="cellIs" dxfId="778" priority="3235" operator="equal">
      <formula>"Alta"</formula>
    </cfRule>
  </conditionalFormatting>
  <conditionalFormatting sqref="Z196:Z199">
    <cfRule type="cellIs" dxfId="777" priority="3236" operator="equal">
      <formula>"Media"</formula>
    </cfRule>
  </conditionalFormatting>
  <conditionalFormatting sqref="Z196:Z199">
    <cfRule type="cellIs" dxfId="776" priority="3237" operator="equal">
      <formula>"Baja"</formula>
    </cfRule>
  </conditionalFormatting>
  <conditionalFormatting sqref="Z196:Z199">
    <cfRule type="cellIs" dxfId="775" priority="3238" operator="equal">
      <formula>"Muy Baja"</formula>
    </cfRule>
  </conditionalFormatting>
  <conditionalFormatting sqref="AB196:AB199">
    <cfRule type="cellIs" dxfId="774" priority="3239" operator="equal">
      <formula>"Catastrófico"</formula>
    </cfRule>
  </conditionalFormatting>
  <conditionalFormatting sqref="AB196:AB199">
    <cfRule type="cellIs" dxfId="773" priority="3240" operator="equal">
      <formula>"Mayor"</formula>
    </cfRule>
  </conditionalFormatting>
  <conditionalFormatting sqref="AB196:AB199">
    <cfRule type="cellIs" dxfId="772" priority="3241" operator="equal">
      <formula>"Moderado"</formula>
    </cfRule>
  </conditionalFormatting>
  <conditionalFormatting sqref="AB196:AB199">
    <cfRule type="cellIs" dxfId="771" priority="3242" operator="equal">
      <formula>"Menor"</formula>
    </cfRule>
  </conditionalFormatting>
  <conditionalFormatting sqref="AB196:AB199">
    <cfRule type="cellIs" dxfId="770" priority="3243" operator="equal">
      <formula>"Leve"</formula>
    </cfRule>
  </conditionalFormatting>
  <conditionalFormatting sqref="AD196:AD199">
    <cfRule type="cellIs" dxfId="769" priority="3244" operator="equal">
      <formula>"Extremo"</formula>
    </cfRule>
  </conditionalFormatting>
  <conditionalFormatting sqref="AD196:AD199">
    <cfRule type="cellIs" dxfId="768" priority="3245" operator="equal">
      <formula>"Alto"</formula>
    </cfRule>
  </conditionalFormatting>
  <conditionalFormatting sqref="AD196:AD199">
    <cfRule type="cellIs" dxfId="767" priority="3246" operator="equal">
      <formula>"Moderado"</formula>
    </cfRule>
  </conditionalFormatting>
  <conditionalFormatting sqref="AD196:AD199">
    <cfRule type="cellIs" dxfId="766" priority="3247" operator="equal">
      <formula>"Bajo"</formula>
    </cfRule>
  </conditionalFormatting>
  <conditionalFormatting sqref="Z200">
    <cfRule type="cellIs" dxfId="765" priority="3248" operator="equal">
      <formula>"Muy Alta"</formula>
    </cfRule>
  </conditionalFormatting>
  <conditionalFormatting sqref="Z200">
    <cfRule type="cellIs" dxfId="764" priority="3249" operator="equal">
      <formula>"Alta"</formula>
    </cfRule>
  </conditionalFormatting>
  <conditionalFormatting sqref="Z200">
    <cfRule type="cellIs" dxfId="763" priority="3250" operator="equal">
      <formula>"Media"</formula>
    </cfRule>
  </conditionalFormatting>
  <conditionalFormatting sqref="Z200">
    <cfRule type="cellIs" dxfId="762" priority="3251" operator="equal">
      <formula>"Baja"</formula>
    </cfRule>
  </conditionalFormatting>
  <conditionalFormatting sqref="Z200">
    <cfRule type="cellIs" dxfId="761" priority="3252" operator="equal">
      <formula>"Muy Baja"</formula>
    </cfRule>
  </conditionalFormatting>
  <conditionalFormatting sqref="AB200">
    <cfRule type="cellIs" dxfId="760" priority="3253" operator="equal">
      <formula>"Catastrófico"</formula>
    </cfRule>
  </conditionalFormatting>
  <conditionalFormatting sqref="AB200">
    <cfRule type="cellIs" dxfId="759" priority="3254" operator="equal">
      <formula>"Mayor"</formula>
    </cfRule>
  </conditionalFormatting>
  <conditionalFormatting sqref="AB200">
    <cfRule type="cellIs" dxfId="758" priority="3255" operator="equal">
      <formula>"Moderado"</formula>
    </cfRule>
  </conditionalFormatting>
  <conditionalFormatting sqref="AB200">
    <cfRule type="cellIs" dxfId="757" priority="3256" operator="equal">
      <formula>"Menor"</formula>
    </cfRule>
  </conditionalFormatting>
  <conditionalFormatting sqref="AB200">
    <cfRule type="cellIs" dxfId="756" priority="3257" operator="equal">
      <formula>"Leve"</formula>
    </cfRule>
  </conditionalFormatting>
  <conditionalFormatting sqref="AD200">
    <cfRule type="cellIs" dxfId="755" priority="3258" operator="equal">
      <formula>"Extremo"</formula>
    </cfRule>
  </conditionalFormatting>
  <conditionalFormatting sqref="AD200">
    <cfRule type="cellIs" dxfId="754" priority="3259" operator="equal">
      <formula>"Alto"</formula>
    </cfRule>
  </conditionalFormatting>
  <conditionalFormatting sqref="AD200">
    <cfRule type="cellIs" dxfId="753" priority="3260" operator="equal">
      <formula>"Moderado"</formula>
    </cfRule>
  </conditionalFormatting>
  <conditionalFormatting sqref="AD200">
    <cfRule type="cellIs" dxfId="752" priority="3261" operator="equal">
      <formula>"Bajo"</formula>
    </cfRule>
  </conditionalFormatting>
  <conditionalFormatting sqref="I195">
    <cfRule type="cellIs" dxfId="751" priority="3262" operator="equal">
      <formula>"Muy Alta"</formula>
    </cfRule>
  </conditionalFormatting>
  <conditionalFormatting sqref="I195">
    <cfRule type="cellIs" dxfId="750" priority="3263" operator="equal">
      <formula>"Alta"</formula>
    </cfRule>
  </conditionalFormatting>
  <conditionalFormatting sqref="I195">
    <cfRule type="cellIs" dxfId="749" priority="3264" operator="equal">
      <formula>"Media"</formula>
    </cfRule>
  </conditionalFormatting>
  <conditionalFormatting sqref="I195">
    <cfRule type="cellIs" dxfId="748" priority="3265" operator="equal">
      <formula>"Baja"</formula>
    </cfRule>
  </conditionalFormatting>
  <conditionalFormatting sqref="I195">
    <cfRule type="cellIs" dxfId="747" priority="3266" operator="equal">
      <formula>"Muy Baja"</formula>
    </cfRule>
  </conditionalFormatting>
  <conditionalFormatting sqref="M195">
    <cfRule type="cellIs" dxfId="746" priority="3267" operator="equal">
      <formula>"Catastrófico"</formula>
    </cfRule>
  </conditionalFormatting>
  <conditionalFormatting sqref="M195">
    <cfRule type="cellIs" dxfId="745" priority="3268" operator="equal">
      <formula>"Mayor"</formula>
    </cfRule>
  </conditionalFormatting>
  <conditionalFormatting sqref="M195">
    <cfRule type="cellIs" dxfId="744" priority="3269" operator="equal">
      <formula>"Moderado"</formula>
    </cfRule>
  </conditionalFormatting>
  <conditionalFormatting sqref="M195">
    <cfRule type="cellIs" dxfId="743" priority="3270" operator="equal">
      <formula>"Menor"</formula>
    </cfRule>
  </conditionalFormatting>
  <conditionalFormatting sqref="M195">
    <cfRule type="cellIs" dxfId="742" priority="3271" operator="equal">
      <formula>"Leve"</formula>
    </cfRule>
  </conditionalFormatting>
  <conditionalFormatting sqref="O201">
    <cfRule type="cellIs" dxfId="741" priority="3272" operator="equal">
      <formula>"Extremo"</formula>
    </cfRule>
  </conditionalFormatting>
  <conditionalFormatting sqref="O201">
    <cfRule type="cellIs" dxfId="740" priority="3273" operator="equal">
      <formula>"Alto"</formula>
    </cfRule>
  </conditionalFormatting>
  <conditionalFormatting sqref="O201">
    <cfRule type="cellIs" dxfId="739" priority="3274" operator="equal">
      <formula>"Moderado"</formula>
    </cfRule>
  </conditionalFormatting>
  <conditionalFormatting sqref="O201">
    <cfRule type="cellIs" dxfId="738" priority="3275" operator="equal">
      <formula>"Bajo"</formula>
    </cfRule>
  </conditionalFormatting>
  <conditionalFormatting sqref="L201:L206">
    <cfRule type="containsText" dxfId="737" priority="3276" operator="containsText" text="❌">
      <formula>NOT(ISERROR(SEARCH(("❌"),(L201))))</formula>
    </cfRule>
  </conditionalFormatting>
  <conditionalFormatting sqref="Z201">
    <cfRule type="cellIs" dxfId="736" priority="3277" operator="equal">
      <formula>"Muy Alta"</formula>
    </cfRule>
  </conditionalFormatting>
  <conditionalFormatting sqref="Z201">
    <cfRule type="cellIs" dxfId="735" priority="3278" operator="equal">
      <formula>"Alta"</formula>
    </cfRule>
  </conditionalFormatting>
  <conditionalFormatting sqref="Z201">
    <cfRule type="cellIs" dxfId="734" priority="3279" operator="equal">
      <formula>"Media"</formula>
    </cfRule>
  </conditionalFormatting>
  <conditionalFormatting sqref="Z201">
    <cfRule type="cellIs" dxfId="733" priority="3280" operator="equal">
      <formula>"Baja"</formula>
    </cfRule>
  </conditionalFormatting>
  <conditionalFormatting sqref="Z201">
    <cfRule type="cellIs" dxfId="732" priority="3281" operator="equal">
      <formula>"Muy Baja"</formula>
    </cfRule>
  </conditionalFormatting>
  <conditionalFormatting sqref="AB201">
    <cfRule type="cellIs" dxfId="731" priority="3282" operator="equal">
      <formula>"Catastrófico"</formula>
    </cfRule>
  </conditionalFormatting>
  <conditionalFormatting sqref="AB201">
    <cfRule type="cellIs" dxfId="730" priority="3283" operator="equal">
      <formula>"Mayor"</formula>
    </cfRule>
  </conditionalFormatting>
  <conditionalFormatting sqref="AB201">
    <cfRule type="cellIs" dxfId="729" priority="3284" operator="equal">
      <formula>"Moderado"</formula>
    </cfRule>
  </conditionalFormatting>
  <conditionalFormatting sqref="AB201">
    <cfRule type="cellIs" dxfId="728" priority="3285" operator="equal">
      <formula>"Menor"</formula>
    </cfRule>
  </conditionalFormatting>
  <conditionalFormatting sqref="AB201">
    <cfRule type="cellIs" dxfId="727" priority="3286" operator="equal">
      <formula>"Leve"</formula>
    </cfRule>
  </conditionalFormatting>
  <conditionalFormatting sqref="AD201">
    <cfRule type="cellIs" dxfId="726" priority="3287" operator="equal">
      <formula>"Extremo"</formula>
    </cfRule>
  </conditionalFormatting>
  <conditionalFormatting sqref="AD201">
    <cfRule type="cellIs" dxfId="725" priority="3288" operator="equal">
      <formula>"Alto"</formula>
    </cfRule>
  </conditionalFormatting>
  <conditionalFormatting sqref="AD201">
    <cfRule type="cellIs" dxfId="724" priority="3289" operator="equal">
      <formula>"Moderado"</formula>
    </cfRule>
  </conditionalFormatting>
  <conditionalFormatting sqref="AD201">
    <cfRule type="cellIs" dxfId="723" priority="3290" operator="equal">
      <formula>"Bajo"</formula>
    </cfRule>
  </conditionalFormatting>
  <conditionalFormatting sqref="Z202:Z205">
    <cfRule type="cellIs" dxfId="722" priority="3291" operator="equal">
      <formula>"Muy Alta"</formula>
    </cfRule>
  </conditionalFormatting>
  <conditionalFormatting sqref="Z202:Z205">
    <cfRule type="cellIs" dxfId="721" priority="3292" operator="equal">
      <formula>"Alta"</formula>
    </cfRule>
  </conditionalFormatting>
  <conditionalFormatting sqref="Z202:Z205">
    <cfRule type="cellIs" dxfId="720" priority="3293" operator="equal">
      <formula>"Media"</formula>
    </cfRule>
  </conditionalFormatting>
  <conditionalFormatting sqref="Z202:Z205">
    <cfRule type="cellIs" dxfId="719" priority="3294" operator="equal">
      <formula>"Baja"</formula>
    </cfRule>
  </conditionalFormatting>
  <conditionalFormatting sqref="Z202:Z205">
    <cfRule type="cellIs" dxfId="718" priority="3295" operator="equal">
      <formula>"Muy Baja"</formula>
    </cfRule>
  </conditionalFormatting>
  <conditionalFormatting sqref="AB202:AB205">
    <cfRule type="cellIs" dxfId="717" priority="3296" operator="equal">
      <formula>"Catastrófico"</formula>
    </cfRule>
  </conditionalFormatting>
  <conditionalFormatting sqref="AB202:AB205">
    <cfRule type="cellIs" dxfId="716" priority="3297" operator="equal">
      <formula>"Mayor"</formula>
    </cfRule>
  </conditionalFormatting>
  <conditionalFormatting sqref="AB202:AB205">
    <cfRule type="cellIs" dxfId="715" priority="3298" operator="equal">
      <formula>"Moderado"</formula>
    </cfRule>
  </conditionalFormatting>
  <conditionalFormatting sqref="AB202:AB205">
    <cfRule type="cellIs" dxfId="714" priority="3299" operator="equal">
      <formula>"Menor"</formula>
    </cfRule>
  </conditionalFormatting>
  <conditionalFormatting sqref="AB202:AB205">
    <cfRule type="cellIs" dxfId="713" priority="3300" operator="equal">
      <formula>"Leve"</formula>
    </cfRule>
  </conditionalFormatting>
  <conditionalFormatting sqref="AD202:AD205">
    <cfRule type="cellIs" dxfId="712" priority="3301" operator="equal">
      <formula>"Extremo"</formula>
    </cfRule>
  </conditionalFormatting>
  <conditionalFormatting sqref="AD202:AD205">
    <cfRule type="cellIs" dxfId="711" priority="3302" operator="equal">
      <formula>"Alto"</formula>
    </cfRule>
  </conditionalFormatting>
  <conditionalFormatting sqref="AD202:AD205">
    <cfRule type="cellIs" dxfId="710" priority="3303" operator="equal">
      <formula>"Moderado"</formula>
    </cfRule>
  </conditionalFormatting>
  <conditionalFormatting sqref="AD202:AD205">
    <cfRule type="cellIs" dxfId="709" priority="3304" operator="equal">
      <formula>"Bajo"</formula>
    </cfRule>
  </conditionalFormatting>
  <conditionalFormatting sqref="Z206">
    <cfRule type="cellIs" dxfId="708" priority="3305" operator="equal">
      <formula>"Muy Alta"</formula>
    </cfRule>
  </conditionalFormatting>
  <conditionalFormatting sqref="Z206">
    <cfRule type="cellIs" dxfId="707" priority="3306" operator="equal">
      <formula>"Alta"</formula>
    </cfRule>
  </conditionalFormatting>
  <conditionalFormatting sqref="Z206">
    <cfRule type="cellIs" dxfId="706" priority="3307" operator="equal">
      <formula>"Media"</formula>
    </cfRule>
  </conditionalFormatting>
  <conditionalFormatting sqref="Z206">
    <cfRule type="cellIs" dxfId="705" priority="3308" operator="equal">
      <formula>"Baja"</formula>
    </cfRule>
  </conditionalFormatting>
  <conditionalFormatting sqref="Z206">
    <cfRule type="cellIs" dxfId="704" priority="3309" operator="equal">
      <formula>"Muy Baja"</formula>
    </cfRule>
  </conditionalFormatting>
  <conditionalFormatting sqref="AB206">
    <cfRule type="cellIs" dxfId="703" priority="3310" operator="equal">
      <formula>"Catastrófico"</formula>
    </cfRule>
  </conditionalFormatting>
  <conditionalFormatting sqref="AB206">
    <cfRule type="cellIs" dxfId="702" priority="3311" operator="equal">
      <formula>"Mayor"</formula>
    </cfRule>
  </conditionalFormatting>
  <conditionalFormatting sqref="AB206">
    <cfRule type="cellIs" dxfId="701" priority="3312" operator="equal">
      <formula>"Moderado"</formula>
    </cfRule>
  </conditionalFormatting>
  <conditionalFormatting sqref="AB206">
    <cfRule type="cellIs" dxfId="700" priority="3313" operator="equal">
      <formula>"Menor"</formula>
    </cfRule>
  </conditionalFormatting>
  <conditionalFormatting sqref="AB206">
    <cfRule type="cellIs" dxfId="699" priority="3314" operator="equal">
      <formula>"Leve"</formula>
    </cfRule>
  </conditionalFormatting>
  <conditionalFormatting sqref="AD206">
    <cfRule type="cellIs" dxfId="698" priority="3315" operator="equal">
      <formula>"Extremo"</formula>
    </cfRule>
  </conditionalFormatting>
  <conditionalFormatting sqref="AD206">
    <cfRule type="cellIs" dxfId="697" priority="3316" operator="equal">
      <formula>"Alto"</formula>
    </cfRule>
  </conditionalFormatting>
  <conditionalFormatting sqref="AD206">
    <cfRule type="cellIs" dxfId="696" priority="3317" operator="equal">
      <formula>"Moderado"</formula>
    </cfRule>
  </conditionalFormatting>
  <conditionalFormatting sqref="AD206">
    <cfRule type="cellIs" dxfId="695" priority="3318" operator="equal">
      <formula>"Bajo"</formula>
    </cfRule>
  </conditionalFormatting>
  <conditionalFormatting sqref="I201">
    <cfRule type="cellIs" dxfId="694" priority="3319" operator="equal">
      <formula>"Muy Alta"</formula>
    </cfRule>
  </conditionalFormatting>
  <conditionalFormatting sqref="I201">
    <cfRule type="cellIs" dxfId="693" priority="3320" operator="equal">
      <formula>"Alta"</formula>
    </cfRule>
  </conditionalFormatting>
  <conditionalFormatting sqref="I201">
    <cfRule type="cellIs" dxfId="692" priority="3321" operator="equal">
      <formula>"Media"</formula>
    </cfRule>
  </conditionalFormatting>
  <conditionalFormatting sqref="I201">
    <cfRule type="cellIs" dxfId="691" priority="3322" operator="equal">
      <formula>"Baja"</formula>
    </cfRule>
  </conditionalFormatting>
  <conditionalFormatting sqref="I201">
    <cfRule type="cellIs" dxfId="690" priority="3323" operator="equal">
      <formula>"Muy Baja"</formula>
    </cfRule>
  </conditionalFormatting>
  <conditionalFormatting sqref="M201">
    <cfRule type="cellIs" dxfId="689" priority="3324" operator="equal">
      <formula>"Catastrófico"</formula>
    </cfRule>
  </conditionalFormatting>
  <conditionalFormatting sqref="M201">
    <cfRule type="cellIs" dxfId="688" priority="3325" operator="equal">
      <formula>"Mayor"</formula>
    </cfRule>
  </conditionalFormatting>
  <conditionalFormatting sqref="M201">
    <cfRule type="cellIs" dxfId="687" priority="3326" operator="equal">
      <formula>"Moderado"</formula>
    </cfRule>
  </conditionalFormatting>
  <conditionalFormatting sqref="M201">
    <cfRule type="cellIs" dxfId="686" priority="3327" operator="equal">
      <formula>"Menor"</formula>
    </cfRule>
  </conditionalFormatting>
  <conditionalFormatting sqref="M201">
    <cfRule type="cellIs" dxfId="685" priority="3328" operator="equal">
      <formula>"Leve"</formula>
    </cfRule>
  </conditionalFormatting>
  <conditionalFormatting sqref="O141">
    <cfRule type="cellIs" dxfId="684" priority="3329" operator="equal">
      <formula>"Extremo"</formula>
    </cfRule>
  </conditionalFormatting>
  <conditionalFormatting sqref="O141">
    <cfRule type="cellIs" dxfId="683" priority="3330" operator="equal">
      <formula>"Alto"</formula>
    </cfRule>
  </conditionalFormatting>
  <conditionalFormatting sqref="O141">
    <cfRule type="cellIs" dxfId="682" priority="3331" operator="equal">
      <formula>"Moderado"</formula>
    </cfRule>
  </conditionalFormatting>
  <conditionalFormatting sqref="O141">
    <cfRule type="cellIs" dxfId="681" priority="3332" operator="equal">
      <formula>"Bajo"</formula>
    </cfRule>
  </conditionalFormatting>
  <conditionalFormatting sqref="L141:L146">
    <cfRule type="containsText" dxfId="680" priority="3333" operator="containsText" text="❌">
      <formula>NOT(ISERROR(SEARCH(("❌"),(L141))))</formula>
    </cfRule>
  </conditionalFormatting>
  <conditionalFormatting sqref="Z141">
    <cfRule type="cellIs" dxfId="679" priority="3334" operator="equal">
      <formula>"Muy Alta"</formula>
    </cfRule>
  </conditionalFormatting>
  <conditionalFormatting sqref="Z141">
    <cfRule type="cellIs" dxfId="678" priority="3335" operator="equal">
      <formula>"Alta"</formula>
    </cfRule>
  </conditionalFormatting>
  <conditionalFormatting sqref="Z141">
    <cfRule type="cellIs" dxfId="677" priority="3336" operator="equal">
      <formula>"Media"</formula>
    </cfRule>
  </conditionalFormatting>
  <conditionalFormatting sqref="Z141">
    <cfRule type="cellIs" dxfId="676" priority="3337" operator="equal">
      <formula>"Baja"</formula>
    </cfRule>
  </conditionalFormatting>
  <conditionalFormatting sqref="Z141">
    <cfRule type="cellIs" dxfId="675" priority="3338" operator="equal">
      <formula>"Muy Baja"</formula>
    </cfRule>
  </conditionalFormatting>
  <conditionalFormatting sqref="AB141">
    <cfRule type="cellIs" dxfId="674" priority="3339" operator="equal">
      <formula>"Catastrófico"</formula>
    </cfRule>
  </conditionalFormatting>
  <conditionalFormatting sqref="AB141">
    <cfRule type="cellIs" dxfId="673" priority="3340" operator="equal">
      <formula>"Mayor"</formula>
    </cfRule>
  </conditionalFormatting>
  <conditionalFormatting sqref="AB141">
    <cfRule type="cellIs" dxfId="672" priority="3341" operator="equal">
      <formula>"Moderado"</formula>
    </cfRule>
  </conditionalFormatting>
  <conditionalFormatting sqref="AB141">
    <cfRule type="cellIs" dxfId="671" priority="3342" operator="equal">
      <formula>"Menor"</formula>
    </cfRule>
  </conditionalFormatting>
  <conditionalFormatting sqref="AB141">
    <cfRule type="cellIs" dxfId="670" priority="3343" operator="equal">
      <formula>"Leve"</formula>
    </cfRule>
  </conditionalFormatting>
  <conditionalFormatting sqref="AD141">
    <cfRule type="cellIs" dxfId="669" priority="3344" operator="equal">
      <formula>"Extremo"</formula>
    </cfRule>
  </conditionalFormatting>
  <conditionalFormatting sqref="AD141">
    <cfRule type="cellIs" dxfId="668" priority="3345" operator="equal">
      <formula>"Alto"</formula>
    </cfRule>
  </conditionalFormatting>
  <conditionalFormatting sqref="AD141">
    <cfRule type="cellIs" dxfId="667" priority="3346" operator="equal">
      <formula>"Moderado"</formula>
    </cfRule>
  </conditionalFormatting>
  <conditionalFormatting sqref="AD141">
    <cfRule type="cellIs" dxfId="666" priority="3347" operator="equal">
      <formula>"Bajo"</formula>
    </cfRule>
  </conditionalFormatting>
  <conditionalFormatting sqref="Z142:Z145">
    <cfRule type="cellIs" dxfId="665" priority="3348" operator="equal">
      <formula>"Muy Alta"</formula>
    </cfRule>
  </conditionalFormatting>
  <conditionalFormatting sqref="Z142:Z145">
    <cfRule type="cellIs" dxfId="664" priority="3349" operator="equal">
      <formula>"Alta"</formula>
    </cfRule>
  </conditionalFormatting>
  <conditionalFormatting sqref="Z142:Z145">
    <cfRule type="cellIs" dxfId="663" priority="3350" operator="equal">
      <formula>"Media"</formula>
    </cfRule>
  </conditionalFormatting>
  <conditionalFormatting sqref="Z142:Z145">
    <cfRule type="cellIs" dxfId="662" priority="3351" operator="equal">
      <formula>"Baja"</formula>
    </cfRule>
  </conditionalFormatting>
  <conditionalFormatting sqref="Z142:Z145">
    <cfRule type="cellIs" dxfId="661" priority="3352" operator="equal">
      <formula>"Muy Baja"</formula>
    </cfRule>
  </conditionalFormatting>
  <conditionalFormatting sqref="AB142:AB145">
    <cfRule type="cellIs" dxfId="660" priority="3353" operator="equal">
      <formula>"Catastrófico"</formula>
    </cfRule>
  </conditionalFormatting>
  <conditionalFormatting sqref="AB142:AB145">
    <cfRule type="cellIs" dxfId="659" priority="3354" operator="equal">
      <formula>"Mayor"</formula>
    </cfRule>
  </conditionalFormatting>
  <conditionalFormatting sqref="AB142:AB145">
    <cfRule type="cellIs" dxfId="658" priority="3355" operator="equal">
      <formula>"Moderado"</formula>
    </cfRule>
  </conditionalFormatting>
  <conditionalFormatting sqref="AB142:AB145">
    <cfRule type="cellIs" dxfId="657" priority="3356" operator="equal">
      <formula>"Menor"</formula>
    </cfRule>
  </conditionalFormatting>
  <conditionalFormatting sqref="AB142:AB145">
    <cfRule type="cellIs" dxfId="656" priority="3357" operator="equal">
      <formula>"Leve"</formula>
    </cfRule>
  </conditionalFormatting>
  <conditionalFormatting sqref="AD142:AD145">
    <cfRule type="cellIs" dxfId="655" priority="3358" operator="equal">
      <formula>"Extremo"</formula>
    </cfRule>
  </conditionalFormatting>
  <conditionalFormatting sqref="AD142:AD145">
    <cfRule type="cellIs" dxfId="654" priority="3359" operator="equal">
      <formula>"Alto"</formula>
    </cfRule>
  </conditionalFormatting>
  <conditionalFormatting sqref="AD142:AD145">
    <cfRule type="cellIs" dxfId="653" priority="3360" operator="equal">
      <formula>"Moderado"</formula>
    </cfRule>
  </conditionalFormatting>
  <conditionalFormatting sqref="AD142:AD145">
    <cfRule type="cellIs" dxfId="652" priority="3361" operator="equal">
      <formula>"Bajo"</formula>
    </cfRule>
  </conditionalFormatting>
  <conditionalFormatting sqref="Z146">
    <cfRule type="cellIs" dxfId="651" priority="3362" operator="equal">
      <formula>"Muy Alta"</formula>
    </cfRule>
  </conditionalFormatting>
  <conditionalFormatting sqref="Z146">
    <cfRule type="cellIs" dxfId="650" priority="3363" operator="equal">
      <formula>"Alta"</formula>
    </cfRule>
  </conditionalFormatting>
  <conditionalFormatting sqref="Z146">
    <cfRule type="cellIs" dxfId="649" priority="3364" operator="equal">
      <formula>"Media"</formula>
    </cfRule>
  </conditionalFormatting>
  <conditionalFormatting sqref="Z146">
    <cfRule type="cellIs" dxfId="648" priority="3365" operator="equal">
      <formula>"Baja"</formula>
    </cfRule>
  </conditionalFormatting>
  <conditionalFormatting sqref="Z146">
    <cfRule type="cellIs" dxfId="647" priority="3366" operator="equal">
      <formula>"Muy Baja"</formula>
    </cfRule>
  </conditionalFormatting>
  <conditionalFormatting sqref="AB146">
    <cfRule type="cellIs" dxfId="646" priority="3367" operator="equal">
      <formula>"Catastrófico"</formula>
    </cfRule>
  </conditionalFormatting>
  <conditionalFormatting sqref="AB146">
    <cfRule type="cellIs" dxfId="645" priority="3368" operator="equal">
      <formula>"Mayor"</formula>
    </cfRule>
  </conditionalFormatting>
  <conditionalFormatting sqref="AB146">
    <cfRule type="cellIs" dxfId="644" priority="3369" operator="equal">
      <formula>"Moderado"</formula>
    </cfRule>
  </conditionalFormatting>
  <conditionalFormatting sqref="AB146">
    <cfRule type="cellIs" dxfId="643" priority="3370" operator="equal">
      <formula>"Menor"</formula>
    </cfRule>
  </conditionalFormatting>
  <conditionalFormatting sqref="AB146">
    <cfRule type="cellIs" dxfId="642" priority="3371" operator="equal">
      <formula>"Leve"</formula>
    </cfRule>
  </conditionalFormatting>
  <conditionalFormatting sqref="AD146">
    <cfRule type="cellIs" dxfId="641" priority="3372" operator="equal">
      <formula>"Extremo"</formula>
    </cfRule>
  </conditionalFormatting>
  <conditionalFormatting sqref="AD146">
    <cfRule type="cellIs" dxfId="640" priority="3373" operator="equal">
      <formula>"Alto"</formula>
    </cfRule>
  </conditionalFormatting>
  <conditionalFormatting sqref="AD146">
    <cfRule type="cellIs" dxfId="639" priority="3374" operator="equal">
      <formula>"Moderado"</formula>
    </cfRule>
  </conditionalFormatting>
  <conditionalFormatting sqref="AD146">
    <cfRule type="cellIs" dxfId="638" priority="3375" operator="equal">
      <formula>"Bajo"</formula>
    </cfRule>
  </conditionalFormatting>
  <conditionalFormatting sqref="I141">
    <cfRule type="cellIs" dxfId="637" priority="3376" operator="equal">
      <formula>"Muy Alta"</formula>
    </cfRule>
  </conditionalFormatting>
  <conditionalFormatting sqref="I141">
    <cfRule type="cellIs" dxfId="636" priority="3377" operator="equal">
      <formula>"Alta"</formula>
    </cfRule>
  </conditionalFormatting>
  <conditionalFormatting sqref="I141">
    <cfRule type="cellIs" dxfId="635" priority="3378" operator="equal">
      <formula>"Media"</formula>
    </cfRule>
  </conditionalFormatting>
  <conditionalFormatting sqref="I141">
    <cfRule type="cellIs" dxfId="634" priority="3379" operator="equal">
      <formula>"Baja"</formula>
    </cfRule>
  </conditionalFormatting>
  <conditionalFormatting sqref="I141">
    <cfRule type="cellIs" dxfId="633" priority="3380" operator="equal">
      <formula>"Muy Baja"</formula>
    </cfRule>
  </conditionalFormatting>
  <conditionalFormatting sqref="M141">
    <cfRule type="cellIs" dxfId="632" priority="3381" operator="equal">
      <formula>"Catastrófico"</formula>
    </cfRule>
  </conditionalFormatting>
  <conditionalFormatting sqref="M141">
    <cfRule type="cellIs" dxfId="631" priority="3382" operator="equal">
      <formula>"Mayor"</formula>
    </cfRule>
  </conditionalFormatting>
  <conditionalFormatting sqref="M141">
    <cfRule type="cellIs" dxfId="630" priority="3383" operator="equal">
      <formula>"Moderado"</formula>
    </cfRule>
  </conditionalFormatting>
  <conditionalFormatting sqref="M141">
    <cfRule type="cellIs" dxfId="629" priority="3384" operator="equal">
      <formula>"Menor"</formula>
    </cfRule>
  </conditionalFormatting>
  <conditionalFormatting sqref="M141">
    <cfRule type="cellIs" dxfId="628" priority="3385" operator="equal">
      <formula>"Leve"</formula>
    </cfRule>
  </conditionalFormatting>
  <conditionalFormatting sqref="O147">
    <cfRule type="cellIs" dxfId="627" priority="3386" operator="equal">
      <formula>"Extremo"</formula>
    </cfRule>
  </conditionalFormatting>
  <conditionalFormatting sqref="O147">
    <cfRule type="cellIs" dxfId="626" priority="3387" operator="equal">
      <formula>"Alto"</formula>
    </cfRule>
  </conditionalFormatting>
  <conditionalFormatting sqref="O147">
    <cfRule type="cellIs" dxfId="625" priority="3388" operator="equal">
      <formula>"Moderado"</formula>
    </cfRule>
  </conditionalFormatting>
  <conditionalFormatting sqref="O147">
    <cfRule type="cellIs" dxfId="624" priority="3389" operator="equal">
      <formula>"Bajo"</formula>
    </cfRule>
  </conditionalFormatting>
  <conditionalFormatting sqref="L147:L152">
    <cfRule type="containsText" dxfId="623" priority="3390" operator="containsText" text="❌">
      <formula>NOT(ISERROR(SEARCH(("❌"),(L147))))</formula>
    </cfRule>
  </conditionalFormatting>
  <conditionalFormatting sqref="Z147">
    <cfRule type="cellIs" dxfId="622" priority="3391" operator="equal">
      <formula>"Muy Alta"</formula>
    </cfRule>
  </conditionalFormatting>
  <conditionalFormatting sqref="Z147">
    <cfRule type="cellIs" dxfId="621" priority="3392" operator="equal">
      <formula>"Alta"</formula>
    </cfRule>
  </conditionalFormatting>
  <conditionalFormatting sqref="Z147">
    <cfRule type="cellIs" dxfId="620" priority="3393" operator="equal">
      <formula>"Media"</formula>
    </cfRule>
  </conditionalFormatting>
  <conditionalFormatting sqref="Z147">
    <cfRule type="cellIs" dxfId="619" priority="3394" operator="equal">
      <formula>"Baja"</formula>
    </cfRule>
  </conditionalFormatting>
  <conditionalFormatting sqref="Z147">
    <cfRule type="cellIs" dxfId="618" priority="3395" operator="equal">
      <formula>"Muy Baja"</formula>
    </cfRule>
  </conditionalFormatting>
  <conditionalFormatting sqref="AB147">
    <cfRule type="cellIs" dxfId="617" priority="3396" operator="equal">
      <formula>"Catastrófico"</formula>
    </cfRule>
  </conditionalFormatting>
  <conditionalFormatting sqref="AB147">
    <cfRule type="cellIs" dxfId="616" priority="3397" operator="equal">
      <formula>"Mayor"</formula>
    </cfRule>
  </conditionalFormatting>
  <conditionalFormatting sqref="AB147">
    <cfRule type="cellIs" dxfId="615" priority="3398" operator="equal">
      <formula>"Moderado"</formula>
    </cfRule>
  </conditionalFormatting>
  <conditionalFormatting sqref="AB147">
    <cfRule type="cellIs" dxfId="614" priority="3399" operator="equal">
      <formula>"Menor"</formula>
    </cfRule>
  </conditionalFormatting>
  <conditionalFormatting sqref="AB147">
    <cfRule type="cellIs" dxfId="613" priority="3400" operator="equal">
      <formula>"Leve"</formula>
    </cfRule>
  </conditionalFormatting>
  <conditionalFormatting sqref="AD147">
    <cfRule type="cellIs" dxfId="612" priority="3401" operator="equal">
      <formula>"Extremo"</formula>
    </cfRule>
  </conditionalFormatting>
  <conditionalFormatting sqref="AD147">
    <cfRule type="cellIs" dxfId="611" priority="3402" operator="equal">
      <formula>"Alto"</formula>
    </cfRule>
  </conditionalFormatting>
  <conditionalFormatting sqref="AD147">
    <cfRule type="cellIs" dxfId="610" priority="3403" operator="equal">
      <formula>"Moderado"</formula>
    </cfRule>
  </conditionalFormatting>
  <conditionalFormatting sqref="AD147">
    <cfRule type="cellIs" dxfId="609" priority="3404" operator="equal">
      <formula>"Bajo"</formula>
    </cfRule>
  </conditionalFormatting>
  <conditionalFormatting sqref="Z148:Z151">
    <cfRule type="cellIs" dxfId="608" priority="3405" operator="equal">
      <formula>"Muy Alta"</formula>
    </cfRule>
  </conditionalFormatting>
  <conditionalFormatting sqref="Z148:Z151">
    <cfRule type="cellIs" dxfId="607" priority="3406" operator="equal">
      <formula>"Alta"</formula>
    </cfRule>
  </conditionalFormatting>
  <conditionalFormatting sqref="Z148:Z151">
    <cfRule type="cellIs" dxfId="606" priority="3407" operator="equal">
      <formula>"Media"</formula>
    </cfRule>
  </conditionalFormatting>
  <conditionalFormatting sqref="Z148:Z151">
    <cfRule type="cellIs" dxfId="605" priority="3408" operator="equal">
      <formula>"Baja"</formula>
    </cfRule>
  </conditionalFormatting>
  <conditionalFormatting sqref="Z148:Z151">
    <cfRule type="cellIs" dxfId="604" priority="3409" operator="equal">
      <formula>"Muy Baja"</formula>
    </cfRule>
  </conditionalFormatting>
  <conditionalFormatting sqref="AB148:AB151">
    <cfRule type="cellIs" dxfId="603" priority="3410" operator="equal">
      <formula>"Catastrófico"</formula>
    </cfRule>
  </conditionalFormatting>
  <conditionalFormatting sqref="AB148:AB151">
    <cfRule type="cellIs" dxfId="602" priority="3411" operator="equal">
      <formula>"Mayor"</formula>
    </cfRule>
  </conditionalFormatting>
  <conditionalFormatting sqref="AB148:AB151">
    <cfRule type="cellIs" dxfId="601" priority="3412" operator="equal">
      <formula>"Moderado"</formula>
    </cfRule>
  </conditionalFormatting>
  <conditionalFormatting sqref="AB148:AB151">
    <cfRule type="cellIs" dxfId="600" priority="3413" operator="equal">
      <formula>"Menor"</formula>
    </cfRule>
  </conditionalFormatting>
  <conditionalFormatting sqref="AB148:AB151">
    <cfRule type="cellIs" dxfId="599" priority="3414" operator="equal">
      <formula>"Leve"</formula>
    </cfRule>
  </conditionalFormatting>
  <conditionalFormatting sqref="AD148:AD151">
    <cfRule type="cellIs" dxfId="598" priority="3415" operator="equal">
      <formula>"Extremo"</formula>
    </cfRule>
  </conditionalFormatting>
  <conditionalFormatting sqref="AD148:AD151">
    <cfRule type="cellIs" dxfId="597" priority="3416" operator="equal">
      <formula>"Alto"</formula>
    </cfRule>
  </conditionalFormatting>
  <conditionalFormatting sqref="AD148:AD151">
    <cfRule type="cellIs" dxfId="596" priority="3417" operator="equal">
      <formula>"Moderado"</formula>
    </cfRule>
  </conditionalFormatting>
  <conditionalFormatting sqref="AD148:AD151">
    <cfRule type="cellIs" dxfId="595" priority="3418" operator="equal">
      <formula>"Bajo"</formula>
    </cfRule>
  </conditionalFormatting>
  <conditionalFormatting sqref="Z152">
    <cfRule type="cellIs" dxfId="594" priority="3419" operator="equal">
      <formula>"Muy Alta"</formula>
    </cfRule>
  </conditionalFormatting>
  <conditionalFormatting sqref="Z152">
    <cfRule type="cellIs" dxfId="593" priority="3420" operator="equal">
      <formula>"Alta"</formula>
    </cfRule>
  </conditionalFormatting>
  <conditionalFormatting sqref="Z152">
    <cfRule type="cellIs" dxfId="592" priority="3421" operator="equal">
      <formula>"Media"</formula>
    </cfRule>
  </conditionalFormatting>
  <conditionalFormatting sqref="Z152">
    <cfRule type="cellIs" dxfId="591" priority="3422" operator="equal">
      <formula>"Baja"</formula>
    </cfRule>
  </conditionalFormatting>
  <conditionalFormatting sqref="Z152">
    <cfRule type="cellIs" dxfId="590" priority="3423" operator="equal">
      <formula>"Muy Baja"</formula>
    </cfRule>
  </conditionalFormatting>
  <conditionalFormatting sqref="AB152">
    <cfRule type="cellIs" dxfId="589" priority="3424" operator="equal">
      <formula>"Catastrófico"</formula>
    </cfRule>
  </conditionalFormatting>
  <conditionalFormatting sqref="AB152">
    <cfRule type="cellIs" dxfId="588" priority="3425" operator="equal">
      <formula>"Mayor"</formula>
    </cfRule>
  </conditionalFormatting>
  <conditionalFormatting sqref="AB152">
    <cfRule type="cellIs" dxfId="587" priority="3426" operator="equal">
      <formula>"Moderado"</formula>
    </cfRule>
  </conditionalFormatting>
  <conditionalFormatting sqref="AB152">
    <cfRule type="cellIs" dxfId="586" priority="3427" operator="equal">
      <formula>"Menor"</formula>
    </cfRule>
  </conditionalFormatting>
  <conditionalFormatting sqref="AB152">
    <cfRule type="cellIs" dxfId="585" priority="3428" operator="equal">
      <formula>"Leve"</formula>
    </cfRule>
  </conditionalFormatting>
  <conditionalFormatting sqref="AD152">
    <cfRule type="cellIs" dxfId="584" priority="3429" operator="equal">
      <formula>"Extremo"</formula>
    </cfRule>
  </conditionalFormatting>
  <conditionalFormatting sqref="AD152">
    <cfRule type="cellIs" dxfId="583" priority="3430" operator="equal">
      <formula>"Alto"</formula>
    </cfRule>
  </conditionalFormatting>
  <conditionalFormatting sqref="AD152">
    <cfRule type="cellIs" dxfId="582" priority="3431" operator="equal">
      <formula>"Moderado"</formula>
    </cfRule>
  </conditionalFormatting>
  <conditionalFormatting sqref="AD152">
    <cfRule type="cellIs" dxfId="581" priority="3432" operator="equal">
      <formula>"Bajo"</formula>
    </cfRule>
  </conditionalFormatting>
  <conditionalFormatting sqref="I147">
    <cfRule type="cellIs" dxfId="580" priority="3433" operator="equal">
      <formula>"Muy Alta"</formula>
    </cfRule>
  </conditionalFormatting>
  <conditionalFormatting sqref="I147">
    <cfRule type="cellIs" dxfId="579" priority="3434" operator="equal">
      <formula>"Alta"</formula>
    </cfRule>
  </conditionalFormatting>
  <conditionalFormatting sqref="I147">
    <cfRule type="cellIs" dxfId="578" priority="3435" operator="equal">
      <formula>"Media"</formula>
    </cfRule>
  </conditionalFormatting>
  <conditionalFormatting sqref="I147">
    <cfRule type="cellIs" dxfId="577" priority="3436" operator="equal">
      <formula>"Baja"</formula>
    </cfRule>
  </conditionalFormatting>
  <conditionalFormatting sqref="I147">
    <cfRule type="cellIs" dxfId="576" priority="3437" operator="equal">
      <formula>"Muy Baja"</formula>
    </cfRule>
  </conditionalFormatting>
  <conditionalFormatting sqref="M147">
    <cfRule type="cellIs" dxfId="575" priority="3438" operator="equal">
      <formula>"Catastrófico"</formula>
    </cfRule>
  </conditionalFormatting>
  <conditionalFormatting sqref="M147">
    <cfRule type="cellIs" dxfId="574" priority="3439" operator="equal">
      <formula>"Mayor"</formula>
    </cfRule>
  </conditionalFormatting>
  <conditionalFormatting sqref="M147">
    <cfRule type="cellIs" dxfId="573" priority="3440" operator="equal">
      <formula>"Moderado"</formula>
    </cfRule>
  </conditionalFormatting>
  <conditionalFormatting sqref="M147">
    <cfRule type="cellIs" dxfId="572" priority="3441" operator="equal">
      <formula>"Menor"</formula>
    </cfRule>
  </conditionalFormatting>
  <conditionalFormatting sqref="M147">
    <cfRule type="cellIs" dxfId="571" priority="3442" operator="equal">
      <formula>"Leve"</formula>
    </cfRule>
  </conditionalFormatting>
  <conditionalFormatting sqref="O153">
    <cfRule type="cellIs" dxfId="570" priority="3443" operator="equal">
      <formula>"Extremo"</formula>
    </cfRule>
  </conditionalFormatting>
  <conditionalFormatting sqref="O153">
    <cfRule type="cellIs" dxfId="569" priority="3444" operator="equal">
      <formula>"Alto"</formula>
    </cfRule>
  </conditionalFormatting>
  <conditionalFormatting sqref="O153">
    <cfRule type="cellIs" dxfId="568" priority="3445" operator="equal">
      <formula>"Moderado"</formula>
    </cfRule>
  </conditionalFormatting>
  <conditionalFormatting sqref="O153">
    <cfRule type="cellIs" dxfId="567" priority="3446" operator="equal">
      <formula>"Bajo"</formula>
    </cfRule>
  </conditionalFormatting>
  <conditionalFormatting sqref="L153:L158">
    <cfRule type="containsText" dxfId="566" priority="3447" operator="containsText" text="❌">
      <formula>NOT(ISERROR(SEARCH(("❌"),(L153))))</formula>
    </cfRule>
  </conditionalFormatting>
  <conditionalFormatting sqref="Z153">
    <cfRule type="cellIs" dxfId="565" priority="3448" operator="equal">
      <formula>"Muy Alta"</formula>
    </cfRule>
  </conditionalFormatting>
  <conditionalFormatting sqref="Z153">
    <cfRule type="cellIs" dxfId="564" priority="3449" operator="equal">
      <formula>"Alta"</formula>
    </cfRule>
  </conditionalFormatting>
  <conditionalFormatting sqref="Z153">
    <cfRule type="cellIs" dxfId="563" priority="3450" operator="equal">
      <formula>"Media"</formula>
    </cfRule>
  </conditionalFormatting>
  <conditionalFormatting sqref="Z153">
    <cfRule type="cellIs" dxfId="562" priority="3451" operator="equal">
      <formula>"Baja"</formula>
    </cfRule>
  </conditionalFormatting>
  <conditionalFormatting sqref="Z153">
    <cfRule type="cellIs" dxfId="561" priority="3452" operator="equal">
      <formula>"Muy Baja"</formula>
    </cfRule>
  </conditionalFormatting>
  <conditionalFormatting sqref="AB153">
    <cfRule type="cellIs" dxfId="560" priority="3453" operator="equal">
      <formula>"Catastrófico"</formula>
    </cfRule>
  </conditionalFormatting>
  <conditionalFormatting sqref="AB153">
    <cfRule type="cellIs" dxfId="559" priority="3454" operator="equal">
      <formula>"Mayor"</formula>
    </cfRule>
  </conditionalFormatting>
  <conditionalFormatting sqref="AB153">
    <cfRule type="cellIs" dxfId="558" priority="3455" operator="equal">
      <formula>"Moderado"</formula>
    </cfRule>
  </conditionalFormatting>
  <conditionalFormatting sqref="AB153">
    <cfRule type="cellIs" dxfId="557" priority="3456" operator="equal">
      <formula>"Menor"</formula>
    </cfRule>
  </conditionalFormatting>
  <conditionalFormatting sqref="AB153">
    <cfRule type="cellIs" dxfId="556" priority="3457" operator="equal">
      <formula>"Leve"</formula>
    </cfRule>
  </conditionalFormatting>
  <conditionalFormatting sqref="AD153">
    <cfRule type="cellIs" dxfId="555" priority="3458" operator="equal">
      <formula>"Extremo"</formula>
    </cfRule>
  </conditionalFormatting>
  <conditionalFormatting sqref="AD153">
    <cfRule type="cellIs" dxfId="554" priority="3459" operator="equal">
      <formula>"Alto"</formula>
    </cfRule>
  </conditionalFormatting>
  <conditionalFormatting sqref="AD153">
    <cfRule type="cellIs" dxfId="553" priority="3460" operator="equal">
      <formula>"Moderado"</formula>
    </cfRule>
  </conditionalFormatting>
  <conditionalFormatting sqref="AD153">
    <cfRule type="cellIs" dxfId="552" priority="3461" operator="equal">
      <formula>"Bajo"</formula>
    </cfRule>
  </conditionalFormatting>
  <conditionalFormatting sqref="Z154:Z157">
    <cfRule type="cellIs" dxfId="551" priority="3462" operator="equal">
      <formula>"Muy Alta"</formula>
    </cfRule>
  </conditionalFormatting>
  <conditionalFormatting sqref="Z154:Z157">
    <cfRule type="cellIs" dxfId="550" priority="3463" operator="equal">
      <formula>"Alta"</formula>
    </cfRule>
  </conditionalFormatting>
  <conditionalFormatting sqref="Z154:Z157">
    <cfRule type="cellIs" dxfId="549" priority="3464" operator="equal">
      <formula>"Media"</formula>
    </cfRule>
  </conditionalFormatting>
  <conditionalFormatting sqref="Z154:Z157">
    <cfRule type="cellIs" dxfId="548" priority="3465" operator="equal">
      <formula>"Baja"</formula>
    </cfRule>
  </conditionalFormatting>
  <conditionalFormatting sqref="Z154:Z157">
    <cfRule type="cellIs" dxfId="547" priority="3466" operator="equal">
      <formula>"Muy Baja"</formula>
    </cfRule>
  </conditionalFormatting>
  <conditionalFormatting sqref="AB154:AB157">
    <cfRule type="cellIs" dxfId="546" priority="3467" operator="equal">
      <formula>"Catastrófico"</formula>
    </cfRule>
  </conditionalFormatting>
  <conditionalFormatting sqref="AB154:AB157">
    <cfRule type="cellIs" dxfId="545" priority="3468" operator="equal">
      <formula>"Mayor"</formula>
    </cfRule>
  </conditionalFormatting>
  <conditionalFormatting sqref="AB154:AB157">
    <cfRule type="cellIs" dxfId="544" priority="3469" operator="equal">
      <formula>"Moderado"</formula>
    </cfRule>
  </conditionalFormatting>
  <conditionalFormatting sqref="AB154:AB157">
    <cfRule type="cellIs" dxfId="543" priority="3470" operator="equal">
      <formula>"Menor"</formula>
    </cfRule>
  </conditionalFormatting>
  <conditionalFormatting sqref="AB154:AB157">
    <cfRule type="cellIs" dxfId="542" priority="3471" operator="equal">
      <formula>"Leve"</formula>
    </cfRule>
  </conditionalFormatting>
  <conditionalFormatting sqref="AD154:AD157">
    <cfRule type="cellIs" dxfId="541" priority="3472" operator="equal">
      <formula>"Extremo"</formula>
    </cfRule>
  </conditionalFormatting>
  <conditionalFormatting sqref="AD154:AD157">
    <cfRule type="cellIs" dxfId="540" priority="3473" operator="equal">
      <formula>"Alto"</formula>
    </cfRule>
  </conditionalFormatting>
  <conditionalFormatting sqref="AD154:AD157">
    <cfRule type="cellIs" dxfId="539" priority="3474" operator="equal">
      <formula>"Moderado"</formula>
    </cfRule>
  </conditionalFormatting>
  <conditionalFormatting sqref="AD154:AD157">
    <cfRule type="cellIs" dxfId="538" priority="3475" operator="equal">
      <formula>"Bajo"</formula>
    </cfRule>
  </conditionalFormatting>
  <conditionalFormatting sqref="Z158">
    <cfRule type="cellIs" dxfId="537" priority="3476" operator="equal">
      <formula>"Muy Alta"</formula>
    </cfRule>
  </conditionalFormatting>
  <conditionalFormatting sqref="Z158">
    <cfRule type="cellIs" dxfId="536" priority="3477" operator="equal">
      <formula>"Alta"</formula>
    </cfRule>
  </conditionalFormatting>
  <conditionalFormatting sqref="Z158">
    <cfRule type="cellIs" dxfId="535" priority="3478" operator="equal">
      <formula>"Media"</formula>
    </cfRule>
  </conditionalFormatting>
  <conditionalFormatting sqref="Z158">
    <cfRule type="cellIs" dxfId="534" priority="3479" operator="equal">
      <formula>"Baja"</formula>
    </cfRule>
  </conditionalFormatting>
  <conditionalFormatting sqref="Z158">
    <cfRule type="cellIs" dxfId="533" priority="3480" operator="equal">
      <formula>"Muy Baja"</formula>
    </cfRule>
  </conditionalFormatting>
  <conditionalFormatting sqref="AB158">
    <cfRule type="cellIs" dxfId="532" priority="3481" operator="equal">
      <formula>"Catastrófico"</formula>
    </cfRule>
  </conditionalFormatting>
  <conditionalFormatting sqref="AB158">
    <cfRule type="cellIs" dxfId="531" priority="3482" operator="equal">
      <formula>"Mayor"</formula>
    </cfRule>
  </conditionalFormatting>
  <conditionalFormatting sqref="AB158">
    <cfRule type="cellIs" dxfId="530" priority="3483" operator="equal">
      <formula>"Moderado"</formula>
    </cfRule>
  </conditionalFormatting>
  <conditionalFormatting sqref="AB158">
    <cfRule type="cellIs" dxfId="529" priority="3484" operator="equal">
      <formula>"Menor"</formula>
    </cfRule>
  </conditionalFormatting>
  <conditionalFormatting sqref="AB158">
    <cfRule type="cellIs" dxfId="528" priority="3485" operator="equal">
      <formula>"Leve"</formula>
    </cfRule>
  </conditionalFormatting>
  <conditionalFormatting sqref="AD158">
    <cfRule type="cellIs" dxfId="527" priority="3486" operator="equal">
      <formula>"Extremo"</formula>
    </cfRule>
  </conditionalFormatting>
  <conditionalFormatting sqref="AD158">
    <cfRule type="cellIs" dxfId="526" priority="3487" operator="equal">
      <formula>"Alto"</formula>
    </cfRule>
  </conditionalFormatting>
  <conditionalFormatting sqref="AD158">
    <cfRule type="cellIs" dxfId="525" priority="3488" operator="equal">
      <formula>"Moderado"</formula>
    </cfRule>
  </conditionalFormatting>
  <conditionalFormatting sqref="AD158">
    <cfRule type="cellIs" dxfId="524" priority="3489" operator="equal">
      <formula>"Bajo"</formula>
    </cfRule>
  </conditionalFormatting>
  <conditionalFormatting sqref="I153">
    <cfRule type="cellIs" dxfId="523" priority="3490" operator="equal">
      <formula>"Muy Alta"</formula>
    </cfRule>
  </conditionalFormatting>
  <conditionalFormatting sqref="I153">
    <cfRule type="cellIs" dxfId="522" priority="3491" operator="equal">
      <formula>"Alta"</formula>
    </cfRule>
  </conditionalFormatting>
  <conditionalFormatting sqref="I153">
    <cfRule type="cellIs" dxfId="521" priority="3492" operator="equal">
      <formula>"Media"</formula>
    </cfRule>
  </conditionalFormatting>
  <conditionalFormatting sqref="I153">
    <cfRule type="cellIs" dxfId="520" priority="3493" operator="equal">
      <formula>"Baja"</formula>
    </cfRule>
  </conditionalFormatting>
  <conditionalFormatting sqref="I153">
    <cfRule type="cellIs" dxfId="519" priority="3494" operator="equal">
      <formula>"Muy Baja"</formula>
    </cfRule>
  </conditionalFormatting>
  <conditionalFormatting sqref="M153">
    <cfRule type="cellIs" dxfId="518" priority="3495" operator="equal">
      <formula>"Catastrófico"</formula>
    </cfRule>
  </conditionalFormatting>
  <conditionalFormatting sqref="M153">
    <cfRule type="cellIs" dxfId="517" priority="3496" operator="equal">
      <formula>"Mayor"</formula>
    </cfRule>
  </conditionalFormatting>
  <conditionalFormatting sqref="M153">
    <cfRule type="cellIs" dxfId="516" priority="3497" operator="equal">
      <formula>"Moderado"</formula>
    </cfRule>
  </conditionalFormatting>
  <conditionalFormatting sqref="M153">
    <cfRule type="cellIs" dxfId="515" priority="3498" operator="equal">
      <formula>"Menor"</formula>
    </cfRule>
  </conditionalFormatting>
  <conditionalFormatting sqref="M153">
    <cfRule type="cellIs" dxfId="514" priority="3499" operator="equal">
      <formula>"Leve"</formula>
    </cfRule>
  </conditionalFormatting>
  <conditionalFormatting sqref="O159">
    <cfRule type="cellIs" dxfId="513" priority="3500" operator="equal">
      <formula>"Extremo"</formula>
    </cfRule>
  </conditionalFormatting>
  <conditionalFormatting sqref="O159">
    <cfRule type="cellIs" dxfId="512" priority="3501" operator="equal">
      <formula>"Alto"</formula>
    </cfRule>
  </conditionalFormatting>
  <conditionalFormatting sqref="O159">
    <cfRule type="cellIs" dxfId="511" priority="3502" operator="equal">
      <formula>"Moderado"</formula>
    </cfRule>
  </conditionalFormatting>
  <conditionalFormatting sqref="O159">
    <cfRule type="cellIs" dxfId="510" priority="3503" operator="equal">
      <formula>"Bajo"</formula>
    </cfRule>
  </conditionalFormatting>
  <conditionalFormatting sqref="L159:L164">
    <cfRule type="containsText" dxfId="509" priority="3504" operator="containsText" text="❌">
      <formula>NOT(ISERROR(SEARCH(("❌"),(L159))))</formula>
    </cfRule>
  </conditionalFormatting>
  <conditionalFormatting sqref="Z159">
    <cfRule type="cellIs" dxfId="508" priority="3505" operator="equal">
      <formula>"Muy Alta"</formula>
    </cfRule>
  </conditionalFormatting>
  <conditionalFormatting sqref="Z159">
    <cfRule type="cellIs" dxfId="507" priority="3506" operator="equal">
      <formula>"Alta"</formula>
    </cfRule>
  </conditionalFormatting>
  <conditionalFormatting sqref="Z159">
    <cfRule type="cellIs" dxfId="506" priority="3507" operator="equal">
      <formula>"Media"</formula>
    </cfRule>
  </conditionalFormatting>
  <conditionalFormatting sqref="Z159">
    <cfRule type="cellIs" dxfId="505" priority="3508" operator="equal">
      <formula>"Baja"</formula>
    </cfRule>
  </conditionalFormatting>
  <conditionalFormatting sqref="Z159">
    <cfRule type="cellIs" dxfId="504" priority="3509" operator="equal">
      <formula>"Muy Baja"</formula>
    </cfRule>
  </conditionalFormatting>
  <conditionalFormatting sqref="AB159">
    <cfRule type="cellIs" dxfId="503" priority="3510" operator="equal">
      <formula>"Catastrófico"</formula>
    </cfRule>
  </conditionalFormatting>
  <conditionalFormatting sqref="AB159">
    <cfRule type="cellIs" dxfId="502" priority="3511" operator="equal">
      <formula>"Mayor"</formula>
    </cfRule>
  </conditionalFormatting>
  <conditionalFormatting sqref="AB159">
    <cfRule type="cellIs" dxfId="501" priority="3512" operator="equal">
      <formula>"Moderado"</formula>
    </cfRule>
  </conditionalFormatting>
  <conditionalFormatting sqref="AB159">
    <cfRule type="cellIs" dxfId="500" priority="3513" operator="equal">
      <formula>"Menor"</formula>
    </cfRule>
  </conditionalFormatting>
  <conditionalFormatting sqref="AB159">
    <cfRule type="cellIs" dxfId="499" priority="3514" operator="equal">
      <formula>"Leve"</formula>
    </cfRule>
  </conditionalFormatting>
  <conditionalFormatting sqref="AD159">
    <cfRule type="cellIs" dxfId="498" priority="3515" operator="equal">
      <formula>"Extremo"</formula>
    </cfRule>
  </conditionalFormatting>
  <conditionalFormatting sqref="AD159">
    <cfRule type="cellIs" dxfId="497" priority="3516" operator="equal">
      <formula>"Alto"</formula>
    </cfRule>
  </conditionalFormatting>
  <conditionalFormatting sqref="AD159">
    <cfRule type="cellIs" dxfId="496" priority="3517" operator="equal">
      <formula>"Moderado"</formula>
    </cfRule>
  </conditionalFormatting>
  <conditionalFormatting sqref="AD159">
    <cfRule type="cellIs" dxfId="495" priority="3518" operator="equal">
      <formula>"Bajo"</formula>
    </cfRule>
  </conditionalFormatting>
  <conditionalFormatting sqref="Z160:Z163">
    <cfRule type="cellIs" dxfId="494" priority="3519" operator="equal">
      <formula>"Muy Alta"</formula>
    </cfRule>
  </conditionalFormatting>
  <conditionalFormatting sqref="Z160:Z163">
    <cfRule type="cellIs" dxfId="493" priority="3520" operator="equal">
      <formula>"Alta"</formula>
    </cfRule>
  </conditionalFormatting>
  <conditionalFormatting sqref="Z160:Z163">
    <cfRule type="cellIs" dxfId="492" priority="3521" operator="equal">
      <formula>"Media"</formula>
    </cfRule>
  </conditionalFormatting>
  <conditionalFormatting sqref="Z160:Z163">
    <cfRule type="cellIs" dxfId="491" priority="3522" operator="equal">
      <formula>"Baja"</formula>
    </cfRule>
  </conditionalFormatting>
  <conditionalFormatting sqref="Z160:Z163">
    <cfRule type="cellIs" dxfId="490" priority="3523" operator="equal">
      <formula>"Muy Baja"</formula>
    </cfRule>
  </conditionalFormatting>
  <conditionalFormatting sqref="AB160:AB163">
    <cfRule type="cellIs" dxfId="489" priority="3524" operator="equal">
      <formula>"Catastrófico"</formula>
    </cfRule>
  </conditionalFormatting>
  <conditionalFormatting sqref="AB160:AB163">
    <cfRule type="cellIs" dxfId="488" priority="3525" operator="equal">
      <formula>"Mayor"</formula>
    </cfRule>
  </conditionalFormatting>
  <conditionalFormatting sqref="AB160:AB163">
    <cfRule type="cellIs" dxfId="487" priority="3526" operator="equal">
      <formula>"Moderado"</formula>
    </cfRule>
  </conditionalFormatting>
  <conditionalFormatting sqref="AB160:AB163">
    <cfRule type="cellIs" dxfId="486" priority="3527" operator="equal">
      <formula>"Menor"</formula>
    </cfRule>
  </conditionalFormatting>
  <conditionalFormatting sqref="AB160:AB163">
    <cfRule type="cellIs" dxfId="485" priority="3528" operator="equal">
      <formula>"Leve"</formula>
    </cfRule>
  </conditionalFormatting>
  <conditionalFormatting sqref="AD160:AD163">
    <cfRule type="cellIs" dxfId="484" priority="3529" operator="equal">
      <formula>"Extremo"</formula>
    </cfRule>
  </conditionalFormatting>
  <conditionalFormatting sqref="AD160:AD163">
    <cfRule type="cellIs" dxfId="483" priority="3530" operator="equal">
      <formula>"Alto"</formula>
    </cfRule>
  </conditionalFormatting>
  <conditionalFormatting sqref="AD160:AD163">
    <cfRule type="cellIs" dxfId="482" priority="3531" operator="equal">
      <formula>"Moderado"</formula>
    </cfRule>
  </conditionalFormatting>
  <conditionalFormatting sqref="AD160:AD163">
    <cfRule type="cellIs" dxfId="481" priority="3532" operator="equal">
      <formula>"Bajo"</formula>
    </cfRule>
  </conditionalFormatting>
  <conditionalFormatting sqref="Z164">
    <cfRule type="cellIs" dxfId="480" priority="3533" operator="equal">
      <formula>"Muy Alta"</formula>
    </cfRule>
  </conditionalFormatting>
  <conditionalFormatting sqref="Z164">
    <cfRule type="cellIs" dxfId="479" priority="3534" operator="equal">
      <formula>"Alta"</formula>
    </cfRule>
  </conditionalFormatting>
  <conditionalFormatting sqref="Z164">
    <cfRule type="cellIs" dxfId="478" priority="3535" operator="equal">
      <formula>"Media"</formula>
    </cfRule>
  </conditionalFormatting>
  <conditionalFormatting sqref="Z164">
    <cfRule type="cellIs" dxfId="477" priority="3536" operator="equal">
      <formula>"Baja"</formula>
    </cfRule>
  </conditionalFormatting>
  <conditionalFormatting sqref="Z164">
    <cfRule type="cellIs" dxfId="476" priority="3537" operator="equal">
      <formula>"Muy Baja"</formula>
    </cfRule>
  </conditionalFormatting>
  <conditionalFormatting sqref="AB164">
    <cfRule type="cellIs" dxfId="475" priority="3538" operator="equal">
      <formula>"Catastrófico"</formula>
    </cfRule>
  </conditionalFormatting>
  <conditionalFormatting sqref="AB164">
    <cfRule type="cellIs" dxfId="474" priority="3539" operator="equal">
      <formula>"Mayor"</formula>
    </cfRule>
  </conditionalFormatting>
  <conditionalFormatting sqref="AB164">
    <cfRule type="cellIs" dxfId="473" priority="3540" operator="equal">
      <formula>"Moderado"</formula>
    </cfRule>
  </conditionalFormatting>
  <conditionalFormatting sqref="AB164">
    <cfRule type="cellIs" dxfId="472" priority="3541" operator="equal">
      <formula>"Menor"</formula>
    </cfRule>
  </conditionalFormatting>
  <conditionalFormatting sqref="AB164">
    <cfRule type="cellIs" dxfId="471" priority="3542" operator="equal">
      <formula>"Leve"</formula>
    </cfRule>
  </conditionalFormatting>
  <conditionalFormatting sqref="AD164">
    <cfRule type="cellIs" dxfId="470" priority="3543" operator="equal">
      <formula>"Extremo"</formula>
    </cfRule>
  </conditionalFormatting>
  <conditionalFormatting sqref="AD164">
    <cfRule type="cellIs" dxfId="469" priority="3544" operator="equal">
      <formula>"Alto"</formula>
    </cfRule>
  </conditionalFormatting>
  <conditionalFormatting sqref="AD164">
    <cfRule type="cellIs" dxfId="468" priority="3545" operator="equal">
      <formula>"Moderado"</formula>
    </cfRule>
  </conditionalFormatting>
  <conditionalFormatting sqref="AD164">
    <cfRule type="cellIs" dxfId="467" priority="3546" operator="equal">
      <formula>"Bajo"</formula>
    </cfRule>
  </conditionalFormatting>
  <conditionalFormatting sqref="I159">
    <cfRule type="cellIs" dxfId="466" priority="3547" operator="equal">
      <formula>"Muy Alta"</formula>
    </cfRule>
  </conditionalFormatting>
  <conditionalFormatting sqref="I159">
    <cfRule type="cellIs" dxfId="465" priority="3548" operator="equal">
      <formula>"Alta"</formula>
    </cfRule>
  </conditionalFormatting>
  <conditionalFormatting sqref="I159">
    <cfRule type="cellIs" dxfId="464" priority="3549" operator="equal">
      <formula>"Media"</formula>
    </cfRule>
  </conditionalFormatting>
  <conditionalFormatting sqref="I159">
    <cfRule type="cellIs" dxfId="463" priority="3550" operator="equal">
      <formula>"Baja"</formula>
    </cfRule>
  </conditionalFormatting>
  <conditionalFormatting sqref="I159">
    <cfRule type="cellIs" dxfId="462" priority="3551" operator="equal">
      <formula>"Muy Baja"</formula>
    </cfRule>
  </conditionalFormatting>
  <conditionalFormatting sqref="M159">
    <cfRule type="cellIs" dxfId="461" priority="3552" operator="equal">
      <formula>"Catastrófico"</formula>
    </cfRule>
  </conditionalFormatting>
  <conditionalFormatting sqref="M159">
    <cfRule type="cellIs" dxfId="460" priority="3553" operator="equal">
      <formula>"Mayor"</formula>
    </cfRule>
  </conditionalFormatting>
  <conditionalFormatting sqref="M159">
    <cfRule type="cellIs" dxfId="459" priority="3554" operator="equal">
      <formula>"Moderado"</formula>
    </cfRule>
  </conditionalFormatting>
  <conditionalFormatting sqref="M159">
    <cfRule type="cellIs" dxfId="458" priority="3555" operator="equal">
      <formula>"Menor"</formula>
    </cfRule>
  </conditionalFormatting>
  <conditionalFormatting sqref="M159">
    <cfRule type="cellIs" dxfId="457" priority="3556" operator="equal">
      <formula>"Leve"</formula>
    </cfRule>
  </conditionalFormatting>
  <conditionalFormatting sqref="O165">
    <cfRule type="cellIs" dxfId="456" priority="3557" operator="equal">
      <formula>"Extremo"</formula>
    </cfRule>
  </conditionalFormatting>
  <conditionalFormatting sqref="O165">
    <cfRule type="cellIs" dxfId="455" priority="3558" operator="equal">
      <formula>"Alto"</formula>
    </cfRule>
  </conditionalFormatting>
  <conditionalFormatting sqref="O165">
    <cfRule type="cellIs" dxfId="454" priority="3559" operator="equal">
      <formula>"Moderado"</formula>
    </cfRule>
  </conditionalFormatting>
  <conditionalFormatting sqref="O165">
    <cfRule type="cellIs" dxfId="453" priority="3560" operator="equal">
      <formula>"Bajo"</formula>
    </cfRule>
  </conditionalFormatting>
  <conditionalFormatting sqref="L165:L170">
    <cfRule type="containsText" dxfId="452" priority="3561" operator="containsText" text="❌">
      <formula>NOT(ISERROR(SEARCH(("❌"),(L165))))</formula>
    </cfRule>
  </conditionalFormatting>
  <conditionalFormatting sqref="Z165">
    <cfRule type="cellIs" dxfId="451" priority="3562" operator="equal">
      <formula>"Muy Alta"</formula>
    </cfRule>
  </conditionalFormatting>
  <conditionalFormatting sqref="Z165">
    <cfRule type="cellIs" dxfId="450" priority="3563" operator="equal">
      <formula>"Alta"</formula>
    </cfRule>
  </conditionalFormatting>
  <conditionalFormatting sqref="Z165">
    <cfRule type="cellIs" dxfId="449" priority="3564" operator="equal">
      <formula>"Media"</formula>
    </cfRule>
  </conditionalFormatting>
  <conditionalFormatting sqref="Z165">
    <cfRule type="cellIs" dxfId="448" priority="3565" operator="equal">
      <formula>"Baja"</formula>
    </cfRule>
  </conditionalFormatting>
  <conditionalFormatting sqref="Z165">
    <cfRule type="cellIs" dxfId="447" priority="3566" operator="equal">
      <formula>"Muy Baja"</formula>
    </cfRule>
  </conditionalFormatting>
  <conditionalFormatting sqref="AB165">
    <cfRule type="cellIs" dxfId="446" priority="3567" operator="equal">
      <formula>"Catastrófico"</formula>
    </cfRule>
  </conditionalFormatting>
  <conditionalFormatting sqref="AB165">
    <cfRule type="cellIs" dxfId="445" priority="3568" operator="equal">
      <formula>"Mayor"</formula>
    </cfRule>
  </conditionalFormatting>
  <conditionalFormatting sqref="AB165">
    <cfRule type="cellIs" dxfId="444" priority="3569" operator="equal">
      <formula>"Moderado"</formula>
    </cfRule>
  </conditionalFormatting>
  <conditionalFormatting sqref="AB165">
    <cfRule type="cellIs" dxfId="443" priority="3570" operator="equal">
      <formula>"Menor"</formula>
    </cfRule>
  </conditionalFormatting>
  <conditionalFormatting sqref="AB165">
    <cfRule type="cellIs" dxfId="442" priority="3571" operator="equal">
      <formula>"Leve"</formula>
    </cfRule>
  </conditionalFormatting>
  <conditionalFormatting sqref="AD165">
    <cfRule type="cellIs" dxfId="441" priority="3572" operator="equal">
      <formula>"Extremo"</formula>
    </cfRule>
  </conditionalFormatting>
  <conditionalFormatting sqref="AD165">
    <cfRule type="cellIs" dxfId="440" priority="3573" operator="equal">
      <formula>"Alto"</formula>
    </cfRule>
  </conditionalFormatting>
  <conditionalFormatting sqref="AD165">
    <cfRule type="cellIs" dxfId="439" priority="3574" operator="equal">
      <formula>"Moderado"</formula>
    </cfRule>
  </conditionalFormatting>
  <conditionalFormatting sqref="AD165">
    <cfRule type="cellIs" dxfId="438" priority="3575" operator="equal">
      <formula>"Bajo"</formula>
    </cfRule>
  </conditionalFormatting>
  <conditionalFormatting sqref="Z166:Z169">
    <cfRule type="cellIs" dxfId="437" priority="3576" operator="equal">
      <formula>"Muy Alta"</formula>
    </cfRule>
  </conditionalFormatting>
  <conditionalFormatting sqref="Z166:Z169">
    <cfRule type="cellIs" dxfId="436" priority="3577" operator="equal">
      <formula>"Alta"</formula>
    </cfRule>
  </conditionalFormatting>
  <conditionalFormatting sqref="Z166:Z169">
    <cfRule type="cellIs" dxfId="435" priority="3578" operator="equal">
      <formula>"Media"</formula>
    </cfRule>
  </conditionalFormatting>
  <conditionalFormatting sqref="Z166:Z169">
    <cfRule type="cellIs" dxfId="434" priority="3579" operator="equal">
      <formula>"Baja"</formula>
    </cfRule>
  </conditionalFormatting>
  <conditionalFormatting sqref="Z166:Z169">
    <cfRule type="cellIs" dxfId="433" priority="3580" operator="equal">
      <formula>"Muy Baja"</formula>
    </cfRule>
  </conditionalFormatting>
  <conditionalFormatting sqref="AB166:AB169">
    <cfRule type="cellIs" dxfId="432" priority="3581" operator="equal">
      <formula>"Catastrófico"</formula>
    </cfRule>
  </conditionalFormatting>
  <conditionalFormatting sqref="AB166:AB169">
    <cfRule type="cellIs" dxfId="431" priority="3582" operator="equal">
      <formula>"Mayor"</formula>
    </cfRule>
  </conditionalFormatting>
  <conditionalFormatting sqref="AB166:AB169">
    <cfRule type="cellIs" dxfId="430" priority="3583" operator="equal">
      <formula>"Moderado"</formula>
    </cfRule>
  </conditionalFormatting>
  <conditionalFormatting sqref="AB166:AB169">
    <cfRule type="cellIs" dxfId="429" priority="3584" operator="equal">
      <formula>"Menor"</formula>
    </cfRule>
  </conditionalFormatting>
  <conditionalFormatting sqref="AB166:AB169">
    <cfRule type="cellIs" dxfId="428" priority="3585" operator="equal">
      <formula>"Leve"</formula>
    </cfRule>
  </conditionalFormatting>
  <conditionalFormatting sqref="AD166:AD169">
    <cfRule type="cellIs" dxfId="427" priority="3586" operator="equal">
      <formula>"Extremo"</formula>
    </cfRule>
  </conditionalFormatting>
  <conditionalFormatting sqref="AD166:AD169">
    <cfRule type="cellIs" dxfId="426" priority="3587" operator="equal">
      <formula>"Alto"</formula>
    </cfRule>
  </conditionalFormatting>
  <conditionalFormatting sqref="AD166:AD169">
    <cfRule type="cellIs" dxfId="425" priority="3588" operator="equal">
      <formula>"Moderado"</formula>
    </cfRule>
  </conditionalFormatting>
  <conditionalFormatting sqref="AD166:AD169">
    <cfRule type="cellIs" dxfId="424" priority="3589" operator="equal">
      <formula>"Bajo"</formula>
    </cfRule>
  </conditionalFormatting>
  <conditionalFormatting sqref="Z170">
    <cfRule type="cellIs" dxfId="423" priority="3590" operator="equal">
      <formula>"Muy Alta"</formula>
    </cfRule>
  </conditionalFormatting>
  <conditionalFormatting sqref="Z170">
    <cfRule type="cellIs" dxfId="422" priority="3591" operator="equal">
      <formula>"Alta"</formula>
    </cfRule>
  </conditionalFormatting>
  <conditionalFormatting sqref="Z170">
    <cfRule type="cellIs" dxfId="421" priority="3592" operator="equal">
      <formula>"Media"</formula>
    </cfRule>
  </conditionalFormatting>
  <conditionalFormatting sqref="Z170">
    <cfRule type="cellIs" dxfId="420" priority="3593" operator="equal">
      <formula>"Baja"</formula>
    </cfRule>
  </conditionalFormatting>
  <conditionalFormatting sqref="Z170">
    <cfRule type="cellIs" dxfId="419" priority="3594" operator="equal">
      <formula>"Muy Baja"</formula>
    </cfRule>
  </conditionalFormatting>
  <conditionalFormatting sqref="AB170">
    <cfRule type="cellIs" dxfId="418" priority="3595" operator="equal">
      <formula>"Catastrófico"</formula>
    </cfRule>
  </conditionalFormatting>
  <conditionalFormatting sqref="AB170">
    <cfRule type="cellIs" dxfId="417" priority="3596" operator="equal">
      <formula>"Mayor"</formula>
    </cfRule>
  </conditionalFormatting>
  <conditionalFormatting sqref="AB170">
    <cfRule type="cellIs" dxfId="416" priority="3597" operator="equal">
      <formula>"Moderado"</formula>
    </cfRule>
  </conditionalFormatting>
  <conditionalFormatting sqref="AB170">
    <cfRule type="cellIs" dxfId="415" priority="3598" operator="equal">
      <formula>"Menor"</formula>
    </cfRule>
  </conditionalFormatting>
  <conditionalFormatting sqref="AB170">
    <cfRule type="cellIs" dxfId="414" priority="3599" operator="equal">
      <formula>"Leve"</formula>
    </cfRule>
  </conditionalFormatting>
  <conditionalFormatting sqref="AD170">
    <cfRule type="cellIs" dxfId="413" priority="3600" operator="equal">
      <formula>"Extremo"</formula>
    </cfRule>
  </conditionalFormatting>
  <conditionalFormatting sqref="AD170">
    <cfRule type="cellIs" dxfId="412" priority="3601" operator="equal">
      <formula>"Alto"</formula>
    </cfRule>
  </conditionalFormatting>
  <conditionalFormatting sqref="AD170">
    <cfRule type="cellIs" dxfId="411" priority="3602" operator="equal">
      <formula>"Moderado"</formula>
    </cfRule>
  </conditionalFormatting>
  <conditionalFormatting sqref="AD170">
    <cfRule type="cellIs" dxfId="410" priority="3603" operator="equal">
      <formula>"Bajo"</formula>
    </cfRule>
  </conditionalFormatting>
  <conditionalFormatting sqref="I165">
    <cfRule type="cellIs" dxfId="409" priority="3604" operator="equal">
      <formula>"Muy Alta"</formula>
    </cfRule>
  </conditionalFormatting>
  <conditionalFormatting sqref="I165">
    <cfRule type="cellIs" dxfId="408" priority="3605" operator="equal">
      <formula>"Alta"</formula>
    </cfRule>
  </conditionalFormatting>
  <conditionalFormatting sqref="I165">
    <cfRule type="cellIs" dxfId="407" priority="3606" operator="equal">
      <formula>"Media"</formula>
    </cfRule>
  </conditionalFormatting>
  <conditionalFormatting sqref="I165">
    <cfRule type="cellIs" dxfId="406" priority="3607" operator="equal">
      <formula>"Baja"</formula>
    </cfRule>
  </conditionalFormatting>
  <conditionalFormatting sqref="I165">
    <cfRule type="cellIs" dxfId="405" priority="3608" operator="equal">
      <formula>"Muy Baja"</formula>
    </cfRule>
  </conditionalFormatting>
  <conditionalFormatting sqref="M165">
    <cfRule type="cellIs" dxfId="404" priority="3609" operator="equal">
      <formula>"Catastrófico"</formula>
    </cfRule>
  </conditionalFormatting>
  <conditionalFormatting sqref="M165">
    <cfRule type="cellIs" dxfId="403" priority="3610" operator="equal">
      <formula>"Mayor"</formula>
    </cfRule>
  </conditionalFormatting>
  <conditionalFormatting sqref="M165">
    <cfRule type="cellIs" dxfId="402" priority="3611" operator="equal">
      <formula>"Moderado"</formula>
    </cfRule>
  </conditionalFormatting>
  <conditionalFormatting sqref="M165">
    <cfRule type="cellIs" dxfId="401" priority="3612" operator="equal">
      <formula>"Menor"</formula>
    </cfRule>
  </conditionalFormatting>
  <conditionalFormatting sqref="M165">
    <cfRule type="cellIs" dxfId="400" priority="3613" operator="equal">
      <formula>"Leve"</formula>
    </cfRule>
  </conditionalFormatting>
  <conditionalFormatting sqref="O237">
    <cfRule type="cellIs" dxfId="399" priority="3614" operator="equal">
      <formula>"Extremo"</formula>
    </cfRule>
  </conditionalFormatting>
  <conditionalFormatting sqref="O237">
    <cfRule type="cellIs" dxfId="398" priority="3615" operator="equal">
      <formula>"Alto"</formula>
    </cfRule>
  </conditionalFormatting>
  <conditionalFormatting sqref="O237">
    <cfRule type="cellIs" dxfId="397" priority="3616" operator="equal">
      <formula>"Moderado"</formula>
    </cfRule>
  </conditionalFormatting>
  <conditionalFormatting sqref="O237">
    <cfRule type="cellIs" dxfId="396" priority="3617" operator="equal">
      <formula>"Bajo"</formula>
    </cfRule>
  </conditionalFormatting>
  <conditionalFormatting sqref="L237:L242">
    <cfRule type="containsText" dxfId="395" priority="3618" operator="containsText" text="❌">
      <formula>NOT(ISERROR(SEARCH(("❌"),(L237))))</formula>
    </cfRule>
  </conditionalFormatting>
  <conditionalFormatting sqref="Z237">
    <cfRule type="cellIs" dxfId="394" priority="3619" operator="equal">
      <formula>"Muy Alta"</formula>
    </cfRule>
  </conditionalFormatting>
  <conditionalFormatting sqref="Z237">
    <cfRule type="cellIs" dxfId="393" priority="3620" operator="equal">
      <formula>"Alta"</formula>
    </cfRule>
  </conditionalFormatting>
  <conditionalFormatting sqref="Z237">
    <cfRule type="cellIs" dxfId="392" priority="3621" operator="equal">
      <formula>"Media"</formula>
    </cfRule>
  </conditionalFormatting>
  <conditionalFormatting sqref="Z237">
    <cfRule type="cellIs" dxfId="391" priority="3622" operator="equal">
      <formula>"Baja"</formula>
    </cfRule>
  </conditionalFormatting>
  <conditionalFormatting sqref="Z237">
    <cfRule type="cellIs" dxfId="390" priority="3623" operator="equal">
      <formula>"Muy Baja"</formula>
    </cfRule>
  </conditionalFormatting>
  <conditionalFormatting sqref="AB237">
    <cfRule type="cellIs" dxfId="389" priority="3624" operator="equal">
      <formula>"Catastrófico"</formula>
    </cfRule>
  </conditionalFormatting>
  <conditionalFormatting sqref="AB237">
    <cfRule type="cellIs" dxfId="388" priority="3625" operator="equal">
      <formula>"Mayor"</formula>
    </cfRule>
  </conditionalFormatting>
  <conditionalFormatting sqref="AB237">
    <cfRule type="cellIs" dxfId="387" priority="3626" operator="equal">
      <formula>"Moderado"</formula>
    </cfRule>
  </conditionalFormatting>
  <conditionalFormatting sqref="AB237">
    <cfRule type="cellIs" dxfId="386" priority="3627" operator="equal">
      <formula>"Menor"</formula>
    </cfRule>
  </conditionalFormatting>
  <conditionalFormatting sqref="AB237">
    <cfRule type="cellIs" dxfId="385" priority="3628" operator="equal">
      <formula>"Leve"</formula>
    </cfRule>
  </conditionalFormatting>
  <conditionalFormatting sqref="AD237">
    <cfRule type="cellIs" dxfId="384" priority="3629" operator="equal">
      <formula>"Extremo"</formula>
    </cfRule>
  </conditionalFormatting>
  <conditionalFormatting sqref="AD237">
    <cfRule type="cellIs" dxfId="383" priority="3630" operator="equal">
      <formula>"Alto"</formula>
    </cfRule>
  </conditionalFormatting>
  <conditionalFormatting sqref="AD237">
    <cfRule type="cellIs" dxfId="382" priority="3631" operator="equal">
      <formula>"Moderado"</formula>
    </cfRule>
  </conditionalFormatting>
  <conditionalFormatting sqref="AD237">
    <cfRule type="cellIs" dxfId="381" priority="3632" operator="equal">
      <formula>"Bajo"</formula>
    </cfRule>
  </conditionalFormatting>
  <conditionalFormatting sqref="Z238:Z241">
    <cfRule type="cellIs" dxfId="380" priority="3633" operator="equal">
      <formula>"Muy Alta"</formula>
    </cfRule>
  </conditionalFormatting>
  <conditionalFormatting sqref="Z238:Z241">
    <cfRule type="cellIs" dxfId="379" priority="3634" operator="equal">
      <formula>"Alta"</formula>
    </cfRule>
  </conditionalFormatting>
  <conditionalFormatting sqref="Z238:Z241">
    <cfRule type="cellIs" dxfId="378" priority="3635" operator="equal">
      <formula>"Media"</formula>
    </cfRule>
  </conditionalFormatting>
  <conditionalFormatting sqref="Z238:Z241">
    <cfRule type="cellIs" dxfId="377" priority="3636" operator="equal">
      <formula>"Baja"</formula>
    </cfRule>
  </conditionalFormatting>
  <conditionalFormatting sqref="Z238:Z241">
    <cfRule type="cellIs" dxfId="376" priority="3637" operator="equal">
      <formula>"Muy Baja"</formula>
    </cfRule>
  </conditionalFormatting>
  <conditionalFormatting sqref="AB238:AB241">
    <cfRule type="cellIs" dxfId="375" priority="3638" operator="equal">
      <formula>"Catastrófico"</formula>
    </cfRule>
  </conditionalFormatting>
  <conditionalFormatting sqref="AB238:AB241">
    <cfRule type="cellIs" dxfId="374" priority="3639" operator="equal">
      <formula>"Mayor"</formula>
    </cfRule>
  </conditionalFormatting>
  <conditionalFormatting sqref="AB238:AB241">
    <cfRule type="cellIs" dxfId="373" priority="3640" operator="equal">
      <formula>"Moderado"</formula>
    </cfRule>
  </conditionalFormatting>
  <conditionalFormatting sqref="AB238:AB241">
    <cfRule type="cellIs" dxfId="372" priority="3641" operator="equal">
      <formula>"Menor"</formula>
    </cfRule>
  </conditionalFormatting>
  <conditionalFormatting sqref="AB238:AB241">
    <cfRule type="cellIs" dxfId="371" priority="3642" operator="equal">
      <formula>"Leve"</formula>
    </cfRule>
  </conditionalFormatting>
  <conditionalFormatting sqref="AD238:AD241">
    <cfRule type="cellIs" dxfId="370" priority="3643" operator="equal">
      <formula>"Extremo"</formula>
    </cfRule>
  </conditionalFormatting>
  <conditionalFormatting sqref="AD238:AD241">
    <cfRule type="cellIs" dxfId="369" priority="3644" operator="equal">
      <formula>"Alto"</formula>
    </cfRule>
  </conditionalFormatting>
  <conditionalFormatting sqref="AD238:AD241">
    <cfRule type="cellIs" dxfId="368" priority="3645" operator="equal">
      <formula>"Moderado"</formula>
    </cfRule>
  </conditionalFormatting>
  <conditionalFormatting sqref="AD238:AD241">
    <cfRule type="cellIs" dxfId="367" priority="3646" operator="equal">
      <formula>"Bajo"</formula>
    </cfRule>
  </conditionalFormatting>
  <conditionalFormatting sqref="Z242">
    <cfRule type="cellIs" dxfId="366" priority="3647" operator="equal">
      <formula>"Muy Alta"</formula>
    </cfRule>
  </conditionalFormatting>
  <conditionalFormatting sqref="Z242">
    <cfRule type="cellIs" dxfId="365" priority="3648" operator="equal">
      <formula>"Alta"</formula>
    </cfRule>
  </conditionalFormatting>
  <conditionalFormatting sqref="Z242">
    <cfRule type="cellIs" dxfId="364" priority="3649" operator="equal">
      <formula>"Media"</formula>
    </cfRule>
  </conditionalFormatting>
  <conditionalFormatting sqref="Z242">
    <cfRule type="cellIs" dxfId="363" priority="3650" operator="equal">
      <formula>"Baja"</formula>
    </cfRule>
  </conditionalFormatting>
  <conditionalFormatting sqref="Z242">
    <cfRule type="cellIs" dxfId="362" priority="3651" operator="equal">
      <formula>"Muy Baja"</formula>
    </cfRule>
  </conditionalFormatting>
  <conditionalFormatting sqref="AB242">
    <cfRule type="cellIs" dxfId="361" priority="3652" operator="equal">
      <formula>"Catastrófico"</formula>
    </cfRule>
  </conditionalFormatting>
  <conditionalFormatting sqref="AB242">
    <cfRule type="cellIs" dxfId="360" priority="3653" operator="equal">
      <formula>"Mayor"</formula>
    </cfRule>
  </conditionalFormatting>
  <conditionalFormatting sqref="AB242">
    <cfRule type="cellIs" dxfId="359" priority="3654" operator="equal">
      <formula>"Moderado"</formula>
    </cfRule>
  </conditionalFormatting>
  <conditionalFormatting sqref="AB242">
    <cfRule type="cellIs" dxfId="358" priority="3655" operator="equal">
      <formula>"Menor"</formula>
    </cfRule>
  </conditionalFormatting>
  <conditionalFormatting sqref="AB242">
    <cfRule type="cellIs" dxfId="357" priority="3656" operator="equal">
      <formula>"Leve"</formula>
    </cfRule>
  </conditionalFormatting>
  <conditionalFormatting sqref="AD242">
    <cfRule type="cellIs" dxfId="356" priority="3657" operator="equal">
      <formula>"Extremo"</formula>
    </cfRule>
  </conditionalFormatting>
  <conditionalFormatting sqref="AD242">
    <cfRule type="cellIs" dxfId="355" priority="3658" operator="equal">
      <formula>"Alto"</formula>
    </cfRule>
  </conditionalFormatting>
  <conditionalFormatting sqref="AD242">
    <cfRule type="cellIs" dxfId="354" priority="3659" operator="equal">
      <formula>"Moderado"</formula>
    </cfRule>
  </conditionalFormatting>
  <conditionalFormatting sqref="AD242">
    <cfRule type="cellIs" dxfId="353" priority="3660" operator="equal">
      <formula>"Bajo"</formula>
    </cfRule>
  </conditionalFormatting>
  <conditionalFormatting sqref="I237">
    <cfRule type="cellIs" dxfId="352" priority="3661" operator="equal">
      <formula>"Muy Alta"</formula>
    </cfRule>
  </conditionalFormatting>
  <conditionalFormatting sqref="I237">
    <cfRule type="cellIs" dxfId="351" priority="3662" operator="equal">
      <formula>"Alta"</formula>
    </cfRule>
  </conditionalFormatting>
  <conditionalFormatting sqref="I237">
    <cfRule type="cellIs" dxfId="350" priority="3663" operator="equal">
      <formula>"Media"</formula>
    </cfRule>
  </conditionalFormatting>
  <conditionalFormatting sqref="I237">
    <cfRule type="cellIs" dxfId="349" priority="3664" operator="equal">
      <formula>"Baja"</formula>
    </cfRule>
  </conditionalFormatting>
  <conditionalFormatting sqref="I237">
    <cfRule type="cellIs" dxfId="348" priority="3665" operator="equal">
      <formula>"Muy Baja"</formula>
    </cfRule>
  </conditionalFormatting>
  <conditionalFormatting sqref="M237">
    <cfRule type="cellIs" dxfId="347" priority="3666" operator="equal">
      <formula>"Catastrófico"</formula>
    </cfRule>
  </conditionalFormatting>
  <conditionalFormatting sqref="M237">
    <cfRule type="cellIs" dxfId="346" priority="3667" operator="equal">
      <formula>"Mayor"</formula>
    </cfRule>
  </conditionalFormatting>
  <conditionalFormatting sqref="M237">
    <cfRule type="cellIs" dxfId="345" priority="3668" operator="equal">
      <formula>"Moderado"</formula>
    </cfRule>
  </conditionalFormatting>
  <conditionalFormatting sqref="M237">
    <cfRule type="cellIs" dxfId="344" priority="3669" operator="equal">
      <formula>"Menor"</formula>
    </cfRule>
  </conditionalFormatting>
  <conditionalFormatting sqref="M237">
    <cfRule type="cellIs" dxfId="343" priority="3670" operator="equal">
      <formula>"Leve"</formula>
    </cfRule>
  </conditionalFormatting>
  <pageMargins left="0.7" right="0.7" top="0.75" bottom="0.75" header="0" footer="0"/>
  <pageSetup scale="11"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r:uid="{00000000-0002-0000-0200-000000000000}">
          <x14:formula1>
            <xm:f>'DATOS OCULTOS'!$B$52:$B$54</xm:f>
          </x14:formula1>
          <xm:sqref>C9 C15 C21 C27 C33 C39 C45 C51 C57 C63 C69 C75 C81 C87 C93 C99 C105 C111 C117 C123 C129 C135 C141 C147 C153 C159 C165 C171 C177 C183 C189 C195 C201 C207 C213 C219 C225 C231 C237 C243 C249 C255 C261 C267 C273 C279 C285 C291 C297 C303 C309 C315 C321 C327 C333 C339 C345 C351 C357 C363 C369 C375 C381 C390</xm:sqref>
        </x14:dataValidation>
        <x14:dataValidation type="list" allowBlank="1" showErrorMessage="1" xr:uid="{00000000-0002-0000-0200-000001000000}">
          <x14:formula1>
            <xm:f>'DATOS OCULTOS'!$R$9:$R$10</xm:f>
          </x14:formula1>
          <xm:sqref>T390:T395 T9:T386</xm:sqref>
        </x14:dataValidation>
        <x14:dataValidation type="list" allowBlank="1" showErrorMessage="1" xr:uid="{00000000-0002-0000-0200-000002000000}">
          <x14:formula1>
            <xm:f>'DATOS OCULTOS'!$B$69:$B$73</xm:f>
          </x14:formula1>
          <xm:sqref>I51</xm:sqref>
        </x14:dataValidation>
        <x14:dataValidation type="list" allowBlank="1" showErrorMessage="1" xr:uid="{00000000-0002-0000-0200-000003000000}">
          <x14:formula1>
            <xm:f>'DATOS OCULTOS'!$B$58:$B$65</xm:f>
          </x14:formula1>
          <xm:sqref>G9 G15 G21 G27 G33 G39 G45 G51 G57 G63 G69 G75 G81 G87 G93 G99 G105 G111 G117 G123 G129 G135 G141 G147 G153 G159 G165 G171 G177 G183 G189 G195 G201 G207 G213 G219 G225 G231 G237 G243 G249 G255 G261 G267 G273 G279 G285 G291 G297 G303 G309 G315 G321 G327 G333 G339 G345 G351 G357 G363 G369 G375 G381 G390</xm:sqref>
        </x14:dataValidation>
        <x14:dataValidation type="list" allowBlank="1" showErrorMessage="1" xr:uid="{00000000-0002-0000-0200-000004000000}">
          <x14:formula1>
            <xm:f>'DATOS OCULTOS'!$R$6:$R$8</xm:f>
          </x14:formula1>
          <xm:sqref>S390:S395 S9:S386</xm:sqref>
        </x14:dataValidation>
        <x14:dataValidation type="list" allowBlank="1" showErrorMessage="1" xr:uid="{00000000-0002-0000-0200-000005000000}">
          <x14:formula1>
            <xm:f>'DATOS OCULTOS'!$R$13:$R$14</xm:f>
          </x14:formula1>
          <xm:sqref>W390:W395 W9:W386</xm:sqref>
        </x14:dataValidation>
        <x14:dataValidation type="list" allowBlank="1" showErrorMessage="1" xr:uid="{00000000-0002-0000-0200-000006000000}">
          <x14:formula1>
            <xm:f>'DATOS OCULTOS'!$B$77:$B$88</xm:f>
          </x14:formula1>
          <xm:sqref>K9 K15 K21 K27 K33 K39 K45 K51 K57 K63 K69 K75 K81 K87 K93 K99 K105 K111 K117 K123 K129 K135 K141 K147 K153 K159 K165 K171 K177 K183 K189 K195 K201 K207 K213 K219 K225 K231 K237 K243 K249 K255 K261 K267 K273 K279 K285 K291 K297 K303 K309 K315 K321 K327 K333 K339 K345 K351 K357 K363 K369 K375 K381 K390</xm:sqref>
        </x14:dataValidation>
        <x14:dataValidation type="list" allowBlank="1" showErrorMessage="1" xr:uid="{00000000-0002-0000-0200-000007000000}">
          <x14:formula1>
            <xm:f>'DATOS OCULTOS'!$R$11:$R$12</xm:f>
          </x14:formula1>
          <xm:sqref>V390:V395 V9:V386</xm:sqref>
        </x14:dataValidation>
        <x14:dataValidation type="list" allowBlank="1" showErrorMessage="1" xr:uid="{00000000-0002-0000-0200-000008000000}">
          <x14:formula1>
            <xm:f>'DATOS OCULTOS'!$B$92:$B$95</xm:f>
          </x14:formula1>
          <xm:sqref>AE9 AE15 AE21 AE27 AE33 AE39 AE45 AE51 AE57 AE63 AE69 AE75 AE81 AE87 AE93 AE99 AE105 AE111 AE117 AE123 AE129 AE135 AE141 AE147 AE153 AE159 AE165 AE171 AE177 AE183 AE189 AE195 AE201 AE207 AE213 AE219 AE225 AE231 AE237 AE243 AE249 AE255 AE261 AE267 AE273 AE279 AE285 AE291 AE297 AE303 AE309 AE315 AE321 AE327 AE333 AE339 AE345 AE351 AE357 AE363 AE369 AE375 AE381 AE390</xm:sqref>
        </x14:dataValidation>
        <x14:dataValidation type="list" allowBlank="1" showErrorMessage="1" xr:uid="{00000000-0002-0000-0200-000009000000}">
          <x14:formula1>
            <xm:f>'DATOS OCULTOS'!$B$3:$B$21</xm:f>
          </x14:formula1>
          <xm:sqref>B9 B15 B21 B27 B33 B39 B45 B51 B57 B63 B69 B75 B81 B87 B93 B99 B105 B111 B117 B123 B129 B135 B141 B147 B153 B159 B165 B171 B177 B183 B189 B195 B201 B207 B213 B219 B225 B231 B237 B243 B249 B255 B261 B267 B273 B279 B285 B291 B297 B303 B309 B315 B321 B327 B333 B339 B345 B351 B357 B363 B369 B375 B381 B390</xm:sqref>
        </x14:dataValidation>
        <x14:dataValidation type="list" allowBlank="1" showErrorMessage="1" xr:uid="{00000000-0002-0000-0200-00000A000000}">
          <x14:formula1>
            <xm:f>'DATOS OCULTOS'!$R$15:$R$16</xm:f>
          </x14:formula1>
          <xm:sqref>X390:X395 X9:X386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6923C"/>
  </sheetPr>
  <dimension ref="A1:Z1000"/>
  <sheetViews>
    <sheetView workbookViewId="0"/>
  </sheetViews>
  <sheetFormatPr baseColWidth="10" defaultColWidth="14.42578125" defaultRowHeight="15" customHeight="1"/>
  <cols>
    <col min="1" max="1" width="10.85546875" customWidth="1"/>
    <col min="2" max="2" width="40.42578125" customWidth="1"/>
    <col min="3" max="3" width="74.85546875" customWidth="1"/>
    <col min="4" max="4" width="135" customWidth="1"/>
    <col min="5" max="5" width="144.85546875" customWidth="1"/>
    <col min="6" max="26" width="10.85546875" customWidth="1"/>
  </cols>
  <sheetData>
    <row r="1" spans="1:24" ht="33.75">
      <c r="A1" s="287"/>
      <c r="B1" s="1029" t="s">
        <v>1212</v>
      </c>
      <c r="C1" s="948"/>
      <c r="D1" s="948"/>
      <c r="E1" s="287"/>
      <c r="F1" s="287"/>
      <c r="G1" s="287"/>
      <c r="H1" s="287"/>
      <c r="I1" s="287"/>
      <c r="J1" s="287"/>
      <c r="K1" s="287"/>
      <c r="L1" s="287"/>
      <c r="M1" s="287"/>
      <c r="N1" s="287"/>
      <c r="O1" s="287"/>
      <c r="P1" s="287"/>
      <c r="Q1" s="287"/>
      <c r="R1" s="287"/>
      <c r="S1" s="287"/>
      <c r="T1" s="287"/>
      <c r="U1" s="287"/>
      <c r="V1" s="115"/>
      <c r="W1" s="115"/>
      <c r="X1" s="115"/>
    </row>
    <row r="2" spans="1:24">
      <c r="A2" s="287"/>
      <c r="B2" s="287"/>
      <c r="C2" s="287"/>
      <c r="D2" s="287"/>
      <c r="E2" s="287"/>
      <c r="F2" s="287"/>
      <c r="G2" s="287"/>
      <c r="H2" s="287"/>
      <c r="I2" s="287"/>
      <c r="J2" s="287"/>
      <c r="K2" s="287"/>
      <c r="L2" s="287"/>
      <c r="M2" s="287"/>
      <c r="N2" s="287"/>
      <c r="O2" s="287"/>
      <c r="P2" s="287"/>
      <c r="Q2" s="287"/>
      <c r="R2" s="287"/>
      <c r="S2" s="287"/>
      <c r="T2" s="287"/>
      <c r="U2" s="287"/>
      <c r="V2" s="115"/>
      <c r="W2" s="115"/>
      <c r="X2" s="115"/>
    </row>
    <row r="3" spans="1:24" ht="30">
      <c r="A3" s="287"/>
      <c r="B3" s="288"/>
      <c r="C3" s="289" t="s">
        <v>1213</v>
      </c>
      <c r="D3" s="289" t="s">
        <v>1214</v>
      </c>
      <c r="E3" s="287"/>
      <c r="F3" s="287"/>
      <c r="G3" s="287"/>
      <c r="H3" s="287"/>
      <c r="I3" s="287"/>
      <c r="J3" s="287"/>
      <c r="K3" s="287"/>
      <c r="L3" s="287"/>
      <c r="M3" s="287"/>
      <c r="N3" s="287"/>
      <c r="O3" s="287"/>
      <c r="P3" s="287"/>
      <c r="Q3" s="287"/>
      <c r="R3" s="287"/>
      <c r="S3" s="287"/>
      <c r="T3" s="287"/>
      <c r="U3" s="287"/>
      <c r="V3" s="115"/>
      <c r="W3" s="115"/>
      <c r="X3" s="115"/>
    </row>
    <row r="4" spans="1:24" ht="33.75">
      <c r="A4" s="290" t="s">
        <v>1215</v>
      </c>
      <c r="B4" s="291" t="s">
        <v>1216</v>
      </c>
      <c r="C4" s="292" t="s">
        <v>1217</v>
      </c>
      <c r="D4" s="293" t="s">
        <v>1218</v>
      </c>
      <c r="E4" s="287"/>
      <c r="F4" s="287"/>
      <c r="G4" s="287"/>
      <c r="H4" s="287"/>
      <c r="I4" s="287"/>
      <c r="J4" s="287"/>
      <c r="K4" s="287"/>
      <c r="L4" s="287"/>
      <c r="M4" s="287"/>
      <c r="N4" s="287"/>
      <c r="O4" s="287"/>
      <c r="P4" s="287"/>
      <c r="Q4" s="287"/>
      <c r="R4" s="287"/>
      <c r="S4" s="287"/>
      <c r="T4" s="287"/>
      <c r="U4" s="287"/>
      <c r="V4" s="115"/>
      <c r="W4" s="115"/>
      <c r="X4" s="115"/>
    </row>
    <row r="5" spans="1:24" ht="67.5">
      <c r="A5" s="290" t="s">
        <v>1219</v>
      </c>
      <c r="B5" s="294" t="s">
        <v>1220</v>
      </c>
      <c r="C5" s="295" t="s">
        <v>1221</v>
      </c>
      <c r="D5" s="296" t="s">
        <v>1222</v>
      </c>
      <c r="E5" s="287"/>
      <c r="F5" s="287"/>
      <c r="G5" s="287"/>
      <c r="H5" s="287"/>
      <c r="I5" s="287"/>
      <c r="J5" s="287"/>
      <c r="K5" s="287"/>
      <c r="L5" s="287"/>
      <c r="M5" s="287"/>
      <c r="N5" s="287"/>
      <c r="O5" s="287"/>
      <c r="P5" s="287"/>
      <c r="Q5" s="287"/>
      <c r="R5" s="287"/>
      <c r="S5" s="287"/>
      <c r="T5" s="287"/>
      <c r="U5" s="287"/>
      <c r="V5" s="115"/>
      <c r="W5" s="115"/>
      <c r="X5" s="115"/>
    </row>
    <row r="6" spans="1:24" ht="67.5">
      <c r="A6" s="290" t="s">
        <v>1223</v>
      </c>
      <c r="B6" s="297" t="s">
        <v>1224</v>
      </c>
      <c r="C6" s="295" t="s">
        <v>1225</v>
      </c>
      <c r="D6" s="296" t="s">
        <v>1226</v>
      </c>
      <c r="E6" s="287"/>
      <c r="F6" s="287"/>
      <c r="G6" s="287"/>
      <c r="H6" s="287"/>
      <c r="I6" s="287"/>
      <c r="J6" s="287"/>
      <c r="K6" s="287"/>
      <c r="L6" s="287"/>
      <c r="M6" s="287"/>
      <c r="N6" s="287"/>
      <c r="O6" s="287"/>
      <c r="P6" s="287"/>
      <c r="Q6" s="287"/>
      <c r="R6" s="287"/>
      <c r="S6" s="287"/>
      <c r="T6" s="287"/>
      <c r="U6" s="287"/>
      <c r="V6" s="115"/>
      <c r="W6" s="115"/>
      <c r="X6" s="115"/>
    </row>
    <row r="7" spans="1:24" ht="101.25">
      <c r="A7" s="290" t="s">
        <v>1227</v>
      </c>
      <c r="B7" s="298" t="s">
        <v>1228</v>
      </c>
      <c r="C7" s="295" t="s">
        <v>1229</v>
      </c>
      <c r="D7" s="296" t="s">
        <v>1230</v>
      </c>
      <c r="E7" s="287"/>
      <c r="F7" s="287"/>
      <c r="G7" s="287"/>
      <c r="H7" s="287"/>
      <c r="I7" s="287"/>
      <c r="J7" s="287"/>
      <c r="K7" s="287"/>
      <c r="L7" s="287"/>
      <c r="M7" s="287"/>
      <c r="N7" s="287"/>
      <c r="O7" s="287"/>
      <c r="P7" s="287"/>
      <c r="Q7" s="287"/>
      <c r="R7" s="287"/>
      <c r="S7" s="287"/>
      <c r="T7" s="287"/>
      <c r="U7" s="287"/>
      <c r="V7" s="115"/>
      <c r="W7" s="115"/>
      <c r="X7" s="115"/>
    </row>
    <row r="8" spans="1:24" ht="67.5">
      <c r="A8" s="290" t="s">
        <v>1231</v>
      </c>
      <c r="B8" s="299" t="s">
        <v>1232</v>
      </c>
      <c r="C8" s="295" t="s">
        <v>1233</v>
      </c>
      <c r="D8" s="296" t="s">
        <v>1234</v>
      </c>
      <c r="E8" s="287"/>
      <c r="F8" s="287"/>
      <c r="G8" s="287"/>
      <c r="H8" s="287"/>
      <c r="I8" s="287"/>
      <c r="J8" s="287"/>
      <c r="K8" s="287"/>
      <c r="L8" s="287"/>
      <c r="M8" s="287"/>
      <c r="N8" s="287"/>
      <c r="O8" s="287"/>
      <c r="P8" s="287"/>
      <c r="Q8" s="287"/>
      <c r="R8" s="287"/>
      <c r="S8" s="287"/>
      <c r="T8" s="287"/>
      <c r="U8" s="287"/>
      <c r="V8" s="115"/>
      <c r="W8" s="115"/>
      <c r="X8" s="115"/>
    </row>
    <row r="9" spans="1:24" ht="20.25">
      <c r="A9" s="290"/>
      <c r="B9" s="290"/>
      <c r="C9" s="300"/>
      <c r="D9" s="300"/>
      <c r="E9" s="287"/>
      <c r="F9" s="287"/>
      <c r="G9" s="287"/>
      <c r="H9" s="287"/>
      <c r="I9" s="287"/>
      <c r="J9" s="287"/>
      <c r="K9" s="287"/>
      <c r="L9" s="287"/>
      <c r="M9" s="287"/>
      <c r="N9" s="287"/>
      <c r="O9" s="287"/>
      <c r="P9" s="287"/>
      <c r="Q9" s="287"/>
      <c r="R9" s="287"/>
      <c r="S9" s="287"/>
      <c r="T9" s="287"/>
      <c r="U9" s="287"/>
      <c r="V9" s="115"/>
      <c r="W9" s="115"/>
      <c r="X9" s="115"/>
    </row>
    <row r="10" spans="1:24" ht="16.5">
      <c r="A10" s="290"/>
      <c r="B10" s="301"/>
      <c r="C10" s="301"/>
      <c r="D10" s="301"/>
      <c r="E10" s="287"/>
      <c r="F10" s="287"/>
      <c r="G10" s="287"/>
      <c r="H10" s="287"/>
      <c r="I10" s="287"/>
      <c r="J10" s="287"/>
      <c r="K10" s="287"/>
      <c r="L10" s="287"/>
      <c r="M10" s="287"/>
      <c r="N10" s="287"/>
      <c r="O10" s="287"/>
      <c r="P10" s="287"/>
      <c r="Q10" s="287"/>
      <c r="R10" s="287"/>
      <c r="S10" s="287"/>
      <c r="T10" s="287"/>
      <c r="U10" s="287"/>
      <c r="V10" s="115"/>
      <c r="W10" s="115"/>
      <c r="X10" s="115"/>
    </row>
    <row r="11" spans="1:24">
      <c r="A11" s="290"/>
      <c r="B11" s="290" t="s">
        <v>1235</v>
      </c>
      <c r="C11" s="290" t="s">
        <v>1236</v>
      </c>
      <c r="D11" s="290" t="s">
        <v>1237</v>
      </c>
      <c r="E11" s="287"/>
      <c r="F11" s="287"/>
      <c r="G11" s="287"/>
      <c r="H11" s="287"/>
      <c r="I11" s="287"/>
      <c r="J11" s="287"/>
      <c r="K11" s="287"/>
      <c r="L11" s="287"/>
      <c r="M11" s="287"/>
      <c r="N11" s="287"/>
      <c r="O11" s="287"/>
      <c r="P11" s="287"/>
      <c r="Q11" s="287"/>
      <c r="R11" s="287"/>
      <c r="S11" s="287"/>
      <c r="T11" s="287"/>
      <c r="U11" s="287"/>
      <c r="V11" s="115"/>
      <c r="W11" s="115"/>
      <c r="X11" s="115"/>
    </row>
    <row r="12" spans="1:24">
      <c r="A12" s="290"/>
      <c r="B12" s="290" t="s">
        <v>1238</v>
      </c>
      <c r="C12" s="290" t="s">
        <v>923</v>
      </c>
      <c r="D12" s="290" t="s">
        <v>956</v>
      </c>
      <c r="E12" s="287"/>
      <c r="F12" s="287"/>
      <c r="G12" s="287"/>
      <c r="H12" s="287"/>
      <c r="I12" s="287"/>
      <c r="J12" s="287"/>
      <c r="K12" s="287"/>
      <c r="L12" s="287"/>
      <c r="M12" s="287"/>
      <c r="N12" s="287"/>
      <c r="O12" s="287"/>
      <c r="P12" s="287"/>
      <c r="Q12" s="287"/>
      <c r="R12" s="287"/>
      <c r="S12" s="287"/>
      <c r="T12" s="287"/>
      <c r="U12" s="287"/>
      <c r="V12" s="115"/>
      <c r="W12" s="115"/>
      <c r="X12" s="115"/>
    </row>
    <row r="13" spans="1:24">
      <c r="A13" s="290"/>
      <c r="B13" s="290"/>
      <c r="C13" s="290" t="s">
        <v>1135</v>
      </c>
      <c r="D13" s="290" t="s">
        <v>825</v>
      </c>
      <c r="E13" s="287"/>
      <c r="F13" s="287"/>
      <c r="G13" s="287"/>
      <c r="H13" s="287"/>
      <c r="I13" s="287"/>
      <c r="J13" s="287"/>
      <c r="K13" s="287"/>
      <c r="L13" s="287"/>
      <c r="M13" s="287"/>
      <c r="N13" s="287"/>
      <c r="O13" s="287"/>
      <c r="P13" s="287"/>
      <c r="Q13" s="287"/>
      <c r="R13" s="287"/>
      <c r="S13" s="287"/>
      <c r="T13" s="287"/>
      <c r="U13" s="287"/>
      <c r="V13" s="115"/>
      <c r="W13" s="115"/>
      <c r="X13" s="115"/>
    </row>
    <row r="14" spans="1:24">
      <c r="A14" s="290"/>
      <c r="B14" s="290"/>
      <c r="C14" s="290" t="s">
        <v>904</v>
      </c>
      <c r="D14" s="290" t="s">
        <v>846</v>
      </c>
      <c r="E14" s="287"/>
      <c r="F14" s="287"/>
      <c r="G14" s="287"/>
      <c r="H14" s="287"/>
      <c r="I14" s="287"/>
      <c r="J14" s="287"/>
      <c r="K14" s="287"/>
      <c r="L14" s="287"/>
      <c r="M14" s="287"/>
      <c r="N14" s="287"/>
      <c r="O14" s="287"/>
      <c r="P14" s="287"/>
      <c r="Q14" s="287"/>
      <c r="R14" s="287"/>
      <c r="S14" s="287"/>
      <c r="T14" s="287"/>
      <c r="U14" s="287"/>
      <c r="V14" s="115"/>
      <c r="W14" s="115"/>
      <c r="X14" s="115"/>
    </row>
    <row r="15" spans="1:24">
      <c r="A15" s="290"/>
      <c r="B15" s="290"/>
      <c r="C15" s="290" t="s">
        <v>1239</v>
      </c>
      <c r="D15" s="290" t="s">
        <v>864</v>
      </c>
      <c r="E15" s="287"/>
      <c r="F15" s="287"/>
      <c r="G15" s="287"/>
      <c r="H15" s="287"/>
      <c r="I15" s="287"/>
      <c r="J15" s="287"/>
      <c r="K15" s="287"/>
      <c r="L15" s="287"/>
      <c r="M15" s="287"/>
      <c r="N15" s="287"/>
      <c r="O15" s="287"/>
      <c r="P15" s="287"/>
      <c r="Q15" s="287"/>
      <c r="R15" s="287"/>
      <c r="S15" s="287"/>
      <c r="T15" s="287"/>
      <c r="U15" s="287"/>
      <c r="V15" s="115"/>
      <c r="W15" s="115"/>
      <c r="X15" s="115"/>
    </row>
    <row r="16" spans="1:24">
      <c r="A16" s="290"/>
      <c r="B16" s="290"/>
      <c r="C16" s="290"/>
      <c r="D16" s="290"/>
      <c r="E16" s="287"/>
      <c r="F16" s="287"/>
      <c r="G16" s="287"/>
      <c r="H16" s="287"/>
      <c r="I16" s="287"/>
      <c r="J16" s="287"/>
      <c r="K16" s="287"/>
      <c r="L16" s="287"/>
      <c r="M16" s="287"/>
      <c r="N16" s="287"/>
      <c r="O16" s="287"/>
      <c r="P16" s="115"/>
      <c r="Q16" s="115"/>
      <c r="R16" s="115"/>
      <c r="S16" s="115"/>
      <c r="T16" s="115"/>
      <c r="U16" s="115"/>
      <c r="V16" s="115"/>
      <c r="W16" s="115"/>
      <c r="X16" s="115"/>
    </row>
    <row r="17" spans="1:24">
      <c r="A17" s="290"/>
      <c r="B17" s="290"/>
      <c r="C17" s="290"/>
      <c r="D17" s="290"/>
      <c r="E17" s="287"/>
      <c r="F17" s="287"/>
      <c r="G17" s="287"/>
      <c r="H17" s="287"/>
      <c r="I17" s="287"/>
      <c r="J17" s="287"/>
      <c r="K17" s="287"/>
      <c r="L17" s="287"/>
      <c r="M17" s="287"/>
      <c r="N17" s="287"/>
      <c r="O17" s="287"/>
      <c r="P17" s="115"/>
      <c r="Q17" s="115"/>
      <c r="R17" s="115"/>
      <c r="S17" s="115"/>
      <c r="T17" s="115"/>
      <c r="U17" s="115"/>
      <c r="V17" s="115"/>
      <c r="W17" s="115"/>
      <c r="X17" s="115"/>
    </row>
    <row r="18" spans="1:24">
      <c r="A18" s="290"/>
      <c r="B18" s="287"/>
      <c r="C18" s="287"/>
      <c r="D18" s="287"/>
      <c r="E18" s="287"/>
      <c r="F18" s="287"/>
      <c r="G18" s="287"/>
      <c r="H18" s="287"/>
      <c r="I18" s="287"/>
      <c r="J18" s="287"/>
      <c r="K18" s="287"/>
      <c r="L18" s="287"/>
      <c r="M18" s="287"/>
      <c r="N18" s="287"/>
      <c r="O18" s="287"/>
      <c r="P18" s="115"/>
      <c r="Q18" s="115"/>
      <c r="R18" s="115"/>
      <c r="S18" s="115"/>
      <c r="T18" s="115"/>
      <c r="U18" s="115"/>
      <c r="V18" s="115"/>
      <c r="W18" s="115"/>
      <c r="X18" s="115"/>
    </row>
    <row r="19" spans="1:24">
      <c r="A19" s="290"/>
      <c r="B19" s="287"/>
      <c r="C19" s="287"/>
      <c r="D19" s="287"/>
      <c r="E19" s="287"/>
      <c r="F19" s="287"/>
      <c r="G19" s="287"/>
      <c r="H19" s="287"/>
      <c r="I19" s="287"/>
      <c r="J19" s="287"/>
      <c r="K19" s="287"/>
      <c r="L19" s="287"/>
      <c r="M19" s="287"/>
      <c r="N19" s="287"/>
      <c r="O19" s="287"/>
      <c r="P19" s="115"/>
      <c r="Q19" s="115"/>
      <c r="R19" s="115"/>
      <c r="S19" s="115"/>
      <c r="T19" s="115"/>
      <c r="U19" s="115"/>
      <c r="V19" s="115"/>
      <c r="W19" s="115"/>
      <c r="X19" s="115"/>
    </row>
    <row r="20" spans="1:24">
      <c r="A20" s="290"/>
      <c r="B20" s="287"/>
      <c r="C20" s="287"/>
      <c r="D20" s="287"/>
      <c r="E20" s="287"/>
      <c r="F20" s="287"/>
      <c r="G20" s="287"/>
      <c r="H20" s="287"/>
      <c r="I20" s="287"/>
      <c r="J20" s="287"/>
      <c r="K20" s="287"/>
      <c r="L20" s="287"/>
      <c r="M20" s="287"/>
      <c r="N20" s="287"/>
      <c r="O20" s="287"/>
      <c r="P20" s="115"/>
      <c r="Q20" s="115"/>
      <c r="R20" s="115"/>
      <c r="S20" s="115"/>
      <c r="T20" s="115"/>
      <c r="U20" s="115"/>
      <c r="V20" s="115"/>
      <c r="W20" s="115"/>
      <c r="X20" s="115"/>
    </row>
    <row r="21" spans="1:24" ht="15.75" customHeight="1">
      <c r="A21" s="290"/>
      <c r="B21" s="287"/>
      <c r="C21" s="287"/>
      <c r="D21" s="287"/>
      <c r="E21" s="287"/>
      <c r="F21" s="287"/>
      <c r="G21" s="287"/>
      <c r="H21" s="287"/>
      <c r="I21" s="287"/>
      <c r="J21" s="287"/>
      <c r="K21" s="287"/>
      <c r="L21" s="287"/>
      <c r="M21" s="287"/>
      <c r="N21" s="287"/>
      <c r="O21" s="287"/>
      <c r="P21" s="115"/>
      <c r="Q21" s="115"/>
      <c r="R21" s="115"/>
      <c r="S21" s="115"/>
      <c r="T21" s="115"/>
      <c r="U21" s="115"/>
      <c r="V21" s="115"/>
      <c r="W21" s="115"/>
      <c r="X21" s="115"/>
    </row>
    <row r="22" spans="1:24" ht="15.75" customHeight="1">
      <c r="A22" s="290"/>
      <c r="B22" s="290"/>
      <c r="C22" s="300"/>
      <c r="D22" s="300"/>
      <c r="E22" s="287"/>
      <c r="F22" s="287"/>
      <c r="G22" s="287"/>
      <c r="H22" s="287"/>
      <c r="I22" s="287"/>
      <c r="J22" s="287"/>
      <c r="K22" s="287"/>
      <c r="L22" s="287"/>
      <c r="M22" s="287"/>
      <c r="N22" s="287"/>
      <c r="O22" s="287"/>
      <c r="P22" s="115"/>
      <c r="Q22" s="115"/>
      <c r="R22" s="115"/>
      <c r="S22" s="115"/>
      <c r="T22" s="115"/>
      <c r="U22" s="115"/>
      <c r="V22" s="115"/>
      <c r="W22" s="115"/>
      <c r="X22" s="115"/>
    </row>
    <row r="23" spans="1:24" ht="15.75" customHeight="1">
      <c r="A23" s="290"/>
      <c r="B23" s="290"/>
      <c r="C23" s="300"/>
      <c r="D23" s="300"/>
      <c r="E23" s="287"/>
      <c r="F23" s="287"/>
      <c r="G23" s="287"/>
      <c r="H23" s="287"/>
      <c r="I23" s="287"/>
      <c r="J23" s="287"/>
      <c r="K23" s="287"/>
      <c r="L23" s="287"/>
      <c r="M23" s="287"/>
      <c r="N23" s="287"/>
      <c r="O23" s="287"/>
      <c r="P23" s="115"/>
      <c r="Q23" s="115"/>
      <c r="R23" s="115"/>
      <c r="S23" s="115"/>
      <c r="T23" s="115"/>
      <c r="U23" s="115"/>
      <c r="V23" s="115"/>
      <c r="W23" s="115"/>
      <c r="X23" s="115"/>
    </row>
    <row r="24" spans="1:24" ht="15.75" customHeight="1">
      <c r="A24" s="290"/>
      <c r="B24" s="290"/>
      <c r="C24" s="300"/>
      <c r="D24" s="300"/>
      <c r="E24" s="287"/>
      <c r="F24" s="287"/>
      <c r="G24" s="287"/>
      <c r="H24" s="287"/>
      <c r="I24" s="287"/>
      <c r="J24" s="287"/>
      <c r="K24" s="287"/>
      <c r="L24" s="287"/>
      <c r="M24" s="287"/>
      <c r="N24" s="287"/>
      <c r="O24" s="287"/>
      <c r="P24" s="115"/>
      <c r="Q24" s="115"/>
      <c r="R24" s="115"/>
      <c r="S24" s="115"/>
      <c r="T24" s="115"/>
      <c r="U24" s="115"/>
      <c r="V24" s="115"/>
      <c r="W24" s="115"/>
      <c r="X24" s="115"/>
    </row>
    <row r="25" spans="1:24" ht="15.75" customHeight="1">
      <c r="A25" s="290"/>
      <c r="B25" s="290"/>
      <c r="C25" s="300"/>
      <c r="D25" s="300"/>
      <c r="E25" s="287"/>
      <c r="F25" s="287"/>
      <c r="G25" s="287"/>
      <c r="H25" s="287"/>
      <c r="I25" s="287"/>
      <c r="J25" s="287"/>
      <c r="K25" s="287"/>
      <c r="L25" s="287"/>
      <c r="M25" s="287"/>
      <c r="N25" s="287"/>
      <c r="O25" s="287"/>
      <c r="P25" s="115"/>
      <c r="Q25" s="115"/>
      <c r="R25" s="115"/>
      <c r="S25" s="115"/>
      <c r="T25" s="115"/>
      <c r="U25" s="115"/>
      <c r="V25" s="115"/>
      <c r="W25" s="115"/>
      <c r="X25" s="115"/>
    </row>
    <row r="26" spans="1:24" ht="15.75" customHeight="1">
      <c r="A26" s="290"/>
      <c r="B26" s="290"/>
      <c r="C26" s="300"/>
      <c r="D26" s="300"/>
      <c r="E26" s="287"/>
      <c r="F26" s="287"/>
      <c r="G26" s="287"/>
      <c r="H26" s="287"/>
      <c r="I26" s="287"/>
      <c r="J26" s="287"/>
      <c r="K26" s="287"/>
      <c r="L26" s="287"/>
      <c r="M26" s="287"/>
      <c r="N26" s="287"/>
      <c r="O26" s="287"/>
      <c r="P26" s="115"/>
      <c r="Q26" s="115"/>
      <c r="R26" s="115"/>
      <c r="S26" s="115"/>
      <c r="T26" s="115"/>
      <c r="U26" s="115"/>
      <c r="V26" s="115"/>
      <c r="W26" s="115"/>
      <c r="X26" s="115"/>
    </row>
    <row r="27" spans="1:24" ht="15.75" customHeight="1">
      <c r="A27" s="290"/>
      <c r="B27" s="290"/>
      <c r="C27" s="300"/>
      <c r="D27" s="300"/>
      <c r="E27" s="287"/>
      <c r="F27" s="287"/>
      <c r="G27" s="287"/>
      <c r="H27" s="287"/>
      <c r="I27" s="287"/>
      <c r="J27" s="287"/>
      <c r="K27" s="287"/>
      <c r="L27" s="287"/>
      <c r="M27" s="287"/>
      <c r="N27" s="287"/>
      <c r="O27" s="287"/>
      <c r="P27" s="115"/>
      <c r="Q27" s="115"/>
      <c r="R27" s="115"/>
      <c r="S27" s="115"/>
      <c r="T27" s="115"/>
      <c r="U27" s="115"/>
      <c r="V27" s="115"/>
      <c r="W27" s="115"/>
      <c r="X27" s="115"/>
    </row>
    <row r="28" spans="1:24" ht="15.75" customHeight="1">
      <c r="A28" s="290"/>
      <c r="B28" s="290"/>
      <c r="C28" s="300"/>
      <c r="D28" s="300"/>
      <c r="E28" s="287"/>
      <c r="F28" s="287"/>
      <c r="G28" s="287"/>
      <c r="H28" s="287"/>
      <c r="I28" s="287"/>
      <c r="J28" s="287"/>
      <c r="K28" s="287"/>
      <c r="L28" s="287"/>
      <c r="M28" s="287"/>
      <c r="N28" s="287"/>
      <c r="O28" s="287"/>
      <c r="P28" s="115"/>
      <c r="Q28" s="115"/>
      <c r="R28" s="115"/>
      <c r="S28" s="115"/>
      <c r="T28" s="115"/>
      <c r="U28" s="115"/>
      <c r="V28" s="115"/>
      <c r="W28" s="115"/>
      <c r="X28" s="115"/>
    </row>
    <row r="29" spans="1:24" ht="15.75" customHeight="1">
      <c r="A29" s="290"/>
      <c r="B29" s="290"/>
      <c r="C29" s="300"/>
      <c r="D29" s="300"/>
      <c r="E29" s="287"/>
      <c r="F29" s="287"/>
      <c r="G29" s="287"/>
      <c r="H29" s="287"/>
      <c r="I29" s="287"/>
      <c r="J29" s="287"/>
      <c r="K29" s="287"/>
      <c r="L29" s="287"/>
      <c r="M29" s="287"/>
      <c r="N29" s="287"/>
      <c r="O29" s="287"/>
      <c r="P29" s="115"/>
      <c r="Q29" s="115"/>
      <c r="R29" s="115"/>
      <c r="S29" s="115"/>
      <c r="T29" s="115"/>
      <c r="U29" s="115"/>
      <c r="V29" s="115"/>
      <c r="W29" s="115"/>
      <c r="X29" s="115"/>
    </row>
    <row r="30" spans="1:24" ht="15.75" customHeight="1">
      <c r="A30" s="290"/>
      <c r="B30" s="290"/>
      <c r="C30" s="300"/>
      <c r="D30" s="300"/>
      <c r="E30" s="287"/>
      <c r="F30" s="287"/>
      <c r="G30" s="287"/>
      <c r="H30" s="287"/>
      <c r="I30" s="287"/>
      <c r="J30" s="287"/>
      <c r="K30" s="287"/>
      <c r="L30" s="287"/>
      <c r="M30" s="287"/>
      <c r="N30" s="287"/>
      <c r="O30" s="287"/>
      <c r="P30" s="115"/>
      <c r="Q30" s="115"/>
      <c r="R30" s="115"/>
      <c r="S30" s="115"/>
      <c r="T30" s="115"/>
      <c r="U30" s="115"/>
      <c r="V30" s="115"/>
      <c r="W30" s="115"/>
      <c r="X30" s="115"/>
    </row>
    <row r="31" spans="1:24" ht="15.75" customHeight="1">
      <c r="A31" s="290"/>
      <c r="B31" s="290"/>
      <c r="C31" s="300"/>
      <c r="D31" s="300"/>
      <c r="E31" s="287"/>
      <c r="F31" s="287"/>
      <c r="G31" s="287"/>
      <c r="H31" s="287"/>
      <c r="I31" s="287"/>
      <c r="J31" s="287"/>
      <c r="K31" s="287"/>
      <c r="L31" s="287"/>
      <c r="M31" s="287"/>
      <c r="N31" s="287"/>
      <c r="O31" s="287"/>
      <c r="P31" s="115"/>
      <c r="Q31" s="115"/>
      <c r="R31" s="115"/>
      <c r="S31" s="115"/>
      <c r="T31" s="115"/>
      <c r="U31" s="115"/>
      <c r="V31" s="115"/>
      <c r="W31" s="115"/>
      <c r="X31" s="115"/>
    </row>
    <row r="32" spans="1:24" ht="15.75" customHeight="1">
      <c r="A32" s="290"/>
      <c r="B32" s="290"/>
      <c r="C32" s="300"/>
      <c r="D32" s="300"/>
      <c r="E32" s="287"/>
      <c r="F32" s="287"/>
      <c r="G32" s="287"/>
      <c r="H32" s="287"/>
      <c r="I32" s="287"/>
      <c r="J32" s="287"/>
      <c r="K32" s="287"/>
      <c r="L32" s="287"/>
      <c r="M32" s="287"/>
      <c r="N32" s="287"/>
      <c r="O32" s="287"/>
      <c r="P32" s="115"/>
      <c r="Q32" s="115"/>
      <c r="R32" s="115"/>
      <c r="S32" s="115"/>
      <c r="T32" s="115"/>
      <c r="U32" s="115"/>
      <c r="V32" s="115"/>
      <c r="W32" s="115"/>
      <c r="X32" s="115"/>
    </row>
    <row r="33" spans="1:25" ht="15.75" customHeight="1">
      <c r="A33" s="290"/>
      <c r="B33" s="290"/>
      <c r="C33" s="300"/>
      <c r="D33" s="300"/>
      <c r="E33" s="287"/>
      <c r="F33" s="287"/>
      <c r="G33" s="287"/>
      <c r="H33" s="287"/>
      <c r="I33" s="287"/>
      <c r="J33" s="287"/>
      <c r="K33" s="287"/>
      <c r="L33" s="287"/>
      <c r="M33" s="287"/>
      <c r="N33" s="287"/>
      <c r="O33" s="287"/>
      <c r="P33" s="115"/>
      <c r="Q33" s="115"/>
      <c r="R33" s="115"/>
      <c r="S33" s="115"/>
      <c r="T33" s="115"/>
      <c r="U33" s="115"/>
      <c r="V33" s="115"/>
      <c r="W33" s="115"/>
      <c r="X33" s="115"/>
    </row>
    <row r="34" spans="1:25" ht="15.75" customHeight="1">
      <c r="A34" s="290"/>
      <c r="B34" s="290"/>
      <c r="C34" s="300"/>
      <c r="D34" s="300"/>
      <c r="E34" s="287"/>
      <c r="F34" s="287"/>
      <c r="G34" s="287"/>
      <c r="H34" s="287"/>
      <c r="I34" s="287"/>
      <c r="J34" s="287"/>
      <c r="K34" s="287"/>
      <c r="L34" s="287"/>
      <c r="M34" s="287"/>
      <c r="N34" s="287"/>
      <c r="O34" s="287"/>
      <c r="P34" s="115"/>
      <c r="Q34" s="115"/>
      <c r="R34" s="115"/>
      <c r="S34" s="115"/>
      <c r="T34" s="115"/>
      <c r="U34" s="115"/>
      <c r="V34" s="115"/>
      <c r="W34" s="115"/>
      <c r="X34" s="115"/>
    </row>
    <row r="35" spans="1:25" ht="15.75" customHeight="1">
      <c r="A35" s="290"/>
      <c r="B35" s="290"/>
      <c r="C35" s="300"/>
      <c r="D35" s="300"/>
      <c r="E35" s="287"/>
      <c r="F35" s="287"/>
      <c r="G35" s="287"/>
      <c r="H35" s="287"/>
      <c r="I35" s="287"/>
      <c r="J35" s="287"/>
      <c r="K35" s="287"/>
      <c r="L35" s="287"/>
      <c r="M35" s="287"/>
      <c r="N35" s="287"/>
      <c r="O35" s="287"/>
      <c r="P35" s="115"/>
      <c r="Q35" s="115"/>
      <c r="R35" s="115"/>
      <c r="S35" s="115"/>
      <c r="T35" s="115"/>
      <c r="U35" s="115"/>
      <c r="V35" s="115"/>
      <c r="W35" s="115"/>
      <c r="X35" s="115"/>
    </row>
    <row r="36" spans="1:25" ht="15.75" customHeight="1">
      <c r="A36" s="290"/>
      <c r="B36" s="290"/>
      <c r="C36" s="300"/>
      <c r="D36" s="300"/>
      <c r="E36" s="287"/>
      <c r="F36" s="287"/>
      <c r="G36" s="287"/>
      <c r="H36" s="287"/>
      <c r="I36" s="287"/>
      <c r="J36" s="287"/>
      <c r="K36" s="287"/>
      <c r="L36" s="287"/>
      <c r="M36" s="287"/>
      <c r="N36" s="287"/>
      <c r="O36" s="287"/>
      <c r="P36" s="115"/>
      <c r="Q36" s="115"/>
      <c r="R36" s="115"/>
      <c r="S36" s="115"/>
      <c r="T36" s="115"/>
      <c r="U36" s="115"/>
      <c r="V36" s="115"/>
      <c r="W36" s="115"/>
      <c r="X36" s="115"/>
    </row>
    <row r="37" spans="1:25" ht="15.75" customHeight="1">
      <c r="A37" s="290"/>
      <c r="B37" s="290"/>
      <c r="C37" s="300"/>
      <c r="D37" s="300"/>
      <c r="E37" s="287"/>
      <c r="F37" s="287"/>
      <c r="G37" s="287"/>
      <c r="H37" s="287"/>
      <c r="I37" s="287"/>
      <c r="J37" s="287"/>
      <c r="K37" s="287"/>
      <c r="L37" s="287"/>
      <c r="M37" s="287"/>
      <c r="N37" s="287"/>
      <c r="O37" s="287"/>
      <c r="P37" s="115"/>
      <c r="Q37" s="115"/>
      <c r="R37" s="115"/>
      <c r="S37" s="115"/>
      <c r="T37" s="115"/>
      <c r="U37" s="115"/>
      <c r="V37" s="115"/>
      <c r="W37" s="115"/>
      <c r="X37" s="115"/>
    </row>
    <row r="38" spans="1:25" ht="15.75" customHeight="1">
      <c r="A38" s="290"/>
      <c r="B38" s="290"/>
      <c r="C38" s="300"/>
      <c r="D38" s="300"/>
      <c r="E38" s="287"/>
      <c r="F38" s="287"/>
      <c r="G38" s="287"/>
      <c r="H38" s="287"/>
      <c r="I38" s="287"/>
      <c r="J38" s="287"/>
      <c r="K38" s="287"/>
      <c r="L38" s="287"/>
      <c r="M38" s="287"/>
      <c r="N38" s="287"/>
      <c r="O38" s="287"/>
      <c r="P38" s="115"/>
      <c r="Q38" s="115"/>
      <c r="R38" s="115"/>
      <c r="S38" s="115"/>
      <c r="T38" s="115"/>
      <c r="U38" s="115"/>
      <c r="V38" s="115"/>
      <c r="W38" s="115"/>
      <c r="X38" s="115"/>
    </row>
    <row r="39" spans="1:25" ht="15.75" customHeight="1">
      <c r="A39" s="290"/>
      <c r="B39" s="290"/>
      <c r="C39" s="300"/>
      <c r="D39" s="300"/>
      <c r="E39" s="287"/>
      <c r="F39" s="287"/>
      <c r="G39" s="287"/>
      <c r="H39" s="287"/>
      <c r="I39" s="287"/>
      <c r="J39" s="287"/>
      <c r="K39" s="287"/>
      <c r="L39" s="287"/>
      <c r="M39" s="287"/>
      <c r="N39" s="287"/>
      <c r="O39" s="287"/>
      <c r="P39" s="115"/>
      <c r="Q39" s="115"/>
      <c r="R39" s="115"/>
      <c r="S39" s="115"/>
      <c r="T39" s="115"/>
      <c r="U39" s="115"/>
      <c r="V39" s="115"/>
      <c r="W39" s="115"/>
      <c r="X39" s="115"/>
    </row>
    <row r="40" spans="1:25" ht="15.75" customHeight="1">
      <c r="A40" s="290"/>
      <c r="B40" s="290"/>
      <c r="C40" s="300"/>
      <c r="D40" s="300"/>
      <c r="E40" s="287"/>
      <c r="F40" s="287"/>
      <c r="G40" s="287"/>
      <c r="H40" s="287"/>
      <c r="I40" s="287"/>
      <c r="J40" s="287"/>
      <c r="K40" s="287"/>
      <c r="L40" s="287"/>
      <c r="M40" s="287"/>
      <c r="N40" s="287"/>
      <c r="O40" s="287"/>
      <c r="P40" s="115"/>
      <c r="Q40" s="115"/>
      <c r="R40" s="115"/>
      <c r="S40" s="115"/>
      <c r="T40" s="115"/>
      <c r="U40" s="115"/>
      <c r="V40" s="115"/>
      <c r="W40" s="115"/>
      <c r="X40" s="115"/>
      <c r="Y40" s="115"/>
    </row>
    <row r="41" spans="1:25" ht="15.75" customHeight="1">
      <c r="A41" s="290"/>
      <c r="B41" s="290"/>
      <c r="C41" s="300"/>
      <c r="D41" s="300"/>
      <c r="E41" s="287"/>
      <c r="F41" s="287"/>
      <c r="G41" s="287"/>
      <c r="H41" s="287"/>
      <c r="I41" s="287"/>
      <c r="J41" s="287"/>
      <c r="K41" s="287"/>
      <c r="L41" s="287"/>
      <c r="M41" s="287"/>
      <c r="N41" s="287"/>
      <c r="O41" s="287"/>
      <c r="P41" s="115"/>
      <c r="Q41" s="115"/>
      <c r="R41" s="115"/>
      <c r="S41" s="115"/>
      <c r="T41" s="115"/>
      <c r="U41" s="115"/>
      <c r="V41" s="115"/>
      <c r="W41" s="115"/>
      <c r="X41" s="115"/>
      <c r="Y41" s="115"/>
    </row>
    <row r="42" spans="1:25" ht="15.75" customHeight="1">
      <c r="A42" s="290"/>
      <c r="B42" s="290"/>
      <c r="C42" s="300"/>
      <c r="D42" s="300"/>
      <c r="E42" s="287"/>
      <c r="F42" s="287"/>
      <c r="G42" s="287"/>
      <c r="H42" s="287"/>
      <c r="I42" s="287"/>
      <c r="J42" s="287"/>
      <c r="K42" s="287"/>
      <c r="L42" s="287"/>
      <c r="M42" s="287"/>
      <c r="N42" s="287"/>
      <c r="O42" s="287"/>
      <c r="P42" s="115"/>
      <c r="Q42" s="115"/>
      <c r="R42" s="115"/>
      <c r="S42" s="115"/>
      <c r="T42" s="115"/>
      <c r="U42" s="115"/>
      <c r="V42" s="115"/>
      <c r="W42" s="115"/>
      <c r="X42" s="115"/>
      <c r="Y42" s="115"/>
    </row>
    <row r="43" spans="1:25" ht="15.75" customHeight="1">
      <c r="A43" s="290"/>
      <c r="B43" s="290"/>
      <c r="C43" s="300"/>
      <c r="D43" s="300"/>
      <c r="E43" s="287"/>
      <c r="F43" s="287"/>
      <c r="G43" s="287"/>
      <c r="H43" s="287"/>
      <c r="I43" s="287"/>
      <c r="J43" s="287"/>
      <c r="K43" s="287"/>
      <c r="L43" s="287"/>
      <c r="M43" s="287"/>
      <c r="N43" s="287"/>
      <c r="O43" s="287"/>
      <c r="P43" s="115"/>
      <c r="Q43" s="115"/>
      <c r="R43" s="115"/>
      <c r="S43" s="115"/>
      <c r="T43" s="115"/>
      <c r="U43" s="115"/>
      <c r="V43" s="115"/>
      <c r="W43" s="115"/>
      <c r="X43" s="115"/>
      <c r="Y43" s="115"/>
    </row>
    <row r="44" spans="1:25" ht="15.75" customHeight="1">
      <c r="A44" s="290"/>
      <c r="B44" s="290"/>
      <c r="C44" s="300"/>
      <c r="D44" s="300"/>
      <c r="E44" s="287"/>
      <c r="F44" s="287"/>
      <c r="G44" s="287"/>
      <c r="H44" s="287"/>
      <c r="I44" s="287"/>
      <c r="J44" s="287"/>
      <c r="K44" s="287"/>
      <c r="L44" s="287"/>
      <c r="M44" s="287"/>
      <c r="N44" s="287"/>
      <c r="O44" s="287"/>
      <c r="P44" s="115"/>
      <c r="Q44" s="115"/>
      <c r="R44" s="115"/>
      <c r="S44" s="115"/>
      <c r="T44" s="115"/>
      <c r="U44" s="115"/>
      <c r="V44" s="115"/>
      <c r="W44" s="115"/>
      <c r="X44" s="115"/>
      <c r="Y44" s="115"/>
    </row>
    <row r="45" spans="1:25" ht="15.75" customHeight="1">
      <c r="A45" s="290"/>
      <c r="B45" s="290"/>
      <c r="C45" s="300"/>
      <c r="D45" s="300"/>
      <c r="E45" s="287"/>
      <c r="F45" s="287"/>
      <c r="G45" s="287"/>
      <c r="H45" s="287"/>
      <c r="I45" s="287"/>
      <c r="J45" s="287"/>
      <c r="K45" s="287"/>
      <c r="L45" s="287"/>
      <c r="M45" s="287"/>
      <c r="N45" s="287"/>
      <c r="O45" s="287"/>
      <c r="P45" s="115"/>
      <c r="Q45" s="115"/>
      <c r="R45" s="115"/>
      <c r="S45" s="115"/>
      <c r="T45" s="115"/>
      <c r="U45" s="115"/>
      <c r="V45" s="115"/>
      <c r="W45" s="115"/>
      <c r="X45" s="115"/>
      <c r="Y45" s="115"/>
    </row>
    <row r="46" spans="1:25" ht="15.75" customHeight="1">
      <c r="A46" s="290"/>
      <c r="B46" s="290"/>
      <c r="C46" s="300"/>
      <c r="D46" s="300"/>
      <c r="E46" s="287"/>
      <c r="F46" s="287"/>
      <c r="G46" s="287"/>
      <c r="H46" s="287"/>
      <c r="I46" s="287"/>
      <c r="J46" s="287"/>
      <c r="K46" s="287"/>
      <c r="L46" s="287"/>
      <c r="M46" s="287"/>
      <c r="N46" s="287"/>
      <c r="O46" s="287"/>
      <c r="P46" s="115"/>
      <c r="Q46" s="115"/>
      <c r="R46" s="115"/>
      <c r="S46" s="115"/>
      <c r="T46" s="115"/>
      <c r="U46" s="115"/>
      <c r="V46" s="115"/>
      <c r="W46" s="115"/>
      <c r="X46" s="115"/>
      <c r="Y46" s="115"/>
    </row>
    <row r="47" spans="1:25" ht="15.75" customHeight="1">
      <c r="A47" s="290"/>
      <c r="B47" s="290"/>
      <c r="C47" s="300"/>
      <c r="D47" s="300"/>
      <c r="E47" s="287"/>
      <c r="F47" s="287"/>
      <c r="G47" s="287"/>
      <c r="H47" s="287"/>
      <c r="I47" s="287"/>
      <c r="J47" s="287"/>
      <c r="K47" s="287"/>
      <c r="L47" s="287"/>
      <c r="M47" s="287"/>
      <c r="N47" s="287"/>
      <c r="O47" s="287"/>
      <c r="P47" s="115"/>
      <c r="Q47" s="115"/>
      <c r="R47" s="115"/>
      <c r="S47" s="115"/>
      <c r="T47" s="115"/>
      <c r="U47" s="115"/>
      <c r="V47" s="115"/>
      <c r="W47" s="115"/>
      <c r="X47" s="115"/>
      <c r="Y47" s="115"/>
    </row>
    <row r="48" spans="1:25" ht="15.75" customHeight="1">
      <c r="A48" s="290"/>
      <c r="B48" s="290"/>
      <c r="C48" s="300"/>
      <c r="D48" s="300"/>
      <c r="E48" s="287"/>
      <c r="F48" s="287"/>
      <c r="G48" s="287"/>
      <c r="H48" s="287"/>
      <c r="I48" s="287"/>
      <c r="J48" s="287"/>
      <c r="K48" s="287"/>
      <c r="L48" s="287"/>
      <c r="M48" s="287"/>
      <c r="N48" s="287"/>
      <c r="O48" s="287"/>
      <c r="P48" s="115"/>
      <c r="Q48" s="115"/>
      <c r="R48" s="115"/>
      <c r="S48" s="115"/>
      <c r="T48" s="115"/>
      <c r="U48" s="115"/>
      <c r="V48" s="115"/>
      <c r="W48" s="115"/>
      <c r="X48" s="115"/>
      <c r="Y48" s="115"/>
    </row>
    <row r="49" spans="1:25" ht="15.75" customHeight="1">
      <c r="A49" s="290"/>
      <c r="B49" s="290"/>
      <c r="C49" s="300"/>
      <c r="D49" s="300"/>
      <c r="E49" s="287"/>
      <c r="F49" s="287"/>
      <c r="G49" s="287"/>
      <c r="H49" s="287"/>
      <c r="I49" s="287"/>
      <c r="J49" s="287"/>
      <c r="K49" s="287"/>
      <c r="L49" s="287"/>
      <c r="M49" s="287"/>
      <c r="N49" s="287"/>
      <c r="O49" s="287"/>
      <c r="P49" s="115"/>
      <c r="Q49" s="115"/>
      <c r="R49" s="115"/>
      <c r="S49" s="115"/>
      <c r="T49" s="115"/>
      <c r="U49" s="115"/>
      <c r="V49" s="115"/>
      <c r="W49" s="115"/>
      <c r="X49" s="115"/>
      <c r="Y49" s="115"/>
    </row>
    <row r="50" spans="1:25" ht="15.75" customHeight="1">
      <c r="A50" s="290"/>
      <c r="B50" s="290"/>
      <c r="C50" s="300"/>
      <c r="D50" s="300"/>
      <c r="E50" s="287"/>
      <c r="F50" s="287"/>
      <c r="G50" s="287"/>
      <c r="H50" s="287"/>
      <c r="I50" s="287"/>
      <c r="J50" s="287"/>
      <c r="K50" s="287"/>
      <c r="L50" s="287"/>
      <c r="M50" s="287"/>
      <c r="N50" s="287"/>
      <c r="O50" s="287"/>
      <c r="P50" s="115"/>
      <c r="Q50" s="115"/>
      <c r="R50" s="115"/>
      <c r="S50" s="115"/>
      <c r="T50" s="115"/>
      <c r="U50" s="115"/>
      <c r="V50" s="115"/>
      <c r="W50" s="115"/>
      <c r="X50" s="115"/>
      <c r="Y50" s="115"/>
    </row>
    <row r="51" spans="1:25" ht="15.75" customHeight="1">
      <c r="A51" s="290"/>
      <c r="B51" s="290"/>
      <c r="C51" s="300"/>
      <c r="D51" s="300"/>
      <c r="E51" s="287"/>
      <c r="F51" s="287"/>
      <c r="G51" s="287"/>
      <c r="H51" s="287"/>
      <c r="I51" s="287"/>
      <c r="J51" s="287"/>
      <c r="K51" s="287"/>
      <c r="L51" s="287"/>
      <c r="M51" s="287"/>
      <c r="N51" s="287"/>
      <c r="O51" s="287"/>
      <c r="P51" s="115"/>
      <c r="Q51" s="115"/>
      <c r="R51" s="115"/>
      <c r="S51" s="115"/>
      <c r="T51" s="115"/>
      <c r="U51" s="115"/>
      <c r="V51" s="115"/>
      <c r="W51" s="115"/>
      <c r="X51" s="115"/>
      <c r="Y51" s="115"/>
    </row>
    <row r="52" spans="1:25" ht="15.75" customHeight="1">
      <c r="A52" s="290"/>
      <c r="B52" s="302"/>
      <c r="C52" s="303"/>
      <c r="D52" s="303"/>
      <c r="E52" s="115"/>
      <c r="F52" s="115"/>
      <c r="G52" s="115"/>
      <c r="H52" s="115"/>
      <c r="I52" s="115"/>
      <c r="J52" s="115"/>
      <c r="K52" s="115"/>
      <c r="L52" s="115"/>
      <c r="M52" s="115"/>
      <c r="N52" s="115"/>
      <c r="O52" s="115"/>
      <c r="P52" s="115"/>
      <c r="Q52" s="115"/>
      <c r="R52" s="115"/>
      <c r="S52" s="115"/>
      <c r="T52" s="115"/>
      <c r="U52" s="115"/>
      <c r="V52" s="115"/>
      <c r="W52" s="115"/>
      <c r="X52" s="115"/>
      <c r="Y52" s="115"/>
    </row>
    <row r="53" spans="1:25" ht="15.75" customHeight="1">
      <c r="A53" s="290"/>
      <c r="B53" s="302"/>
      <c r="C53" s="303"/>
      <c r="D53" s="303"/>
      <c r="E53" s="115"/>
      <c r="F53" s="115"/>
      <c r="G53" s="115"/>
      <c r="H53" s="115"/>
      <c r="I53" s="115"/>
      <c r="J53" s="115"/>
      <c r="K53" s="115"/>
      <c r="L53" s="115"/>
      <c r="M53" s="115"/>
      <c r="N53" s="115"/>
      <c r="O53" s="115"/>
      <c r="P53" s="115"/>
      <c r="Q53" s="115"/>
      <c r="R53" s="115"/>
      <c r="S53" s="115"/>
      <c r="T53" s="115"/>
      <c r="U53" s="115"/>
      <c r="V53" s="115"/>
      <c r="W53" s="115"/>
      <c r="X53" s="115"/>
      <c r="Y53" s="115"/>
    </row>
    <row r="54" spans="1:25" ht="15.75" customHeight="1">
      <c r="A54" s="290"/>
      <c r="B54" s="302"/>
      <c r="C54" s="303"/>
      <c r="D54" s="303"/>
      <c r="E54" s="115"/>
      <c r="F54" s="115"/>
      <c r="G54" s="115"/>
      <c r="H54" s="115"/>
      <c r="I54" s="115"/>
      <c r="J54" s="115"/>
      <c r="K54" s="115"/>
      <c r="L54" s="115"/>
      <c r="M54" s="115"/>
      <c r="N54" s="115"/>
      <c r="O54" s="115"/>
      <c r="P54" s="115"/>
      <c r="Q54" s="115"/>
      <c r="R54" s="115"/>
      <c r="S54" s="115"/>
      <c r="T54" s="115"/>
      <c r="U54" s="115"/>
      <c r="V54" s="115"/>
      <c r="W54" s="115"/>
      <c r="X54" s="115"/>
      <c r="Y54" s="115"/>
    </row>
    <row r="55" spans="1:25" ht="15.75" customHeight="1">
      <c r="A55" s="290"/>
      <c r="B55" s="302"/>
      <c r="C55" s="303"/>
      <c r="D55" s="303"/>
      <c r="E55" s="115"/>
      <c r="F55" s="115"/>
      <c r="G55" s="115"/>
      <c r="H55" s="115"/>
      <c r="I55" s="115"/>
      <c r="J55" s="115"/>
      <c r="K55" s="115"/>
      <c r="L55" s="115"/>
      <c r="M55" s="115"/>
      <c r="N55" s="115"/>
      <c r="O55" s="115"/>
      <c r="P55" s="115"/>
      <c r="Q55" s="115"/>
      <c r="R55" s="115"/>
      <c r="S55" s="115"/>
      <c r="T55" s="115"/>
      <c r="U55" s="115"/>
      <c r="V55" s="115"/>
      <c r="W55" s="115"/>
      <c r="X55" s="115"/>
      <c r="Y55" s="115"/>
    </row>
    <row r="56" spans="1:25" ht="15.75" customHeight="1">
      <c r="A56" s="290"/>
      <c r="B56" s="302"/>
      <c r="C56" s="303"/>
      <c r="D56" s="303"/>
      <c r="E56" s="115"/>
      <c r="F56" s="115"/>
      <c r="G56" s="115"/>
      <c r="H56" s="115"/>
      <c r="I56" s="115"/>
      <c r="J56" s="115"/>
      <c r="K56" s="115"/>
      <c r="L56" s="115"/>
      <c r="M56" s="115"/>
      <c r="N56" s="115"/>
      <c r="O56" s="115"/>
      <c r="P56" s="115"/>
      <c r="Q56" s="115"/>
      <c r="R56" s="115"/>
      <c r="S56" s="115"/>
      <c r="T56" s="115"/>
      <c r="U56" s="115"/>
      <c r="V56" s="115"/>
      <c r="W56" s="115"/>
      <c r="X56" s="115"/>
      <c r="Y56" s="115"/>
    </row>
    <row r="57" spans="1:25" ht="15.75" customHeight="1">
      <c r="A57" s="290"/>
      <c r="B57" s="302"/>
      <c r="C57" s="303"/>
      <c r="D57" s="303"/>
      <c r="E57" s="115"/>
      <c r="F57" s="115"/>
      <c r="G57" s="115"/>
      <c r="H57" s="115"/>
      <c r="I57" s="115"/>
      <c r="J57" s="115"/>
      <c r="K57" s="115"/>
      <c r="L57" s="115"/>
      <c r="M57" s="115"/>
      <c r="N57" s="115"/>
      <c r="O57" s="115"/>
      <c r="P57" s="115"/>
      <c r="Q57" s="115"/>
      <c r="R57" s="115"/>
      <c r="S57" s="115"/>
      <c r="T57" s="115"/>
      <c r="U57" s="115"/>
      <c r="V57" s="115"/>
      <c r="W57" s="115"/>
      <c r="X57" s="115"/>
      <c r="Y57" s="115"/>
    </row>
    <row r="58" spans="1:25" ht="15.75" customHeight="1">
      <c r="A58" s="290"/>
      <c r="B58" s="302"/>
      <c r="C58" s="303"/>
      <c r="D58" s="303"/>
      <c r="E58" s="115"/>
      <c r="F58" s="115"/>
      <c r="G58" s="115"/>
      <c r="H58" s="115"/>
      <c r="I58" s="115"/>
      <c r="J58" s="115"/>
      <c r="K58" s="115"/>
      <c r="L58" s="115"/>
      <c r="M58" s="115"/>
      <c r="N58" s="115"/>
      <c r="O58" s="115"/>
      <c r="P58" s="115"/>
      <c r="Q58" s="115"/>
      <c r="R58" s="115"/>
      <c r="S58" s="115"/>
      <c r="T58" s="115"/>
      <c r="U58" s="115"/>
      <c r="V58" s="115"/>
      <c r="W58" s="115"/>
      <c r="X58" s="115"/>
      <c r="Y58" s="115"/>
    </row>
    <row r="59" spans="1:25" ht="15.75" customHeight="1">
      <c r="A59" s="290"/>
      <c r="B59" s="302"/>
      <c r="C59" s="303"/>
      <c r="D59" s="303"/>
      <c r="E59" s="115"/>
      <c r="F59" s="115"/>
      <c r="G59" s="115"/>
      <c r="H59" s="115"/>
      <c r="I59" s="115"/>
      <c r="J59" s="115"/>
      <c r="K59" s="115"/>
      <c r="L59" s="115"/>
      <c r="M59" s="115"/>
      <c r="N59" s="115"/>
      <c r="O59" s="115"/>
      <c r="P59" s="115"/>
      <c r="Q59" s="115"/>
      <c r="R59" s="115"/>
      <c r="S59" s="115"/>
      <c r="T59" s="115"/>
      <c r="U59" s="115"/>
      <c r="V59" s="115"/>
      <c r="W59" s="115"/>
      <c r="X59" s="115"/>
      <c r="Y59" s="115"/>
    </row>
    <row r="60" spans="1:25" ht="15.75" customHeight="1">
      <c r="A60" s="290"/>
      <c r="B60" s="302"/>
      <c r="C60" s="303"/>
      <c r="D60" s="303"/>
      <c r="E60" s="115"/>
      <c r="F60" s="115"/>
      <c r="G60" s="115"/>
      <c r="H60" s="115"/>
      <c r="I60" s="115"/>
      <c r="J60" s="115"/>
      <c r="K60" s="115"/>
      <c r="L60" s="115"/>
      <c r="M60" s="115"/>
      <c r="N60" s="115"/>
      <c r="O60" s="115"/>
      <c r="P60" s="115"/>
      <c r="Q60" s="115"/>
      <c r="R60" s="115"/>
      <c r="S60" s="115"/>
      <c r="T60" s="115"/>
      <c r="U60" s="115"/>
      <c r="V60" s="115"/>
      <c r="W60" s="115"/>
      <c r="X60" s="115"/>
      <c r="Y60" s="115"/>
    </row>
    <row r="61" spans="1:25" ht="15.75" customHeight="1">
      <c r="A61" s="290"/>
      <c r="B61" s="302"/>
      <c r="C61" s="303"/>
      <c r="D61" s="303"/>
      <c r="E61" s="115"/>
      <c r="F61" s="115"/>
      <c r="G61" s="115"/>
      <c r="H61" s="115"/>
      <c r="I61" s="115"/>
      <c r="J61" s="115"/>
      <c r="K61" s="115"/>
      <c r="L61" s="115"/>
      <c r="M61" s="115"/>
      <c r="N61" s="115"/>
      <c r="O61" s="115"/>
      <c r="P61" s="115"/>
      <c r="Q61" s="115"/>
      <c r="R61" s="115"/>
      <c r="S61" s="115"/>
      <c r="T61" s="115"/>
      <c r="U61" s="115"/>
      <c r="V61" s="115"/>
      <c r="W61" s="115"/>
      <c r="X61" s="115"/>
      <c r="Y61" s="115"/>
    </row>
    <row r="62" spans="1:25" ht="15.75" customHeight="1">
      <c r="A62" s="290"/>
      <c r="B62" s="302"/>
      <c r="C62" s="303"/>
      <c r="D62" s="303"/>
      <c r="E62" s="115"/>
      <c r="F62" s="115"/>
      <c r="G62" s="115"/>
      <c r="H62" s="115"/>
      <c r="I62" s="115"/>
      <c r="J62" s="115"/>
      <c r="K62" s="115"/>
      <c r="L62" s="115"/>
      <c r="M62" s="115"/>
      <c r="N62" s="115"/>
      <c r="O62" s="115"/>
      <c r="P62" s="115"/>
      <c r="Q62" s="115"/>
      <c r="R62" s="115"/>
      <c r="S62" s="115"/>
      <c r="T62" s="115"/>
      <c r="U62" s="115"/>
      <c r="V62" s="115"/>
      <c r="W62" s="115"/>
      <c r="X62" s="115"/>
      <c r="Y62" s="115"/>
    </row>
    <row r="63" spans="1:25" ht="15.75" customHeight="1">
      <c r="A63" s="290"/>
      <c r="B63" s="302"/>
      <c r="C63" s="303"/>
      <c r="D63" s="303"/>
      <c r="E63" s="115"/>
      <c r="F63" s="115"/>
      <c r="G63" s="115"/>
      <c r="H63" s="115"/>
      <c r="I63" s="115"/>
      <c r="J63" s="115"/>
      <c r="K63" s="115"/>
      <c r="L63" s="115"/>
      <c r="M63" s="115"/>
      <c r="N63" s="115"/>
      <c r="O63" s="115"/>
      <c r="P63" s="115"/>
      <c r="Q63" s="115"/>
      <c r="R63" s="115"/>
      <c r="S63" s="115"/>
      <c r="T63" s="115"/>
      <c r="U63" s="115"/>
      <c r="V63" s="115"/>
      <c r="W63" s="115"/>
      <c r="X63" s="115"/>
      <c r="Y63" s="115"/>
    </row>
    <row r="64" spans="1:25" ht="15.75" customHeight="1">
      <c r="A64" s="290"/>
      <c r="B64" s="302"/>
      <c r="C64" s="303"/>
      <c r="D64" s="303"/>
      <c r="E64" s="115"/>
      <c r="F64" s="115"/>
      <c r="G64" s="115"/>
      <c r="H64" s="115"/>
      <c r="I64" s="115"/>
      <c r="J64" s="115"/>
      <c r="K64" s="115"/>
      <c r="L64" s="115"/>
      <c r="M64" s="115"/>
      <c r="N64" s="115"/>
      <c r="O64" s="115"/>
      <c r="P64" s="115"/>
      <c r="Q64" s="115"/>
      <c r="R64" s="115"/>
      <c r="S64" s="115"/>
      <c r="T64" s="115"/>
      <c r="U64" s="115"/>
      <c r="V64" s="115"/>
      <c r="W64" s="115"/>
      <c r="X64" s="115"/>
      <c r="Y64" s="115"/>
    </row>
    <row r="65" spans="1:25" ht="15.75" customHeight="1">
      <c r="A65" s="290"/>
      <c r="B65" s="302"/>
      <c r="C65" s="303"/>
      <c r="D65" s="303"/>
      <c r="E65" s="115"/>
      <c r="F65" s="115"/>
      <c r="G65" s="115"/>
      <c r="H65" s="115"/>
      <c r="I65" s="115"/>
      <c r="J65" s="115"/>
      <c r="K65" s="115"/>
      <c r="L65" s="115"/>
      <c r="M65" s="115"/>
      <c r="N65" s="115"/>
      <c r="O65" s="115"/>
      <c r="P65" s="115"/>
      <c r="Q65" s="115"/>
      <c r="R65" s="115"/>
      <c r="S65" s="115"/>
      <c r="T65" s="115"/>
      <c r="U65" s="115"/>
      <c r="V65" s="115"/>
      <c r="W65" s="115"/>
      <c r="X65" s="115"/>
      <c r="Y65" s="115"/>
    </row>
    <row r="66" spans="1:25" ht="15.75" customHeight="1">
      <c r="A66" s="290"/>
      <c r="B66" s="302"/>
      <c r="C66" s="303"/>
      <c r="D66" s="303"/>
      <c r="E66" s="115"/>
      <c r="F66" s="115"/>
      <c r="G66" s="115"/>
      <c r="H66" s="115"/>
      <c r="I66" s="115"/>
      <c r="J66" s="115"/>
      <c r="K66" s="115"/>
      <c r="L66" s="115"/>
      <c r="M66" s="115"/>
      <c r="N66" s="115"/>
      <c r="O66" s="115"/>
      <c r="P66" s="115"/>
      <c r="Q66" s="115"/>
      <c r="R66" s="115"/>
      <c r="S66" s="115"/>
      <c r="T66" s="115"/>
      <c r="U66" s="115"/>
      <c r="V66" s="115"/>
      <c r="W66" s="115"/>
      <c r="X66" s="115"/>
      <c r="Y66" s="115"/>
    </row>
    <row r="67" spans="1:25" ht="15.75" customHeight="1">
      <c r="A67" s="290"/>
      <c r="B67" s="302"/>
      <c r="C67" s="303"/>
      <c r="D67" s="303"/>
      <c r="E67" s="115"/>
      <c r="F67" s="115"/>
      <c r="G67" s="115"/>
      <c r="H67" s="115"/>
      <c r="I67" s="115"/>
      <c r="J67" s="115"/>
      <c r="K67" s="115"/>
      <c r="L67" s="115"/>
      <c r="M67" s="115"/>
      <c r="N67" s="115"/>
      <c r="O67" s="115"/>
      <c r="P67" s="115"/>
      <c r="Q67" s="115"/>
      <c r="R67" s="115"/>
      <c r="S67" s="115"/>
      <c r="T67" s="115"/>
      <c r="U67" s="115"/>
      <c r="V67" s="115"/>
      <c r="W67" s="115"/>
      <c r="X67" s="115"/>
      <c r="Y67" s="115"/>
    </row>
    <row r="68" spans="1:25" ht="15.75" customHeight="1">
      <c r="A68" s="290"/>
      <c r="B68" s="302"/>
      <c r="C68" s="303"/>
      <c r="D68" s="303"/>
      <c r="E68" s="115"/>
      <c r="F68" s="115"/>
      <c r="G68" s="115"/>
      <c r="H68" s="115"/>
      <c r="I68" s="115"/>
      <c r="J68" s="115"/>
      <c r="K68" s="115"/>
      <c r="L68" s="115"/>
      <c r="M68" s="115"/>
      <c r="N68" s="115"/>
      <c r="O68" s="115"/>
      <c r="P68" s="115"/>
      <c r="Q68" s="115"/>
      <c r="R68" s="115"/>
      <c r="S68" s="115"/>
      <c r="T68" s="115"/>
      <c r="U68" s="115"/>
      <c r="V68" s="115"/>
      <c r="W68" s="115"/>
      <c r="X68" s="115"/>
      <c r="Y68" s="115"/>
    </row>
    <row r="69" spans="1:25" ht="15.75" customHeight="1">
      <c r="A69" s="290"/>
      <c r="B69" s="302"/>
      <c r="C69" s="303"/>
      <c r="D69" s="303"/>
      <c r="E69" s="115"/>
      <c r="F69" s="115"/>
      <c r="G69" s="115"/>
      <c r="H69" s="115"/>
      <c r="I69" s="115"/>
      <c r="J69" s="115"/>
      <c r="K69" s="115"/>
      <c r="L69" s="115"/>
      <c r="M69" s="115"/>
      <c r="N69" s="115"/>
      <c r="O69" s="115"/>
      <c r="P69" s="115"/>
      <c r="Q69" s="115"/>
      <c r="R69" s="115"/>
      <c r="S69" s="115"/>
      <c r="T69" s="115"/>
      <c r="U69" s="115"/>
      <c r="V69" s="115"/>
      <c r="W69" s="115"/>
      <c r="X69" s="115"/>
      <c r="Y69" s="115"/>
    </row>
    <row r="70" spans="1:25" ht="15.75" customHeight="1">
      <c r="A70" s="290"/>
      <c r="B70" s="302"/>
      <c r="C70" s="303"/>
      <c r="D70" s="303"/>
      <c r="E70" s="115"/>
      <c r="F70" s="115"/>
      <c r="G70" s="115"/>
      <c r="H70" s="115"/>
      <c r="I70" s="115"/>
      <c r="J70" s="115"/>
      <c r="K70" s="115"/>
      <c r="L70" s="115"/>
      <c r="M70" s="115"/>
      <c r="N70" s="115"/>
      <c r="O70" s="115"/>
      <c r="P70" s="115"/>
      <c r="Q70" s="115"/>
      <c r="R70" s="115"/>
      <c r="S70" s="115"/>
      <c r="T70" s="115"/>
      <c r="U70" s="115"/>
      <c r="V70" s="115"/>
      <c r="W70" s="115"/>
      <c r="X70" s="115"/>
      <c r="Y70" s="115"/>
    </row>
    <row r="71" spans="1:25" ht="15.75" customHeight="1">
      <c r="A71" s="290"/>
      <c r="B71" s="302"/>
      <c r="C71" s="303"/>
      <c r="D71" s="303"/>
      <c r="E71" s="115"/>
      <c r="F71" s="115"/>
      <c r="G71" s="115"/>
      <c r="H71" s="115"/>
      <c r="I71" s="115"/>
      <c r="J71" s="115"/>
      <c r="K71" s="115"/>
      <c r="L71" s="115"/>
      <c r="M71" s="115"/>
      <c r="N71" s="115"/>
      <c r="O71" s="115"/>
      <c r="P71" s="115"/>
      <c r="Q71" s="115"/>
      <c r="R71" s="115"/>
      <c r="S71" s="115"/>
      <c r="T71" s="115"/>
      <c r="U71" s="115"/>
      <c r="V71" s="115"/>
      <c r="W71" s="115"/>
      <c r="X71" s="115"/>
      <c r="Y71" s="115"/>
    </row>
    <row r="72" spans="1:25" ht="15.75" customHeight="1">
      <c r="A72" s="290"/>
      <c r="B72" s="302"/>
      <c r="C72" s="303"/>
      <c r="D72" s="303"/>
      <c r="E72" s="115"/>
      <c r="F72" s="115"/>
      <c r="G72" s="115"/>
      <c r="H72" s="115"/>
      <c r="I72" s="115"/>
      <c r="J72" s="115"/>
      <c r="K72" s="115"/>
      <c r="L72" s="115"/>
      <c r="M72" s="115"/>
      <c r="N72" s="115"/>
      <c r="O72" s="115"/>
      <c r="P72" s="115"/>
      <c r="Q72" s="115"/>
      <c r="R72" s="115"/>
      <c r="S72" s="115"/>
      <c r="T72" s="115"/>
      <c r="U72" s="115"/>
      <c r="V72" s="115"/>
      <c r="W72" s="115"/>
      <c r="X72" s="115"/>
      <c r="Y72" s="115"/>
    </row>
    <row r="73" spans="1:25" ht="15.75" customHeight="1">
      <c r="A73" s="290"/>
      <c r="B73" s="302"/>
      <c r="C73" s="303"/>
      <c r="D73" s="303"/>
      <c r="E73" s="115"/>
      <c r="F73" s="115"/>
      <c r="G73" s="115"/>
      <c r="H73" s="115"/>
      <c r="I73" s="115"/>
      <c r="J73" s="115"/>
      <c r="K73" s="115"/>
      <c r="L73" s="115"/>
      <c r="M73" s="115"/>
      <c r="N73" s="115"/>
      <c r="O73" s="115"/>
      <c r="P73" s="115"/>
      <c r="Q73" s="115"/>
      <c r="R73" s="115"/>
      <c r="S73" s="115"/>
      <c r="T73" s="115"/>
      <c r="U73" s="115"/>
      <c r="V73" s="115"/>
      <c r="W73" s="115"/>
      <c r="X73" s="115"/>
      <c r="Y73" s="115"/>
    </row>
    <row r="74" spans="1:25" ht="15.75" customHeight="1">
      <c r="A74" s="290"/>
      <c r="B74" s="302"/>
      <c r="C74" s="303"/>
      <c r="D74" s="303"/>
      <c r="E74" s="115"/>
      <c r="F74" s="115"/>
      <c r="G74" s="115"/>
      <c r="H74" s="115"/>
      <c r="I74" s="115"/>
      <c r="J74" s="115"/>
      <c r="K74" s="115"/>
      <c r="L74" s="115"/>
      <c r="M74" s="115"/>
      <c r="N74" s="115"/>
      <c r="O74" s="115"/>
      <c r="P74" s="115"/>
      <c r="Q74" s="115"/>
      <c r="R74" s="115"/>
      <c r="S74" s="115"/>
      <c r="T74" s="115"/>
      <c r="U74" s="115"/>
      <c r="V74" s="115"/>
      <c r="W74" s="115"/>
      <c r="X74" s="115"/>
      <c r="Y74" s="115"/>
    </row>
    <row r="75" spans="1:25" ht="15.75" customHeight="1">
      <c r="A75" s="290"/>
      <c r="B75" s="302"/>
      <c r="C75" s="303"/>
      <c r="D75" s="303"/>
      <c r="E75" s="115"/>
      <c r="F75" s="115"/>
      <c r="G75" s="115"/>
      <c r="H75" s="115"/>
      <c r="I75" s="115"/>
      <c r="J75" s="115"/>
      <c r="K75" s="115"/>
      <c r="L75" s="115"/>
      <c r="M75" s="115"/>
      <c r="N75" s="115"/>
      <c r="O75" s="115"/>
      <c r="P75" s="115"/>
      <c r="Q75" s="115"/>
      <c r="R75" s="115"/>
      <c r="S75" s="115"/>
      <c r="T75" s="115"/>
      <c r="U75" s="115"/>
      <c r="V75" s="115"/>
      <c r="W75" s="115"/>
      <c r="X75" s="115"/>
      <c r="Y75" s="115"/>
    </row>
    <row r="76" spans="1:25" ht="15.75" customHeight="1">
      <c r="A76" s="290"/>
      <c r="B76" s="302"/>
      <c r="C76" s="303"/>
      <c r="D76" s="303"/>
      <c r="E76" s="115"/>
      <c r="F76" s="115"/>
      <c r="G76" s="115"/>
      <c r="H76" s="115"/>
      <c r="I76" s="115"/>
      <c r="J76" s="115"/>
      <c r="K76" s="115"/>
      <c r="L76" s="115"/>
      <c r="M76" s="115"/>
      <c r="N76" s="115"/>
      <c r="O76" s="115"/>
      <c r="P76" s="115"/>
      <c r="Q76" s="115"/>
      <c r="R76" s="115"/>
      <c r="S76" s="115"/>
      <c r="T76" s="115"/>
      <c r="U76" s="115"/>
      <c r="V76" s="115"/>
      <c r="W76" s="115"/>
      <c r="X76" s="115"/>
      <c r="Y76" s="115"/>
    </row>
    <row r="77" spans="1:25" ht="15.75" customHeight="1">
      <c r="A77" s="290"/>
      <c r="B77" s="302"/>
      <c r="C77" s="303"/>
      <c r="D77" s="303"/>
      <c r="E77" s="115"/>
      <c r="F77" s="115"/>
      <c r="G77" s="115"/>
      <c r="H77" s="115"/>
      <c r="I77" s="115"/>
      <c r="J77" s="115"/>
      <c r="K77" s="115"/>
      <c r="L77" s="115"/>
      <c r="M77" s="115"/>
      <c r="N77" s="115"/>
      <c r="O77" s="115"/>
      <c r="P77" s="115"/>
      <c r="Q77" s="115"/>
      <c r="R77" s="115"/>
      <c r="S77" s="115"/>
      <c r="T77" s="115"/>
      <c r="U77" s="115"/>
      <c r="V77" s="115"/>
      <c r="W77" s="115"/>
      <c r="X77" s="115"/>
      <c r="Y77" s="115"/>
    </row>
    <row r="78" spans="1:25" ht="15.75" customHeight="1">
      <c r="A78" s="290"/>
      <c r="B78" s="302"/>
      <c r="C78" s="303"/>
      <c r="D78" s="303"/>
      <c r="E78" s="115"/>
      <c r="F78" s="115"/>
      <c r="G78" s="115"/>
      <c r="H78" s="115"/>
      <c r="I78" s="115"/>
      <c r="J78" s="115"/>
      <c r="K78" s="115"/>
      <c r="L78" s="115"/>
      <c r="M78" s="115"/>
      <c r="N78" s="115"/>
      <c r="O78" s="115"/>
      <c r="P78" s="115"/>
      <c r="Q78" s="115"/>
      <c r="R78" s="115"/>
      <c r="S78" s="115"/>
      <c r="T78" s="115"/>
      <c r="U78" s="115"/>
      <c r="V78" s="115"/>
      <c r="W78" s="115"/>
      <c r="X78" s="115"/>
      <c r="Y78" s="115"/>
    </row>
    <row r="79" spans="1:25" ht="15.75" customHeight="1">
      <c r="A79" s="290"/>
      <c r="B79" s="302"/>
      <c r="C79" s="303"/>
      <c r="D79" s="303"/>
      <c r="E79" s="115"/>
      <c r="F79" s="115"/>
      <c r="G79" s="115"/>
      <c r="H79" s="115"/>
      <c r="I79" s="115"/>
      <c r="J79" s="115"/>
      <c r="K79" s="115"/>
      <c r="L79" s="115"/>
      <c r="M79" s="115"/>
      <c r="N79" s="115"/>
      <c r="O79" s="115"/>
      <c r="P79" s="115"/>
      <c r="Q79" s="115"/>
      <c r="R79" s="115"/>
      <c r="S79" s="115"/>
      <c r="T79" s="115"/>
      <c r="U79" s="115"/>
      <c r="V79" s="115"/>
      <c r="W79" s="115"/>
      <c r="X79" s="115"/>
      <c r="Y79" s="115"/>
    </row>
    <row r="80" spans="1:25" ht="15.75" customHeight="1">
      <c r="A80" s="290"/>
      <c r="B80" s="302"/>
      <c r="C80" s="303"/>
      <c r="D80" s="303"/>
      <c r="E80" s="115"/>
      <c r="F80" s="115"/>
      <c r="G80" s="115"/>
      <c r="H80" s="115"/>
      <c r="I80" s="115"/>
      <c r="J80" s="115"/>
      <c r="K80" s="115"/>
      <c r="L80" s="115"/>
      <c r="M80" s="115"/>
      <c r="N80" s="115"/>
      <c r="O80" s="115"/>
      <c r="P80" s="115"/>
      <c r="Q80" s="115"/>
      <c r="R80" s="115"/>
      <c r="S80" s="115"/>
      <c r="T80" s="115"/>
      <c r="U80" s="115"/>
      <c r="V80" s="115"/>
      <c r="W80" s="115"/>
      <c r="X80" s="115"/>
      <c r="Y80" s="115"/>
    </row>
    <row r="81" spans="1:25" ht="15.75" customHeight="1">
      <c r="A81" s="290"/>
      <c r="B81" s="302"/>
      <c r="C81" s="303"/>
      <c r="D81" s="303"/>
      <c r="E81" s="115"/>
      <c r="F81" s="115"/>
      <c r="G81" s="115"/>
      <c r="H81" s="115"/>
      <c r="I81" s="115"/>
      <c r="J81" s="115"/>
      <c r="K81" s="115"/>
      <c r="L81" s="115"/>
      <c r="M81" s="115"/>
      <c r="N81" s="115"/>
      <c r="O81" s="115"/>
      <c r="P81" s="115"/>
      <c r="Q81" s="115"/>
      <c r="R81" s="115"/>
      <c r="S81" s="115"/>
      <c r="T81" s="115"/>
      <c r="U81" s="115"/>
      <c r="V81" s="115"/>
      <c r="W81" s="115"/>
      <c r="X81" s="115"/>
      <c r="Y81" s="115"/>
    </row>
    <row r="82" spans="1:25" ht="15.75" customHeight="1">
      <c r="A82" s="290"/>
      <c r="B82" s="302"/>
      <c r="C82" s="303"/>
      <c r="D82" s="303"/>
      <c r="E82" s="115"/>
      <c r="F82" s="115"/>
      <c r="G82" s="115"/>
      <c r="H82" s="115"/>
      <c r="I82" s="115"/>
      <c r="J82" s="115"/>
      <c r="K82" s="115"/>
      <c r="L82" s="115"/>
      <c r="M82" s="115"/>
      <c r="N82" s="115"/>
      <c r="O82" s="115"/>
      <c r="P82" s="115"/>
      <c r="Q82" s="115"/>
      <c r="R82" s="115"/>
      <c r="S82" s="115"/>
      <c r="T82" s="115"/>
      <c r="U82" s="115"/>
      <c r="V82" s="115"/>
      <c r="W82" s="115"/>
      <c r="X82" s="115"/>
      <c r="Y82" s="115"/>
    </row>
    <row r="83" spans="1:25" ht="15.75" customHeight="1">
      <c r="A83" s="290"/>
      <c r="B83" s="302"/>
      <c r="C83" s="303"/>
      <c r="D83" s="303"/>
      <c r="E83" s="115"/>
      <c r="F83" s="115"/>
      <c r="G83" s="115"/>
      <c r="H83" s="115"/>
      <c r="I83" s="115"/>
      <c r="J83" s="115"/>
      <c r="K83" s="115"/>
      <c r="L83" s="115"/>
      <c r="M83" s="115"/>
      <c r="N83" s="115"/>
      <c r="O83" s="115"/>
      <c r="P83" s="115"/>
      <c r="Q83" s="115"/>
      <c r="R83" s="115"/>
      <c r="S83" s="115"/>
      <c r="T83" s="115"/>
      <c r="U83" s="115"/>
      <c r="V83" s="115"/>
      <c r="W83" s="115"/>
      <c r="X83" s="115"/>
      <c r="Y83" s="115"/>
    </row>
    <row r="84" spans="1:25" ht="15.75" customHeight="1">
      <c r="A84" s="290"/>
      <c r="B84" s="302"/>
      <c r="C84" s="303"/>
      <c r="D84" s="303"/>
      <c r="E84" s="115"/>
      <c r="F84" s="115"/>
      <c r="G84" s="115"/>
      <c r="H84" s="115"/>
      <c r="I84" s="115"/>
      <c r="J84" s="115"/>
      <c r="K84" s="115"/>
      <c r="L84" s="115"/>
      <c r="M84" s="115"/>
      <c r="N84" s="115"/>
      <c r="O84" s="115"/>
      <c r="P84" s="115"/>
      <c r="Q84" s="115"/>
      <c r="R84" s="115"/>
      <c r="S84" s="115"/>
      <c r="T84" s="115"/>
      <c r="U84" s="115"/>
      <c r="V84" s="115"/>
      <c r="W84" s="115"/>
      <c r="X84" s="115"/>
      <c r="Y84" s="115"/>
    </row>
    <row r="85" spans="1:25" ht="15.75" customHeight="1">
      <c r="A85" s="290"/>
      <c r="B85" s="302"/>
      <c r="C85" s="303"/>
      <c r="D85" s="303"/>
      <c r="E85" s="115"/>
      <c r="F85" s="115"/>
      <c r="G85" s="115"/>
      <c r="H85" s="115"/>
      <c r="I85" s="115"/>
      <c r="J85" s="115"/>
      <c r="K85" s="115"/>
      <c r="L85" s="115"/>
      <c r="M85" s="115"/>
      <c r="N85" s="115"/>
      <c r="O85" s="115"/>
      <c r="P85" s="115"/>
      <c r="Q85" s="115"/>
      <c r="R85" s="115"/>
      <c r="S85" s="115"/>
      <c r="T85" s="115"/>
      <c r="U85" s="115"/>
      <c r="V85" s="115"/>
      <c r="W85" s="115"/>
      <c r="X85" s="115"/>
      <c r="Y85" s="115"/>
    </row>
    <row r="86" spans="1:25" ht="15.75" customHeight="1">
      <c r="A86" s="290"/>
      <c r="B86" s="302"/>
      <c r="C86" s="303"/>
      <c r="D86" s="303"/>
      <c r="E86" s="115"/>
      <c r="F86" s="115"/>
      <c r="G86" s="115"/>
      <c r="H86" s="115"/>
      <c r="I86" s="115"/>
      <c r="J86" s="115"/>
      <c r="K86" s="115"/>
      <c r="L86" s="115"/>
      <c r="M86" s="115"/>
      <c r="N86" s="115"/>
      <c r="O86" s="115"/>
      <c r="P86" s="115"/>
      <c r="Q86" s="115"/>
      <c r="R86" s="115"/>
      <c r="S86" s="115"/>
      <c r="T86" s="115"/>
      <c r="U86" s="115"/>
      <c r="V86" s="115"/>
      <c r="W86" s="115"/>
      <c r="X86" s="115"/>
      <c r="Y86" s="115"/>
    </row>
    <row r="87" spans="1:25" ht="15.75" customHeight="1">
      <c r="A87" s="290"/>
      <c r="B87" s="302"/>
      <c r="C87" s="303"/>
      <c r="D87" s="303"/>
      <c r="E87" s="115"/>
      <c r="F87" s="115"/>
      <c r="G87" s="115"/>
      <c r="H87" s="115"/>
      <c r="I87" s="115"/>
      <c r="J87" s="115"/>
      <c r="K87" s="115"/>
      <c r="L87" s="115"/>
      <c r="M87" s="115"/>
      <c r="N87" s="115"/>
      <c r="O87" s="115"/>
      <c r="P87" s="115"/>
      <c r="Q87" s="115"/>
      <c r="R87" s="115"/>
      <c r="S87" s="115"/>
      <c r="T87" s="115"/>
      <c r="U87" s="115"/>
      <c r="V87" s="115"/>
      <c r="W87" s="115"/>
      <c r="X87" s="115"/>
      <c r="Y87" s="115"/>
    </row>
    <row r="88" spans="1:25" ht="15.75" customHeight="1">
      <c r="A88" s="290"/>
      <c r="B88" s="302"/>
      <c r="C88" s="303"/>
      <c r="D88" s="303"/>
      <c r="E88" s="115"/>
      <c r="F88" s="115"/>
      <c r="G88" s="115"/>
      <c r="H88" s="115"/>
      <c r="I88" s="115"/>
      <c r="J88" s="115"/>
      <c r="K88" s="115"/>
      <c r="L88" s="115"/>
      <c r="M88" s="115"/>
      <c r="N88" s="115"/>
      <c r="O88" s="115"/>
      <c r="P88" s="115"/>
      <c r="Q88" s="115"/>
      <c r="R88" s="115"/>
      <c r="S88" s="115"/>
      <c r="T88" s="115"/>
      <c r="U88" s="115"/>
      <c r="V88" s="115"/>
      <c r="W88" s="115"/>
      <c r="X88" s="115"/>
      <c r="Y88" s="115"/>
    </row>
    <row r="89" spans="1:25" ht="15.75" customHeight="1">
      <c r="A89" s="290"/>
      <c r="B89" s="302"/>
      <c r="C89" s="303"/>
      <c r="D89" s="303"/>
      <c r="E89" s="115"/>
      <c r="F89" s="115"/>
      <c r="G89" s="115"/>
      <c r="H89" s="115"/>
      <c r="I89" s="115"/>
      <c r="J89" s="115"/>
      <c r="K89" s="115"/>
      <c r="L89" s="115"/>
      <c r="M89" s="115"/>
      <c r="N89" s="115"/>
      <c r="O89" s="115"/>
      <c r="P89" s="115"/>
      <c r="Q89" s="115"/>
      <c r="R89" s="115"/>
      <c r="S89" s="115"/>
      <c r="T89" s="115"/>
      <c r="U89" s="115"/>
      <c r="V89" s="115"/>
      <c r="W89" s="115"/>
      <c r="X89" s="115"/>
      <c r="Y89" s="115"/>
    </row>
    <row r="90" spans="1:25" ht="15.75" customHeight="1">
      <c r="A90" s="290"/>
      <c r="B90" s="302"/>
      <c r="C90" s="303"/>
      <c r="D90" s="303"/>
      <c r="E90" s="115"/>
      <c r="F90" s="115"/>
      <c r="G90" s="115"/>
      <c r="H90" s="115"/>
      <c r="I90" s="115"/>
      <c r="J90" s="115"/>
      <c r="K90" s="115"/>
      <c r="L90" s="115"/>
      <c r="M90" s="115"/>
      <c r="N90" s="115"/>
      <c r="O90" s="115"/>
      <c r="P90" s="115"/>
      <c r="Q90" s="115"/>
      <c r="R90" s="115"/>
      <c r="S90" s="115"/>
      <c r="T90" s="115"/>
      <c r="U90" s="115"/>
      <c r="V90" s="115"/>
      <c r="W90" s="115"/>
      <c r="X90" s="115"/>
      <c r="Y90" s="115"/>
    </row>
    <row r="91" spans="1:25" ht="15.75" customHeight="1">
      <c r="A91" s="290"/>
      <c r="B91" s="302"/>
      <c r="C91" s="303"/>
      <c r="D91" s="303"/>
      <c r="E91" s="115"/>
      <c r="F91" s="115"/>
      <c r="G91" s="115"/>
      <c r="H91" s="115"/>
      <c r="I91" s="115"/>
      <c r="J91" s="115"/>
      <c r="K91" s="115"/>
      <c r="L91" s="115"/>
      <c r="M91" s="115"/>
      <c r="N91" s="115"/>
      <c r="O91" s="115"/>
      <c r="P91" s="115"/>
      <c r="Q91" s="115"/>
      <c r="R91" s="115"/>
      <c r="S91" s="115"/>
      <c r="T91" s="115"/>
      <c r="U91" s="115"/>
      <c r="V91" s="115"/>
      <c r="W91" s="115"/>
      <c r="X91" s="115"/>
      <c r="Y91" s="115"/>
    </row>
    <row r="92" spans="1:25" ht="15.75" customHeight="1">
      <c r="A92" s="290"/>
      <c r="B92" s="302"/>
      <c r="C92" s="303"/>
      <c r="D92" s="303"/>
      <c r="E92" s="115"/>
      <c r="F92" s="115"/>
      <c r="G92" s="115"/>
      <c r="H92" s="115"/>
      <c r="I92" s="115"/>
      <c r="J92" s="115"/>
      <c r="K92" s="115"/>
      <c r="L92" s="115"/>
      <c r="M92" s="115"/>
      <c r="N92" s="115"/>
      <c r="O92" s="115"/>
      <c r="P92" s="115"/>
      <c r="Q92" s="115"/>
      <c r="R92" s="115"/>
      <c r="S92" s="115"/>
      <c r="T92" s="115"/>
      <c r="U92" s="115"/>
      <c r="V92" s="115"/>
      <c r="W92" s="115"/>
      <c r="X92" s="115"/>
      <c r="Y92" s="115"/>
    </row>
    <row r="93" spans="1:25" ht="15.75" customHeight="1">
      <c r="A93" s="290"/>
      <c r="B93" s="302"/>
      <c r="C93" s="303"/>
      <c r="D93" s="303"/>
      <c r="E93" s="115"/>
      <c r="F93" s="115"/>
      <c r="G93" s="115"/>
      <c r="H93" s="115"/>
      <c r="I93" s="115"/>
      <c r="J93" s="115"/>
      <c r="K93" s="115"/>
      <c r="L93" s="115"/>
      <c r="M93" s="115"/>
      <c r="N93" s="115"/>
      <c r="O93" s="115"/>
      <c r="P93" s="115"/>
      <c r="Q93" s="115"/>
      <c r="R93" s="115"/>
      <c r="S93" s="115"/>
      <c r="T93" s="115"/>
      <c r="U93" s="115"/>
      <c r="V93" s="115"/>
      <c r="W93" s="115"/>
      <c r="X93" s="115"/>
      <c r="Y93" s="115"/>
    </row>
    <row r="94" spans="1:25" ht="15.75" customHeight="1">
      <c r="A94" s="290"/>
      <c r="B94" s="302"/>
      <c r="C94" s="303"/>
      <c r="D94" s="303"/>
      <c r="E94" s="115"/>
      <c r="F94" s="115"/>
      <c r="G94" s="115"/>
      <c r="H94" s="115"/>
      <c r="I94" s="115"/>
      <c r="J94" s="115"/>
      <c r="K94" s="115"/>
      <c r="L94" s="115"/>
      <c r="M94" s="115"/>
      <c r="N94" s="115"/>
      <c r="O94" s="115"/>
      <c r="P94" s="115"/>
      <c r="Q94" s="115"/>
      <c r="R94" s="115"/>
      <c r="S94" s="115"/>
      <c r="T94" s="115"/>
      <c r="U94" s="115"/>
      <c r="V94" s="115"/>
      <c r="W94" s="115"/>
      <c r="X94" s="115"/>
      <c r="Y94" s="115"/>
    </row>
    <row r="95" spans="1:25" ht="15.75" customHeight="1">
      <c r="A95" s="290"/>
      <c r="B95" s="302"/>
      <c r="C95" s="303"/>
      <c r="D95" s="303"/>
      <c r="E95" s="115"/>
      <c r="F95" s="115"/>
      <c r="G95" s="115"/>
      <c r="H95" s="115"/>
      <c r="I95" s="115"/>
      <c r="J95" s="115"/>
      <c r="K95" s="115"/>
      <c r="L95" s="115"/>
      <c r="M95" s="115"/>
      <c r="N95" s="115"/>
      <c r="O95" s="115"/>
      <c r="P95" s="115"/>
      <c r="Q95" s="115"/>
      <c r="R95" s="115"/>
      <c r="S95" s="115"/>
      <c r="T95" s="115"/>
      <c r="U95" s="115"/>
      <c r="V95" s="115"/>
      <c r="W95" s="115"/>
      <c r="X95" s="115"/>
      <c r="Y95" s="115"/>
    </row>
    <row r="96" spans="1:25" ht="15.75" customHeight="1">
      <c r="A96" s="290"/>
      <c r="B96" s="302"/>
      <c r="C96" s="303"/>
      <c r="D96" s="303"/>
      <c r="E96" s="115"/>
      <c r="F96" s="115"/>
      <c r="G96" s="115"/>
      <c r="H96" s="115"/>
      <c r="I96" s="115"/>
      <c r="J96" s="115"/>
      <c r="K96" s="115"/>
      <c r="L96" s="115"/>
      <c r="M96" s="115"/>
      <c r="N96" s="115"/>
      <c r="O96" s="115"/>
      <c r="P96" s="115"/>
      <c r="Q96" s="115"/>
      <c r="R96" s="115"/>
      <c r="S96" s="115"/>
      <c r="T96" s="115"/>
      <c r="U96" s="115"/>
      <c r="V96" s="115"/>
      <c r="W96" s="115"/>
      <c r="X96" s="115"/>
      <c r="Y96" s="115"/>
    </row>
    <row r="97" spans="1:25" ht="15.75" customHeight="1">
      <c r="A97" s="290"/>
      <c r="B97" s="302"/>
      <c r="C97" s="303"/>
      <c r="D97" s="303"/>
      <c r="E97" s="115"/>
      <c r="F97" s="115"/>
      <c r="G97" s="115"/>
      <c r="H97" s="115"/>
      <c r="I97" s="115"/>
      <c r="J97" s="115"/>
      <c r="K97" s="115"/>
      <c r="L97" s="115"/>
      <c r="M97" s="115"/>
      <c r="N97" s="115"/>
      <c r="O97" s="115"/>
      <c r="P97" s="115"/>
      <c r="Q97" s="115"/>
      <c r="R97" s="115"/>
      <c r="S97" s="115"/>
      <c r="T97" s="115"/>
      <c r="U97" s="115"/>
      <c r="V97" s="115"/>
      <c r="W97" s="115"/>
      <c r="X97" s="115"/>
      <c r="Y97" s="115"/>
    </row>
    <row r="98" spans="1:25" ht="15.75" customHeight="1">
      <c r="A98" s="290"/>
      <c r="B98" s="302"/>
      <c r="C98" s="303"/>
      <c r="D98" s="303"/>
      <c r="E98" s="115"/>
      <c r="F98" s="115"/>
      <c r="G98" s="115"/>
      <c r="H98" s="115"/>
      <c r="I98" s="115"/>
      <c r="J98" s="115"/>
      <c r="K98" s="115"/>
      <c r="L98" s="115"/>
      <c r="M98" s="115"/>
      <c r="N98" s="115"/>
      <c r="O98" s="115"/>
      <c r="P98" s="115"/>
      <c r="Q98" s="115"/>
      <c r="R98" s="115"/>
      <c r="S98" s="115"/>
      <c r="T98" s="115"/>
      <c r="U98" s="115"/>
      <c r="V98" s="115"/>
      <c r="W98" s="115"/>
      <c r="X98" s="115"/>
      <c r="Y98" s="115"/>
    </row>
    <row r="99" spans="1:25" ht="15.75" customHeight="1">
      <c r="A99" s="290"/>
      <c r="B99" s="302"/>
      <c r="C99" s="303"/>
      <c r="D99" s="303"/>
      <c r="E99" s="115"/>
      <c r="F99" s="115"/>
      <c r="G99" s="115"/>
      <c r="H99" s="115"/>
      <c r="I99" s="115"/>
      <c r="J99" s="115"/>
      <c r="K99" s="115"/>
      <c r="L99" s="115"/>
      <c r="M99" s="115"/>
      <c r="N99" s="115"/>
      <c r="O99" s="115"/>
      <c r="P99" s="115"/>
      <c r="Q99" s="115"/>
      <c r="R99" s="115"/>
      <c r="S99" s="115"/>
      <c r="T99" s="115"/>
      <c r="U99" s="115"/>
      <c r="V99" s="115"/>
      <c r="W99" s="115"/>
      <c r="X99" s="115"/>
      <c r="Y99" s="115"/>
    </row>
    <row r="100" spans="1:25" ht="15.75" customHeight="1">
      <c r="A100" s="290"/>
      <c r="B100" s="302"/>
      <c r="C100" s="303"/>
      <c r="D100" s="303"/>
      <c r="E100" s="115"/>
      <c r="F100" s="115"/>
      <c r="G100" s="115"/>
      <c r="H100" s="115"/>
      <c r="I100" s="115"/>
      <c r="J100" s="115"/>
      <c r="K100" s="115"/>
      <c r="L100" s="115"/>
      <c r="M100" s="115"/>
      <c r="N100" s="115"/>
      <c r="O100" s="115"/>
      <c r="P100" s="115"/>
      <c r="Q100" s="115"/>
      <c r="R100" s="115"/>
      <c r="S100" s="115"/>
      <c r="T100" s="115"/>
      <c r="U100" s="115"/>
      <c r="V100" s="115"/>
      <c r="W100" s="115"/>
      <c r="X100" s="115"/>
      <c r="Y100" s="115"/>
    </row>
    <row r="101" spans="1:25" ht="15.75" customHeight="1">
      <c r="A101" s="290"/>
      <c r="B101" s="302"/>
      <c r="C101" s="303"/>
      <c r="D101" s="303"/>
      <c r="E101" s="115"/>
      <c r="F101" s="115"/>
      <c r="G101" s="115"/>
      <c r="H101" s="115"/>
      <c r="I101" s="115"/>
      <c r="J101" s="115"/>
      <c r="K101" s="115"/>
      <c r="L101" s="115"/>
      <c r="M101" s="115"/>
      <c r="N101" s="115"/>
      <c r="O101" s="115"/>
      <c r="P101" s="115"/>
      <c r="Q101" s="115"/>
      <c r="R101" s="115"/>
      <c r="S101" s="115"/>
      <c r="T101" s="115"/>
      <c r="U101" s="115"/>
      <c r="V101" s="115"/>
      <c r="W101" s="115"/>
      <c r="X101" s="115"/>
      <c r="Y101" s="115"/>
    </row>
    <row r="102" spans="1:25" ht="15.75" customHeight="1">
      <c r="A102" s="290"/>
      <c r="B102" s="302"/>
      <c r="C102" s="303"/>
      <c r="D102" s="303"/>
      <c r="E102" s="115"/>
      <c r="F102" s="115"/>
      <c r="G102" s="115"/>
      <c r="H102" s="115"/>
      <c r="I102" s="115"/>
      <c r="J102" s="115"/>
      <c r="K102" s="115"/>
      <c r="L102" s="115"/>
      <c r="M102" s="115"/>
      <c r="N102" s="115"/>
      <c r="O102" s="115"/>
      <c r="P102" s="115"/>
      <c r="Q102" s="115"/>
      <c r="R102" s="115"/>
      <c r="S102" s="115"/>
      <c r="T102" s="115"/>
      <c r="U102" s="115"/>
      <c r="V102" s="115"/>
      <c r="W102" s="115"/>
      <c r="X102" s="115"/>
      <c r="Y102" s="115"/>
    </row>
    <row r="103" spans="1:25" ht="15.75" customHeight="1">
      <c r="A103" s="290"/>
      <c r="B103" s="302"/>
      <c r="C103" s="303"/>
      <c r="D103" s="303"/>
      <c r="E103" s="115"/>
      <c r="F103" s="115"/>
      <c r="G103" s="115"/>
      <c r="H103" s="115"/>
      <c r="I103" s="115"/>
      <c r="J103" s="115"/>
      <c r="K103" s="115"/>
      <c r="L103" s="115"/>
      <c r="M103" s="115"/>
      <c r="N103" s="115"/>
      <c r="O103" s="115"/>
      <c r="P103" s="115"/>
      <c r="Q103" s="115"/>
      <c r="R103" s="115"/>
      <c r="S103" s="115"/>
      <c r="T103" s="115"/>
      <c r="U103" s="115"/>
      <c r="V103" s="115"/>
      <c r="W103" s="115"/>
      <c r="X103" s="115"/>
      <c r="Y103" s="115"/>
    </row>
    <row r="104" spans="1:25" ht="15.75" customHeight="1">
      <c r="A104" s="290"/>
      <c r="B104" s="302"/>
      <c r="C104" s="303"/>
      <c r="D104" s="303"/>
      <c r="E104" s="115"/>
      <c r="F104" s="115"/>
      <c r="G104" s="115"/>
      <c r="H104" s="115"/>
      <c r="I104" s="115"/>
      <c r="J104" s="115"/>
      <c r="K104" s="115"/>
      <c r="L104" s="115"/>
      <c r="M104" s="115"/>
      <c r="N104" s="115"/>
      <c r="O104" s="115"/>
      <c r="P104" s="115"/>
      <c r="Q104" s="115"/>
      <c r="R104" s="115"/>
      <c r="S104" s="115"/>
      <c r="T104" s="115"/>
      <c r="U104" s="115"/>
      <c r="V104" s="115"/>
      <c r="W104" s="115"/>
      <c r="X104" s="115"/>
      <c r="Y104" s="115"/>
    </row>
    <row r="105" spans="1:25" ht="15.75" customHeight="1">
      <c r="A105" s="290"/>
      <c r="B105" s="302"/>
      <c r="C105" s="303"/>
      <c r="D105" s="303"/>
      <c r="E105" s="115"/>
      <c r="F105" s="115"/>
      <c r="G105" s="115"/>
      <c r="H105" s="115"/>
      <c r="I105" s="115"/>
      <c r="J105" s="115"/>
      <c r="K105" s="115"/>
      <c r="L105" s="115"/>
      <c r="M105" s="115"/>
      <c r="N105" s="115"/>
      <c r="O105" s="115"/>
      <c r="P105" s="115"/>
      <c r="Q105" s="115"/>
      <c r="R105" s="115"/>
      <c r="S105" s="115"/>
      <c r="T105" s="115"/>
      <c r="U105" s="115"/>
      <c r="V105" s="115"/>
      <c r="W105" s="115"/>
      <c r="X105" s="115"/>
      <c r="Y105" s="115"/>
    </row>
    <row r="106" spans="1:25" ht="15.75" customHeight="1">
      <c r="A106" s="290"/>
      <c r="B106" s="302"/>
      <c r="C106" s="303"/>
      <c r="D106" s="303"/>
      <c r="E106" s="115"/>
      <c r="F106" s="115"/>
      <c r="G106" s="115"/>
      <c r="H106" s="115"/>
      <c r="I106" s="115"/>
      <c r="J106" s="115"/>
      <c r="K106" s="115"/>
      <c r="L106" s="115"/>
      <c r="M106" s="115"/>
      <c r="N106" s="115"/>
      <c r="O106" s="115"/>
      <c r="P106" s="115"/>
      <c r="Q106" s="115"/>
      <c r="R106" s="115"/>
      <c r="S106" s="115"/>
      <c r="T106" s="115"/>
      <c r="U106" s="115"/>
      <c r="V106" s="115"/>
      <c r="W106" s="115"/>
      <c r="X106" s="115"/>
      <c r="Y106" s="115"/>
    </row>
    <row r="107" spans="1:25" ht="15.75" customHeight="1">
      <c r="A107" s="290"/>
      <c r="B107" s="302"/>
      <c r="C107" s="303"/>
      <c r="D107" s="303"/>
      <c r="E107" s="115"/>
      <c r="F107" s="115"/>
      <c r="G107" s="115"/>
      <c r="H107" s="115"/>
      <c r="I107" s="115"/>
      <c r="J107" s="115"/>
      <c r="K107" s="115"/>
      <c r="L107" s="115"/>
      <c r="M107" s="115"/>
      <c r="N107" s="115"/>
      <c r="O107" s="115"/>
      <c r="P107" s="115"/>
      <c r="Q107" s="115"/>
      <c r="R107" s="115"/>
      <c r="S107" s="115"/>
      <c r="T107" s="115"/>
      <c r="U107" s="115"/>
      <c r="V107" s="115"/>
      <c r="W107" s="115"/>
      <c r="X107" s="115"/>
      <c r="Y107" s="115"/>
    </row>
    <row r="108" spans="1:25" ht="15.75" customHeight="1">
      <c r="A108" s="290"/>
      <c r="B108" s="302"/>
      <c r="C108" s="303"/>
      <c r="D108" s="303"/>
      <c r="E108" s="115"/>
      <c r="F108" s="115"/>
      <c r="G108" s="115"/>
      <c r="H108" s="115"/>
      <c r="I108" s="115"/>
      <c r="J108" s="115"/>
      <c r="K108" s="115"/>
      <c r="L108" s="115"/>
      <c r="M108" s="115"/>
      <c r="N108" s="115"/>
      <c r="O108" s="115"/>
      <c r="P108" s="115"/>
      <c r="Q108" s="115"/>
      <c r="R108" s="115"/>
      <c r="S108" s="115"/>
      <c r="T108" s="115"/>
      <c r="U108" s="115"/>
      <c r="V108" s="115"/>
      <c r="W108" s="115"/>
      <c r="X108" s="115"/>
      <c r="Y108" s="115"/>
    </row>
    <row r="109" spans="1:25" ht="15.75" customHeight="1">
      <c r="A109" s="290"/>
      <c r="B109" s="302"/>
      <c r="C109" s="303"/>
      <c r="D109" s="303"/>
      <c r="E109" s="115"/>
      <c r="F109" s="115"/>
      <c r="G109" s="115"/>
      <c r="H109" s="115"/>
      <c r="I109" s="115"/>
      <c r="J109" s="115"/>
      <c r="K109" s="115"/>
      <c r="L109" s="115"/>
      <c r="M109" s="115"/>
      <c r="N109" s="115"/>
      <c r="O109" s="115"/>
      <c r="P109" s="115"/>
      <c r="Q109" s="115"/>
      <c r="R109" s="115"/>
      <c r="S109" s="115"/>
      <c r="T109" s="115"/>
      <c r="U109" s="115"/>
      <c r="V109" s="115"/>
      <c r="W109" s="115"/>
      <c r="X109" s="115"/>
      <c r="Y109" s="115"/>
    </row>
    <row r="110" spans="1:25" ht="15.75" customHeight="1">
      <c r="A110" s="290"/>
      <c r="B110" s="302"/>
      <c r="C110" s="303"/>
      <c r="D110" s="303"/>
      <c r="E110" s="115"/>
      <c r="F110" s="115"/>
      <c r="G110" s="115"/>
      <c r="H110" s="115"/>
      <c r="I110" s="115"/>
      <c r="J110" s="115"/>
      <c r="K110" s="115"/>
      <c r="L110" s="115"/>
      <c r="M110" s="115"/>
      <c r="N110" s="115"/>
      <c r="O110" s="115"/>
      <c r="P110" s="115"/>
      <c r="Q110" s="115"/>
      <c r="R110" s="115"/>
      <c r="S110" s="115"/>
      <c r="T110" s="115"/>
      <c r="U110" s="115"/>
      <c r="V110" s="115"/>
      <c r="W110" s="115"/>
      <c r="X110" s="115"/>
      <c r="Y110" s="115"/>
    </row>
    <row r="111" spans="1:25" ht="15.75" customHeight="1">
      <c r="A111" s="290"/>
      <c r="B111" s="302"/>
      <c r="C111" s="303"/>
      <c r="D111" s="303"/>
      <c r="E111" s="115"/>
      <c r="F111" s="115"/>
      <c r="G111" s="115"/>
      <c r="H111" s="115"/>
      <c r="I111" s="115"/>
      <c r="J111" s="115"/>
      <c r="K111" s="115"/>
      <c r="L111" s="115"/>
      <c r="M111" s="115"/>
      <c r="N111" s="115"/>
      <c r="O111" s="115"/>
      <c r="P111" s="115"/>
      <c r="Q111" s="115"/>
      <c r="R111" s="115"/>
      <c r="S111" s="115"/>
      <c r="T111" s="115"/>
      <c r="U111" s="115"/>
      <c r="V111" s="115"/>
      <c r="W111" s="115"/>
      <c r="X111" s="115"/>
      <c r="Y111" s="115"/>
    </row>
    <row r="112" spans="1:25" ht="15.75" customHeight="1">
      <c r="A112" s="290"/>
      <c r="B112" s="302"/>
      <c r="C112" s="303"/>
      <c r="D112" s="303"/>
      <c r="E112" s="115"/>
      <c r="F112" s="115"/>
      <c r="G112" s="115"/>
      <c r="H112" s="115"/>
      <c r="I112" s="115"/>
      <c r="J112" s="115"/>
      <c r="K112" s="115"/>
      <c r="L112" s="115"/>
      <c r="M112" s="115"/>
      <c r="N112" s="115"/>
      <c r="O112" s="115"/>
      <c r="P112" s="115"/>
      <c r="Q112" s="115"/>
      <c r="R112" s="115"/>
      <c r="S112" s="115"/>
      <c r="T112" s="115"/>
      <c r="U112" s="115"/>
      <c r="V112" s="115"/>
      <c r="W112" s="115"/>
      <c r="X112" s="115"/>
      <c r="Y112" s="115"/>
    </row>
    <row r="113" spans="1:25" ht="15.75" customHeight="1">
      <c r="A113" s="290"/>
      <c r="B113" s="302"/>
      <c r="C113" s="303"/>
      <c r="D113" s="303"/>
      <c r="E113" s="115"/>
      <c r="F113" s="115"/>
      <c r="G113" s="115"/>
      <c r="H113" s="115"/>
      <c r="I113" s="115"/>
      <c r="J113" s="115"/>
      <c r="K113" s="115"/>
      <c r="L113" s="115"/>
      <c r="M113" s="115"/>
      <c r="N113" s="115"/>
      <c r="O113" s="115"/>
      <c r="P113" s="115"/>
      <c r="Q113" s="115"/>
      <c r="R113" s="115"/>
      <c r="S113" s="115"/>
      <c r="T113" s="115"/>
      <c r="U113" s="115"/>
      <c r="V113" s="115"/>
      <c r="W113" s="115"/>
      <c r="X113" s="115"/>
      <c r="Y113" s="115"/>
    </row>
    <row r="114" spans="1:25" ht="15.75" customHeight="1">
      <c r="A114" s="290"/>
      <c r="B114" s="302"/>
      <c r="C114" s="303"/>
      <c r="D114" s="303"/>
      <c r="E114" s="115"/>
      <c r="F114" s="115"/>
      <c r="G114" s="115"/>
      <c r="H114" s="115"/>
      <c r="I114" s="115"/>
      <c r="J114" s="115"/>
      <c r="K114" s="115"/>
      <c r="L114" s="115"/>
      <c r="M114" s="115"/>
      <c r="N114" s="115"/>
      <c r="O114" s="115"/>
      <c r="P114" s="115"/>
      <c r="Q114" s="115"/>
      <c r="R114" s="115"/>
      <c r="S114" s="115"/>
      <c r="T114" s="115"/>
      <c r="U114" s="115"/>
      <c r="V114" s="115"/>
      <c r="W114" s="115"/>
      <c r="X114" s="115"/>
      <c r="Y114" s="115"/>
    </row>
    <row r="115" spans="1:25" ht="15.75" customHeight="1">
      <c r="A115" s="290"/>
      <c r="B115" s="302"/>
      <c r="C115" s="303"/>
      <c r="D115" s="303"/>
      <c r="E115" s="115"/>
      <c r="F115" s="115"/>
      <c r="G115" s="115"/>
      <c r="H115" s="115"/>
      <c r="I115" s="115"/>
      <c r="J115" s="115"/>
      <c r="K115" s="115"/>
      <c r="L115" s="115"/>
      <c r="M115" s="115"/>
      <c r="N115" s="115"/>
      <c r="O115" s="115"/>
      <c r="P115" s="115"/>
      <c r="Q115" s="115"/>
      <c r="R115" s="115"/>
      <c r="S115" s="115"/>
      <c r="T115" s="115"/>
      <c r="U115" s="115"/>
      <c r="V115" s="115"/>
      <c r="W115" s="115"/>
      <c r="X115" s="115"/>
      <c r="Y115" s="115"/>
    </row>
    <row r="116" spans="1:25" ht="15.75" customHeight="1">
      <c r="A116" s="290"/>
      <c r="B116" s="302"/>
      <c r="C116" s="303"/>
      <c r="D116" s="303"/>
      <c r="E116" s="115"/>
      <c r="F116" s="115"/>
      <c r="G116" s="115"/>
      <c r="H116" s="115"/>
      <c r="I116" s="115"/>
      <c r="J116" s="115"/>
      <c r="K116" s="115"/>
      <c r="L116" s="115"/>
      <c r="M116" s="115"/>
      <c r="N116" s="115"/>
      <c r="O116" s="115"/>
      <c r="P116" s="115"/>
      <c r="Q116" s="115"/>
      <c r="R116" s="115"/>
      <c r="S116" s="115"/>
      <c r="T116" s="115"/>
      <c r="U116" s="115"/>
      <c r="V116" s="115"/>
      <c r="W116" s="115"/>
      <c r="X116" s="115"/>
      <c r="Y116" s="115"/>
    </row>
    <row r="117" spans="1:25" ht="15.75" customHeight="1">
      <c r="A117" s="290"/>
      <c r="B117" s="302"/>
      <c r="C117" s="303"/>
      <c r="D117" s="303"/>
      <c r="E117" s="115"/>
      <c r="F117" s="115"/>
      <c r="G117" s="115"/>
      <c r="H117" s="115"/>
      <c r="I117" s="115"/>
      <c r="J117" s="115"/>
      <c r="K117" s="115"/>
      <c r="L117" s="115"/>
      <c r="M117" s="115"/>
      <c r="N117" s="115"/>
      <c r="O117" s="115"/>
      <c r="P117" s="115"/>
      <c r="Q117" s="115"/>
      <c r="R117" s="115"/>
      <c r="S117" s="115"/>
      <c r="T117" s="115"/>
      <c r="U117" s="115"/>
      <c r="V117" s="115"/>
      <c r="W117" s="115"/>
      <c r="X117" s="115"/>
      <c r="Y117" s="115"/>
    </row>
    <row r="118" spans="1:25" ht="15.75" customHeight="1">
      <c r="A118" s="290"/>
      <c r="B118" s="302"/>
      <c r="C118" s="303"/>
      <c r="D118" s="303"/>
      <c r="E118" s="115"/>
      <c r="F118" s="115"/>
      <c r="G118" s="115"/>
      <c r="H118" s="115"/>
      <c r="I118" s="115"/>
      <c r="J118" s="115"/>
      <c r="K118" s="115"/>
      <c r="L118" s="115"/>
      <c r="M118" s="115"/>
      <c r="N118" s="115"/>
      <c r="O118" s="115"/>
      <c r="P118" s="115"/>
      <c r="Q118" s="115"/>
      <c r="R118" s="115"/>
      <c r="S118" s="115"/>
      <c r="T118" s="115"/>
      <c r="U118" s="115"/>
      <c r="V118" s="115"/>
      <c r="W118" s="115"/>
      <c r="X118" s="115"/>
      <c r="Y118" s="115"/>
    </row>
    <row r="119" spans="1:25" ht="15.75" customHeight="1">
      <c r="A119" s="290"/>
      <c r="B119" s="302"/>
      <c r="C119" s="303"/>
      <c r="D119" s="303"/>
      <c r="E119" s="115"/>
      <c r="F119" s="115"/>
      <c r="G119" s="115"/>
      <c r="H119" s="115"/>
      <c r="I119" s="115"/>
      <c r="J119" s="115"/>
      <c r="K119" s="115"/>
      <c r="L119" s="115"/>
      <c r="M119" s="115"/>
      <c r="N119" s="115"/>
      <c r="O119" s="115"/>
      <c r="P119" s="115"/>
      <c r="Q119" s="115"/>
      <c r="R119" s="115"/>
      <c r="S119" s="115"/>
      <c r="T119" s="115"/>
      <c r="U119" s="115"/>
      <c r="V119" s="115"/>
      <c r="W119" s="115"/>
      <c r="X119" s="115"/>
      <c r="Y119" s="115"/>
    </row>
    <row r="120" spans="1:25" ht="15.75" customHeight="1">
      <c r="A120" s="290"/>
      <c r="B120" s="302"/>
      <c r="C120" s="303"/>
      <c r="D120" s="303"/>
      <c r="E120" s="115"/>
      <c r="F120" s="115"/>
      <c r="G120" s="115"/>
      <c r="H120" s="115"/>
      <c r="I120" s="115"/>
      <c r="J120" s="115"/>
      <c r="K120" s="115"/>
      <c r="L120" s="115"/>
      <c r="M120" s="115"/>
      <c r="N120" s="115"/>
      <c r="O120" s="115"/>
      <c r="P120" s="115"/>
      <c r="Q120" s="115"/>
      <c r="R120" s="115"/>
      <c r="S120" s="115"/>
      <c r="T120" s="115"/>
      <c r="U120" s="115"/>
      <c r="V120" s="115"/>
      <c r="W120" s="115"/>
      <c r="X120" s="115"/>
      <c r="Y120" s="115"/>
    </row>
    <row r="121" spans="1:25" ht="15.75" customHeight="1">
      <c r="A121" s="290"/>
      <c r="B121" s="302"/>
      <c r="C121" s="303"/>
      <c r="D121" s="303"/>
      <c r="E121" s="115"/>
      <c r="F121" s="115"/>
      <c r="G121" s="115"/>
      <c r="H121" s="115"/>
      <c r="I121" s="115"/>
      <c r="J121" s="115"/>
      <c r="K121" s="115"/>
      <c r="L121" s="115"/>
      <c r="M121" s="115"/>
      <c r="N121" s="115"/>
      <c r="O121" s="115"/>
      <c r="P121" s="115"/>
      <c r="Q121" s="115"/>
      <c r="R121" s="115"/>
      <c r="S121" s="115"/>
      <c r="T121" s="115"/>
      <c r="U121" s="115"/>
      <c r="V121" s="115"/>
      <c r="W121" s="115"/>
      <c r="X121" s="115"/>
      <c r="Y121" s="115"/>
    </row>
    <row r="122" spans="1:25" ht="15.75" customHeight="1">
      <c r="A122" s="290"/>
      <c r="B122" s="302"/>
      <c r="C122" s="303"/>
      <c r="D122" s="303"/>
      <c r="E122" s="115"/>
      <c r="F122" s="115"/>
      <c r="G122" s="115"/>
      <c r="H122" s="115"/>
      <c r="I122" s="115"/>
      <c r="J122" s="115"/>
      <c r="K122" s="115"/>
      <c r="L122" s="115"/>
      <c r="M122" s="115"/>
      <c r="N122" s="115"/>
      <c r="O122" s="115"/>
      <c r="P122" s="115"/>
      <c r="Q122" s="115"/>
      <c r="R122" s="115"/>
      <c r="S122" s="115"/>
      <c r="T122" s="115"/>
      <c r="U122" s="115"/>
      <c r="V122" s="115"/>
      <c r="W122" s="115"/>
      <c r="X122" s="115"/>
      <c r="Y122" s="115"/>
    </row>
    <row r="123" spans="1:25" ht="15.75" customHeight="1">
      <c r="A123" s="290"/>
      <c r="B123" s="302"/>
      <c r="C123" s="303"/>
      <c r="D123" s="303"/>
      <c r="E123" s="115"/>
      <c r="F123" s="115"/>
      <c r="G123" s="115"/>
      <c r="H123" s="115"/>
      <c r="I123" s="115"/>
      <c r="J123" s="115"/>
      <c r="K123" s="115"/>
      <c r="L123" s="115"/>
      <c r="M123" s="115"/>
      <c r="N123" s="115"/>
      <c r="O123" s="115"/>
      <c r="P123" s="115"/>
      <c r="Q123" s="115"/>
      <c r="R123" s="115"/>
      <c r="S123" s="115"/>
      <c r="T123" s="115"/>
      <c r="U123" s="115"/>
      <c r="V123" s="115"/>
      <c r="W123" s="115"/>
      <c r="X123" s="115"/>
      <c r="Y123" s="115"/>
    </row>
    <row r="124" spans="1:25" ht="15.75" customHeight="1">
      <c r="A124" s="290"/>
      <c r="B124" s="302"/>
      <c r="C124" s="303"/>
      <c r="D124" s="303"/>
      <c r="E124" s="115"/>
      <c r="F124" s="115"/>
      <c r="G124" s="115"/>
      <c r="H124" s="115"/>
      <c r="I124" s="115"/>
      <c r="J124" s="115"/>
      <c r="K124" s="115"/>
      <c r="L124" s="115"/>
      <c r="M124" s="115"/>
      <c r="N124" s="115"/>
      <c r="O124" s="115"/>
      <c r="P124" s="115"/>
      <c r="Q124" s="115"/>
      <c r="R124" s="115"/>
      <c r="S124" s="115"/>
      <c r="T124" s="115"/>
      <c r="U124" s="115"/>
      <c r="V124" s="115"/>
      <c r="W124" s="115"/>
      <c r="X124" s="115"/>
      <c r="Y124" s="115"/>
    </row>
    <row r="125" spans="1:25" ht="15.75" customHeight="1">
      <c r="A125" s="290"/>
      <c r="B125" s="302"/>
      <c r="C125" s="303"/>
      <c r="D125" s="303"/>
      <c r="E125" s="115"/>
      <c r="F125" s="115"/>
      <c r="G125" s="115"/>
      <c r="H125" s="115"/>
      <c r="I125" s="115"/>
      <c r="J125" s="115"/>
      <c r="K125" s="115"/>
      <c r="L125" s="115"/>
      <c r="M125" s="115"/>
      <c r="N125" s="115"/>
      <c r="O125" s="115"/>
      <c r="P125" s="115"/>
      <c r="Q125" s="115"/>
      <c r="R125" s="115"/>
      <c r="S125" s="115"/>
      <c r="T125" s="115"/>
      <c r="U125" s="115"/>
      <c r="V125" s="115"/>
      <c r="W125" s="115"/>
      <c r="X125" s="115"/>
      <c r="Y125" s="115"/>
    </row>
    <row r="126" spans="1:25" ht="15.75" customHeight="1">
      <c r="A126" s="290"/>
      <c r="B126" s="302"/>
      <c r="C126" s="303"/>
      <c r="D126" s="303"/>
      <c r="E126" s="115"/>
      <c r="F126" s="115"/>
      <c r="G126" s="115"/>
      <c r="H126" s="115"/>
      <c r="I126" s="115"/>
      <c r="J126" s="115"/>
      <c r="K126" s="115"/>
      <c r="L126" s="115"/>
      <c r="M126" s="115"/>
      <c r="N126" s="115"/>
      <c r="O126" s="115"/>
      <c r="P126" s="115"/>
      <c r="Q126" s="115"/>
      <c r="R126" s="115"/>
      <c r="S126" s="115"/>
      <c r="T126" s="115"/>
      <c r="U126" s="115"/>
      <c r="V126" s="115"/>
      <c r="W126" s="115"/>
      <c r="X126" s="115"/>
      <c r="Y126" s="115"/>
    </row>
    <row r="127" spans="1:25" ht="15.75" customHeight="1">
      <c r="A127" s="290"/>
      <c r="B127" s="302"/>
      <c r="C127" s="303"/>
      <c r="D127" s="303"/>
      <c r="E127" s="115"/>
      <c r="F127" s="115"/>
      <c r="G127" s="115"/>
      <c r="H127" s="115"/>
      <c r="I127" s="115"/>
      <c r="J127" s="115"/>
      <c r="K127" s="115"/>
      <c r="L127" s="115"/>
      <c r="M127" s="115"/>
      <c r="N127" s="115"/>
      <c r="O127" s="115"/>
      <c r="P127" s="115"/>
      <c r="Q127" s="115"/>
      <c r="R127" s="115"/>
      <c r="S127" s="115"/>
      <c r="T127" s="115"/>
      <c r="U127" s="115"/>
      <c r="V127" s="115"/>
      <c r="W127" s="115"/>
      <c r="X127" s="115"/>
      <c r="Y127" s="115"/>
    </row>
    <row r="128" spans="1:25" ht="15.75" customHeight="1">
      <c r="A128" s="290"/>
      <c r="B128" s="302"/>
      <c r="C128" s="303"/>
      <c r="D128" s="303"/>
      <c r="E128" s="115"/>
      <c r="F128" s="115"/>
      <c r="G128" s="115"/>
      <c r="H128" s="115"/>
      <c r="I128" s="115"/>
      <c r="J128" s="115"/>
      <c r="K128" s="115"/>
      <c r="L128" s="115"/>
      <c r="M128" s="115"/>
      <c r="N128" s="115"/>
      <c r="O128" s="115"/>
      <c r="P128" s="115"/>
      <c r="Q128" s="115"/>
      <c r="R128" s="115"/>
      <c r="S128" s="115"/>
      <c r="T128" s="115"/>
      <c r="U128" s="115"/>
      <c r="V128" s="115"/>
      <c r="W128" s="115"/>
      <c r="X128" s="115"/>
      <c r="Y128" s="115"/>
    </row>
    <row r="129" spans="1:25" ht="15.75" customHeight="1">
      <c r="A129" s="290"/>
      <c r="B129" s="302"/>
      <c r="C129" s="303"/>
      <c r="D129" s="303"/>
      <c r="E129" s="115"/>
      <c r="F129" s="115"/>
      <c r="G129" s="115"/>
      <c r="H129" s="115"/>
      <c r="I129" s="115"/>
      <c r="J129" s="115"/>
      <c r="K129" s="115"/>
      <c r="L129" s="115"/>
      <c r="M129" s="115"/>
      <c r="N129" s="115"/>
      <c r="O129" s="115"/>
      <c r="P129" s="115"/>
      <c r="Q129" s="115"/>
      <c r="R129" s="115"/>
      <c r="S129" s="115"/>
      <c r="T129" s="115"/>
      <c r="U129" s="115"/>
      <c r="V129" s="115"/>
      <c r="W129" s="115"/>
      <c r="X129" s="115"/>
      <c r="Y129" s="115"/>
    </row>
    <row r="130" spans="1:25" ht="15.75" customHeight="1">
      <c r="A130" s="290"/>
      <c r="B130" s="302"/>
      <c r="C130" s="303"/>
      <c r="D130" s="303"/>
      <c r="E130" s="115"/>
      <c r="F130" s="115"/>
      <c r="G130" s="115"/>
      <c r="H130" s="115"/>
      <c r="I130" s="115"/>
      <c r="J130" s="115"/>
      <c r="K130" s="115"/>
      <c r="L130" s="115"/>
      <c r="M130" s="115"/>
      <c r="N130" s="115"/>
      <c r="O130" s="115"/>
      <c r="P130" s="115"/>
      <c r="Q130" s="115"/>
      <c r="R130" s="115"/>
      <c r="S130" s="115"/>
      <c r="T130" s="115"/>
      <c r="U130" s="115"/>
      <c r="V130" s="115"/>
      <c r="W130" s="115"/>
      <c r="X130" s="115"/>
      <c r="Y130" s="115"/>
    </row>
    <row r="131" spans="1:25" ht="15.75" customHeight="1">
      <c r="A131" s="290"/>
      <c r="B131" s="302"/>
      <c r="C131" s="303"/>
      <c r="D131" s="303"/>
      <c r="E131" s="115"/>
      <c r="F131" s="115"/>
      <c r="G131" s="115"/>
      <c r="H131" s="115"/>
      <c r="I131" s="115"/>
      <c r="J131" s="115"/>
      <c r="K131" s="115"/>
      <c r="L131" s="115"/>
      <c r="M131" s="115"/>
      <c r="N131" s="115"/>
      <c r="O131" s="115"/>
      <c r="P131" s="115"/>
      <c r="Q131" s="115"/>
      <c r="R131" s="115"/>
      <c r="S131" s="115"/>
      <c r="T131" s="115"/>
      <c r="U131" s="115"/>
      <c r="V131" s="115"/>
      <c r="W131" s="115"/>
      <c r="X131" s="115"/>
      <c r="Y131" s="115"/>
    </row>
    <row r="132" spans="1:25" ht="15.75" customHeight="1">
      <c r="A132" s="290"/>
      <c r="B132" s="302"/>
      <c r="C132" s="303"/>
      <c r="D132" s="303"/>
      <c r="E132" s="115"/>
      <c r="F132" s="115"/>
      <c r="G132" s="115"/>
      <c r="H132" s="115"/>
      <c r="I132" s="115"/>
      <c r="J132" s="115"/>
      <c r="K132" s="115"/>
      <c r="L132" s="115"/>
      <c r="M132" s="115"/>
      <c r="N132" s="115"/>
      <c r="O132" s="115"/>
      <c r="P132" s="115"/>
      <c r="Q132" s="115"/>
      <c r="R132" s="115"/>
      <c r="S132" s="115"/>
      <c r="T132" s="115"/>
      <c r="U132" s="115"/>
      <c r="V132" s="115"/>
      <c r="W132" s="115"/>
      <c r="X132" s="115"/>
      <c r="Y132" s="115"/>
    </row>
    <row r="133" spans="1:25" ht="15.75" customHeight="1">
      <c r="A133" s="290"/>
      <c r="B133" s="302"/>
      <c r="C133" s="303"/>
      <c r="D133" s="303"/>
      <c r="E133" s="115"/>
      <c r="F133" s="115"/>
      <c r="G133" s="115"/>
      <c r="H133" s="115"/>
      <c r="I133" s="115"/>
      <c r="J133" s="115"/>
      <c r="K133" s="115"/>
      <c r="L133" s="115"/>
      <c r="M133" s="115"/>
      <c r="N133" s="115"/>
      <c r="O133" s="115"/>
      <c r="P133" s="115"/>
      <c r="Q133" s="115"/>
      <c r="R133" s="115"/>
      <c r="S133" s="115"/>
      <c r="T133" s="115"/>
      <c r="U133" s="115"/>
      <c r="V133" s="115"/>
      <c r="W133" s="115"/>
      <c r="X133" s="115"/>
      <c r="Y133" s="115"/>
    </row>
    <row r="134" spans="1:25" ht="15.75" customHeight="1">
      <c r="A134" s="290"/>
      <c r="B134" s="302"/>
      <c r="C134" s="303"/>
      <c r="D134" s="303"/>
      <c r="E134" s="115"/>
      <c r="F134" s="115"/>
      <c r="G134" s="115"/>
      <c r="H134" s="115"/>
      <c r="I134" s="115"/>
      <c r="J134" s="115"/>
      <c r="K134" s="115"/>
      <c r="L134" s="115"/>
      <c r="M134" s="115"/>
      <c r="N134" s="115"/>
      <c r="O134" s="115"/>
      <c r="P134" s="115"/>
      <c r="Q134" s="115"/>
      <c r="R134" s="115"/>
      <c r="S134" s="115"/>
      <c r="T134" s="115"/>
      <c r="U134" s="115"/>
      <c r="V134" s="115"/>
      <c r="W134" s="115"/>
      <c r="X134" s="115"/>
      <c r="Y134" s="115"/>
    </row>
    <row r="135" spans="1:25" ht="15.75" customHeight="1">
      <c r="A135" s="290"/>
      <c r="B135" s="302"/>
      <c r="C135" s="303"/>
      <c r="D135" s="303"/>
      <c r="E135" s="115"/>
      <c r="F135" s="115"/>
      <c r="G135" s="115"/>
      <c r="H135" s="115"/>
      <c r="I135" s="115"/>
      <c r="J135" s="115"/>
      <c r="K135" s="115"/>
      <c r="L135" s="115"/>
      <c r="M135" s="115"/>
      <c r="N135" s="115"/>
      <c r="O135" s="115"/>
      <c r="P135" s="115"/>
      <c r="Q135" s="115"/>
      <c r="R135" s="115"/>
      <c r="S135" s="115"/>
      <c r="T135" s="115"/>
      <c r="U135" s="115"/>
      <c r="V135" s="115"/>
      <c r="W135" s="115"/>
      <c r="X135" s="115"/>
      <c r="Y135" s="115"/>
    </row>
    <row r="136" spans="1:25" ht="15.75" customHeight="1">
      <c r="A136" s="290"/>
      <c r="B136" s="302"/>
      <c r="C136" s="303"/>
      <c r="D136" s="303"/>
      <c r="E136" s="115"/>
      <c r="F136" s="115"/>
      <c r="G136" s="115"/>
      <c r="H136" s="115"/>
      <c r="I136" s="115"/>
      <c r="J136" s="115"/>
      <c r="K136" s="115"/>
      <c r="L136" s="115"/>
      <c r="M136" s="115"/>
      <c r="N136" s="115"/>
      <c r="O136" s="115"/>
      <c r="P136" s="115"/>
      <c r="Q136" s="115"/>
      <c r="R136" s="115"/>
      <c r="S136" s="115"/>
      <c r="T136" s="115"/>
      <c r="U136" s="115"/>
      <c r="V136" s="115"/>
      <c r="W136" s="115"/>
      <c r="X136" s="115"/>
      <c r="Y136" s="115"/>
    </row>
    <row r="137" spans="1:25" ht="15.75" customHeight="1">
      <c r="A137" s="290"/>
      <c r="B137" s="302"/>
      <c r="C137" s="303"/>
      <c r="D137" s="303"/>
      <c r="E137" s="115"/>
      <c r="F137" s="115"/>
      <c r="G137" s="115"/>
      <c r="H137" s="115"/>
      <c r="I137" s="115"/>
      <c r="J137" s="115"/>
      <c r="K137" s="115"/>
      <c r="L137" s="115"/>
      <c r="M137" s="115"/>
      <c r="N137" s="115"/>
      <c r="O137" s="115"/>
      <c r="P137" s="115"/>
      <c r="Q137" s="115"/>
      <c r="R137" s="115"/>
      <c r="S137" s="115"/>
      <c r="T137" s="115"/>
      <c r="U137" s="115"/>
      <c r="V137" s="115"/>
      <c r="W137" s="115"/>
      <c r="X137" s="115"/>
      <c r="Y137" s="115"/>
    </row>
    <row r="138" spans="1:25" ht="15.75" customHeight="1">
      <c r="A138" s="290"/>
      <c r="B138" s="302"/>
      <c r="C138" s="303"/>
      <c r="D138" s="303"/>
      <c r="E138" s="115"/>
      <c r="F138" s="115"/>
      <c r="G138" s="115"/>
      <c r="H138" s="115"/>
      <c r="I138" s="115"/>
      <c r="J138" s="115"/>
      <c r="K138" s="115"/>
      <c r="L138" s="115"/>
      <c r="M138" s="115"/>
      <c r="N138" s="115"/>
      <c r="O138" s="115"/>
      <c r="P138" s="115"/>
      <c r="Q138" s="115"/>
      <c r="R138" s="115"/>
      <c r="S138" s="115"/>
      <c r="T138" s="115"/>
      <c r="U138" s="115"/>
      <c r="V138" s="115"/>
      <c r="W138" s="115"/>
      <c r="X138" s="115"/>
      <c r="Y138" s="115"/>
    </row>
    <row r="139" spans="1:25" ht="15.75" customHeight="1">
      <c r="A139" s="290"/>
      <c r="B139" s="302"/>
      <c r="C139" s="303"/>
      <c r="D139" s="303"/>
      <c r="E139" s="115"/>
      <c r="F139" s="115"/>
      <c r="G139" s="115"/>
      <c r="H139" s="115"/>
      <c r="I139" s="115"/>
      <c r="J139" s="115"/>
      <c r="K139" s="115"/>
      <c r="L139" s="115"/>
      <c r="M139" s="115"/>
      <c r="N139" s="115"/>
      <c r="O139" s="115"/>
      <c r="P139" s="115"/>
      <c r="Q139" s="115"/>
      <c r="R139" s="115"/>
      <c r="S139" s="115"/>
      <c r="T139" s="115"/>
      <c r="U139" s="115"/>
      <c r="V139" s="115"/>
      <c r="W139" s="115"/>
      <c r="X139" s="115"/>
      <c r="Y139" s="115"/>
    </row>
    <row r="140" spans="1:25" ht="15.75" customHeight="1">
      <c r="A140" s="290"/>
      <c r="B140" s="302"/>
      <c r="C140" s="303"/>
      <c r="D140" s="303"/>
      <c r="E140" s="115"/>
      <c r="F140" s="115"/>
      <c r="G140" s="115"/>
      <c r="H140" s="115"/>
      <c r="I140" s="115"/>
      <c r="J140" s="115"/>
      <c r="K140" s="115"/>
      <c r="L140" s="115"/>
      <c r="M140" s="115"/>
      <c r="N140" s="115"/>
      <c r="O140" s="115"/>
      <c r="P140" s="115"/>
      <c r="Q140" s="115"/>
      <c r="R140" s="115"/>
      <c r="S140" s="115"/>
      <c r="T140" s="115"/>
      <c r="U140" s="115"/>
      <c r="V140" s="115"/>
      <c r="W140" s="115"/>
      <c r="X140" s="115"/>
      <c r="Y140" s="115"/>
    </row>
    <row r="141" spans="1:25" ht="15.75" customHeight="1">
      <c r="A141" s="290"/>
      <c r="B141" s="302"/>
      <c r="C141" s="303"/>
      <c r="D141" s="303"/>
      <c r="E141" s="115"/>
      <c r="F141" s="115"/>
      <c r="G141" s="115"/>
      <c r="H141" s="115"/>
      <c r="I141" s="115"/>
      <c r="J141" s="115"/>
      <c r="K141" s="115"/>
      <c r="L141" s="115"/>
      <c r="M141" s="115"/>
      <c r="N141" s="115"/>
      <c r="O141" s="115"/>
      <c r="P141" s="115"/>
      <c r="Q141" s="115"/>
      <c r="R141" s="115"/>
      <c r="S141" s="115"/>
      <c r="T141" s="115"/>
      <c r="U141" s="115"/>
      <c r="V141" s="115"/>
      <c r="W141" s="115"/>
      <c r="X141" s="115"/>
      <c r="Y141" s="115"/>
    </row>
    <row r="142" spans="1:25" ht="15.75" customHeight="1">
      <c r="A142" s="290"/>
      <c r="B142" s="302"/>
      <c r="C142" s="303"/>
      <c r="D142" s="303"/>
      <c r="E142" s="115"/>
      <c r="F142" s="115"/>
      <c r="G142" s="115"/>
      <c r="H142" s="115"/>
      <c r="I142" s="115"/>
      <c r="J142" s="115"/>
      <c r="K142" s="115"/>
      <c r="L142" s="115"/>
      <c r="M142" s="115"/>
      <c r="N142" s="115"/>
      <c r="O142" s="115"/>
      <c r="P142" s="115"/>
      <c r="Q142" s="115"/>
      <c r="R142" s="115"/>
      <c r="S142" s="115"/>
      <c r="T142" s="115"/>
      <c r="U142" s="115"/>
      <c r="V142" s="115"/>
      <c r="W142" s="115"/>
      <c r="X142" s="115"/>
      <c r="Y142" s="115"/>
    </row>
    <row r="143" spans="1:25" ht="15.75" customHeight="1">
      <c r="A143" s="290"/>
      <c r="B143" s="302"/>
      <c r="C143" s="303"/>
      <c r="D143" s="303"/>
      <c r="E143" s="115"/>
      <c r="F143" s="115"/>
      <c r="G143" s="115"/>
      <c r="H143" s="115"/>
      <c r="I143" s="115"/>
      <c r="J143" s="115"/>
      <c r="K143" s="115"/>
      <c r="L143" s="115"/>
      <c r="M143" s="115"/>
      <c r="N143" s="115"/>
      <c r="O143" s="115"/>
      <c r="P143" s="115"/>
      <c r="Q143" s="115"/>
      <c r="R143" s="115"/>
      <c r="S143" s="115"/>
      <c r="T143" s="115"/>
      <c r="U143" s="115"/>
      <c r="V143" s="115"/>
      <c r="W143" s="115"/>
      <c r="X143" s="115"/>
      <c r="Y143" s="115"/>
    </row>
    <row r="144" spans="1:25" ht="15.75" customHeight="1">
      <c r="A144" s="290"/>
      <c r="B144" s="302"/>
      <c r="C144" s="303"/>
      <c r="D144" s="303"/>
      <c r="E144" s="115"/>
      <c r="F144" s="115"/>
      <c r="G144" s="115"/>
      <c r="H144" s="115"/>
      <c r="I144" s="115"/>
      <c r="J144" s="115"/>
      <c r="K144" s="115"/>
      <c r="L144" s="115"/>
      <c r="M144" s="115"/>
      <c r="N144" s="115"/>
      <c r="O144" s="115"/>
      <c r="P144" s="115"/>
      <c r="Q144" s="115"/>
      <c r="R144" s="115"/>
      <c r="S144" s="115"/>
      <c r="T144" s="115"/>
      <c r="U144" s="115"/>
      <c r="V144" s="115"/>
      <c r="W144" s="115"/>
      <c r="X144" s="115"/>
      <c r="Y144" s="115"/>
    </row>
    <row r="145" spans="1:25" ht="15.75" customHeight="1">
      <c r="A145" s="290"/>
      <c r="B145" s="302"/>
      <c r="C145" s="303"/>
      <c r="D145" s="303"/>
      <c r="E145" s="115"/>
      <c r="F145" s="115"/>
      <c r="G145" s="115"/>
      <c r="H145" s="115"/>
      <c r="I145" s="115"/>
      <c r="J145" s="115"/>
      <c r="K145" s="115"/>
      <c r="L145" s="115"/>
      <c r="M145" s="115"/>
      <c r="N145" s="115"/>
      <c r="O145" s="115"/>
      <c r="P145" s="115"/>
      <c r="Q145" s="115"/>
      <c r="R145" s="115"/>
      <c r="S145" s="115"/>
      <c r="T145" s="115"/>
      <c r="U145" s="115"/>
      <c r="V145" s="115"/>
      <c r="W145" s="115"/>
      <c r="X145" s="115"/>
      <c r="Y145" s="115"/>
    </row>
    <row r="146" spans="1:25" ht="15.75" customHeight="1">
      <c r="A146" s="290"/>
      <c r="B146" s="302"/>
      <c r="C146" s="303"/>
      <c r="D146" s="303"/>
      <c r="E146" s="115"/>
      <c r="F146" s="115"/>
      <c r="G146" s="115"/>
      <c r="H146" s="115"/>
      <c r="I146" s="115"/>
      <c r="J146" s="115"/>
      <c r="K146" s="115"/>
      <c r="L146" s="115"/>
      <c r="M146" s="115"/>
      <c r="N146" s="115"/>
      <c r="O146" s="115"/>
      <c r="P146" s="115"/>
      <c r="Q146" s="115"/>
      <c r="R146" s="115"/>
      <c r="S146" s="115"/>
      <c r="T146" s="115"/>
      <c r="U146" s="115"/>
      <c r="V146" s="115"/>
      <c r="W146" s="115"/>
      <c r="X146" s="115"/>
      <c r="Y146" s="115"/>
    </row>
    <row r="147" spans="1:25" ht="15.75" customHeight="1">
      <c r="A147" s="290"/>
      <c r="B147" s="302"/>
      <c r="C147" s="303"/>
      <c r="D147" s="303"/>
      <c r="E147" s="115"/>
      <c r="F147" s="115"/>
      <c r="G147" s="115"/>
      <c r="H147" s="115"/>
      <c r="I147" s="115"/>
      <c r="J147" s="115"/>
      <c r="K147" s="115"/>
      <c r="L147" s="115"/>
      <c r="M147" s="115"/>
      <c r="N147" s="115"/>
      <c r="O147" s="115"/>
      <c r="P147" s="115"/>
      <c r="Q147" s="115"/>
      <c r="R147" s="115"/>
      <c r="S147" s="115"/>
      <c r="T147" s="115"/>
      <c r="U147" s="115"/>
      <c r="V147" s="115"/>
      <c r="W147" s="115"/>
      <c r="X147" s="115"/>
      <c r="Y147" s="115"/>
    </row>
    <row r="148" spans="1:25" ht="15.75" customHeight="1">
      <c r="A148" s="290"/>
      <c r="B148" s="302"/>
      <c r="C148" s="303"/>
      <c r="D148" s="303"/>
      <c r="E148" s="115"/>
      <c r="F148" s="115"/>
      <c r="G148" s="115"/>
      <c r="H148" s="115"/>
      <c r="I148" s="115"/>
      <c r="J148" s="115"/>
      <c r="K148" s="115"/>
      <c r="L148" s="115"/>
      <c r="M148" s="115"/>
      <c r="N148" s="115"/>
      <c r="O148" s="115"/>
      <c r="P148" s="115"/>
      <c r="Q148" s="115"/>
      <c r="R148" s="115"/>
      <c r="S148" s="115"/>
      <c r="T148" s="115"/>
      <c r="U148" s="115"/>
      <c r="V148" s="115"/>
      <c r="W148" s="115"/>
      <c r="X148" s="115"/>
      <c r="Y148" s="115"/>
    </row>
    <row r="149" spans="1:25" ht="15.75" customHeight="1">
      <c r="A149" s="290"/>
      <c r="B149" s="302"/>
      <c r="C149" s="303"/>
      <c r="D149" s="303"/>
      <c r="E149" s="115"/>
      <c r="F149" s="115"/>
      <c r="G149" s="115"/>
      <c r="H149" s="115"/>
      <c r="I149" s="115"/>
      <c r="J149" s="115"/>
      <c r="K149" s="115"/>
      <c r="L149" s="115"/>
      <c r="M149" s="115"/>
      <c r="N149" s="115"/>
      <c r="O149" s="115"/>
      <c r="P149" s="115"/>
      <c r="Q149" s="115"/>
      <c r="R149" s="115"/>
      <c r="S149" s="115"/>
      <c r="T149" s="115"/>
      <c r="U149" s="115"/>
      <c r="V149" s="115"/>
      <c r="W149" s="115"/>
      <c r="X149" s="115"/>
      <c r="Y149" s="115"/>
    </row>
    <row r="150" spans="1:25" ht="15.75" customHeight="1">
      <c r="A150" s="290"/>
      <c r="B150" s="302"/>
      <c r="C150" s="303"/>
      <c r="D150" s="303"/>
      <c r="E150" s="115"/>
      <c r="F150" s="115"/>
      <c r="G150" s="115"/>
      <c r="H150" s="115"/>
      <c r="I150" s="115"/>
      <c r="J150" s="115"/>
      <c r="K150" s="115"/>
      <c r="L150" s="115"/>
      <c r="M150" s="115"/>
      <c r="N150" s="115"/>
      <c r="O150" s="115"/>
      <c r="P150" s="115"/>
      <c r="Q150" s="115"/>
      <c r="R150" s="115"/>
      <c r="S150" s="115"/>
      <c r="T150" s="115"/>
      <c r="U150" s="115"/>
      <c r="V150" s="115"/>
      <c r="W150" s="115"/>
      <c r="X150" s="115"/>
      <c r="Y150" s="115"/>
    </row>
    <row r="151" spans="1:25" ht="15.75" customHeight="1">
      <c r="A151" s="290"/>
      <c r="B151" s="302"/>
      <c r="C151" s="303"/>
      <c r="D151" s="303"/>
      <c r="E151" s="115"/>
      <c r="F151" s="115"/>
      <c r="G151" s="115"/>
      <c r="H151" s="115"/>
      <c r="I151" s="115"/>
      <c r="J151" s="115"/>
      <c r="K151" s="115"/>
      <c r="L151" s="115"/>
      <c r="M151" s="115"/>
      <c r="N151" s="115"/>
      <c r="O151" s="115"/>
      <c r="P151" s="115"/>
      <c r="Q151" s="115"/>
      <c r="R151" s="115"/>
      <c r="S151" s="115"/>
      <c r="T151" s="115"/>
      <c r="U151" s="115"/>
      <c r="V151" s="115"/>
      <c r="W151" s="115"/>
      <c r="X151" s="115"/>
      <c r="Y151" s="115"/>
    </row>
    <row r="152" spans="1:25" ht="15.75" customHeight="1">
      <c r="A152" s="290"/>
      <c r="B152" s="302"/>
      <c r="C152" s="303"/>
      <c r="D152" s="303"/>
      <c r="E152" s="115"/>
      <c r="F152" s="115"/>
      <c r="G152" s="115"/>
      <c r="H152" s="115"/>
      <c r="I152" s="115"/>
      <c r="J152" s="115"/>
      <c r="K152" s="115"/>
      <c r="L152" s="115"/>
      <c r="M152" s="115"/>
      <c r="N152" s="115"/>
      <c r="O152" s="115"/>
      <c r="P152" s="115"/>
      <c r="Q152" s="115"/>
      <c r="R152" s="115"/>
      <c r="S152" s="115"/>
      <c r="T152" s="115"/>
      <c r="U152" s="115"/>
      <c r="V152" s="115"/>
      <c r="W152" s="115"/>
      <c r="X152" s="115"/>
      <c r="Y152" s="115"/>
    </row>
    <row r="153" spans="1:25" ht="15.75" customHeight="1">
      <c r="A153" s="290"/>
      <c r="B153" s="302"/>
      <c r="C153" s="303"/>
      <c r="D153" s="303"/>
      <c r="E153" s="115"/>
      <c r="F153" s="115"/>
      <c r="G153" s="115"/>
      <c r="H153" s="115"/>
      <c r="I153" s="115"/>
      <c r="J153" s="115"/>
      <c r="K153" s="115"/>
      <c r="L153" s="115"/>
      <c r="M153" s="115"/>
      <c r="N153" s="115"/>
      <c r="O153" s="115"/>
      <c r="P153" s="115"/>
      <c r="Q153" s="115"/>
      <c r="R153" s="115"/>
      <c r="S153" s="115"/>
      <c r="T153" s="115"/>
      <c r="U153" s="115"/>
      <c r="V153" s="115"/>
      <c r="W153" s="115"/>
      <c r="X153" s="115"/>
      <c r="Y153" s="115"/>
    </row>
    <row r="154" spans="1:25" ht="15.75" customHeight="1">
      <c r="A154" s="290"/>
      <c r="B154" s="302"/>
      <c r="C154" s="303"/>
      <c r="D154" s="303"/>
      <c r="E154" s="115"/>
      <c r="F154" s="115"/>
      <c r="G154" s="115"/>
      <c r="H154" s="115"/>
      <c r="I154" s="115"/>
      <c r="J154" s="115"/>
      <c r="K154" s="115"/>
      <c r="L154" s="115"/>
      <c r="M154" s="115"/>
      <c r="N154" s="115"/>
      <c r="O154" s="115"/>
      <c r="P154" s="115"/>
      <c r="Q154" s="115"/>
      <c r="R154" s="115"/>
      <c r="S154" s="115"/>
      <c r="T154" s="115"/>
      <c r="U154" s="115"/>
      <c r="V154" s="115"/>
      <c r="W154" s="115"/>
      <c r="X154" s="115"/>
      <c r="Y154" s="115"/>
    </row>
    <row r="155" spans="1:25" ht="15.75" customHeight="1">
      <c r="A155" s="290"/>
      <c r="B155" s="302"/>
      <c r="C155" s="303"/>
      <c r="D155" s="303"/>
      <c r="E155" s="115"/>
      <c r="F155" s="115"/>
      <c r="G155" s="115"/>
      <c r="H155" s="115"/>
      <c r="I155" s="115"/>
      <c r="J155" s="115"/>
      <c r="K155" s="115"/>
      <c r="L155" s="115"/>
      <c r="M155" s="115"/>
      <c r="N155" s="115"/>
      <c r="O155" s="115"/>
      <c r="P155" s="115"/>
      <c r="Q155" s="115"/>
      <c r="R155" s="115"/>
      <c r="S155" s="115"/>
      <c r="T155" s="115"/>
      <c r="U155" s="115"/>
      <c r="V155" s="115"/>
      <c r="W155" s="115"/>
      <c r="X155" s="115"/>
      <c r="Y155" s="115"/>
    </row>
    <row r="156" spans="1:25" ht="15.75" customHeight="1">
      <c r="A156" s="290"/>
      <c r="B156" s="302"/>
      <c r="C156" s="303"/>
      <c r="D156" s="303"/>
      <c r="E156" s="115"/>
      <c r="F156" s="115"/>
      <c r="G156" s="115"/>
      <c r="H156" s="115"/>
      <c r="I156" s="115"/>
      <c r="J156" s="115"/>
      <c r="K156" s="115"/>
      <c r="L156" s="115"/>
      <c r="M156" s="115"/>
      <c r="N156" s="115"/>
      <c r="O156" s="115"/>
      <c r="P156" s="115"/>
      <c r="Q156" s="115"/>
      <c r="R156" s="115"/>
      <c r="S156" s="115"/>
      <c r="T156" s="115"/>
      <c r="U156" s="115"/>
      <c r="V156" s="115"/>
      <c r="W156" s="115"/>
      <c r="X156" s="115"/>
      <c r="Y156" s="115"/>
    </row>
    <row r="157" spans="1:25" ht="15.75" customHeight="1">
      <c r="A157" s="290"/>
      <c r="B157" s="302"/>
      <c r="C157" s="303"/>
      <c r="D157" s="303"/>
      <c r="E157" s="115"/>
      <c r="F157" s="115"/>
      <c r="G157" s="115"/>
      <c r="H157" s="115"/>
      <c r="I157" s="115"/>
      <c r="J157" s="115"/>
      <c r="K157" s="115"/>
      <c r="L157" s="115"/>
      <c r="M157" s="115"/>
      <c r="N157" s="115"/>
      <c r="O157" s="115"/>
      <c r="P157" s="115"/>
      <c r="Q157" s="115"/>
      <c r="R157" s="115"/>
      <c r="S157" s="115"/>
      <c r="T157" s="115"/>
      <c r="U157" s="115"/>
      <c r="V157" s="115"/>
      <c r="W157" s="115"/>
      <c r="X157" s="115"/>
      <c r="Y157" s="115"/>
    </row>
    <row r="158" spans="1:25" ht="15.75" customHeight="1">
      <c r="A158" s="290"/>
      <c r="B158" s="302"/>
      <c r="C158" s="303"/>
      <c r="D158" s="303"/>
      <c r="E158" s="115"/>
      <c r="F158" s="115"/>
      <c r="G158" s="115"/>
      <c r="H158" s="115"/>
      <c r="I158" s="115"/>
      <c r="J158" s="115"/>
      <c r="K158" s="115"/>
      <c r="L158" s="115"/>
      <c r="M158" s="115"/>
      <c r="N158" s="115"/>
      <c r="O158" s="115"/>
      <c r="P158" s="115"/>
      <c r="Q158" s="115"/>
      <c r="R158" s="115"/>
      <c r="S158" s="115"/>
      <c r="T158" s="115"/>
      <c r="U158" s="115"/>
      <c r="V158" s="115"/>
      <c r="W158" s="115"/>
      <c r="X158" s="115"/>
      <c r="Y158" s="115"/>
    </row>
    <row r="159" spans="1:25" ht="15.75" customHeight="1">
      <c r="A159" s="290"/>
      <c r="B159" s="302"/>
      <c r="C159" s="303"/>
      <c r="D159" s="303"/>
      <c r="E159" s="115"/>
      <c r="F159" s="115"/>
      <c r="G159" s="115"/>
      <c r="H159" s="115"/>
      <c r="I159" s="115"/>
      <c r="J159" s="115"/>
      <c r="K159" s="115"/>
      <c r="L159" s="115"/>
      <c r="M159" s="115"/>
      <c r="N159" s="115"/>
      <c r="O159" s="115"/>
      <c r="P159" s="115"/>
      <c r="Q159" s="115"/>
      <c r="R159" s="115"/>
      <c r="S159" s="115"/>
      <c r="T159" s="115"/>
      <c r="U159" s="115"/>
      <c r="V159" s="115"/>
      <c r="W159" s="115"/>
      <c r="X159" s="115"/>
      <c r="Y159" s="115"/>
    </row>
    <row r="160" spans="1:25" ht="15.75" customHeight="1">
      <c r="A160" s="290"/>
      <c r="B160" s="302"/>
      <c r="C160" s="303"/>
      <c r="D160" s="303"/>
      <c r="E160" s="115"/>
      <c r="F160" s="115"/>
      <c r="G160" s="115"/>
      <c r="H160" s="115"/>
      <c r="I160" s="115"/>
      <c r="J160" s="115"/>
      <c r="K160" s="115"/>
      <c r="L160" s="115"/>
      <c r="M160" s="115"/>
      <c r="N160" s="115"/>
      <c r="O160" s="115"/>
      <c r="P160" s="115"/>
      <c r="Q160" s="115"/>
      <c r="R160" s="115"/>
      <c r="S160" s="115"/>
      <c r="T160" s="115"/>
      <c r="U160" s="115"/>
      <c r="V160" s="115"/>
      <c r="W160" s="115"/>
      <c r="X160" s="115"/>
      <c r="Y160" s="115"/>
    </row>
    <row r="161" spans="1:25" ht="15.75" customHeight="1">
      <c r="A161" s="290"/>
      <c r="B161" s="302"/>
      <c r="C161" s="303"/>
      <c r="D161" s="303"/>
      <c r="E161" s="115"/>
      <c r="F161" s="115"/>
      <c r="G161" s="115"/>
      <c r="H161" s="115"/>
      <c r="I161" s="115"/>
      <c r="J161" s="115"/>
      <c r="K161" s="115"/>
      <c r="L161" s="115"/>
      <c r="M161" s="115"/>
      <c r="N161" s="115"/>
      <c r="O161" s="115"/>
      <c r="P161" s="115"/>
      <c r="Q161" s="115"/>
      <c r="R161" s="115"/>
      <c r="S161" s="115"/>
      <c r="T161" s="115"/>
      <c r="U161" s="115"/>
      <c r="V161" s="115"/>
      <c r="W161" s="115"/>
      <c r="X161" s="115"/>
      <c r="Y161" s="115"/>
    </row>
    <row r="162" spans="1:25" ht="15.75" customHeight="1">
      <c r="A162" s="290"/>
      <c r="B162" s="302"/>
      <c r="C162" s="303"/>
      <c r="D162" s="303"/>
      <c r="E162" s="115"/>
      <c r="F162" s="115"/>
      <c r="G162" s="115"/>
      <c r="H162" s="115"/>
      <c r="I162" s="115"/>
      <c r="J162" s="115"/>
      <c r="K162" s="115"/>
      <c r="L162" s="115"/>
      <c r="M162" s="115"/>
      <c r="N162" s="115"/>
      <c r="O162" s="115"/>
      <c r="P162" s="115"/>
      <c r="Q162" s="115"/>
      <c r="R162" s="115"/>
      <c r="S162" s="115"/>
      <c r="T162" s="115"/>
      <c r="U162" s="115"/>
      <c r="V162" s="115"/>
      <c r="W162" s="115"/>
      <c r="X162" s="115"/>
      <c r="Y162" s="115"/>
    </row>
    <row r="163" spans="1:25" ht="15.75" customHeight="1">
      <c r="A163" s="290"/>
      <c r="B163" s="302"/>
      <c r="C163" s="303"/>
      <c r="D163" s="303"/>
      <c r="E163" s="115"/>
      <c r="F163" s="115"/>
      <c r="G163" s="115"/>
      <c r="H163" s="115"/>
      <c r="I163" s="115"/>
      <c r="J163" s="115"/>
      <c r="K163" s="115"/>
      <c r="L163" s="115"/>
      <c r="M163" s="115"/>
      <c r="N163" s="115"/>
      <c r="O163" s="115"/>
      <c r="P163" s="115"/>
      <c r="Q163" s="115"/>
      <c r="R163" s="115"/>
      <c r="S163" s="115"/>
      <c r="T163" s="115"/>
      <c r="U163" s="115"/>
      <c r="V163" s="115"/>
      <c r="W163" s="115"/>
      <c r="X163" s="115"/>
      <c r="Y163" s="115"/>
    </row>
    <row r="164" spans="1:25" ht="15.75" customHeight="1">
      <c r="A164" s="290"/>
      <c r="B164" s="302"/>
      <c r="C164" s="303"/>
      <c r="D164" s="303"/>
      <c r="E164" s="115"/>
      <c r="F164" s="115"/>
      <c r="G164" s="115"/>
      <c r="H164" s="115"/>
      <c r="I164" s="115"/>
      <c r="J164" s="115"/>
      <c r="K164" s="115"/>
      <c r="L164" s="115"/>
      <c r="M164" s="115"/>
      <c r="N164" s="115"/>
      <c r="O164" s="115"/>
      <c r="P164" s="115"/>
      <c r="Q164" s="115"/>
      <c r="R164" s="115"/>
      <c r="S164" s="115"/>
      <c r="T164" s="115"/>
      <c r="U164" s="115"/>
      <c r="V164" s="115"/>
      <c r="W164" s="115"/>
      <c r="X164" s="115"/>
      <c r="Y164" s="115"/>
    </row>
    <row r="165" spans="1:25" ht="15.75" customHeight="1">
      <c r="A165" s="290"/>
      <c r="B165" s="302"/>
      <c r="C165" s="303"/>
      <c r="D165" s="303"/>
      <c r="E165" s="115"/>
      <c r="F165" s="115"/>
      <c r="G165" s="115"/>
      <c r="H165" s="115"/>
      <c r="I165" s="115"/>
      <c r="J165" s="115"/>
      <c r="K165" s="115"/>
      <c r="L165" s="115"/>
      <c r="M165" s="115"/>
      <c r="N165" s="115"/>
      <c r="O165" s="115"/>
      <c r="P165" s="115"/>
      <c r="Q165" s="115"/>
      <c r="R165" s="115"/>
      <c r="S165" s="115"/>
      <c r="T165" s="115"/>
      <c r="U165" s="115"/>
      <c r="V165" s="115"/>
      <c r="W165" s="115"/>
      <c r="X165" s="115"/>
      <c r="Y165" s="115"/>
    </row>
    <row r="166" spans="1:25" ht="15.75" customHeight="1">
      <c r="A166" s="290"/>
      <c r="B166" s="302"/>
      <c r="C166" s="303"/>
      <c r="D166" s="303"/>
      <c r="E166" s="115"/>
      <c r="F166" s="115"/>
      <c r="G166" s="115"/>
      <c r="H166" s="115"/>
      <c r="I166" s="115"/>
      <c r="J166" s="115"/>
      <c r="K166" s="115"/>
      <c r="L166" s="115"/>
      <c r="M166" s="115"/>
      <c r="N166" s="115"/>
      <c r="O166" s="115"/>
      <c r="P166" s="115"/>
      <c r="Q166" s="115"/>
      <c r="R166" s="115"/>
      <c r="S166" s="115"/>
      <c r="T166" s="115"/>
      <c r="U166" s="115"/>
      <c r="V166" s="115"/>
      <c r="W166" s="115"/>
      <c r="X166" s="115"/>
      <c r="Y166" s="115"/>
    </row>
    <row r="167" spans="1:25" ht="15.75" customHeight="1">
      <c r="A167" s="290"/>
      <c r="B167" s="302"/>
      <c r="C167" s="303"/>
      <c r="D167" s="303"/>
      <c r="E167" s="115"/>
      <c r="F167" s="115"/>
      <c r="G167" s="115"/>
      <c r="H167" s="115"/>
      <c r="I167" s="115"/>
      <c r="J167" s="115"/>
      <c r="K167" s="115"/>
      <c r="L167" s="115"/>
      <c r="M167" s="115"/>
      <c r="N167" s="115"/>
      <c r="O167" s="115"/>
      <c r="P167" s="115"/>
      <c r="Q167" s="115"/>
      <c r="R167" s="115"/>
      <c r="S167" s="115"/>
      <c r="T167" s="115"/>
      <c r="U167" s="115"/>
      <c r="V167" s="115"/>
      <c r="W167" s="115"/>
      <c r="X167" s="115"/>
      <c r="Y167" s="115"/>
    </row>
    <row r="168" spans="1:25" ht="15.75" customHeight="1">
      <c r="A168" s="290"/>
      <c r="B168" s="302"/>
      <c r="C168" s="303"/>
      <c r="D168" s="303"/>
      <c r="E168" s="115"/>
      <c r="F168" s="115"/>
      <c r="G168" s="115"/>
      <c r="H168" s="115"/>
      <c r="I168" s="115"/>
      <c r="J168" s="115"/>
      <c r="K168" s="115"/>
      <c r="L168" s="115"/>
      <c r="M168" s="115"/>
      <c r="N168" s="115"/>
      <c r="O168" s="115"/>
      <c r="P168" s="115"/>
      <c r="Q168" s="115"/>
      <c r="R168" s="115"/>
      <c r="S168" s="115"/>
      <c r="T168" s="115"/>
      <c r="U168" s="115"/>
      <c r="V168" s="115"/>
      <c r="W168" s="115"/>
      <c r="X168" s="115"/>
      <c r="Y168" s="115"/>
    </row>
    <row r="169" spans="1:25" ht="15.75" customHeight="1">
      <c r="A169" s="290"/>
      <c r="B169" s="302"/>
      <c r="C169" s="303"/>
      <c r="D169" s="303"/>
      <c r="E169" s="115"/>
      <c r="F169" s="115"/>
      <c r="G169" s="115"/>
      <c r="H169" s="115"/>
      <c r="I169" s="115"/>
      <c r="J169" s="115"/>
      <c r="K169" s="115"/>
      <c r="L169" s="115"/>
      <c r="M169" s="115"/>
      <c r="N169" s="115"/>
      <c r="O169" s="115"/>
      <c r="P169" s="115"/>
      <c r="Q169" s="115"/>
      <c r="R169" s="115"/>
      <c r="S169" s="115"/>
      <c r="T169" s="115"/>
      <c r="U169" s="115"/>
      <c r="V169" s="115"/>
      <c r="W169" s="115"/>
      <c r="X169" s="115"/>
      <c r="Y169" s="115"/>
    </row>
    <row r="170" spans="1:25" ht="15.75" customHeight="1">
      <c r="A170" s="290"/>
      <c r="B170" s="302"/>
      <c r="C170" s="303"/>
      <c r="D170" s="303"/>
      <c r="E170" s="115"/>
      <c r="F170" s="115"/>
      <c r="G170" s="115"/>
      <c r="H170" s="115"/>
      <c r="I170" s="115"/>
      <c r="J170" s="115"/>
      <c r="K170" s="115"/>
      <c r="L170" s="115"/>
      <c r="M170" s="115"/>
      <c r="N170" s="115"/>
      <c r="O170" s="115"/>
      <c r="P170" s="115"/>
      <c r="Q170" s="115"/>
      <c r="R170" s="115"/>
      <c r="S170" s="115"/>
      <c r="T170" s="115"/>
      <c r="U170" s="115"/>
      <c r="V170" s="115"/>
      <c r="W170" s="115"/>
      <c r="X170" s="115"/>
      <c r="Y170" s="115"/>
    </row>
    <row r="171" spans="1:25" ht="15.75" customHeight="1">
      <c r="A171" s="290"/>
      <c r="B171" s="302"/>
      <c r="C171" s="303"/>
      <c r="D171" s="303"/>
      <c r="E171" s="115"/>
      <c r="F171" s="115"/>
      <c r="G171" s="115"/>
      <c r="H171" s="115"/>
      <c r="I171" s="115"/>
      <c r="J171" s="115"/>
      <c r="K171" s="115"/>
      <c r="L171" s="115"/>
      <c r="M171" s="115"/>
      <c r="N171" s="115"/>
      <c r="O171" s="115"/>
      <c r="P171" s="115"/>
      <c r="Q171" s="115"/>
      <c r="R171" s="115"/>
      <c r="S171" s="115"/>
      <c r="T171" s="115"/>
      <c r="U171" s="115"/>
      <c r="V171" s="115"/>
      <c r="W171" s="115"/>
      <c r="X171" s="115"/>
      <c r="Y171" s="115"/>
    </row>
    <row r="172" spans="1:25" ht="15.75" customHeight="1">
      <c r="A172" s="290"/>
      <c r="B172" s="302"/>
      <c r="C172" s="303"/>
      <c r="D172" s="303"/>
      <c r="E172" s="115"/>
      <c r="F172" s="115"/>
      <c r="G172" s="115"/>
      <c r="H172" s="115"/>
      <c r="I172" s="115"/>
      <c r="J172" s="115"/>
      <c r="K172" s="115"/>
      <c r="L172" s="115"/>
      <c r="M172" s="115"/>
      <c r="N172" s="115"/>
      <c r="O172" s="115"/>
      <c r="P172" s="115"/>
      <c r="Q172" s="115"/>
      <c r="R172" s="115"/>
      <c r="S172" s="115"/>
      <c r="T172" s="115"/>
      <c r="U172" s="115"/>
      <c r="V172" s="115"/>
      <c r="W172" s="115"/>
      <c r="X172" s="115"/>
      <c r="Y172" s="115"/>
    </row>
    <row r="173" spans="1:25" ht="15.75" customHeight="1">
      <c r="A173" s="290"/>
      <c r="B173" s="302"/>
      <c r="C173" s="303"/>
      <c r="D173" s="303"/>
      <c r="E173" s="115"/>
      <c r="F173" s="115"/>
      <c r="G173" s="115"/>
      <c r="H173" s="115"/>
      <c r="I173" s="115"/>
      <c r="J173" s="115"/>
      <c r="K173" s="115"/>
      <c r="L173" s="115"/>
      <c r="M173" s="115"/>
      <c r="N173" s="115"/>
      <c r="O173" s="115"/>
      <c r="P173" s="115"/>
      <c r="Q173" s="115"/>
      <c r="R173" s="115"/>
      <c r="S173" s="115"/>
      <c r="T173" s="115"/>
      <c r="U173" s="115"/>
      <c r="V173" s="115"/>
      <c r="W173" s="115"/>
      <c r="X173" s="115"/>
      <c r="Y173" s="115"/>
    </row>
    <row r="174" spans="1:25" ht="15.75" customHeight="1">
      <c r="A174" s="290"/>
      <c r="B174" s="302"/>
      <c r="C174" s="303"/>
      <c r="D174" s="303"/>
      <c r="E174" s="115"/>
      <c r="F174" s="115"/>
      <c r="G174" s="115"/>
      <c r="H174" s="115"/>
      <c r="I174" s="115"/>
      <c r="J174" s="115"/>
      <c r="K174" s="115"/>
      <c r="L174" s="115"/>
      <c r="M174" s="115"/>
      <c r="N174" s="115"/>
      <c r="O174" s="115"/>
      <c r="P174" s="115"/>
      <c r="Q174" s="115"/>
      <c r="R174" s="115"/>
      <c r="S174" s="115"/>
      <c r="T174" s="115"/>
      <c r="U174" s="115"/>
      <c r="V174" s="115"/>
      <c r="W174" s="115"/>
      <c r="X174" s="115"/>
      <c r="Y174" s="115"/>
    </row>
    <row r="175" spans="1:25" ht="15.75" customHeight="1">
      <c r="A175" s="290"/>
      <c r="B175" s="302"/>
      <c r="C175" s="303"/>
      <c r="D175" s="303"/>
      <c r="E175" s="115"/>
      <c r="F175" s="115"/>
      <c r="G175" s="115"/>
      <c r="H175" s="115"/>
      <c r="I175" s="115"/>
      <c r="J175" s="115"/>
      <c r="K175" s="115"/>
      <c r="L175" s="115"/>
      <c r="M175" s="115"/>
      <c r="N175" s="115"/>
      <c r="O175" s="115"/>
      <c r="P175" s="115"/>
      <c r="Q175" s="115"/>
      <c r="R175" s="115"/>
      <c r="S175" s="115"/>
      <c r="T175" s="115"/>
      <c r="U175" s="115"/>
      <c r="V175" s="115"/>
      <c r="W175" s="115"/>
      <c r="X175" s="115"/>
      <c r="Y175" s="115"/>
    </row>
    <row r="176" spans="1:25" ht="15.75" customHeight="1">
      <c r="A176" s="290"/>
      <c r="B176" s="302"/>
      <c r="C176" s="303"/>
      <c r="D176" s="303"/>
      <c r="E176" s="115"/>
      <c r="F176" s="115"/>
      <c r="G176" s="115"/>
      <c r="H176" s="115"/>
      <c r="I176" s="115"/>
      <c r="J176" s="115"/>
      <c r="K176" s="115"/>
      <c r="L176" s="115"/>
      <c r="M176" s="115"/>
      <c r="N176" s="115"/>
      <c r="O176" s="115"/>
      <c r="P176" s="115"/>
      <c r="Q176" s="115"/>
      <c r="R176" s="115"/>
      <c r="S176" s="115"/>
      <c r="T176" s="115"/>
      <c r="U176" s="115"/>
      <c r="V176" s="115"/>
      <c r="W176" s="115"/>
      <c r="X176" s="115"/>
      <c r="Y176" s="115"/>
    </row>
    <row r="177" spans="1:25" ht="15.75" customHeight="1">
      <c r="A177" s="290"/>
      <c r="B177" s="302"/>
      <c r="C177" s="303"/>
      <c r="D177" s="303"/>
      <c r="E177" s="115"/>
      <c r="F177" s="115"/>
      <c r="G177" s="115"/>
      <c r="H177" s="115"/>
      <c r="I177" s="115"/>
      <c r="J177" s="115"/>
      <c r="K177" s="115"/>
      <c r="L177" s="115"/>
      <c r="M177" s="115"/>
      <c r="N177" s="115"/>
      <c r="O177" s="115"/>
      <c r="P177" s="115"/>
      <c r="Q177" s="115"/>
      <c r="R177" s="115"/>
      <c r="S177" s="115"/>
      <c r="T177" s="115"/>
      <c r="U177" s="115"/>
      <c r="V177" s="115"/>
      <c r="W177" s="115"/>
      <c r="X177" s="115"/>
      <c r="Y177" s="115"/>
    </row>
    <row r="178" spans="1:25" ht="15.75" customHeight="1">
      <c r="A178" s="290"/>
      <c r="B178" s="302"/>
      <c r="C178" s="303"/>
      <c r="D178" s="303"/>
      <c r="E178" s="115"/>
      <c r="F178" s="115"/>
      <c r="G178" s="115"/>
      <c r="H178" s="115"/>
      <c r="I178" s="115"/>
      <c r="J178" s="115"/>
      <c r="K178" s="115"/>
      <c r="L178" s="115"/>
      <c r="M178" s="115"/>
      <c r="N178" s="115"/>
      <c r="O178" s="115"/>
      <c r="P178" s="115"/>
      <c r="Q178" s="115"/>
      <c r="R178" s="115"/>
      <c r="S178" s="115"/>
      <c r="T178" s="115"/>
      <c r="U178" s="115"/>
      <c r="V178" s="115"/>
      <c r="W178" s="115"/>
      <c r="X178" s="115"/>
      <c r="Y178" s="115"/>
    </row>
    <row r="179" spans="1:25" ht="15.75" customHeight="1">
      <c r="A179" s="290"/>
      <c r="B179" s="302"/>
      <c r="C179" s="303"/>
      <c r="D179" s="303"/>
      <c r="E179" s="115"/>
      <c r="F179" s="115"/>
      <c r="G179" s="115"/>
      <c r="H179" s="115"/>
      <c r="I179" s="115"/>
      <c r="J179" s="115"/>
      <c r="K179" s="115"/>
      <c r="L179" s="115"/>
      <c r="M179" s="115"/>
      <c r="N179" s="115"/>
      <c r="O179" s="115"/>
      <c r="P179" s="115"/>
      <c r="Q179" s="115"/>
      <c r="R179" s="115"/>
      <c r="S179" s="115"/>
      <c r="T179" s="115"/>
      <c r="U179" s="115"/>
      <c r="V179" s="115"/>
      <c r="W179" s="115"/>
      <c r="X179" s="115"/>
      <c r="Y179" s="115"/>
    </row>
    <row r="180" spans="1:25" ht="15.75" customHeight="1">
      <c r="A180" s="290"/>
      <c r="B180" s="302"/>
      <c r="C180" s="303"/>
      <c r="D180" s="303"/>
      <c r="E180" s="115"/>
      <c r="F180" s="115"/>
      <c r="G180" s="115"/>
      <c r="H180" s="115"/>
      <c r="I180" s="115"/>
      <c r="J180" s="115"/>
      <c r="K180" s="115"/>
      <c r="L180" s="115"/>
      <c r="M180" s="115"/>
      <c r="N180" s="115"/>
      <c r="O180" s="115"/>
      <c r="P180" s="115"/>
      <c r="Q180" s="115"/>
      <c r="R180" s="115"/>
      <c r="S180" s="115"/>
      <c r="T180" s="115"/>
      <c r="U180" s="115"/>
      <c r="V180" s="115"/>
      <c r="W180" s="115"/>
      <c r="X180" s="115"/>
      <c r="Y180" s="115"/>
    </row>
    <row r="181" spans="1:25" ht="15.75" customHeight="1">
      <c r="A181" s="290"/>
      <c r="B181" s="302"/>
      <c r="C181" s="303"/>
      <c r="D181" s="303"/>
      <c r="E181" s="115"/>
      <c r="F181" s="115"/>
      <c r="G181" s="115"/>
      <c r="H181" s="115"/>
      <c r="I181" s="115"/>
      <c r="J181" s="115"/>
      <c r="K181" s="115"/>
      <c r="L181" s="115"/>
      <c r="M181" s="115"/>
      <c r="N181" s="115"/>
      <c r="O181" s="115"/>
      <c r="P181" s="115"/>
      <c r="Q181" s="115"/>
      <c r="R181" s="115"/>
      <c r="S181" s="115"/>
      <c r="T181" s="115"/>
      <c r="U181" s="115"/>
      <c r="V181" s="115"/>
      <c r="W181" s="115"/>
      <c r="X181" s="115"/>
      <c r="Y181" s="115"/>
    </row>
    <row r="182" spans="1:25" ht="15.75" customHeight="1">
      <c r="A182" s="290"/>
      <c r="B182" s="302"/>
      <c r="C182" s="303"/>
      <c r="D182" s="303"/>
      <c r="E182" s="115"/>
      <c r="F182" s="115"/>
      <c r="G182" s="115"/>
      <c r="H182" s="115"/>
      <c r="I182" s="115"/>
      <c r="J182" s="115"/>
      <c r="K182" s="115"/>
      <c r="L182" s="115"/>
      <c r="M182" s="115"/>
      <c r="N182" s="115"/>
      <c r="O182" s="115"/>
      <c r="P182" s="115"/>
      <c r="Q182" s="115"/>
      <c r="R182" s="115"/>
      <c r="S182" s="115"/>
      <c r="T182" s="115"/>
      <c r="U182" s="115"/>
      <c r="V182" s="115"/>
      <c r="W182" s="115"/>
      <c r="X182" s="115"/>
      <c r="Y182" s="115"/>
    </row>
    <row r="183" spans="1:25" ht="15.75" customHeight="1">
      <c r="A183" s="290"/>
      <c r="B183" s="302"/>
      <c r="C183" s="303"/>
      <c r="D183" s="303"/>
      <c r="E183" s="115"/>
      <c r="F183" s="115"/>
      <c r="G183" s="115"/>
      <c r="H183" s="115"/>
      <c r="I183" s="115"/>
      <c r="J183" s="115"/>
      <c r="K183" s="115"/>
      <c r="L183" s="115"/>
      <c r="M183" s="115"/>
      <c r="N183" s="115"/>
      <c r="O183" s="115"/>
      <c r="P183" s="115"/>
      <c r="Q183" s="115"/>
      <c r="R183" s="115"/>
      <c r="S183" s="115"/>
      <c r="T183" s="115"/>
      <c r="U183" s="115"/>
      <c r="V183" s="115"/>
      <c r="W183" s="115"/>
      <c r="X183" s="115"/>
      <c r="Y183" s="115"/>
    </row>
    <row r="184" spans="1:25" ht="15.75" customHeight="1">
      <c r="A184" s="290"/>
      <c r="B184" s="302"/>
      <c r="C184" s="303"/>
      <c r="D184" s="303"/>
      <c r="E184" s="115"/>
      <c r="F184" s="115"/>
      <c r="G184" s="115"/>
      <c r="H184" s="115"/>
      <c r="I184" s="115"/>
      <c r="J184" s="115"/>
      <c r="K184" s="115"/>
      <c r="L184" s="115"/>
      <c r="M184" s="115"/>
      <c r="N184" s="115"/>
      <c r="O184" s="115"/>
      <c r="P184" s="115"/>
      <c r="Q184" s="115"/>
      <c r="R184" s="115"/>
      <c r="S184" s="115"/>
      <c r="T184" s="115"/>
      <c r="U184" s="115"/>
      <c r="V184" s="115"/>
      <c r="W184" s="115"/>
      <c r="X184" s="115"/>
      <c r="Y184" s="115"/>
    </row>
    <row r="185" spans="1:25" ht="15.75" customHeight="1">
      <c r="A185" s="290"/>
      <c r="B185" s="302"/>
      <c r="C185" s="303"/>
      <c r="D185" s="303"/>
      <c r="E185" s="115"/>
      <c r="F185" s="115"/>
      <c r="G185" s="115"/>
      <c r="H185" s="115"/>
      <c r="I185" s="115"/>
      <c r="J185" s="115"/>
      <c r="K185" s="115"/>
      <c r="L185" s="115"/>
      <c r="M185" s="115"/>
      <c r="N185" s="115"/>
      <c r="O185" s="115"/>
      <c r="P185" s="115"/>
      <c r="Q185" s="115"/>
      <c r="R185" s="115"/>
      <c r="S185" s="115"/>
      <c r="T185" s="115"/>
      <c r="U185" s="115"/>
      <c r="V185" s="115"/>
      <c r="W185" s="115"/>
      <c r="X185" s="115"/>
      <c r="Y185" s="115"/>
    </row>
    <row r="186" spans="1:25" ht="15.75" customHeight="1">
      <c r="A186" s="290"/>
      <c r="B186" s="302"/>
      <c r="C186" s="303"/>
      <c r="D186" s="303"/>
      <c r="E186" s="115"/>
      <c r="F186" s="115"/>
      <c r="G186" s="115"/>
      <c r="H186" s="115"/>
      <c r="I186" s="115"/>
      <c r="J186" s="115"/>
      <c r="K186" s="115"/>
      <c r="L186" s="115"/>
      <c r="M186" s="115"/>
      <c r="N186" s="115"/>
      <c r="O186" s="115"/>
      <c r="P186" s="115"/>
      <c r="Q186" s="115"/>
      <c r="R186" s="115"/>
      <c r="S186" s="115"/>
      <c r="T186" s="115"/>
      <c r="U186" s="115"/>
      <c r="V186" s="115"/>
      <c r="W186" s="115"/>
      <c r="X186" s="115"/>
      <c r="Y186" s="115"/>
    </row>
    <row r="187" spans="1:25" ht="15.75" customHeight="1">
      <c r="A187" s="290"/>
      <c r="B187" s="302"/>
      <c r="C187" s="303"/>
      <c r="D187" s="303"/>
      <c r="E187" s="115"/>
      <c r="F187" s="115"/>
      <c r="G187" s="115"/>
      <c r="H187" s="115"/>
      <c r="I187" s="115"/>
      <c r="J187" s="115"/>
      <c r="K187" s="115"/>
      <c r="L187" s="115"/>
      <c r="M187" s="115"/>
      <c r="N187" s="115"/>
      <c r="O187" s="115"/>
      <c r="P187" s="115"/>
      <c r="Q187" s="115"/>
      <c r="R187" s="115"/>
      <c r="S187" s="115"/>
      <c r="T187" s="115"/>
      <c r="U187" s="115"/>
      <c r="V187" s="115"/>
      <c r="W187" s="115"/>
      <c r="X187" s="115"/>
      <c r="Y187" s="115"/>
    </row>
    <row r="188" spans="1:25" ht="15.75" customHeight="1">
      <c r="A188" s="290"/>
      <c r="B188" s="302"/>
      <c r="C188" s="303"/>
      <c r="D188" s="303"/>
      <c r="E188" s="115"/>
      <c r="F188" s="115"/>
      <c r="G188" s="115"/>
      <c r="H188" s="115"/>
      <c r="I188" s="115"/>
      <c r="J188" s="115"/>
      <c r="K188" s="115"/>
      <c r="L188" s="115"/>
      <c r="M188" s="115"/>
      <c r="N188" s="115"/>
      <c r="O188" s="115"/>
      <c r="P188" s="115"/>
      <c r="Q188" s="115"/>
      <c r="R188" s="115"/>
      <c r="S188" s="115"/>
      <c r="T188" s="115"/>
      <c r="U188" s="115"/>
      <c r="V188" s="115"/>
      <c r="W188" s="115"/>
      <c r="X188" s="115"/>
      <c r="Y188" s="115"/>
    </row>
    <row r="189" spans="1:25" ht="15.75" customHeight="1">
      <c r="A189" s="290"/>
      <c r="B189" s="302"/>
      <c r="C189" s="303"/>
      <c r="D189" s="303"/>
      <c r="E189" s="115"/>
      <c r="F189" s="115"/>
      <c r="G189" s="115"/>
      <c r="H189" s="115"/>
      <c r="I189" s="115"/>
      <c r="J189" s="115"/>
      <c r="K189" s="115"/>
      <c r="L189" s="115"/>
      <c r="M189" s="115"/>
      <c r="N189" s="115"/>
      <c r="O189" s="115"/>
      <c r="P189" s="115"/>
      <c r="Q189" s="115"/>
      <c r="R189" s="115"/>
      <c r="S189" s="115"/>
      <c r="T189" s="115"/>
      <c r="U189" s="115"/>
      <c r="V189" s="115"/>
      <c r="W189" s="115"/>
      <c r="X189" s="115"/>
      <c r="Y189" s="115"/>
    </row>
    <row r="190" spans="1:25" ht="15.75" customHeight="1">
      <c r="A190" s="290"/>
      <c r="B190" s="302"/>
      <c r="C190" s="303"/>
      <c r="D190" s="303"/>
      <c r="E190" s="115"/>
      <c r="F190" s="115"/>
      <c r="G190" s="115"/>
      <c r="H190" s="115"/>
      <c r="I190" s="115"/>
      <c r="J190" s="115"/>
      <c r="K190" s="115"/>
      <c r="L190" s="115"/>
      <c r="M190" s="115"/>
      <c r="N190" s="115"/>
      <c r="O190" s="115"/>
      <c r="P190" s="115"/>
      <c r="Q190" s="115"/>
      <c r="R190" s="115"/>
      <c r="S190" s="115"/>
      <c r="T190" s="115"/>
      <c r="U190" s="115"/>
      <c r="V190" s="115"/>
      <c r="W190" s="115"/>
      <c r="X190" s="115"/>
      <c r="Y190" s="115"/>
    </row>
    <row r="191" spans="1:25" ht="15.75" customHeight="1">
      <c r="A191" s="290"/>
      <c r="B191" s="302"/>
      <c r="C191" s="303"/>
      <c r="D191" s="303"/>
      <c r="E191" s="115"/>
      <c r="F191" s="115"/>
      <c r="G191" s="115"/>
      <c r="H191" s="115"/>
      <c r="I191" s="115"/>
      <c r="J191" s="115"/>
      <c r="K191" s="115"/>
      <c r="L191" s="115"/>
      <c r="M191" s="115"/>
      <c r="N191" s="115"/>
      <c r="O191" s="115"/>
      <c r="P191" s="115"/>
      <c r="Q191" s="115"/>
      <c r="R191" s="115"/>
      <c r="S191" s="115"/>
      <c r="T191" s="115"/>
      <c r="U191" s="115"/>
      <c r="V191" s="115"/>
      <c r="W191" s="115"/>
      <c r="X191" s="115"/>
      <c r="Y191" s="115"/>
    </row>
    <row r="192" spans="1:25" ht="15.75" customHeight="1">
      <c r="A192" s="290"/>
      <c r="B192" s="302"/>
      <c r="C192" s="303"/>
      <c r="D192" s="303"/>
      <c r="E192" s="115"/>
      <c r="F192" s="115"/>
      <c r="G192" s="115"/>
      <c r="H192" s="115"/>
      <c r="I192" s="115"/>
      <c r="J192" s="115"/>
      <c r="K192" s="115"/>
      <c r="L192" s="115"/>
      <c r="M192" s="115"/>
      <c r="N192" s="115"/>
      <c r="O192" s="115"/>
      <c r="P192" s="115"/>
      <c r="Q192" s="115"/>
      <c r="R192" s="115"/>
      <c r="S192" s="115"/>
      <c r="T192" s="115"/>
      <c r="U192" s="115"/>
      <c r="V192" s="115"/>
      <c r="W192" s="115"/>
      <c r="X192" s="115"/>
      <c r="Y192" s="115"/>
    </row>
    <row r="193" spans="1:25" ht="15.75" customHeight="1">
      <c r="A193" s="290"/>
      <c r="B193" s="302"/>
      <c r="C193" s="303"/>
      <c r="D193" s="303"/>
      <c r="E193" s="115"/>
      <c r="F193" s="115"/>
      <c r="G193" s="115"/>
      <c r="H193" s="115"/>
      <c r="I193" s="115"/>
      <c r="J193" s="115"/>
      <c r="K193" s="115"/>
      <c r="L193" s="115"/>
      <c r="M193" s="115"/>
      <c r="N193" s="115"/>
      <c r="O193" s="115"/>
      <c r="P193" s="115"/>
      <c r="Q193" s="115"/>
      <c r="R193" s="115"/>
      <c r="S193" s="115"/>
      <c r="T193" s="115"/>
      <c r="U193" s="115"/>
      <c r="V193" s="115"/>
      <c r="W193" s="115"/>
      <c r="X193" s="115"/>
      <c r="Y193" s="115"/>
    </row>
    <row r="194" spans="1:25" ht="15.75" customHeight="1">
      <c r="A194" s="290"/>
      <c r="B194" s="302"/>
      <c r="C194" s="303"/>
      <c r="D194" s="303"/>
      <c r="E194" s="115"/>
      <c r="F194" s="115"/>
      <c r="G194" s="115"/>
      <c r="H194" s="115"/>
      <c r="I194" s="115"/>
      <c r="J194" s="115"/>
      <c r="K194" s="115"/>
      <c r="L194" s="115"/>
      <c r="M194" s="115"/>
      <c r="N194" s="115"/>
      <c r="O194" s="115"/>
      <c r="P194" s="115"/>
      <c r="Q194" s="115"/>
      <c r="R194" s="115"/>
      <c r="S194" s="115"/>
      <c r="T194" s="115"/>
      <c r="U194" s="115"/>
      <c r="V194" s="115"/>
      <c r="W194" s="115"/>
      <c r="X194" s="115"/>
      <c r="Y194" s="115"/>
    </row>
    <row r="195" spans="1:25" ht="15.75" customHeight="1">
      <c r="A195" s="290"/>
      <c r="B195" s="302"/>
      <c r="C195" s="303"/>
      <c r="D195" s="303"/>
      <c r="E195" s="115"/>
      <c r="F195" s="115"/>
      <c r="G195" s="115"/>
      <c r="H195" s="115"/>
      <c r="I195" s="115"/>
      <c r="J195" s="115"/>
      <c r="K195" s="115"/>
      <c r="L195" s="115"/>
      <c r="M195" s="115"/>
      <c r="N195" s="115"/>
      <c r="O195" s="115"/>
      <c r="P195" s="115"/>
      <c r="Q195" s="115"/>
      <c r="R195" s="115"/>
      <c r="S195" s="115"/>
      <c r="T195" s="115"/>
      <c r="U195" s="115"/>
      <c r="V195" s="115"/>
      <c r="W195" s="115"/>
      <c r="X195" s="115"/>
      <c r="Y195" s="115"/>
    </row>
    <row r="196" spans="1:25" ht="15.75" customHeight="1">
      <c r="A196" s="290"/>
      <c r="B196" s="302"/>
      <c r="C196" s="303"/>
      <c r="D196" s="303"/>
      <c r="E196" s="115"/>
      <c r="F196" s="115"/>
      <c r="G196" s="115"/>
      <c r="H196" s="115"/>
      <c r="I196" s="115"/>
      <c r="J196" s="115"/>
      <c r="K196" s="115"/>
      <c r="L196" s="115"/>
      <c r="M196" s="115"/>
      <c r="N196" s="115"/>
      <c r="O196" s="115"/>
      <c r="P196" s="115"/>
      <c r="Q196" s="115"/>
      <c r="R196" s="115"/>
      <c r="S196" s="115"/>
      <c r="T196" s="115"/>
      <c r="U196" s="115"/>
      <c r="V196" s="115"/>
      <c r="W196" s="115"/>
      <c r="X196" s="115"/>
      <c r="Y196" s="115"/>
    </row>
    <row r="197" spans="1:25" ht="15.75" customHeight="1">
      <c r="A197" s="290"/>
      <c r="B197" s="302"/>
      <c r="C197" s="303"/>
      <c r="D197" s="303"/>
      <c r="E197" s="115"/>
      <c r="F197" s="115"/>
      <c r="G197" s="115"/>
      <c r="H197" s="115"/>
      <c r="I197" s="115"/>
      <c r="J197" s="115"/>
      <c r="K197" s="115"/>
      <c r="L197" s="115"/>
      <c r="M197" s="115"/>
      <c r="N197" s="115"/>
      <c r="O197" s="115"/>
      <c r="P197" s="115"/>
      <c r="Q197" s="115"/>
      <c r="R197" s="115"/>
      <c r="S197" s="115"/>
      <c r="T197" s="115"/>
      <c r="U197" s="115"/>
      <c r="V197" s="115"/>
      <c r="W197" s="115"/>
      <c r="X197" s="115"/>
      <c r="Y197" s="115"/>
    </row>
    <row r="198" spans="1:25" ht="15.75" customHeight="1">
      <c r="A198" s="290"/>
      <c r="B198" s="302"/>
      <c r="C198" s="303"/>
      <c r="D198" s="303"/>
      <c r="E198" s="115"/>
      <c r="F198" s="115"/>
      <c r="G198" s="115"/>
      <c r="H198" s="115"/>
      <c r="I198" s="115"/>
      <c r="J198" s="115"/>
      <c r="K198" s="115"/>
      <c r="L198" s="115"/>
      <c r="M198" s="115"/>
      <c r="N198" s="115"/>
      <c r="O198" s="115"/>
      <c r="P198" s="115"/>
      <c r="Q198" s="115"/>
      <c r="R198" s="115"/>
      <c r="S198" s="115"/>
      <c r="T198" s="115"/>
      <c r="U198" s="115"/>
      <c r="V198" s="115"/>
      <c r="W198" s="115"/>
      <c r="X198" s="115"/>
      <c r="Y198" s="115"/>
    </row>
    <row r="199" spans="1:25" ht="15.75" customHeight="1">
      <c r="A199" s="290"/>
      <c r="B199" s="302"/>
      <c r="C199" s="303"/>
      <c r="D199" s="303"/>
      <c r="E199" s="115"/>
      <c r="F199" s="115"/>
      <c r="G199" s="115"/>
      <c r="H199" s="115"/>
      <c r="I199" s="115"/>
      <c r="J199" s="115"/>
      <c r="K199" s="115"/>
      <c r="L199" s="115"/>
      <c r="M199" s="115"/>
      <c r="N199" s="115"/>
      <c r="O199" s="115"/>
      <c r="P199" s="115"/>
      <c r="Q199" s="115"/>
      <c r="R199" s="115"/>
      <c r="S199" s="115"/>
      <c r="T199" s="115"/>
      <c r="U199" s="115"/>
      <c r="V199" s="115"/>
      <c r="W199" s="115"/>
      <c r="X199" s="115"/>
      <c r="Y199" s="115"/>
    </row>
    <row r="200" spans="1:25" ht="15.75" customHeight="1">
      <c r="A200" s="290"/>
      <c r="B200" s="302"/>
      <c r="C200" s="303"/>
      <c r="D200" s="303"/>
      <c r="E200" s="115"/>
      <c r="F200" s="115"/>
      <c r="G200" s="115"/>
      <c r="H200" s="115"/>
      <c r="I200" s="115"/>
      <c r="J200" s="115"/>
      <c r="K200" s="115"/>
      <c r="L200" s="115"/>
      <c r="M200" s="115"/>
      <c r="N200" s="115"/>
      <c r="O200" s="115"/>
      <c r="P200" s="115"/>
      <c r="Q200" s="115"/>
      <c r="R200" s="115"/>
      <c r="S200" s="115"/>
      <c r="T200" s="115"/>
      <c r="U200" s="115"/>
      <c r="V200" s="115"/>
      <c r="W200" s="115"/>
      <c r="X200" s="115"/>
      <c r="Y200" s="115"/>
    </row>
    <row r="201" spans="1:25" ht="15.75" customHeight="1">
      <c r="A201" s="290"/>
      <c r="B201" s="302"/>
      <c r="C201" s="303"/>
      <c r="D201" s="303"/>
      <c r="E201" s="115"/>
      <c r="F201" s="115"/>
      <c r="G201" s="115"/>
      <c r="H201" s="115"/>
      <c r="I201" s="115"/>
      <c r="J201" s="115"/>
      <c r="K201" s="115"/>
      <c r="L201" s="115"/>
      <c r="M201" s="115"/>
      <c r="N201" s="115"/>
      <c r="O201" s="115"/>
      <c r="P201" s="115"/>
      <c r="Q201" s="115"/>
      <c r="R201" s="115"/>
      <c r="S201" s="115"/>
      <c r="T201" s="115"/>
      <c r="U201" s="115"/>
      <c r="V201" s="115"/>
      <c r="W201" s="115"/>
      <c r="X201" s="115"/>
      <c r="Y201" s="115"/>
    </row>
    <row r="202" spans="1:25" ht="15.75" customHeight="1">
      <c r="A202" s="290"/>
      <c r="B202" s="302"/>
      <c r="C202" s="303"/>
      <c r="D202" s="303"/>
      <c r="E202" s="115"/>
      <c r="F202" s="115"/>
      <c r="G202" s="115"/>
      <c r="H202" s="115"/>
      <c r="I202" s="115"/>
      <c r="J202" s="115"/>
      <c r="K202" s="115"/>
      <c r="L202" s="115"/>
      <c r="M202" s="115"/>
      <c r="N202" s="115"/>
      <c r="O202" s="115"/>
      <c r="P202" s="115"/>
      <c r="Q202" s="115"/>
      <c r="R202" s="115"/>
      <c r="S202" s="115"/>
      <c r="T202" s="115"/>
      <c r="U202" s="115"/>
      <c r="V202" s="115"/>
      <c r="W202" s="115"/>
      <c r="X202" s="115"/>
      <c r="Y202" s="115"/>
    </row>
    <row r="203" spans="1:25" ht="15.75" customHeight="1">
      <c r="A203" s="290"/>
      <c r="B203" s="302"/>
      <c r="C203" s="303"/>
      <c r="D203" s="303"/>
      <c r="E203" s="115"/>
      <c r="F203" s="115"/>
      <c r="G203" s="115"/>
      <c r="H203" s="115"/>
      <c r="I203" s="115"/>
      <c r="J203" s="115"/>
      <c r="K203" s="115"/>
      <c r="L203" s="115"/>
      <c r="M203" s="115"/>
      <c r="N203" s="115"/>
      <c r="O203" s="115"/>
      <c r="P203" s="115"/>
      <c r="Q203" s="115"/>
      <c r="R203" s="115"/>
      <c r="S203" s="115"/>
      <c r="T203" s="115"/>
      <c r="U203" s="115"/>
      <c r="V203" s="115"/>
      <c r="W203" s="115"/>
      <c r="X203" s="115"/>
      <c r="Y203" s="115"/>
    </row>
    <row r="204" spans="1:25" ht="15.75" customHeight="1">
      <c r="A204" s="290"/>
      <c r="B204" s="302"/>
      <c r="C204" s="303"/>
      <c r="D204" s="303"/>
      <c r="E204" s="115"/>
      <c r="F204" s="115"/>
      <c r="G204" s="115"/>
      <c r="H204" s="115"/>
      <c r="I204" s="115"/>
      <c r="J204" s="115"/>
      <c r="K204" s="115"/>
      <c r="L204" s="115"/>
      <c r="M204" s="115"/>
      <c r="N204" s="115"/>
      <c r="O204" s="115"/>
      <c r="P204" s="115"/>
      <c r="Q204" s="115"/>
      <c r="R204" s="115"/>
      <c r="S204" s="115"/>
      <c r="T204" s="115"/>
      <c r="U204" s="115"/>
      <c r="V204" s="115"/>
      <c r="W204" s="115"/>
      <c r="X204" s="115"/>
      <c r="Y204" s="115"/>
    </row>
    <row r="205" spans="1:25" ht="15.75" customHeight="1">
      <c r="A205" s="290"/>
      <c r="B205" s="302"/>
      <c r="C205" s="303"/>
      <c r="D205" s="303"/>
      <c r="E205" s="115"/>
      <c r="F205" s="115"/>
      <c r="G205" s="115"/>
      <c r="H205" s="115"/>
      <c r="I205" s="115"/>
      <c r="J205" s="115"/>
      <c r="K205" s="115"/>
      <c r="L205" s="115"/>
      <c r="M205" s="115"/>
      <c r="N205" s="115"/>
      <c r="O205" s="115"/>
      <c r="P205" s="115"/>
      <c r="Q205" s="115"/>
      <c r="R205" s="115"/>
      <c r="S205" s="115"/>
      <c r="T205" s="115"/>
      <c r="U205" s="115"/>
      <c r="V205" s="115"/>
      <c r="W205" s="115"/>
      <c r="X205" s="115"/>
      <c r="Y205" s="115"/>
    </row>
    <row r="206" spans="1:25" ht="15.75" customHeight="1">
      <c r="A206" s="290"/>
      <c r="B206" s="302"/>
      <c r="C206" s="303"/>
      <c r="D206" s="303"/>
      <c r="E206" s="115"/>
      <c r="F206" s="115"/>
      <c r="G206" s="115"/>
      <c r="H206" s="115"/>
      <c r="I206" s="115"/>
      <c r="J206" s="115"/>
      <c r="K206" s="115"/>
      <c r="L206" s="115"/>
      <c r="M206" s="115"/>
      <c r="N206" s="115"/>
      <c r="O206" s="115"/>
      <c r="P206" s="115"/>
      <c r="Q206" s="115"/>
      <c r="R206" s="115"/>
      <c r="S206" s="115"/>
      <c r="T206" s="115"/>
      <c r="U206" s="115"/>
      <c r="V206" s="115"/>
      <c r="W206" s="115"/>
      <c r="X206" s="115"/>
      <c r="Y206" s="115"/>
    </row>
    <row r="207" spans="1:25" ht="15.75" customHeight="1">
      <c r="A207" s="290"/>
      <c r="B207" s="302"/>
      <c r="C207" s="303"/>
      <c r="D207" s="303"/>
      <c r="E207" s="115"/>
      <c r="F207" s="115"/>
      <c r="G207" s="115"/>
      <c r="H207" s="115"/>
      <c r="I207" s="115"/>
      <c r="J207" s="115"/>
      <c r="K207" s="115"/>
      <c r="L207" s="115"/>
      <c r="M207" s="115"/>
      <c r="N207" s="115"/>
      <c r="O207" s="115"/>
      <c r="P207" s="115"/>
      <c r="Q207" s="115"/>
      <c r="R207" s="115"/>
      <c r="S207" s="115"/>
      <c r="T207" s="115"/>
      <c r="U207" s="115"/>
      <c r="V207" s="115"/>
      <c r="W207" s="115"/>
      <c r="X207" s="115"/>
      <c r="Y207" s="115"/>
    </row>
    <row r="208" spans="1:25" ht="15.75" customHeight="1">
      <c r="A208" s="287"/>
      <c r="B208" s="302"/>
      <c r="C208" s="302"/>
      <c r="D208" s="302"/>
      <c r="E208" s="115"/>
      <c r="F208" s="115"/>
      <c r="G208" s="115"/>
      <c r="H208" s="115"/>
      <c r="I208" s="115"/>
      <c r="J208" s="115"/>
      <c r="K208" s="115"/>
      <c r="L208" s="115"/>
      <c r="M208" s="115"/>
      <c r="N208" s="115"/>
      <c r="O208" s="115"/>
      <c r="P208" s="115"/>
      <c r="Q208" s="115"/>
      <c r="R208" s="115"/>
      <c r="S208" s="115"/>
      <c r="T208" s="115"/>
      <c r="U208" s="115"/>
      <c r="V208" s="115"/>
      <c r="W208" s="115"/>
      <c r="X208" s="115"/>
      <c r="Y208" s="115"/>
    </row>
    <row r="209" spans="1:26" ht="15.75" customHeight="1">
      <c r="A209" s="287"/>
      <c r="B209" s="304" t="s">
        <v>1240</v>
      </c>
      <c r="C209" s="304" t="s">
        <v>1241</v>
      </c>
      <c r="D209" s="115" t="s">
        <v>1240</v>
      </c>
      <c r="E209" s="115" t="s">
        <v>1241</v>
      </c>
      <c r="F209" s="115"/>
      <c r="G209" s="115"/>
      <c r="H209" s="115"/>
      <c r="I209" s="115"/>
      <c r="J209" s="115"/>
      <c r="K209" s="115"/>
      <c r="L209" s="115"/>
      <c r="M209" s="115"/>
      <c r="N209" s="115"/>
      <c r="O209" s="115"/>
      <c r="P209" s="115"/>
      <c r="Q209" s="115"/>
      <c r="R209" s="115"/>
      <c r="S209" s="115"/>
      <c r="T209" s="115"/>
      <c r="U209" s="115"/>
      <c r="V209" s="115"/>
      <c r="W209" s="115"/>
      <c r="X209" s="115"/>
      <c r="Y209" s="115"/>
    </row>
    <row r="210" spans="1:26" ht="15.75" customHeight="1">
      <c r="A210" s="287"/>
      <c r="B210" s="305" t="s">
        <v>1242</v>
      </c>
      <c r="C210" s="305" t="s">
        <v>1243</v>
      </c>
      <c r="D210" s="115" t="s">
        <v>1242</v>
      </c>
      <c r="E210" s="115"/>
      <c r="F210" s="115" t="str">
        <f t="shared" ref="F210:F221" si="0">IF(NOT(ISBLANK(D210)),D210,IF(NOT(ISBLANK(E210)),"     "&amp;E210,FALSE))</f>
        <v>Afectación Económica o presupuestal</v>
      </c>
      <c r="G210" s="115" t="s">
        <v>1242</v>
      </c>
      <c r="H210" s="115" t="str">
        <f ca="1">IF(NOT(ISERROR(MATCH(G210,ANCHORARRAY(B221),0))),F223&amp;"Por favor no seleccionar los criterios de impacto",G210)</f>
        <v>Afectación Económica o presupuestal</v>
      </c>
      <c r="I210" s="115"/>
      <c r="J210" s="115"/>
      <c r="K210" s="115"/>
      <c r="L210" s="115"/>
      <c r="M210" s="115"/>
      <c r="N210" s="115"/>
      <c r="O210" s="115"/>
      <c r="P210" s="115"/>
      <c r="Q210" s="115"/>
      <c r="R210" s="115"/>
      <c r="S210" s="115"/>
      <c r="T210" s="115"/>
      <c r="U210" s="115"/>
      <c r="V210" s="115"/>
      <c r="W210" s="115"/>
      <c r="X210" s="115"/>
      <c r="Y210" s="115"/>
      <c r="Z210" s="115"/>
    </row>
    <row r="211" spans="1:26" ht="15.75" customHeight="1">
      <c r="A211" s="287"/>
      <c r="B211" s="305" t="s">
        <v>1242</v>
      </c>
      <c r="C211" s="305" t="s">
        <v>1221</v>
      </c>
      <c r="D211" s="115"/>
      <c r="E211" s="115" t="s">
        <v>1243</v>
      </c>
      <c r="F211" s="115" t="str">
        <f t="shared" si="0"/>
        <v xml:space="preserve">     Afectación menor a 10 SMLMV .</v>
      </c>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15.75" customHeight="1">
      <c r="A212" s="287"/>
      <c r="B212" s="305" t="s">
        <v>1242</v>
      </c>
      <c r="C212" s="305" t="s">
        <v>1225</v>
      </c>
      <c r="D212" s="115"/>
      <c r="E212" s="115" t="s">
        <v>1221</v>
      </c>
      <c r="F212" s="115" t="str">
        <f t="shared" si="0"/>
        <v xml:space="preserve">     Entre 10 y 50 SMLMV </v>
      </c>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15.75" customHeight="1">
      <c r="A213" s="287"/>
      <c r="B213" s="305" t="s">
        <v>1242</v>
      </c>
      <c r="C213" s="305" t="s">
        <v>1229</v>
      </c>
      <c r="D213" s="115"/>
      <c r="E213" s="115" t="s">
        <v>1225</v>
      </c>
      <c r="F213" s="115" t="str">
        <f t="shared" si="0"/>
        <v xml:space="preserve">     Entre 50 y 100 SMLMV </v>
      </c>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15.75" customHeight="1">
      <c r="A214" s="287"/>
      <c r="B214" s="305" t="s">
        <v>1242</v>
      </c>
      <c r="C214" s="305" t="s">
        <v>1233</v>
      </c>
      <c r="D214" s="115"/>
      <c r="E214" s="115" t="s">
        <v>1229</v>
      </c>
      <c r="F214" s="115" t="str">
        <f t="shared" si="0"/>
        <v xml:space="preserve">     Entre 100 y 500 SMLMV </v>
      </c>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15.75" customHeight="1">
      <c r="A215" s="287"/>
      <c r="B215" s="305" t="s">
        <v>1214</v>
      </c>
      <c r="C215" s="305" t="s">
        <v>1218</v>
      </c>
      <c r="D215" s="115"/>
      <c r="E215" s="115" t="s">
        <v>1233</v>
      </c>
      <c r="F215" s="115" t="str">
        <f t="shared" si="0"/>
        <v xml:space="preserve">     Mayor a 500 SMLMV </v>
      </c>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15.75" customHeight="1">
      <c r="A216" s="287"/>
      <c r="B216" s="305" t="s">
        <v>1214</v>
      </c>
      <c r="C216" s="305" t="s">
        <v>1222</v>
      </c>
      <c r="D216" s="115" t="s">
        <v>1214</v>
      </c>
      <c r="E216" s="115"/>
      <c r="F216" s="115" t="str">
        <f t="shared" si="0"/>
        <v>Pérdida Reputacional</v>
      </c>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15.75" customHeight="1">
      <c r="A217" s="287"/>
      <c r="B217" s="305" t="s">
        <v>1214</v>
      </c>
      <c r="C217" s="305" t="s">
        <v>1226</v>
      </c>
      <c r="D217" s="115"/>
      <c r="E217" s="115" t="s">
        <v>1218</v>
      </c>
      <c r="F217" s="115" t="str">
        <f t="shared" si="0"/>
        <v xml:space="preserve">     El riesgo afecta la imagen de alguna área de la organización</v>
      </c>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15.75" customHeight="1">
      <c r="A218" s="287"/>
      <c r="B218" s="305" t="s">
        <v>1214</v>
      </c>
      <c r="C218" s="305" t="s">
        <v>1230</v>
      </c>
      <c r="D218" s="115"/>
      <c r="E218" s="115" t="s">
        <v>1222</v>
      </c>
      <c r="F218" s="115" t="str">
        <f t="shared" si="0"/>
        <v xml:space="preserve">     El riesgo afecta la imagen de la entidad internamente, de conocimiento general, nivel interno, de junta dircetiva y accionistas y/o de provedores</v>
      </c>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15.75" customHeight="1">
      <c r="A219" s="287"/>
      <c r="B219" s="305" t="s">
        <v>1214</v>
      </c>
      <c r="C219" s="305" t="s">
        <v>1234</v>
      </c>
      <c r="D219" s="115"/>
      <c r="E219" s="115" t="s">
        <v>1226</v>
      </c>
      <c r="F219" s="115" t="str">
        <f t="shared" si="0"/>
        <v xml:space="preserve">     El riesgo afecta la imagen de la entidad con algunos usuarios de relevancia frente al logro de los objetivos</v>
      </c>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15.75" customHeight="1">
      <c r="A220" s="287"/>
      <c r="B220" s="306"/>
      <c r="C220" s="306"/>
      <c r="D220" s="115"/>
      <c r="E220" s="115" t="s">
        <v>1230</v>
      </c>
      <c r="F220" s="115" t="str">
        <f t="shared" si="0"/>
        <v xml:space="preserve">     El riesgo afecta la imagen de de la entidad con efecto publicitario sostenido a nivel de sector administrativo, nivel departamental o municipal</v>
      </c>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15.75" customHeight="1">
      <c r="A221" s="287"/>
      <c r="B221" s="306" t="str">
        <f ca="1">IFERROR(__xludf.DUMMYFUNCTION("ARRAY_CONSTRAIN(ARRAYFORMULA(UNIQUE('Tabla Impacto'!$B$209:$B$219)), 3, 1)"),"Criterios")</f>
        <v>Criterios</v>
      </c>
      <c r="C221" s="306"/>
      <c r="D221" s="115"/>
      <c r="E221" s="115" t="s">
        <v>1234</v>
      </c>
      <c r="F221" s="115" t="str">
        <f t="shared" si="0"/>
        <v xml:space="preserve">     El riesgo afecta la imagen de la entidad a nivel nacional, con efecto publicitarios sostenible a nivel país</v>
      </c>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15.75" customHeight="1">
      <c r="A222" s="287"/>
      <c r="B222" s="306" t="str">
        <f ca="1">IFERROR(__xludf.DUMMYFUNCTION("""COMPUTED_VALUE"""),"Afectación Económica o presupuestal")</f>
        <v>Afectación Económica o presupuestal</v>
      </c>
      <c r="C222" s="306"/>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15.75" customHeight="1">
      <c r="A223" s="115"/>
      <c r="B223" s="306" t="str">
        <f ca="1">IFERROR(__xludf.DUMMYFUNCTION("""COMPUTED_VALUE"""),"Pérdida Reputacional")</f>
        <v>Pérdida Reputacional</v>
      </c>
      <c r="C223" s="306"/>
      <c r="D223" s="115"/>
      <c r="E223" s="115"/>
      <c r="F223" s="307" t="s">
        <v>1244</v>
      </c>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15.75" customHeight="1">
      <c r="A224" s="115"/>
      <c r="B224" s="115"/>
      <c r="C224" s="115"/>
      <c r="D224" s="115"/>
      <c r="E224" s="115"/>
      <c r="F224" s="307" t="s">
        <v>1245</v>
      </c>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15.75"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15.75"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15.75"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15.75"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15.75"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15.75"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15.75"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15.75"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15.75"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15.75"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15.75"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15.75"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15.75"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15.75"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15.75"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15.75"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15.75"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15.75"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15.75"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15.75"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15.75"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15.75"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15.75"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15.75"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15.75"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15.75"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15.75"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15.75"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15.75"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15.75"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15.75"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15.75"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15.75"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15.75"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15.75"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15.75"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15.75"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15.75"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15.75"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15.75"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15.75"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15.75"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15.75"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15.75"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15.75"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15.75"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15.75"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15.75"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15.75"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15.75"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15.75"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15.75"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15.75"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15.75"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15.75"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15.75"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15.75"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15.75"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15.75"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15.75"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15.75"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15.75"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15.75"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15.75"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15.75"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15.75"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15.75"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15.75"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15.75"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15.75"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15.75"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15.75"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15.75"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15.75"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15.75"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15.75"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15.75"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15.75"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15.75"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15.75"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15.75"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15.75"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15.75"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15.75"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15.75"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15.75"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15.75"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15.75"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15.75"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15.75"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15.75"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15.75"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15.75"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15.75"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15.75"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15.75"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15.75"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15.75"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15.75"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15.75"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15.75" customHeight="1"/>
    <row r="426" spans="1:26" ht="15.75" customHeight="1"/>
    <row r="427" spans="1:26" ht="15.75" customHeight="1"/>
    <row r="428" spans="1:26" ht="15.75" customHeight="1"/>
    <row r="429" spans="1:26" ht="15.75" customHeight="1"/>
    <row r="430" spans="1:26" ht="15.75" customHeight="1"/>
    <row r="431" spans="1:26" ht="15.75" customHeight="1"/>
    <row r="432" spans="1:26"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xr:uid="{00000000-0002-0000-0300-000000000000}">
      <formula1>$F$210:$F$221</formula1>
    </dataValidation>
  </dataValidations>
  <pageMargins left="0.7" right="0.7" top="0.75" bottom="0.75" header="0" footer="0"/>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BQ1028"/>
  <sheetViews>
    <sheetView showGridLines="0" tabSelected="1" zoomScale="60" zoomScaleNormal="60" workbookViewId="0">
      <selection activeCell="AP8" sqref="AP8"/>
    </sheetView>
  </sheetViews>
  <sheetFormatPr baseColWidth="10" defaultColWidth="14.42578125" defaultRowHeight="15" customHeight="1"/>
  <cols>
    <col min="1" max="1" width="5.85546875" customWidth="1"/>
    <col min="2" max="2" width="11.42578125" customWidth="1"/>
    <col min="3" max="3" width="26.85546875" customWidth="1"/>
    <col min="4" max="9" width="36.140625" customWidth="1"/>
    <col min="10" max="10" width="21.85546875" customWidth="1"/>
    <col min="11" max="11" width="21.42578125" customWidth="1"/>
    <col min="12" max="12" width="17" customWidth="1"/>
    <col min="13" max="13" width="20.42578125" customWidth="1"/>
    <col min="14" max="14" width="72.85546875" style="573" customWidth="1"/>
    <col min="15" max="15" width="29.5703125" customWidth="1"/>
    <col min="16" max="16" width="81.140625" customWidth="1"/>
    <col min="17" max="17" width="24.5703125" customWidth="1"/>
    <col min="18" max="26" width="37.85546875" customWidth="1"/>
    <col min="27" max="27" width="30" customWidth="1"/>
    <col min="28" max="28" width="24.140625" customWidth="1"/>
    <col min="29" max="29" width="20.42578125" customWidth="1"/>
    <col min="30" max="30" width="19.42578125" customWidth="1"/>
    <col min="31" max="31" width="20.85546875" customWidth="1"/>
    <col min="32" max="32" width="20.42578125" customWidth="1"/>
    <col min="33" max="33" width="21" customWidth="1"/>
    <col min="34" max="35" width="19.42578125" customWidth="1"/>
    <col min="36" max="36" width="18.42578125" customWidth="1"/>
    <col min="37" max="37" width="23.42578125" customWidth="1"/>
    <col min="38" max="40" width="14.140625" customWidth="1"/>
    <col min="41" max="41" width="17.42578125" customWidth="1"/>
    <col min="42" max="42" width="21.42578125" customWidth="1"/>
    <col min="43" max="43" width="27.42578125" customWidth="1"/>
    <col min="44" max="44" width="18.42578125" customWidth="1"/>
    <col min="45" max="45" width="18.140625" customWidth="1"/>
    <col min="46" max="46" width="23.140625" customWidth="1"/>
    <col min="47" max="47" width="19" customWidth="1"/>
    <col min="48" max="48" width="41.5703125" customWidth="1"/>
    <col min="49" max="49" width="15.140625" customWidth="1"/>
    <col min="50" max="50" width="37.85546875" style="566" customWidth="1"/>
    <col min="51" max="51" width="27.85546875" customWidth="1"/>
    <col min="52" max="54" width="16.140625" customWidth="1"/>
    <col min="55" max="55" width="37.42578125" style="560" customWidth="1"/>
    <col min="56" max="56" width="57.85546875" style="560" customWidth="1"/>
    <col min="57" max="57" width="31.140625" style="560" customWidth="1"/>
    <col min="58" max="58" width="16.7109375" customWidth="1"/>
    <col min="59" max="59" width="29.85546875" customWidth="1"/>
    <col min="60" max="60" width="10.85546875" customWidth="1"/>
    <col min="61" max="61" width="28" customWidth="1"/>
    <col min="62" max="63" width="14.140625" customWidth="1"/>
    <col min="64" max="64" width="20.140625" customWidth="1"/>
    <col min="65" max="65" width="14" customWidth="1"/>
    <col min="66" max="66" width="24.42578125" customWidth="1"/>
    <col min="67" max="67" width="10.85546875" customWidth="1"/>
    <col min="68" max="68" width="13.85546875" customWidth="1"/>
    <col min="69" max="69" width="24" customWidth="1"/>
  </cols>
  <sheetData>
    <row r="1" spans="1:69" ht="24.75" customHeight="1">
      <c r="A1" s="308"/>
      <c r="B1" s="1030"/>
      <c r="C1" s="947"/>
      <c r="D1" s="902"/>
      <c r="E1" s="1031" t="s">
        <v>765</v>
      </c>
      <c r="F1" s="947"/>
      <c r="G1" s="947"/>
      <c r="H1" s="947"/>
      <c r="I1" s="947"/>
      <c r="J1" s="947"/>
      <c r="K1" s="947"/>
      <c r="L1" s="947"/>
      <c r="M1" s="947"/>
      <c r="N1" s="1032"/>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7"/>
      <c r="AT1" s="947"/>
      <c r="AU1" s="947"/>
      <c r="AV1" s="947"/>
      <c r="AW1" s="947"/>
      <c r="AX1" s="1033"/>
      <c r="AY1" s="947"/>
      <c r="AZ1" s="947"/>
      <c r="BA1" s="947"/>
      <c r="BB1" s="947"/>
      <c r="BC1" s="1034"/>
      <c r="BD1" s="1034"/>
      <c r="BE1" s="1034"/>
      <c r="BF1" s="947"/>
      <c r="BG1" s="947"/>
      <c r="BH1" s="947"/>
      <c r="BI1" s="947"/>
      <c r="BJ1" s="947"/>
      <c r="BK1" s="947"/>
      <c r="BL1" s="947"/>
      <c r="BM1" s="947"/>
      <c r="BN1" s="902"/>
      <c r="BO1" s="1041" t="s">
        <v>1</v>
      </c>
      <c r="BP1" s="893"/>
      <c r="BQ1" s="878"/>
    </row>
    <row r="2" spans="1:69" ht="22.5" customHeight="1">
      <c r="A2" s="308"/>
      <c r="B2" s="903"/>
      <c r="C2" s="948"/>
      <c r="D2" s="904"/>
      <c r="E2" s="948"/>
      <c r="F2" s="948"/>
      <c r="G2" s="948"/>
      <c r="H2" s="948"/>
      <c r="I2" s="948"/>
      <c r="J2" s="948"/>
      <c r="K2" s="948"/>
      <c r="L2" s="948"/>
      <c r="M2" s="948"/>
      <c r="N2" s="1035"/>
      <c r="O2" s="948"/>
      <c r="P2" s="948"/>
      <c r="Q2" s="948"/>
      <c r="R2" s="948"/>
      <c r="S2" s="948"/>
      <c r="T2" s="948"/>
      <c r="U2" s="948"/>
      <c r="V2" s="948"/>
      <c r="W2" s="948"/>
      <c r="X2" s="948"/>
      <c r="Y2" s="948"/>
      <c r="Z2" s="948"/>
      <c r="AA2" s="948"/>
      <c r="AB2" s="948"/>
      <c r="AC2" s="948"/>
      <c r="AD2" s="948"/>
      <c r="AE2" s="948"/>
      <c r="AF2" s="948"/>
      <c r="AG2" s="948"/>
      <c r="AH2" s="948"/>
      <c r="AI2" s="948"/>
      <c r="AJ2" s="948"/>
      <c r="AK2" s="948"/>
      <c r="AL2" s="948"/>
      <c r="AM2" s="948"/>
      <c r="AN2" s="948"/>
      <c r="AO2" s="948"/>
      <c r="AP2" s="948"/>
      <c r="AQ2" s="948"/>
      <c r="AR2" s="948"/>
      <c r="AS2" s="948"/>
      <c r="AT2" s="948"/>
      <c r="AU2" s="948"/>
      <c r="AV2" s="948"/>
      <c r="AW2" s="948"/>
      <c r="AX2" s="1036"/>
      <c r="AY2" s="948"/>
      <c r="AZ2" s="948"/>
      <c r="BA2" s="948"/>
      <c r="BB2" s="948"/>
      <c r="BC2" s="1037"/>
      <c r="BD2" s="1037"/>
      <c r="BE2" s="1037"/>
      <c r="BF2" s="948"/>
      <c r="BG2" s="948"/>
      <c r="BH2" s="948"/>
      <c r="BI2" s="948"/>
      <c r="BJ2" s="948"/>
      <c r="BK2" s="948"/>
      <c r="BL2" s="948"/>
      <c r="BM2" s="948"/>
      <c r="BN2" s="904"/>
      <c r="BO2" s="1042" t="s">
        <v>2</v>
      </c>
      <c r="BP2" s="893"/>
      <c r="BQ2" s="878"/>
    </row>
    <row r="3" spans="1:69" ht="27" customHeight="1">
      <c r="A3" s="308"/>
      <c r="B3" s="905"/>
      <c r="C3" s="892"/>
      <c r="D3" s="906"/>
      <c r="E3" s="892"/>
      <c r="F3" s="892"/>
      <c r="G3" s="892"/>
      <c r="H3" s="892"/>
      <c r="I3" s="892"/>
      <c r="J3" s="892"/>
      <c r="K3" s="892"/>
      <c r="L3" s="892"/>
      <c r="M3" s="892"/>
      <c r="N3" s="1038"/>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1039"/>
      <c r="AY3" s="892"/>
      <c r="AZ3" s="892"/>
      <c r="BA3" s="892"/>
      <c r="BB3" s="892"/>
      <c r="BC3" s="1040"/>
      <c r="BD3" s="1040"/>
      <c r="BE3" s="1040"/>
      <c r="BF3" s="892"/>
      <c r="BG3" s="892"/>
      <c r="BH3" s="892"/>
      <c r="BI3" s="892"/>
      <c r="BJ3" s="892"/>
      <c r="BK3" s="892"/>
      <c r="BL3" s="892"/>
      <c r="BM3" s="892"/>
      <c r="BN3" s="906"/>
      <c r="BO3" s="1042" t="s">
        <v>1246</v>
      </c>
      <c r="BP3" s="893"/>
      <c r="BQ3" s="878"/>
    </row>
    <row r="4" spans="1:69" ht="9" customHeight="1">
      <c r="A4" s="308"/>
      <c r="B4" s="309"/>
      <c r="C4" s="309"/>
      <c r="D4" s="309"/>
      <c r="E4" s="309"/>
      <c r="F4" s="309"/>
      <c r="G4" s="309"/>
      <c r="H4" s="309"/>
      <c r="I4" s="309"/>
      <c r="J4" s="309"/>
      <c r="K4" s="309"/>
      <c r="L4" s="309"/>
      <c r="M4" s="309"/>
      <c r="N4" s="552"/>
      <c r="O4" s="309"/>
      <c r="P4" s="309"/>
      <c r="Q4" s="309"/>
      <c r="R4" s="309"/>
      <c r="S4" s="309"/>
      <c r="T4" s="309"/>
      <c r="U4" s="309"/>
      <c r="V4" s="309"/>
      <c r="W4" s="309"/>
      <c r="X4" s="309"/>
      <c r="Y4" s="309"/>
      <c r="Z4" s="309"/>
      <c r="AA4" s="309"/>
      <c r="AB4" s="281"/>
      <c r="AC4" s="281"/>
      <c r="AD4" s="281"/>
      <c r="AE4" s="281"/>
      <c r="AF4" s="281"/>
      <c r="AG4" s="281"/>
      <c r="AH4" s="281"/>
      <c r="AI4" s="281"/>
      <c r="AJ4" s="281"/>
      <c r="AK4" s="281"/>
      <c r="AL4" s="281"/>
      <c r="AM4" s="281"/>
      <c r="AN4" s="281"/>
      <c r="AO4" s="281"/>
      <c r="AP4" s="281"/>
      <c r="AQ4" s="281"/>
      <c r="AR4" s="281"/>
      <c r="AS4" s="281"/>
      <c r="AT4" s="281"/>
      <c r="AU4" s="281"/>
      <c r="AV4" s="281"/>
      <c r="AW4" s="281"/>
      <c r="AX4" s="279"/>
      <c r="AY4" s="281"/>
      <c r="AZ4" s="281"/>
      <c r="BA4" s="281"/>
      <c r="BB4" s="281"/>
      <c r="BC4" s="310"/>
      <c r="BD4" s="281"/>
      <c r="BE4" s="281"/>
      <c r="BF4" s="310"/>
      <c r="BG4" s="281"/>
      <c r="BH4" s="310"/>
      <c r="BI4" s="281"/>
      <c r="BJ4" s="281"/>
      <c r="BK4" s="310"/>
      <c r="BL4" s="281"/>
      <c r="BM4" s="310"/>
      <c r="BN4" s="281"/>
      <c r="BO4" s="281"/>
      <c r="BP4" s="310"/>
      <c r="BQ4" s="281"/>
    </row>
    <row r="5" spans="1:69" ht="21" customHeight="1">
      <c r="A5" s="308"/>
      <c r="B5" s="1043" t="s">
        <v>766</v>
      </c>
      <c r="C5" s="947"/>
      <c r="D5" s="947"/>
      <c r="E5" s="947"/>
      <c r="F5" s="947"/>
      <c r="G5" s="947"/>
      <c r="H5" s="947"/>
      <c r="I5" s="947"/>
      <c r="J5" s="1044"/>
      <c r="K5" s="998" t="s">
        <v>1247</v>
      </c>
      <c r="L5" s="893"/>
      <c r="M5" s="893"/>
      <c r="N5" s="1046"/>
      <c r="O5" s="1052" t="s">
        <v>771</v>
      </c>
      <c r="P5" s="988"/>
      <c r="Q5" s="1051" t="s">
        <v>772</v>
      </c>
      <c r="R5" s="1016"/>
      <c r="S5" s="1049" t="s">
        <v>771</v>
      </c>
      <c r="T5" s="988"/>
      <c r="U5" s="1051" t="s">
        <v>772</v>
      </c>
      <c r="V5" s="1016"/>
      <c r="W5" s="1049" t="s">
        <v>771</v>
      </c>
      <c r="X5" s="988"/>
      <c r="Y5" s="1049" t="s">
        <v>772</v>
      </c>
      <c r="Z5" s="988"/>
      <c r="AA5" s="998" t="s">
        <v>1247</v>
      </c>
      <c r="AB5" s="893"/>
      <c r="AC5" s="893"/>
      <c r="AD5" s="893"/>
      <c r="AE5" s="893"/>
      <c r="AF5" s="893"/>
      <c r="AG5" s="893"/>
      <c r="AH5" s="893"/>
      <c r="AI5" s="893"/>
      <c r="AJ5" s="893"/>
      <c r="AK5" s="893"/>
      <c r="AL5" s="893"/>
      <c r="AM5" s="893"/>
      <c r="AN5" s="893"/>
      <c r="AO5" s="893"/>
      <c r="AP5" s="893"/>
      <c r="AQ5" s="893"/>
      <c r="AR5" s="893"/>
      <c r="AS5" s="893"/>
      <c r="AT5" s="893"/>
      <c r="AU5" s="878"/>
      <c r="AV5" s="1043" t="s">
        <v>1248</v>
      </c>
      <c r="AW5" s="947"/>
      <c r="AX5" s="1033"/>
      <c r="AY5" s="947"/>
      <c r="AZ5" s="947"/>
      <c r="BA5" s="947"/>
      <c r="BB5" s="902"/>
      <c r="BC5" s="1052" t="s">
        <v>771</v>
      </c>
      <c r="BD5" s="1053"/>
      <c r="BE5" s="1054"/>
      <c r="BF5" s="1051" t="s">
        <v>772</v>
      </c>
      <c r="BG5" s="1016"/>
      <c r="BH5" s="1049" t="s">
        <v>771</v>
      </c>
      <c r="BI5" s="893"/>
      <c r="BJ5" s="988"/>
      <c r="BK5" s="1051" t="s">
        <v>772</v>
      </c>
      <c r="BL5" s="1016"/>
      <c r="BM5" s="1049" t="s">
        <v>771</v>
      </c>
      <c r="BN5" s="893"/>
      <c r="BO5" s="988"/>
      <c r="BP5" s="1049" t="s">
        <v>772</v>
      </c>
      <c r="BQ5" s="878"/>
    </row>
    <row r="6" spans="1:69" ht="18.75" customHeight="1">
      <c r="A6" s="308"/>
      <c r="B6" s="905"/>
      <c r="C6" s="892"/>
      <c r="D6" s="892"/>
      <c r="E6" s="892"/>
      <c r="F6" s="892"/>
      <c r="G6" s="892"/>
      <c r="H6" s="892"/>
      <c r="I6" s="892"/>
      <c r="J6" s="1045"/>
      <c r="K6" s="998" t="s">
        <v>1249</v>
      </c>
      <c r="L6" s="893"/>
      <c r="M6" s="878"/>
      <c r="N6" s="553" t="s">
        <v>1250</v>
      </c>
      <c r="O6" s="1055" t="s">
        <v>801</v>
      </c>
      <c r="P6" s="1044"/>
      <c r="Q6" s="1047" t="s">
        <v>801</v>
      </c>
      <c r="R6" s="902"/>
      <c r="S6" s="1047" t="s">
        <v>802</v>
      </c>
      <c r="T6" s="1044"/>
      <c r="U6" s="1047" t="s">
        <v>803</v>
      </c>
      <c r="V6" s="902"/>
      <c r="W6" s="1047" t="s">
        <v>804</v>
      </c>
      <c r="X6" s="1044"/>
      <c r="Y6" s="1047" t="s">
        <v>805</v>
      </c>
      <c r="Z6" s="902"/>
      <c r="AA6" s="998" t="s">
        <v>1250</v>
      </c>
      <c r="AB6" s="893"/>
      <c r="AC6" s="893"/>
      <c r="AD6" s="893"/>
      <c r="AE6" s="893"/>
      <c r="AF6" s="893"/>
      <c r="AG6" s="893"/>
      <c r="AH6" s="893"/>
      <c r="AI6" s="893"/>
      <c r="AJ6" s="893"/>
      <c r="AK6" s="893"/>
      <c r="AL6" s="893"/>
      <c r="AM6" s="893"/>
      <c r="AN6" s="893"/>
      <c r="AO6" s="893"/>
      <c r="AP6" s="893"/>
      <c r="AQ6" s="893"/>
      <c r="AR6" s="893"/>
      <c r="AS6" s="893"/>
      <c r="AT6" s="893"/>
      <c r="AU6" s="878"/>
      <c r="AV6" s="903"/>
      <c r="AW6" s="948"/>
      <c r="AX6" s="1036"/>
      <c r="AY6" s="948"/>
      <c r="AZ6" s="948"/>
      <c r="BA6" s="948"/>
      <c r="BB6" s="904"/>
      <c r="BC6" s="1055" t="s">
        <v>801</v>
      </c>
      <c r="BD6" s="1034"/>
      <c r="BE6" s="1056"/>
      <c r="BF6" s="1047" t="s">
        <v>801</v>
      </c>
      <c r="BG6" s="902"/>
      <c r="BH6" s="1047" t="s">
        <v>802</v>
      </c>
      <c r="BI6" s="947"/>
      <c r="BJ6" s="1044"/>
      <c r="BK6" s="1047" t="s">
        <v>803</v>
      </c>
      <c r="BL6" s="902"/>
      <c r="BM6" s="1047" t="s">
        <v>804</v>
      </c>
      <c r="BN6" s="947"/>
      <c r="BO6" s="1044"/>
      <c r="BP6" s="1047" t="s">
        <v>805</v>
      </c>
      <c r="BQ6" s="902"/>
    </row>
    <row r="7" spans="1:69" ht="40.5" customHeight="1">
      <c r="A7" s="308"/>
      <c r="B7" s="311"/>
      <c r="C7" s="312"/>
      <c r="D7" s="312"/>
      <c r="E7" s="312"/>
      <c r="F7" s="313"/>
      <c r="G7" s="313"/>
      <c r="H7" s="312"/>
      <c r="I7" s="312"/>
      <c r="J7" s="312"/>
      <c r="K7" s="311"/>
      <c r="L7" s="312"/>
      <c r="M7" s="314"/>
      <c r="N7" s="554"/>
      <c r="O7" s="1059"/>
      <c r="P7" s="1045"/>
      <c r="Q7" s="905"/>
      <c r="R7" s="906"/>
      <c r="S7" s="905"/>
      <c r="T7" s="1045"/>
      <c r="U7" s="905"/>
      <c r="V7" s="906"/>
      <c r="W7" s="905"/>
      <c r="X7" s="1045"/>
      <c r="Y7" s="905"/>
      <c r="Z7" s="906"/>
      <c r="AA7" s="315"/>
      <c r="AB7" s="1048" t="s">
        <v>1251</v>
      </c>
      <c r="AC7" s="893"/>
      <c r="AD7" s="893"/>
      <c r="AE7" s="893"/>
      <c r="AF7" s="893"/>
      <c r="AG7" s="893"/>
      <c r="AH7" s="988"/>
      <c r="AI7" s="1050" t="s">
        <v>1252</v>
      </c>
      <c r="AJ7" s="893"/>
      <c r="AK7" s="878"/>
      <c r="AL7" s="1050" t="s">
        <v>1253</v>
      </c>
      <c r="AM7" s="893"/>
      <c r="AN7" s="878"/>
      <c r="AO7" s="1050" t="s">
        <v>1254</v>
      </c>
      <c r="AP7" s="878"/>
      <c r="AQ7" s="1050" t="s">
        <v>1255</v>
      </c>
      <c r="AR7" s="893"/>
      <c r="AS7" s="893"/>
      <c r="AT7" s="893"/>
      <c r="AU7" s="988"/>
      <c r="AV7" s="905"/>
      <c r="AW7" s="892"/>
      <c r="AX7" s="1039"/>
      <c r="AY7" s="892"/>
      <c r="AZ7" s="892"/>
      <c r="BA7" s="892"/>
      <c r="BB7" s="906"/>
      <c r="BC7" s="1057"/>
      <c r="BD7" s="1040"/>
      <c r="BE7" s="1058"/>
      <c r="BF7" s="905"/>
      <c r="BG7" s="906"/>
      <c r="BH7" s="905"/>
      <c r="BI7" s="892"/>
      <c r="BJ7" s="1045"/>
      <c r="BK7" s="905"/>
      <c r="BL7" s="906"/>
      <c r="BM7" s="905"/>
      <c r="BN7" s="892"/>
      <c r="BO7" s="1045"/>
      <c r="BP7" s="905"/>
      <c r="BQ7" s="906"/>
    </row>
    <row r="8" spans="1:69" ht="136.5" customHeight="1">
      <c r="A8" s="308"/>
      <c r="B8" s="316" t="s">
        <v>1256</v>
      </c>
      <c r="C8" s="123" t="s">
        <v>774</v>
      </c>
      <c r="D8" s="123" t="s">
        <v>1257</v>
      </c>
      <c r="E8" s="123" t="s">
        <v>1258</v>
      </c>
      <c r="F8" s="123" t="s">
        <v>1259</v>
      </c>
      <c r="G8" s="123" t="s">
        <v>1260</v>
      </c>
      <c r="H8" s="123" t="s">
        <v>1261</v>
      </c>
      <c r="I8" s="123" t="s">
        <v>1262</v>
      </c>
      <c r="J8" s="123" t="s">
        <v>1263</v>
      </c>
      <c r="K8" s="123" t="s">
        <v>1264</v>
      </c>
      <c r="L8" s="123" t="s">
        <v>1265</v>
      </c>
      <c r="M8" s="123" t="s">
        <v>1266</v>
      </c>
      <c r="N8" s="123" t="s">
        <v>1267</v>
      </c>
      <c r="O8" s="317" t="s">
        <v>812</v>
      </c>
      <c r="P8" s="318" t="s">
        <v>813</v>
      </c>
      <c r="Q8" s="317" t="s">
        <v>812</v>
      </c>
      <c r="R8" s="318" t="s">
        <v>813</v>
      </c>
      <c r="S8" s="317" t="s">
        <v>812</v>
      </c>
      <c r="T8" s="318" t="s">
        <v>813</v>
      </c>
      <c r="U8" s="317" t="s">
        <v>812</v>
      </c>
      <c r="V8" s="318" t="s">
        <v>813</v>
      </c>
      <c r="W8" s="317" t="s">
        <v>812</v>
      </c>
      <c r="X8" s="318" t="s">
        <v>813</v>
      </c>
      <c r="Y8" s="317" t="s">
        <v>812</v>
      </c>
      <c r="Z8" s="318" t="s">
        <v>813</v>
      </c>
      <c r="AA8" s="123" t="s">
        <v>1268</v>
      </c>
      <c r="AB8" s="319" t="s">
        <v>1269</v>
      </c>
      <c r="AC8" s="123" t="s">
        <v>1270</v>
      </c>
      <c r="AD8" s="123" t="s">
        <v>1271</v>
      </c>
      <c r="AE8" s="123" t="s">
        <v>1272</v>
      </c>
      <c r="AF8" s="123" t="s">
        <v>1273</v>
      </c>
      <c r="AG8" s="123" t="s">
        <v>1274</v>
      </c>
      <c r="AH8" s="123" t="s">
        <v>1275</v>
      </c>
      <c r="AI8" s="320" t="s">
        <v>1276</v>
      </c>
      <c r="AJ8" s="321" t="s">
        <v>1277</v>
      </c>
      <c r="AK8" s="320" t="s">
        <v>1278</v>
      </c>
      <c r="AL8" s="123" t="s">
        <v>1279</v>
      </c>
      <c r="AM8" s="123" t="s">
        <v>1280</v>
      </c>
      <c r="AN8" s="123" t="s">
        <v>1281</v>
      </c>
      <c r="AO8" s="322" t="s">
        <v>1282</v>
      </c>
      <c r="AP8" s="320" t="s">
        <v>1283</v>
      </c>
      <c r="AQ8" s="321" t="s">
        <v>1284</v>
      </c>
      <c r="AR8" s="321" t="s">
        <v>1264</v>
      </c>
      <c r="AS8" s="321" t="s">
        <v>1285</v>
      </c>
      <c r="AT8" s="321" t="s">
        <v>1286</v>
      </c>
      <c r="AU8" s="323" t="s">
        <v>1287</v>
      </c>
      <c r="AV8" s="323" t="s">
        <v>1288</v>
      </c>
      <c r="AW8" s="323" t="s">
        <v>1289</v>
      </c>
      <c r="AX8" s="323" t="s">
        <v>1290</v>
      </c>
      <c r="AY8" s="323" t="s">
        <v>1291</v>
      </c>
      <c r="AZ8" s="323" t="s">
        <v>1292</v>
      </c>
      <c r="BA8" s="323" t="s">
        <v>1293</v>
      </c>
      <c r="BB8" s="323" t="s">
        <v>800</v>
      </c>
      <c r="BC8" s="324" t="s">
        <v>812</v>
      </c>
      <c r="BD8" s="318" t="s">
        <v>813</v>
      </c>
      <c r="BE8" s="318" t="s">
        <v>1294</v>
      </c>
      <c r="BF8" s="324" t="s">
        <v>812</v>
      </c>
      <c r="BG8" s="318" t="s">
        <v>813</v>
      </c>
      <c r="BH8" s="324" t="s">
        <v>812</v>
      </c>
      <c r="BI8" s="318" t="s">
        <v>813</v>
      </c>
      <c r="BJ8" s="318" t="s">
        <v>1294</v>
      </c>
      <c r="BK8" s="324" t="s">
        <v>812</v>
      </c>
      <c r="BL8" s="318" t="s">
        <v>813</v>
      </c>
      <c r="BM8" s="324" t="s">
        <v>812</v>
      </c>
      <c r="BN8" s="318" t="s">
        <v>813</v>
      </c>
      <c r="BO8" s="318" t="s">
        <v>1294</v>
      </c>
      <c r="BP8" s="324" t="s">
        <v>812</v>
      </c>
      <c r="BQ8" s="318" t="s">
        <v>813</v>
      </c>
    </row>
    <row r="9" spans="1:69" ht="15" customHeight="1">
      <c r="A9" s="308"/>
      <c r="B9" s="325"/>
      <c r="C9" s="325"/>
      <c r="D9" s="325"/>
      <c r="E9" s="325"/>
      <c r="F9" s="325"/>
      <c r="G9" s="325"/>
      <c r="H9" s="325"/>
      <c r="I9" s="325"/>
      <c r="J9" s="325"/>
      <c r="K9" s="325"/>
      <c r="L9" s="325"/>
      <c r="M9" s="325"/>
      <c r="N9" s="828"/>
      <c r="O9" s="326"/>
      <c r="P9" s="326"/>
      <c r="Q9" s="326"/>
      <c r="R9" s="326"/>
      <c r="S9" s="326"/>
      <c r="T9" s="326"/>
      <c r="U9" s="326"/>
      <c r="V9" s="326"/>
      <c r="W9" s="326"/>
      <c r="X9" s="326"/>
      <c r="Y9" s="326"/>
      <c r="Z9" s="326"/>
      <c r="AA9" s="325"/>
      <c r="AB9" s="327"/>
      <c r="AC9" s="326"/>
      <c r="AD9" s="326"/>
      <c r="AE9" s="326"/>
      <c r="AF9" s="326"/>
      <c r="AG9" s="326"/>
      <c r="AH9" s="326"/>
      <c r="AI9" s="326"/>
      <c r="AJ9" s="328"/>
      <c r="AK9" s="326"/>
      <c r="AL9" s="326"/>
      <c r="AM9" s="326"/>
      <c r="AN9" s="326"/>
      <c r="AO9" s="329"/>
      <c r="AP9" s="325"/>
      <c r="AQ9" s="328"/>
      <c r="AR9" s="328"/>
      <c r="AS9" s="328"/>
      <c r="AT9" s="328"/>
      <c r="AU9" s="325"/>
      <c r="AV9" s="834"/>
      <c r="AW9" s="325"/>
      <c r="AX9" s="574"/>
      <c r="AY9" s="325"/>
      <c r="AZ9" s="325"/>
      <c r="BA9" s="325"/>
      <c r="BB9" s="325"/>
      <c r="BC9" s="559"/>
      <c r="BD9" s="559"/>
      <c r="BE9" s="559"/>
      <c r="BF9" s="326"/>
      <c r="BG9" s="326"/>
      <c r="BH9" s="326"/>
      <c r="BI9" s="326"/>
      <c r="BJ9" s="326"/>
      <c r="BK9" s="326"/>
      <c r="BL9" s="326"/>
      <c r="BM9" s="326"/>
      <c r="BN9" s="326"/>
      <c r="BO9" s="326"/>
      <c r="BP9" s="326"/>
      <c r="BQ9" s="326"/>
    </row>
    <row r="10" spans="1:69" ht="50.1" customHeight="1">
      <c r="A10" s="308"/>
      <c r="B10" s="57">
        <v>200</v>
      </c>
      <c r="C10" s="113" t="s">
        <v>5</v>
      </c>
      <c r="D10" s="25" t="s">
        <v>1295</v>
      </c>
      <c r="E10" s="238" t="s">
        <v>1296</v>
      </c>
      <c r="F10" s="242" t="s">
        <v>1297</v>
      </c>
      <c r="G10" s="330" t="s">
        <v>1298</v>
      </c>
      <c r="H10" s="137" t="s">
        <v>1299</v>
      </c>
      <c r="I10" s="330" t="s">
        <v>1300</v>
      </c>
      <c r="J10" s="242" t="s">
        <v>1301</v>
      </c>
      <c r="K10" s="331">
        <v>4</v>
      </c>
      <c r="L10" s="331">
        <v>5</v>
      </c>
      <c r="M10" s="112" t="s">
        <v>1302</v>
      </c>
      <c r="N10" s="807" t="s">
        <v>1303</v>
      </c>
      <c r="O10" s="630" t="s">
        <v>2789</v>
      </c>
      <c r="P10" s="644" t="s">
        <v>2790</v>
      </c>
      <c r="Q10" s="332">
        <v>44685</v>
      </c>
      <c r="R10" s="861" t="s">
        <v>3167</v>
      </c>
      <c r="S10" s="332"/>
      <c r="T10" s="239"/>
      <c r="U10" s="332"/>
      <c r="V10" s="239"/>
      <c r="W10" s="332"/>
      <c r="X10" s="239"/>
      <c r="Y10" s="332"/>
      <c r="Z10" s="239"/>
      <c r="AA10" s="239" t="s">
        <v>837</v>
      </c>
      <c r="AB10" s="242">
        <v>15</v>
      </c>
      <c r="AC10" s="242">
        <v>15</v>
      </c>
      <c r="AD10" s="242">
        <v>15</v>
      </c>
      <c r="AE10" s="242">
        <v>15</v>
      </c>
      <c r="AF10" s="242">
        <v>15</v>
      </c>
      <c r="AG10" s="242">
        <v>15</v>
      </c>
      <c r="AH10" s="242">
        <v>10</v>
      </c>
      <c r="AI10" s="242">
        <f t="shared" ref="AI10:AI29" si="0">SUM(AB10:AH10)</f>
        <v>100</v>
      </c>
      <c r="AJ10" s="242" t="s">
        <v>1304</v>
      </c>
      <c r="AK10" s="333" t="s">
        <v>1305</v>
      </c>
      <c r="AL10" s="333" t="s">
        <v>1305</v>
      </c>
      <c r="AM10" s="333">
        <v>50</v>
      </c>
      <c r="AN10" s="333">
        <f t="shared" ref="AN10:AN29" si="1">AVERAGE(AI10,AM10)</f>
        <v>75</v>
      </c>
      <c r="AO10" s="56">
        <f>AVERAGE(AN10)</f>
        <v>75</v>
      </c>
      <c r="AP10" s="242" t="s">
        <v>1305</v>
      </c>
      <c r="AQ10" s="242" t="s">
        <v>1306</v>
      </c>
      <c r="AR10" s="334">
        <v>3</v>
      </c>
      <c r="AS10" s="334">
        <v>5</v>
      </c>
      <c r="AT10" s="112" t="s">
        <v>1302</v>
      </c>
      <c r="AU10" s="239" t="s">
        <v>1307</v>
      </c>
      <c r="AV10" s="810" t="s">
        <v>1308</v>
      </c>
      <c r="AW10" s="231">
        <v>1</v>
      </c>
      <c r="AX10" s="191" t="s">
        <v>1309</v>
      </c>
      <c r="AY10" s="233" t="s">
        <v>835</v>
      </c>
      <c r="AZ10" s="230">
        <v>44562</v>
      </c>
      <c r="BA10" s="230">
        <v>44895</v>
      </c>
      <c r="BB10" s="233">
        <v>3</v>
      </c>
      <c r="BC10" s="568" t="s">
        <v>2862</v>
      </c>
      <c r="BD10" s="570" t="s">
        <v>2863</v>
      </c>
      <c r="BE10" s="569" t="s">
        <v>2864</v>
      </c>
      <c r="BF10" s="340">
        <v>44685</v>
      </c>
      <c r="BG10" s="861" t="s">
        <v>3167</v>
      </c>
      <c r="BH10" s="338"/>
      <c r="BI10" s="339"/>
      <c r="BJ10" s="336"/>
      <c r="BK10" s="338"/>
      <c r="BL10" s="339"/>
      <c r="BM10" s="338"/>
      <c r="BN10" s="339"/>
      <c r="BO10" s="336"/>
      <c r="BP10" s="338"/>
      <c r="BQ10" s="339"/>
    </row>
    <row r="11" spans="1:69" ht="50.1" customHeight="1">
      <c r="A11" s="308"/>
      <c r="B11" s="57">
        <v>201</v>
      </c>
      <c r="C11" s="113" t="s">
        <v>63</v>
      </c>
      <c r="D11" s="25" t="s">
        <v>1310</v>
      </c>
      <c r="E11" s="238" t="s">
        <v>1311</v>
      </c>
      <c r="F11" s="376" t="s">
        <v>1312</v>
      </c>
      <c r="G11" s="238" t="s">
        <v>1313</v>
      </c>
      <c r="H11" s="238" t="s">
        <v>1314</v>
      </c>
      <c r="I11" s="238" t="s">
        <v>1315</v>
      </c>
      <c r="J11" s="242" t="s">
        <v>1316</v>
      </c>
      <c r="K11" s="331">
        <v>3</v>
      </c>
      <c r="L11" s="331">
        <v>4</v>
      </c>
      <c r="M11" s="112" t="s">
        <v>1302</v>
      </c>
      <c r="N11" s="808" t="s">
        <v>1317</v>
      </c>
      <c r="O11" s="630" t="s">
        <v>2791</v>
      </c>
      <c r="P11" s="644" t="s">
        <v>2792</v>
      </c>
      <c r="Q11" s="340">
        <v>44685</v>
      </c>
      <c r="R11" s="861" t="s">
        <v>3167</v>
      </c>
      <c r="S11" s="332"/>
      <c r="T11" s="239"/>
      <c r="U11" s="332"/>
      <c r="V11" s="239"/>
      <c r="W11" s="332"/>
      <c r="X11" s="239"/>
      <c r="Y11" s="332"/>
      <c r="Z11" s="239"/>
      <c r="AA11" s="239" t="s">
        <v>837</v>
      </c>
      <c r="AB11" s="242">
        <v>15</v>
      </c>
      <c r="AC11" s="242">
        <v>15</v>
      </c>
      <c r="AD11" s="242">
        <v>15</v>
      </c>
      <c r="AE11" s="242">
        <v>15</v>
      </c>
      <c r="AF11" s="242">
        <v>15</v>
      </c>
      <c r="AG11" s="242">
        <v>15</v>
      </c>
      <c r="AH11" s="242">
        <v>10</v>
      </c>
      <c r="AI11" s="242">
        <f t="shared" si="0"/>
        <v>100</v>
      </c>
      <c r="AJ11" s="242" t="s">
        <v>1304</v>
      </c>
      <c r="AK11" s="333" t="s">
        <v>1304</v>
      </c>
      <c r="AL11" s="333" t="s">
        <v>1304</v>
      </c>
      <c r="AM11" s="333">
        <v>100</v>
      </c>
      <c r="AN11" s="333">
        <f t="shared" si="1"/>
        <v>100</v>
      </c>
      <c r="AO11" s="56">
        <f>AVERAGE(AN11:AN12)</f>
        <v>100</v>
      </c>
      <c r="AP11" s="242" t="s">
        <v>1304</v>
      </c>
      <c r="AQ11" s="242" t="s">
        <v>1306</v>
      </c>
      <c r="AR11" s="334">
        <v>1</v>
      </c>
      <c r="AS11" s="334">
        <v>4</v>
      </c>
      <c r="AT11" s="112" t="s">
        <v>1318</v>
      </c>
      <c r="AU11" s="239" t="s">
        <v>1307</v>
      </c>
      <c r="AV11" s="810" t="s">
        <v>1319</v>
      </c>
      <c r="AW11" s="231">
        <v>0.5</v>
      </c>
      <c r="AX11" s="191" t="s">
        <v>1320</v>
      </c>
      <c r="AY11" s="191" t="s">
        <v>1321</v>
      </c>
      <c r="AZ11" s="340">
        <v>44562</v>
      </c>
      <c r="BA11" s="340">
        <v>44895</v>
      </c>
      <c r="BB11" s="57">
        <v>3</v>
      </c>
      <c r="BC11" s="568" t="s">
        <v>2865</v>
      </c>
      <c r="BD11" s="632" t="s">
        <v>2866</v>
      </c>
      <c r="BE11" s="569" t="s">
        <v>2867</v>
      </c>
      <c r="BF11" s="340">
        <v>44685</v>
      </c>
      <c r="BG11" s="861" t="s">
        <v>3167</v>
      </c>
      <c r="BH11" s="338"/>
      <c r="BI11" s="339"/>
      <c r="BJ11" s="336"/>
      <c r="BK11" s="338"/>
      <c r="BL11" s="339"/>
      <c r="BM11" s="338"/>
      <c r="BN11" s="339"/>
      <c r="BO11" s="336"/>
      <c r="BP11" s="338"/>
      <c r="BQ11" s="339"/>
    </row>
    <row r="12" spans="1:69" ht="50.1" customHeight="1">
      <c r="A12" s="308"/>
      <c r="B12" s="57">
        <v>201</v>
      </c>
      <c r="C12" s="113" t="s">
        <v>63</v>
      </c>
      <c r="D12" s="25" t="s">
        <v>1310</v>
      </c>
      <c r="E12" s="238" t="s">
        <v>1322</v>
      </c>
      <c r="F12" s="242" t="s">
        <v>1312</v>
      </c>
      <c r="G12" s="238" t="s">
        <v>1313</v>
      </c>
      <c r="H12" s="238" t="s">
        <v>1323</v>
      </c>
      <c r="I12" s="238" t="s">
        <v>1315</v>
      </c>
      <c r="J12" s="242" t="s">
        <v>1316</v>
      </c>
      <c r="K12" s="331"/>
      <c r="L12" s="331"/>
      <c r="M12" s="112"/>
      <c r="N12" s="808" t="s">
        <v>1324</v>
      </c>
      <c r="O12" s="636" t="s">
        <v>2793</v>
      </c>
      <c r="P12" s="645" t="s">
        <v>2794</v>
      </c>
      <c r="Q12" s="340">
        <v>44685</v>
      </c>
      <c r="R12" s="861" t="s">
        <v>3167</v>
      </c>
      <c r="S12" s="332"/>
      <c r="T12" s="239"/>
      <c r="U12" s="332"/>
      <c r="V12" s="239"/>
      <c r="W12" s="332"/>
      <c r="X12" s="239"/>
      <c r="Y12" s="332"/>
      <c r="Z12" s="239"/>
      <c r="AA12" s="239" t="s">
        <v>837</v>
      </c>
      <c r="AB12" s="242">
        <v>15</v>
      </c>
      <c r="AC12" s="242">
        <v>15</v>
      </c>
      <c r="AD12" s="242">
        <v>15</v>
      </c>
      <c r="AE12" s="242">
        <v>15</v>
      </c>
      <c r="AF12" s="242">
        <v>15</v>
      </c>
      <c r="AG12" s="242">
        <v>15</v>
      </c>
      <c r="AH12" s="242">
        <v>10</v>
      </c>
      <c r="AI12" s="242">
        <f t="shared" si="0"/>
        <v>100</v>
      </c>
      <c r="AJ12" s="242" t="s">
        <v>1304</v>
      </c>
      <c r="AK12" s="333" t="s">
        <v>1304</v>
      </c>
      <c r="AL12" s="333" t="s">
        <v>1304</v>
      </c>
      <c r="AM12" s="333">
        <v>100</v>
      </c>
      <c r="AN12" s="333">
        <f t="shared" si="1"/>
        <v>100</v>
      </c>
      <c r="AO12" s="56"/>
      <c r="AP12" s="242"/>
      <c r="AQ12" s="242"/>
      <c r="AR12" s="334"/>
      <c r="AS12" s="334"/>
      <c r="AT12" s="112"/>
      <c r="AU12" s="239" t="s">
        <v>1307</v>
      </c>
      <c r="AV12" s="810" t="s">
        <v>1325</v>
      </c>
      <c r="AW12" s="231">
        <v>0.5</v>
      </c>
      <c r="AX12" s="191" t="s">
        <v>1320</v>
      </c>
      <c r="AY12" s="191" t="s">
        <v>850</v>
      </c>
      <c r="AZ12" s="340">
        <v>44562</v>
      </c>
      <c r="BA12" s="340">
        <v>44895</v>
      </c>
      <c r="BB12" s="57">
        <v>2</v>
      </c>
      <c r="BC12" s="643" t="s">
        <v>2865</v>
      </c>
      <c r="BD12" s="652" t="s">
        <v>2868</v>
      </c>
      <c r="BE12" s="638" t="s">
        <v>2867</v>
      </c>
      <c r="BF12" s="340">
        <v>44685</v>
      </c>
      <c r="BG12" s="861" t="s">
        <v>3167</v>
      </c>
      <c r="BH12" s="338"/>
      <c r="BI12" s="339"/>
      <c r="BJ12" s="336"/>
      <c r="BK12" s="338"/>
      <c r="BL12" s="339"/>
      <c r="BM12" s="338"/>
      <c r="BN12" s="339"/>
      <c r="BO12" s="336"/>
      <c r="BP12" s="338"/>
      <c r="BQ12" s="339"/>
    </row>
    <row r="13" spans="1:69" ht="50.1" customHeight="1">
      <c r="A13" s="308"/>
      <c r="B13" s="57">
        <v>201</v>
      </c>
      <c r="C13" s="113" t="s">
        <v>63</v>
      </c>
      <c r="D13" s="25" t="s">
        <v>1310</v>
      </c>
      <c r="E13" s="238" t="s">
        <v>1322</v>
      </c>
      <c r="F13" s="242" t="s">
        <v>1312</v>
      </c>
      <c r="G13" s="238" t="s">
        <v>1313</v>
      </c>
      <c r="H13" s="238" t="s">
        <v>1326</v>
      </c>
      <c r="I13" s="238" t="s">
        <v>1315</v>
      </c>
      <c r="J13" s="242" t="s">
        <v>1316</v>
      </c>
      <c r="K13" s="331"/>
      <c r="L13" s="331"/>
      <c r="M13" s="112"/>
      <c r="N13" s="829" t="s">
        <v>8</v>
      </c>
      <c r="O13" s="630"/>
      <c r="P13" s="644"/>
      <c r="Q13" s="332"/>
      <c r="R13" s="375"/>
      <c r="S13" s="332"/>
      <c r="T13" s="239"/>
      <c r="U13" s="332"/>
      <c r="V13" s="239"/>
      <c r="W13" s="332"/>
      <c r="X13" s="239"/>
      <c r="Y13" s="332"/>
      <c r="Z13" s="239"/>
      <c r="AA13" s="239"/>
      <c r="AB13" s="242"/>
      <c r="AC13" s="242"/>
      <c r="AD13" s="242"/>
      <c r="AE13" s="242"/>
      <c r="AF13" s="242"/>
      <c r="AG13" s="242"/>
      <c r="AH13" s="242"/>
      <c r="AI13" s="242">
        <f t="shared" si="0"/>
        <v>0</v>
      </c>
      <c r="AJ13" s="242"/>
      <c r="AK13" s="333"/>
      <c r="AL13" s="333"/>
      <c r="AM13" s="333"/>
      <c r="AN13" s="333">
        <f t="shared" si="1"/>
        <v>0</v>
      </c>
      <c r="AO13" s="56"/>
      <c r="AP13" s="242"/>
      <c r="AQ13" s="242"/>
      <c r="AR13" s="334"/>
      <c r="AS13" s="334"/>
      <c r="AT13" s="112"/>
      <c r="AU13" s="239"/>
      <c r="AV13" s="143"/>
      <c r="AW13" s="231"/>
      <c r="AX13" s="191"/>
      <c r="AY13" s="233"/>
      <c r="AZ13" s="230"/>
      <c r="BA13" s="230"/>
      <c r="BB13" s="233"/>
      <c r="BC13" s="568"/>
      <c r="BD13" s="632"/>
      <c r="BE13" s="569"/>
      <c r="BF13" s="335"/>
      <c r="BG13" s="337"/>
      <c r="BH13" s="338"/>
      <c r="BI13" s="339"/>
      <c r="BJ13" s="336"/>
      <c r="BK13" s="338"/>
      <c r="BL13" s="339"/>
      <c r="BM13" s="338"/>
      <c r="BN13" s="339"/>
      <c r="BO13" s="336"/>
      <c r="BP13" s="338"/>
      <c r="BQ13" s="339"/>
    </row>
    <row r="14" spans="1:69" ht="50.1" customHeight="1">
      <c r="A14" s="308"/>
      <c r="B14" s="57">
        <v>202</v>
      </c>
      <c r="C14" s="113" t="s">
        <v>63</v>
      </c>
      <c r="D14" s="25" t="s">
        <v>1310</v>
      </c>
      <c r="E14" s="238" t="s">
        <v>1327</v>
      </c>
      <c r="F14" s="376" t="s">
        <v>1328</v>
      </c>
      <c r="G14" s="238" t="s">
        <v>1329</v>
      </c>
      <c r="H14" s="238" t="s">
        <v>1299</v>
      </c>
      <c r="I14" s="238" t="s">
        <v>1330</v>
      </c>
      <c r="J14" s="242" t="s">
        <v>1301</v>
      </c>
      <c r="K14" s="331">
        <v>4</v>
      </c>
      <c r="L14" s="331">
        <v>5</v>
      </c>
      <c r="M14" s="112" t="s">
        <v>1302</v>
      </c>
      <c r="N14" s="808" t="s">
        <v>1331</v>
      </c>
      <c r="O14" s="630" t="s">
        <v>2795</v>
      </c>
      <c r="P14" s="645" t="s">
        <v>2796</v>
      </c>
      <c r="Q14" s="340">
        <v>44685</v>
      </c>
      <c r="R14" s="861" t="s">
        <v>3167</v>
      </c>
      <c r="S14" s="332"/>
      <c r="T14" s="239"/>
      <c r="U14" s="332"/>
      <c r="V14" s="239"/>
      <c r="W14" s="332"/>
      <c r="X14" s="239"/>
      <c r="Y14" s="332"/>
      <c r="Z14" s="239"/>
      <c r="AA14" s="239" t="s">
        <v>837</v>
      </c>
      <c r="AB14" s="242">
        <v>15</v>
      </c>
      <c r="AC14" s="242">
        <v>15</v>
      </c>
      <c r="AD14" s="242">
        <v>15</v>
      </c>
      <c r="AE14" s="242">
        <v>15</v>
      </c>
      <c r="AF14" s="242">
        <v>15</v>
      </c>
      <c r="AG14" s="242">
        <v>15</v>
      </c>
      <c r="AH14" s="242">
        <v>10</v>
      </c>
      <c r="AI14" s="242">
        <f t="shared" si="0"/>
        <v>100</v>
      </c>
      <c r="AJ14" s="242" t="s">
        <v>1304</v>
      </c>
      <c r="AK14" s="333" t="s">
        <v>1305</v>
      </c>
      <c r="AL14" s="333" t="s">
        <v>1305</v>
      </c>
      <c r="AM14" s="333">
        <v>50</v>
      </c>
      <c r="AN14" s="333">
        <f t="shared" si="1"/>
        <v>75</v>
      </c>
      <c r="AO14" s="56">
        <f>AVERAGE(AN14)</f>
        <v>75</v>
      </c>
      <c r="AP14" s="242" t="s">
        <v>1305</v>
      </c>
      <c r="AQ14" s="242" t="s">
        <v>1306</v>
      </c>
      <c r="AR14" s="334">
        <v>3</v>
      </c>
      <c r="AS14" s="334">
        <v>5</v>
      </c>
      <c r="AT14" s="112" t="s">
        <v>1302</v>
      </c>
      <c r="AU14" s="239" t="s">
        <v>1307</v>
      </c>
      <c r="AV14" s="810" t="s">
        <v>1332</v>
      </c>
      <c r="AW14" s="231">
        <v>1</v>
      </c>
      <c r="AX14" s="191" t="s">
        <v>1309</v>
      </c>
      <c r="AY14" s="233" t="s">
        <v>850</v>
      </c>
      <c r="AZ14" s="230">
        <v>44562</v>
      </c>
      <c r="BA14" s="230">
        <v>44895</v>
      </c>
      <c r="BB14" s="233">
        <v>2</v>
      </c>
      <c r="BC14" s="568" t="s">
        <v>2869</v>
      </c>
      <c r="BD14" s="652" t="s">
        <v>2870</v>
      </c>
      <c r="BE14" s="569" t="s">
        <v>2871</v>
      </c>
      <c r="BF14" s="340">
        <v>44685</v>
      </c>
      <c r="BG14" s="861" t="s">
        <v>3167</v>
      </c>
      <c r="BH14" s="338"/>
      <c r="BI14" s="339"/>
      <c r="BJ14" s="336"/>
      <c r="BK14" s="338"/>
      <c r="BL14" s="339"/>
      <c r="BM14" s="338"/>
      <c r="BN14" s="339"/>
      <c r="BO14" s="336"/>
      <c r="BP14" s="338"/>
      <c r="BQ14" s="339"/>
    </row>
    <row r="15" spans="1:69" ht="50.1" customHeight="1">
      <c r="A15" s="308"/>
      <c r="B15" s="57">
        <v>203</v>
      </c>
      <c r="C15" s="113" t="s">
        <v>92</v>
      </c>
      <c r="D15" s="238" t="s">
        <v>1333</v>
      </c>
      <c r="E15" s="238" t="s">
        <v>1334</v>
      </c>
      <c r="F15" s="242" t="s">
        <v>1328</v>
      </c>
      <c r="G15" s="238" t="s">
        <v>1335</v>
      </c>
      <c r="H15" s="238" t="s">
        <v>1336</v>
      </c>
      <c r="I15" s="238" t="s">
        <v>1337</v>
      </c>
      <c r="J15" s="242" t="s">
        <v>1301</v>
      </c>
      <c r="K15" s="331">
        <v>3</v>
      </c>
      <c r="L15" s="331">
        <v>5</v>
      </c>
      <c r="M15" s="112" t="s">
        <v>1302</v>
      </c>
      <c r="N15" s="854" t="s">
        <v>3170</v>
      </c>
      <c r="O15" s="630" t="s">
        <v>2676</v>
      </c>
      <c r="P15" s="664" t="s">
        <v>2797</v>
      </c>
      <c r="Q15" s="332">
        <v>44684</v>
      </c>
      <c r="R15" s="852" t="s">
        <v>3168</v>
      </c>
      <c r="S15" s="332"/>
      <c r="T15" s="239"/>
      <c r="U15" s="332"/>
      <c r="V15" s="239"/>
      <c r="W15" s="332"/>
      <c r="X15" s="239"/>
      <c r="Y15" s="332"/>
      <c r="Z15" s="239"/>
      <c r="AA15" s="239" t="s">
        <v>837</v>
      </c>
      <c r="AB15" s="242">
        <v>15</v>
      </c>
      <c r="AC15" s="242">
        <v>15</v>
      </c>
      <c r="AD15" s="242">
        <v>15</v>
      </c>
      <c r="AE15" s="242">
        <v>15</v>
      </c>
      <c r="AF15" s="242">
        <v>15</v>
      </c>
      <c r="AG15" s="242">
        <v>15</v>
      </c>
      <c r="AH15" s="242">
        <v>10</v>
      </c>
      <c r="AI15" s="242">
        <f t="shared" si="0"/>
        <v>100</v>
      </c>
      <c r="AJ15" s="242" t="s">
        <v>1304</v>
      </c>
      <c r="AK15" s="333" t="s">
        <v>1304</v>
      </c>
      <c r="AL15" s="333" t="s">
        <v>1304</v>
      </c>
      <c r="AM15" s="333">
        <v>100</v>
      </c>
      <c r="AN15" s="333">
        <f t="shared" si="1"/>
        <v>100</v>
      </c>
      <c r="AO15" s="56">
        <f>AVERAGE(AN15)</f>
        <v>100</v>
      </c>
      <c r="AP15" s="242" t="s">
        <v>1304</v>
      </c>
      <c r="AQ15" s="242" t="s">
        <v>1306</v>
      </c>
      <c r="AR15" s="334">
        <v>1</v>
      </c>
      <c r="AS15" s="331">
        <v>5</v>
      </c>
      <c r="AT15" s="112" t="s">
        <v>1302</v>
      </c>
      <c r="AU15" s="239" t="s">
        <v>1307</v>
      </c>
      <c r="AV15" s="769" t="s">
        <v>1338</v>
      </c>
      <c r="AW15" s="237">
        <v>1</v>
      </c>
      <c r="AX15" s="375" t="s">
        <v>1339</v>
      </c>
      <c r="AY15" s="375" t="s">
        <v>1340</v>
      </c>
      <c r="AZ15" s="213">
        <v>44562</v>
      </c>
      <c r="BA15" s="213">
        <v>44895</v>
      </c>
      <c r="BB15" s="336">
        <v>1</v>
      </c>
      <c r="BC15" s="630" t="s">
        <v>2676</v>
      </c>
      <c r="BD15" s="640" t="s">
        <v>2872</v>
      </c>
      <c r="BE15" s="569" t="s">
        <v>2873</v>
      </c>
      <c r="BF15" s="335">
        <v>44684</v>
      </c>
      <c r="BG15" s="852" t="s">
        <v>3168</v>
      </c>
      <c r="BH15" s="338"/>
      <c r="BI15" s="339"/>
      <c r="BJ15" s="336"/>
      <c r="BK15" s="338"/>
      <c r="BL15" s="339"/>
      <c r="BM15" s="338"/>
      <c r="BN15" s="339"/>
      <c r="BO15" s="336"/>
      <c r="BP15" s="338"/>
      <c r="BQ15" s="339"/>
    </row>
    <row r="16" spans="1:69" ht="50.1" customHeight="1">
      <c r="A16" s="308"/>
      <c r="B16" s="57">
        <v>204</v>
      </c>
      <c r="C16" s="113" t="s">
        <v>92</v>
      </c>
      <c r="D16" s="25" t="s">
        <v>1333</v>
      </c>
      <c r="E16" s="238" t="s">
        <v>1341</v>
      </c>
      <c r="F16" s="57" t="s">
        <v>1328</v>
      </c>
      <c r="G16" s="238" t="s">
        <v>1342</v>
      </c>
      <c r="H16" s="238" t="s">
        <v>1299</v>
      </c>
      <c r="I16" s="238" t="s">
        <v>1300</v>
      </c>
      <c r="J16" s="242" t="s">
        <v>1301</v>
      </c>
      <c r="K16" s="331">
        <v>4</v>
      </c>
      <c r="L16" s="331">
        <v>5</v>
      </c>
      <c r="M16" s="112" t="s">
        <v>1302</v>
      </c>
      <c r="N16" s="746" t="s">
        <v>1343</v>
      </c>
      <c r="O16" s="630" t="s">
        <v>2798</v>
      </c>
      <c r="P16" s="664" t="s">
        <v>2799</v>
      </c>
      <c r="Q16" s="340">
        <v>44684</v>
      </c>
      <c r="R16" s="851" t="s">
        <v>3167</v>
      </c>
      <c r="S16" s="332"/>
      <c r="T16" s="239"/>
      <c r="U16" s="332"/>
      <c r="V16" s="239"/>
      <c r="W16" s="332"/>
      <c r="X16" s="239"/>
      <c r="Y16" s="332"/>
      <c r="Z16" s="239"/>
      <c r="AA16" s="239" t="s">
        <v>837</v>
      </c>
      <c r="AB16" s="242">
        <v>15</v>
      </c>
      <c r="AC16" s="242">
        <v>15</v>
      </c>
      <c r="AD16" s="242">
        <v>15</v>
      </c>
      <c r="AE16" s="242">
        <v>15</v>
      </c>
      <c r="AF16" s="242">
        <v>15</v>
      </c>
      <c r="AG16" s="242">
        <v>15</v>
      </c>
      <c r="AH16" s="242">
        <v>10</v>
      </c>
      <c r="AI16" s="242">
        <f t="shared" si="0"/>
        <v>100</v>
      </c>
      <c r="AJ16" s="242" t="s">
        <v>1304</v>
      </c>
      <c r="AK16" s="333" t="s">
        <v>1305</v>
      </c>
      <c r="AL16" s="333" t="s">
        <v>1305</v>
      </c>
      <c r="AM16" s="333">
        <v>50</v>
      </c>
      <c r="AN16" s="333">
        <f t="shared" si="1"/>
        <v>75</v>
      </c>
      <c r="AO16" s="56">
        <f>AVERAGE(AN16)</f>
        <v>75</v>
      </c>
      <c r="AP16" s="242" t="s">
        <v>1305</v>
      </c>
      <c r="AQ16" s="242" t="s">
        <v>1306</v>
      </c>
      <c r="AR16" s="334">
        <v>3</v>
      </c>
      <c r="AS16" s="334">
        <v>5</v>
      </c>
      <c r="AT16" s="112" t="s">
        <v>1302</v>
      </c>
      <c r="AU16" s="239" t="s">
        <v>1307</v>
      </c>
      <c r="AV16" s="769" t="s">
        <v>1344</v>
      </c>
      <c r="AW16" s="237">
        <v>1</v>
      </c>
      <c r="AX16" s="375" t="s">
        <v>1345</v>
      </c>
      <c r="AY16" s="375" t="s">
        <v>1346</v>
      </c>
      <c r="AZ16" s="213">
        <v>44562</v>
      </c>
      <c r="BA16" s="213">
        <v>44895</v>
      </c>
      <c r="BB16" s="341">
        <v>2</v>
      </c>
      <c r="BC16" s="568" t="s">
        <v>2798</v>
      </c>
      <c r="BD16" s="640" t="s">
        <v>2874</v>
      </c>
      <c r="BE16" s="569" t="s">
        <v>2875</v>
      </c>
      <c r="BF16" s="335">
        <v>44683</v>
      </c>
      <c r="BG16" s="853" t="s">
        <v>3169</v>
      </c>
      <c r="BH16" s="338"/>
      <c r="BI16" s="339"/>
      <c r="BJ16" s="336"/>
      <c r="BK16" s="338"/>
      <c r="BL16" s="339"/>
      <c r="BM16" s="338"/>
      <c r="BN16" s="339"/>
      <c r="BO16" s="336"/>
      <c r="BP16" s="338"/>
      <c r="BQ16" s="339"/>
    </row>
    <row r="17" spans="1:69" ht="50.1" customHeight="1">
      <c r="A17" s="308"/>
      <c r="B17" s="57">
        <v>205</v>
      </c>
      <c r="C17" s="113" t="s">
        <v>125</v>
      </c>
      <c r="D17" s="25" t="s">
        <v>1347</v>
      </c>
      <c r="E17" s="151" t="s">
        <v>1348</v>
      </c>
      <c r="F17" s="242" t="s">
        <v>1328</v>
      </c>
      <c r="G17" s="25" t="s">
        <v>1349</v>
      </c>
      <c r="H17" s="25" t="s">
        <v>1350</v>
      </c>
      <c r="I17" s="25" t="s">
        <v>1351</v>
      </c>
      <c r="J17" s="242" t="s">
        <v>1301</v>
      </c>
      <c r="K17" s="331">
        <v>4</v>
      </c>
      <c r="L17" s="331">
        <v>4</v>
      </c>
      <c r="M17" s="112" t="s">
        <v>1302</v>
      </c>
      <c r="N17" s="820" t="s">
        <v>1352</v>
      </c>
      <c r="O17" s="630" t="s">
        <v>2800</v>
      </c>
      <c r="P17" s="651" t="s">
        <v>2801</v>
      </c>
      <c r="Q17" s="340">
        <v>44685</v>
      </c>
      <c r="R17" s="861" t="s">
        <v>3167</v>
      </c>
      <c r="S17" s="332"/>
      <c r="T17" s="239"/>
      <c r="U17" s="332"/>
      <c r="V17" s="239"/>
      <c r="W17" s="332"/>
      <c r="X17" s="239"/>
      <c r="Y17" s="332"/>
      <c r="Z17" s="239"/>
      <c r="AA17" s="239" t="s">
        <v>837</v>
      </c>
      <c r="AB17" s="242">
        <v>15</v>
      </c>
      <c r="AC17" s="242">
        <v>15</v>
      </c>
      <c r="AD17" s="242">
        <v>15</v>
      </c>
      <c r="AE17" s="242">
        <v>15</v>
      </c>
      <c r="AF17" s="242">
        <v>15</v>
      </c>
      <c r="AG17" s="242">
        <v>15</v>
      </c>
      <c r="AH17" s="242">
        <v>10</v>
      </c>
      <c r="AI17" s="242">
        <f t="shared" si="0"/>
        <v>100</v>
      </c>
      <c r="AJ17" s="242" t="s">
        <v>1304</v>
      </c>
      <c r="AK17" s="333" t="s">
        <v>1304</v>
      </c>
      <c r="AL17" s="333" t="s">
        <v>1304</v>
      </c>
      <c r="AM17" s="333">
        <v>100</v>
      </c>
      <c r="AN17" s="333">
        <f t="shared" si="1"/>
        <v>100</v>
      </c>
      <c r="AO17" s="56">
        <f>AVERAGE(AN17:AN19)</f>
        <v>100</v>
      </c>
      <c r="AP17" s="242" t="s">
        <v>1304</v>
      </c>
      <c r="AQ17" s="242" t="s">
        <v>1306</v>
      </c>
      <c r="AR17" s="334">
        <v>2</v>
      </c>
      <c r="AS17" s="334">
        <v>4</v>
      </c>
      <c r="AT17" s="112" t="s">
        <v>1318</v>
      </c>
      <c r="AU17" s="239" t="s">
        <v>1307</v>
      </c>
      <c r="AV17" s="812" t="s">
        <v>1353</v>
      </c>
      <c r="AW17" s="150">
        <v>1</v>
      </c>
      <c r="AX17" s="152" t="s">
        <v>1354</v>
      </c>
      <c r="AY17" s="152" t="s">
        <v>880</v>
      </c>
      <c r="AZ17" s="230">
        <v>44562</v>
      </c>
      <c r="BA17" s="230">
        <v>44895</v>
      </c>
      <c r="BB17" s="150">
        <v>1</v>
      </c>
      <c r="BC17" s="568" t="s">
        <v>2800</v>
      </c>
      <c r="BD17" s="664" t="s">
        <v>2876</v>
      </c>
      <c r="BE17" s="569" t="s">
        <v>2877</v>
      </c>
      <c r="BF17" s="340">
        <v>44685</v>
      </c>
      <c r="BG17" s="861" t="s">
        <v>3167</v>
      </c>
      <c r="BH17" s="338"/>
      <c r="BI17" s="339"/>
      <c r="BJ17" s="336"/>
      <c r="BK17" s="338"/>
      <c r="BL17" s="339"/>
      <c r="BM17" s="338"/>
      <c r="BN17" s="339"/>
      <c r="BO17" s="336"/>
      <c r="BP17" s="338"/>
      <c r="BQ17" s="339"/>
    </row>
    <row r="18" spans="1:69" ht="50.1" customHeight="1">
      <c r="A18" s="308"/>
      <c r="B18" s="57">
        <v>205</v>
      </c>
      <c r="C18" s="113" t="s">
        <v>125</v>
      </c>
      <c r="D18" s="17" t="s">
        <v>1347</v>
      </c>
      <c r="E18" s="151" t="s">
        <v>1348</v>
      </c>
      <c r="F18" s="242" t="s">
        <v>1328</v>
      </c>
      <c r="G18" s="25" t="s">
        <v>1355</v>
      </c>
      <c r="H18" s="25" t="s">
        <v>1356</v>
      </c>
      <c r="I18" s="25" t="s">
        <v>1351</v>
      </c>
      <c r="J18" s="242" t="s">
        <v>1301</v>
      </c>
      <c r="K18" s="331"/>
      <c r="L18" s="331"/>
      <c r="M18" s="112"/>
      <c r="N18" s="820" t="s">
        <v>1357</v>
      </c>
      <c r="O18" s="630" t="s">
        <v>2800</v>
      </c>
      <c r="P18" s="651" t="s">
        <v>2802</v>
      </c>
      <c r="Q18" s="340">
        <v>44685</v>
      </c>
      <c r="R18" s="861" t="s">
        <v>3167</v>
      </c>
      <c r="S18" s="332"/>
      <c r="T18" s="239"/>
      <c r="U18" s="332"/>
      <c r="V18" s="239"/>
      <c r="W18" s="332"/>
      <c r="X18" s="239"/>
      <c r="Y18" s="332"/>
      <c r="Z18" s="239"/>
      <c r="AA18" s="239" t="s">
        <v>837</v>
      </c>
      <c r="AB18" s="242">
        <v>15</v>
      </c>
      <c r="AC18" s="242">
        <v>15</v>
      </c>
      <c r="AD18" s="242">
        <v>15</v>
      </c>
      <c r="AE18" s="242">
        <v>15</v>
      </c>
      <c r="AF18" s="242">
        <v>15</v>
      </c>
      <c r="AG18" s="242">
        <v>15</v>
      </c>
      <c r="AH18" s="242">
        <v>10</v>
      </c>
      <c r="AI18" s="242">
        <f t="shared" si="0"/>
        <v>100</v>
      </c>
      <c r="AJ18" s="242" t="s">
        <v>1304</v>
      </c>
      <c r="AK18" s="333" t="s">
        <v>1304</v>
      </c>
      <c r="AL18" s="333" t="s">
        <v>1304</v>
      </c>
      <c r="AM18" s="333">
        <v>100</v>
      </c>
      <c r="AN18" s="333">
        <f t="shared" si="1"/>
        <v>100</v>
      </c>
      <c r="AO18" s="56"/>
      <c r="AP18" s="242"/>
      <c r="AQ18" s="242"/>
      <c r="AR18" s="334"/>
      <c r="AS18" s="334"/>
      <c r="AT18" s="112"/>
      <c r="AU18" s="239"/>
      <c r="AV18" s="544" t="s">
        <v>8</v>
      </c>
      <c r="AW18" s="150" t="s">
        <v>8</v>
      </c>
      <c r="AX18" s="152" t="s">
        <v>8</v>
      </c>
      <c r="AY18" s="152" t="s">
        <v>8</v>
      </c>
      <c r="AZ18" s="213" t="s">
        <v>8</v>
      </c>
      <c r="BA18" s="213" t="s">
        <v>8</v>
      </c>
      <c r="BB18" s="152" t="s">
        <v>8</v>
      </c>
      <c r="BC18" s="585" t="s">
        <v>8</v>
      </c>
      <c r="BD18" s="585" t="s">
        <v>8</v>
      </c>
      <c r="BE18" s="585" t="s">
        <v>8</v>
      </c>
      <c r="BF18" s="335"/>
      <c r="BG18" s="337"/>
      <c r="BH18" s="338"/>
      <c r="BI18" s="339"/>
      <c r="BJ18" s="336"/>
      <c r="BK18" s="338"/>
      <c r="BL18" s="339"/>
      <c r="BM18" s="338"/>
      <c r="BN18" s="339"/>
      <c r="BO18" s="336"/>
      <c r="BP18" s="338"/>
      <c r="BQ18" s="339"/>
    </row>
    <row r="19" spans="1:69" ht="50.1" customHeight="1">
      <c r="A19" s="308"/>
      <c r="B19" s="57">
        <v>205</v>
      </c>
      <c r="C19" s="113" t="s">
        <v>125</v>
      </c>
      <c r="D19" s="17" t="s">
        <v>1347</v>
      </c>
      <c r="E19" s="151" t="s">
        <v>1348</v>
      </c>
      <c r="F19" s="242" t="s">
        <v>1328</v>
      </c>
      <c r="G19" s="25" t="s">
        <v>1355</v>
      </c>
      <c r="H19" s="25" t="s">
        <v>1358</v>
      </c>
      <c r="I19" s="25" t="s">
        <v>1351</v>
      </c>
      <c r="J19" s="242" t="s">
        <v>1301</v>
      </c>
      <c r="K19" s="331"/>
      <c r="L19" s="331"/>
      <c r="M19" s="112"/>
      <c r="N19" s="820" t="s">
        <v>1359</v>
      </c>
      <c r="O19" s="630" t="s">
        <v>2800</v>
      </c>
      <c r="P19" s="651" t="s">
        <v>2803</v>
      </c>
      <c r="Q19" s="340">
        <v>44685</v>
      </c>
      <c r="R19" s="861" t="s">
        <v>3167</v>
      </c>
      <c r="S19" s="332"/>
      <c r="T19" s="239"/>
      <c r="U19" s="332"/>
      <c r="V19" s="239"/>
      <c r="W19" s="332"/>
      <c r="X19" s="239"/>
      <c r="Y19" s="332"/>
      <c r="Z19" s="239"/>
      <c r="AA19" s="239" t="s">
        <v>837</v>
      </c>
      <c r="AB19" s="242">
        <v>15</v>
      </c>
      <c r="AC19" s="242">
        <v>15</v>
      </c>
      <c r="AD19" s="242">
        <v>15</v>
      </c>
      <c r="AE19" s="242">
        <v>15</v>
      </c>
      <c r="AF19" s="242">
        <v>15</v>
      </c>
      <c r="AG19" s="242">
        <v>15</v>
      </c>
      <c r="AH19" s="242">
        <v>10</v>
      </c>
      <c r="AI19" s="242">
        <f t="shared" si="0"/>
        <v>100</v>
      </c>
      <c r="AJ19" s="242" t="s">
        <v>1304</v>
      </c>
      <c r="AK19" s="333" t="s">
        <v>1304</v>
      </c>
      <c r="AL19" s="333" t="s">
        <v>1304</v>
      </c>
      <c r="AM19" s="333">
        <v>100</v>
      </c>
      <c r="AN19" s="333">
        <f t="shared" si="1"/>
        <v>100</v>
      </c>
      <c r="AO19" s="56"/>
      <c r="AP19" s="242"/>
      <c r="AQ19" s="242"/>
      <c r="AR19" s="334"/>
      <c r="AS19" s="334"/>
      <c r="AT19" s="112"/>
      <c r="AU19" s="239"/>
      <c r="AV19" s="544" t="s">
        <v>8</v>
      </c>
      <c r="AW19" s="150" t="s">
        <v>8</v>
      </c>
      <c r="AX19" s="152" t="s">
        <v>8</v>
      </c>
      <c r="AY19" s="152" t="s">
        <v>8</v>
      </c>
      <c r="AZ19" s="213" t="s">
        <v>8</v>
      </c>
      <c r="BA19" s="213" t="s">
        <v>8</v>
      </c>
      <c r="BB19" s="152" t="s">
        <v>8</v>
      </c>
      <c r="BC19" s="585" t="s">
        <v>8</v>
      </c>
      <c r="BD19" s="585" t="s">
        <v>8</v>
      </c>
      <c r="BE19" s="585" t="s">
        <v>8</v>
      </c>
      <c r="BF19" s="335"/>
      <c r="BG19" s="337"/>
      <c r="BH19" s="338"/>
      <c r="BI19" s="339"/>
      <c r="BJ19" s="336"/>
      <c r="BK19" s="338"/>
      <c r="BL19" s="339"/>
      <c r="BM19" s="338"/>
      <c r="BN19" s="339"/>
      <c r="BO19" s="336"/>
      <c r="BP19" s="338"/>
      <c r="BQ19" s="339"/>
    </row>
    <row r="20" spans="1:69" ht="50.1" customHeight="1">
      <c r="A20" s="308"/>
      <c r="B20" s="376">
        <v>206</v>
      </c>
      <c r="C20" s="113" t="s">
        <v>125</v>
      </c>
      <c r="D20" s="17" t="s">
        <v>1347</v>
      </c>
      <c r="E20" s="343" t="s">
        <v>1360</v>
      </c>
      <c r="F20" s="242" t="s">
        <v>1328</v>
      </c>
      <c r="G20" s="25" t="s">
        <v>1361</v>
      </c>
      <c r="H20" s="25" t="s">
        <v>1362</v>
      </c>
      <c r="I20" s="25" t="s">
        <v>1363</v>
      </c>
      <c r="J20" s="242" t="s">
        <v>1301</v>
      </c>
      <c r="K20" s="331">
        <v>1</v>
      </c>
      <c r="L20" s="331">
        <v>4</v>
      </c>
      <c r="M20" s="112" t="s">
        <v>1364</v>
      </c>
      <c r="N20" s="820" t="s">
        <v>1365</v>
      </c>
      <c r="O20" s="630" t="s">
        <v>2800</v>
      </c>
      <c r="P20" s="651" t="s">
        <v>2463</v>
      </c>
      <c r="Q20" s="340">
        <v>44685</v>
      </c>
      <c r="R20" s="861" t="s">
        <v>3167</v>
      </c>
      <c r="S20" s="332"/>
      <c r="T20" s="239"/>
      <c r="U20" s="332"/>
      <c r="V20" s="239"/>
      <c r="W20" s="332"/>
      <c r="X20" s="239"/>
      <c r="Y20" s="332"/>
      <c r="Z20" s="239"/>
      <c r="AA20" s="239" t="s">
        <v>837</v>
      </c>
      <c r="AB20" s="242">
        <v>15</v>
      </c>
      <c r="AC20" s="242">
        <v>15</v>
      </c>
      <c r="AD20" s="242">
        <v>15</v>
      </c>
      <c r="AE20" s="242">
        <v>15</v>
      </c>
      <c r="AF20" s="242">
        <v>15</v>
      </c>
      <c r="AG20" s="242">
        <v>15</v>
      </c>
      <c r="AH20" s="242">
        <v>10</v>
      </c>
      <c r="AI20" s="242">
        <f t="shared" si="0"/>
        <v>100</v>
      </c>
      <c r="AJ20" s="242" t="s">
        <v>1304</v>
      </c>
      <c r="AK20" s="333" t="s">
        <v>1304</v>
      </c>
      <c r="AL20" s="333" t="s">
        <v>1304</v>
      </c>
      <c r="AM20" s="333">
        <v>100</v>
      </c>
      <c r="AN20" s="333">
        <f t="shared" si="1"/>
        <v>100</v>
      </c>
      <c r="AO20" s="56">
        <f>AVERAGE(AN20)</f>
        <v>100</v>
      </c>
      <c r="AP20" s="242" t="s">
        <v>1304</v>
      </c>
      <c r="AQ20" s="242" t="s">
        <v>1306</v>
      </c>
      <c r="AR20" s="334">
        <v>1</v>
      </c>
      <c r="AS20" s="331">
        <v>4</v>
      </c>
      <c r="AT20" s="112" t="s">
        <v>1364</v>
      </c>
      <c r="AU20" s="239" t="s">
        <v>1307</v>
      </c>
      <c r="AV20" s="817" t="s">
        <v>1366</v>
      </c>
      <c r="AW20" s="163">
        <v>1</v>
      </c>
      <c r="AX20" s="152" t="s">
        <v>1367</v>
      </c>
      <c r="AY20" s="165" t="s">
        <v>880</v>
      </c>
      <c r="AZ20" s="230">
        <v>44562</v>
      </c>
      <c r="BA20" s="230">
        <v>44895</v>
      </c>
      <c r="BB20" s="166">
        <v>1</v>
      </c>
      <c r="BC20" s="568" t="s">
        <v>2800</v>
      </c>
      <c r="BD20" s="665" t="s">
        <v>2878</v>
      </c>
      <c r="BE20" s="569" t="s">
        <v>2879</v>
      </c>
      <c r="BF20" s="340">
        <v>44685</v>
      </c>
      <c r="BG20" s="862" t="s">
        <v>3169</v>
      </c>
      <c r="BH20" s="338"/>
      <c r="BI20" s="339"/>
      <c r="BJ20" s="336"/>
      <c r="BK20" s="338"/>
      <c r="BL20" s="339"/>
      <c r="BM20" s="338"/>
      <c r="BN20" s="339"/>
      <c r="BO20" s="336"/>
      <c r="BP20" s="338"/>
      <c r="BQ20" s="339"/>
    </row>
    <row r="21" spans="1:69" ht="50.1" customHeight="1">
      <c r="A21" s="308"/>
      <c r="B21" s="376">
        <v>207</v>
      </c>
      <c r="C21" s="113" t="s">
        <v>125</v>
      </c>
      <c r="D21" s="17" t="s">
        <v>1347</v>
      </c>
      <c r="E21" s="344" t="s">
        <v>1368</v>
      </c>
      <c r="F21" s="242" t="s">
        <v>1328</v>
      </c>
      <c r="G21" s="17" t="s">
        <v>1369</v>
      </c>
      <c r="H21" s="25" t="s">
        <v>1370</v>
      </c>
      <c r="I21" s="25" t="s">
        <v>1371</v>
      </c>
      <c r="J21" s="242" t="s">
        <v>1301</v>
      </c>
      <c r="K21" s="331">
        <v>1</v>
      </c>
      <c r="L21" s="331">
        <v>4</v>
      </c>
      <c r="M21" s="112" t="s">
        <v>1318</v>
      </c>
      <c r="N21" s="820" t="s">
        <v>1372</v>
      </c>
      <c r="O21" s="630" t="s">
        <v>2800</v>
      </c>
      <c r="P21" s="651" t="s">
        <v>2804</v>
      </c>
      <c r="Q21" s="340">
        <v>44685</v>
      </c>
      <c r="R21" s="861" t="s">
        <v>3167</v>
      </c>
      <c r="S21" s="332"/>
      <c r="T21" s="239"/>
      <c r="U21" s="332"/>
      <c r="V21" s="239"/>
      <c r="W21" s="332"/>
      <c r="X21" s="239"/>
      <c r="Y21" s="332"/>
      <c r="Z21" s="239"/>
      <c r="AA21" s="239" t="s">
        <v>837</v>
      </c>
      <c r="AB21" s="242">
        <v>15</v>
      </c>
      <c r="AC21" s="242">
        <v>15</v>
      </c>
      <c r="AD21" s="242">
        <v>15</v>
      </c>
      <c r="AE21" s="242">
        <v>15</v>
      </c>
      <c r="AF21" s="242">
        <v>15</v>
      </c>
      <c r="AG21" s="242">
        <v>15</v>
      </c>
      <c r="AH21" s="242">
        <v>10</v>
      </c>
      <c r="AI21" s="242">
        <f t="shared" si="0"/>
        <v>100</v>
      </c>
      <c r="AJ21" s="242" t="s">
        <v>1304</v>
      </c>
      <c r="AK21" s="333" t="s">
        <v>1304</v>
      </c>
      <c r="AL21" s="333" t="s">
        <v>1304</v>
      </c>
      <c r="AM21" s="333">
        <v>100</v>
      </c>
      <c r="AN21" s="333">
        <f t="shared" si="1"/>
        <v>100</v>
      </c>
      <c r="AO21" s="56">
        <f>AVERAGE(AN21)</f>
        <v>100</v>
      </c>
      <c r="AP21" s="242" t="s">
        <v>1304</v>
      </c>
      <c r="AQ21" s="242" t="s">
        <v>1306</v>
      </c>
      <c r="AR21" s="334">
        <v>1</v>
      </c>
      <c r="AS21" s="334">
        <v>4</v>
      </c>
      <c r="AT21" s="112" t="s">
        <v>1318</v>
      </c>
      <c r="AU21" s="239" t="s">
        <v>1307</v>
      </c>
      <c r="AV21" s="812" t="s">
        <v>1373</v>
      </c>
      <c r="AW21" s="150">
        <v>1</v>
      </c>
      <c r="AX21" s="152" t="s">
        <v>1374</v>
      </c>
      <c r="AY21" s="152" t="s">
        <v>880</v>
      </c>
      <c r="AZ21" s="230">
        <v>44562</v>
      </c>
      <c r="BA21" s="230">
        <v>44895</v>
      </c>
      <c r="BB21" s="167">
        <v>2</v>
      </c>
      <c r="BC21" s="568" t="s">
        <v>2800</v>
      </c>
      <c r="BD21" s="665" t="s">
        <v>2878</v>
      </c>
      <c r="BE21" s="569" t="s">
        <v>2879</v>
      </c>
      <c r="BF21" s="340">
        <v>44685</v>
      </c>
      <c r="BG21" s="862" t="s">
        <v>3169</v>
      </c>
      <c r="BH21" s="338"/>
      <c r="BI21" s="339"/>
      <c r="BJ21" s="336"/>
      <c r="BK21" s="338"/>
      <c r="BL21" s="339"/>
      <c r="BM21" s="338"/>
      <c r="BN21" s="339"/>
      <c r="BO21" s="336"/>
      <c r="BP21" s="338"/>
      <c r="BQ21" s="339"/>
    </row>
    <row r="22" spans="1:69" ht="50.1" customHeight="1">
      <c r="A22" s="308"/>
      <c r="B22" s="376">
        <v>208</v>
      </c>
      <c r="C22" s="113" t="s">
        <v>150</v>
      </c>
      <c r="D22" s="212" t="s">
        <v>1375</v>
      </c>
      <c r="E22" s="212" t="s">
        <v>1376</v>
      </c>
      <c r="F22" s="242" t="s">
        <v>1328</v>
      </c>
      <c r="G22" s="212" t="s">
        <v>1377</v>
      </c>
      <c r="H22" s="212" t="s">
        <v>1378</v>
      </c>
      <c r="I22" s="212" t="s">
        <v>1379</v>
      </c>
      <c r="J22" s="242" t="s">
        <v>1301</v>
      </c>
      <c r="K22" s="331">
        <v>1</v>
      </c>
      <c r="L22" s="331">
        <v>4</v>
      </c>
      <c r="M22" s="112" t="s">
        <v>1318</v>
      </c>
      <c r="N22" s="755" t="s">
        <v>1380</v>
      </c>
      <c r="O22" s="630" t="s">
        <v>2805</v>
      </c>
      <c r="P22" s="644" t="s">
        <v>2806</v>
      </c>
      <c r="Q22" s="870">
        <v>44687</v>
      </c>
      <c r="R22" s="851" t="s">
        <v>3167</v>
      </c>
      <c r="S22" s="332"/>
      <c r="T22" s="239"/>
      <c r="U22" s="332"/>
      <c r="V22" s="239"/>
      <c r="W22" s="332"/>
      <c r="X22" s="239"/>
      <c r="Y22" s="332"/>
      <c r="Z22" s="239"/>
      <c r="AA22" s="239" t="s">
        <v>837</v>
      </c>
      <c r="AB22" s="242">
        <v>15</v>
      </c>
      <c r="AC22" s="242">
        <v>15</v>
      </c>
      <c r="AD22" s="242">
        <v>15</v>
      </c>
      <c r="AE22" s="242">
        <v>15</v>
      </c>
      <c r="AF22" s="242">
        <v>15</v>
      </c>
      <c r="AG22" s="242">
        <v>15</v>
      </c>
      <c r="AH22" s="242">
        <v>10</v>
      </c>
      <c r="AI22" s="242">
        <f t="shared" si="0"/>
        <v>100</v>
      </c>
      <c r="AJ22" s="242" t="s">
        <v>1304</v>
      </c>
      <c r="AK22" s="333" t="s">
        <v>1304</v>
      </c>
      <c r="AL22" s="333" t="s">
        <v>1304</v>
      </c>
      <c r="AM22" s="333">
        <v>100</v>
      </c>
      <c r="AN22" s="333">
        <f t="shared" si="1"/>
        <v>100</v>
      </c>
      <c r="AO22" s="56">
        <f>AVERAGE(AN22:AN23)</f>
        <v>100</v>
      </c>
      <c r="AP22" s="242" t="s">
        <v>1304</v>
      </c>
      <c r="AQ22" s="242" t="s">
        <v>1306</v>
      </c>
      <c r="AR22" s="334">
        <v>1</v>
      </c>
      <c r="AS22" s="334">
        <v>4</v>
      </c>
      <c r="AT22" s="112" t="s">
        <v>1318</v>
      </c>
      <c r="AU22" s="239" t="s">
        <v>1307</v>
      </c>
      <c r="AV22" s="789" t="s">
        <v>1381</v>
      </c>
      <c r="AW22" s="345">
        <v>0.5</v>
      </c>
      <c r="AX22" s="152" t="s">
        <v>1382</v>
      </c>
      <c r="AY22" s="152" t="s">
        <v>1383</v>
      </c>
      <c r="AZ22" s="346">
        <v>44562</v>
      </c>
      <c r="BA22" s="346">
        <v>44895</v>
      </c>
      <c r="BB22" s="347">
        <v>1</v>
      </c>
      <c r="BC22" s="568" t="s">
        <v>2880</v>
      </c>
      <c r="BD22" s="632" t="s">
        <v>2881</v>
      </c>
      <c r="BE22" s="569" t="s">
        <v>2882</v>
      </c>
      <c r="BF22" s="872">
        <v>44687</v>
      </c>
      <c r="BG22" s="851" t="s">
        <v>3167</v>
      </c>
      <c r="BH22" s="338"/>
      <c r="BI22" s="339"/>
      <c r="BJ22" s="336"/>
      <c r="BK22" s="338"/>
      <c r="BL22" s="339"/>
      <c r="BM22" s="338"/>
      <c r="BN22" s="339"/>
      <c r="BO22" s="336"/>
      <c r="BP22" s="338"/>
      <c r="BQ22" s="339"/>
    </row>
    <row r="23" spans="1:69" ht="50.1" customHeight="1">
      <c r="A23" s="308"/>
      <c r="B23" s="376">
        <v>208</v>
      </c>
      <c r="C23" s="113" t="s">
        <v>150</v>
      </c>
      <c r="D23" s="212" t="s">
        <v>1375</v>
      </c>
      <c r="E23" s="212" t="s">
        <v>1376</v>
      </c>
      <c r="F23" s="242" t="s">
        <v>1328</v>
      </c>
      <c r="G23" s="348" t="s">
        <v>1377</v>
      </c>
      <c r="H23" s="348" t="s">
        <v>37</v>
      </c>
      <c r="I23" s="348" t="s">
        <v>1379</v>
      </c>
      <c r="J23" s="242" t="s">
        <v>1301</v>
      </c>
      <c r="K23" s="331"/>
      <c r="L23" s="331"/>
      <c r="M23" s="112"/>
      <c r="N23" s="787" t="s">
        <v>1384</v>
      </c>
      <c r="O23" s="630" t="s">
        <v>2807</v>
      </c>
      <c r="P23" s="644" t="s">
        <v>2808</v>
      </c>
      <c r="Q23" s="870">
        <v>44687</v>
      </c>
      <c r="R23" s="851" t="s">
        <v>3167</v>
      </c>
      <c r="S23" s="332"/>
      <c r="T23" s="239"/>
      <c r="U23" s="332"/>
      <c r="V23" s="239"/>
      <c r="W23" s="332"/>
      <c r="X23" s="239"/>
      <c r="Y23" s="332"/>
      <c r="Z23" s="239"/>
      <c r="AA23" s="239" t="s">
        <v>837</v>
      </c>
      <c r="AB23" s="242">
        <v>15</v>
      </c>
      <c r="AC23" s="242">
        <v>15</v>
      </c>
      <c r="AD23" s="242">
        <v>15</v>
      </c>
      <c r="AE23" s="242">
        <v>15</v>
      </c>
      <c r="AF23" s="242">
        <v>15</v>
      </c>
      <c r="AG23" s="242">
        <v>15</v>
      </c>
      <c r="AH23" s="242">
        <v>10</v>
      </c>
      <c r="AI23" s="242">
        <f t="shared" si="0"/>
        <v>100</v>
      </c>
      <c r="AJ23" s="242" t="s">
        <v>1304</v>
      </c>
      <c r="AK23" s="333" t="s">
        <v>1304</v>
      </c>
      <c r="AL23" s="333" t="s">
        <v>1304</v>
      </c>
      <c r="AM23" s="333">
        <v>100</v>
      </c>
      <c r="AN23" s="333">
        <f t="shared" si="1"/>
        <v>100</v>
      </c>
      <c r="AO23" s="56"/>
      <c r="AP23" s="242"/>
      <c r="AQ23" s="242"/>
      <c r="AR23" s="334"/>
      <c r="AS23" s="334"/>
      <c r="AT23" s="112"/>
      <c r="AU23" s="239" t="s">
        <v>1307</v>
      </c>
      <c r="AV23" s="787" t="s">
        <v>1385</v>
      </c>
      <c r="AW23" s="349">
        <v>0.5</v>
      </c>
      <c r="AX23" s="152" t="s">
        <v>2684</v>
      </c>
      <c r="AY23" s="152" t="s">
        <v>1386</v>
      </c>
      <c r="AZ23" s="346">
        <v>44562</v>
      </c>
      <c r="BA23" s="346">
        <v>44895</v>
      </c>
      <c r="BB23" s="350">
        <v>11</v>
      </c>
      <c r="BC23" s="568" t="s">
        <v>2882</v>
      </c>
      <c r="BD23" s="632" t="s">
        <v>2883</v>
      </c>
      <c r="BE23" s="569" t="s">
        <v>2882</v>
      </c>
      <c r="BF23" s="872">
        <v>44687</v>
      </c>
      <c r="BG23" s="851" t="s">
        <v>3167</v>
      </c>
      <c r="BH23" s="338"/>
      <c r="BI23" s="339"/>
      <c r="BJ23" s="336"/>
      <c r="BK23" s="338"/>
      <c r="BL23" s="339"/>
      <c r="BM23" s="338"/>
      <c r="BN23" s="339"/>
      <c r="BO23" s="336"/>
      <c r="BP23" s="338"/>
      <c r="BQ23" s="339"/>
    </row>
    <row r="24" spans="1:69" ht="50.1" customHeight="1">
      <c r="A24" s="308"/>
      <c r="B24" s="376">
        <v>209</v>
      </c>
      <c r="C24" s="113" t="s">
        <v>169</v>
      </c>
      <c r="D24" s="238" t="s">
        <v>1387</v>
      </c>
      <c r="E24" s="238" t="s">
        <v>1388</v>
      </c>
      <c r="F24" s="242" t="s">
        <v>1328</v>
      </c>
      <c r="G24" s="238" t="s">
        <v>1389</v>
      </c>
      <c r="H24" s="238" t="s">
        <v>1390</v>
      </c>
      <c r="I24" s="238" t="s">
        <v>1391</v>
      </c>
      <c r="J24" s="242" t="s">
        <v>1301</v>
      </c>
      <c r="K24" s="331">
        <v>3</v>
      </c>
      <c r="L24" s="331">
        <v>4</v>
      </c>
      <c r="M24" s="112" t="s">
        <v>1302</v>
      </c>
      <c r="N24" s="747" t="s">
        <v>1392</v>
      </c>
      <c r="O24" s="636" t="s">
        <v>2557</v>
      </c>
      <c r="P24" s="652" t="s">
        <v>2809</v>
      </c>
      <c r="Q24" s="340">
        <v>44685</v>
      </c>
      <c r="R24" s="866" t="s">
        <v>3167</v>
      </c>
      <c r="S24" s="332"/>
      <c r="T24" s="239"/>
      <c r="U24" s="332"/>
      <c r="V24" s="239"/>
      <c r="W24" s="332"/>
      <c r="X24" s="239"/>
      <c r="Y24" s="332"/>
      <c r="Z24" s="239"/>
      <c r="AA24" s="239" t="s">
        <v>837</v>
      </c>
      <c r="AB24" s="242">
        <v>15</v>
      </c>
      <c r="AC24" s="242">
        <v>15</v>
      </c>
      <c r="AD24" s="242">
        <v>15</v>
      </c>
      <c r="AE24" s="242">
        <v>15</v>
      </c>
      <c r="AF24" s="242">
        <v>15</v>
      </c>
      <c r="AG24" s="242">
        <v>15</v>
      </c>
      <c r="AH24" s="242">
        <v>10</v>
      </c>
      <c r="AI24" s="242">
        <f t="shared" si="0"/>
        <v>100</v>
      </c>
      <c r="AJ24" s="242" t="s">
        <v>1304</v>
      </c>
      <c r="AK24" s="333" t="s">
        <v>1304</v>
      </c>
      <c r="AL24" s="333" t="s">
        <v>1304</v>
      </c>
      <c r="AM24" s="333">
        <v>100</v>
      </c>
      <c r="AN24" s="333">
        <f t="shared" si="1"/>
        <v>100</v>
      </c>
      <c r="AO24" s="56">
        <f>AVERAGE(AN24)</f>
        <v>100</v>
      </c>
      <c r="AP24" s="242" t="s">
        <v>1304</v>
      </c>
      <c r="AQ24" s="242" t="s">
        <v>1306</v>
      </c>
      <c r="AR24" s="334">
        <v>1</v>
      </c>
      <c r="AS24" s="334">
        <v>4</v>
      </c>
      <c r="AT24" s="112" t="s">
        <v>1318</v>
      </c>
      <c r="AU24" s="239" t="s">
        <v>1307</v>
      </c>
      <c r="AV24" s="778" t="s">
        <v>1393</v>
      </c>
      <c r="AW24" s="237">
        <v>1</v>
      </c>
      <c r="AX24" s="375" t="s">
        <v>1394</v>
      </c>
      <c r="AY24" s="375" t="s">
        <v>1395</v>
      </c>
      <c r="AZ24" s="351">
        <v>44562</v>
      </c>
      <c r="BA24" s="351">
        <v>44895</v>
      </c>
      <c r="BB24" s="336">
        <v>1</v>
      </c>
      <c r="BC24" s="636" t="s">
        <v>2557</v>
      </c>
      <c r="BD24" s="652" t="s">
        <v>2884</v>
      </c>
      <c r="BE24" s="638" t="s">
        <v>2885</v>
      </c>
      <c r="BF24" s="335"/>
      <c r="BG24" s="866" t="s">
        <v>3167</v>
      </c>
      <c r="BH24" s="338"/>
      <c r="BI24" s="339"/>
      <c r="BJ24" s="336"/>
      <c r="BK24" s="338"/>
      <c r="BL24" s="339"/>
      <c r="BM24" s="338"/>
      <c r="BN24" s="339"/>
      <c r="BO24" s="336"/>
      <c r="BP24" s="338"/>
      <c r="BQ24" s="339"/>
    </row>
    <row r="25" spans="1:69" ht="50.1" customHeight="1">
      <c r="A25" s="308"/>
      <c r="B25" s="242">
        <v>210</v>
      </c>
      <c r="C25" s="113" t="s">
        <v>169</v>
      </c>
      <c r="D25" s="238" t="s">
        <v>1387</v>
      </c>
      <c r="E25" s="238" t="s">
        <v>1396</v>
      </c>
      <c r="F25" s="242" t="s">
        <v>1328</v>
      </c>
      <c r="G25" s="238" t="s">
        <v>1298</v>
      </c>
      <c r="H25" s="238" t="s">
        <v>1397</v>
      </c>
      <c r="I25" s="238" t="s">
        <v>1300</v>
      </c>
      <c r="J25" s="242" t="s">
        <v>1301</v>
      </c>
      <c r="K25" s="331">
        <v>4</v>
      </c>
      <c r="L25" s="331">
        <v>5</v>
      </c>
      <c r="M25" s="112" t="s">
        <v>1302</v>
      </c>
      <c r="N25" s="747" t="s">
        <v>1398</v>
      </c>
      <c r="O25" s="636" t="s">
        <v>2557</v>
      </c>
      <c r="P25" s="626" t="s">
        <v>2810</v>
      </c>
      <c r="Q25" s="340">
        <v>44685</v>
      </c>
      <c r="R25" s="866" t="s">
        <v>3167</v>
      </c>
      <c r="S25" s="332"/>
      <c r="T25" s="239"/>
      <c r="U25" s="332"/>
      <c r="V25" s="239"/>
      <c r="W25" s="332"/>
      <c r="X25" s="239"/>
      <c r="Y25" s="332"/>
      <c r="Z25" s="239"/>
      <c r="AA25" s="239" t="s">
        <v>837</v>
      </c>
      <c r="AB25" s="242">
        <v>15</v>
      </c>
      <c r="AC25" s="242">
        <v>15</v>
      </c>
      <c r="AD25" s="242">
        <v>15</v>
      </c>
      <c r="AE25" s="242">
        <v>15</v>
      </c>
      <c r="AF25" s="242">
        <v>15</v>
      </c>
      <c r="AG25" s="242">
        <v>15</v>
      </c>
      <c r="AH25" s="242">
        <v>10</v>
      </c>
      <c r="AI25" s="242">
        <f t="shared" si="0"/>
        <v>100</v>
      </c>
      <c r="AJ25" s="242" t="s">
        <v>1304</v>
      </c>
      <c r="AK25" s="333" t="s">
        <v>1305</v>
      </c>
      <c r="AL25" s="333" t="s">
        <v>1305</v>
      </c>
      <c r="AM25" s="333">
        <v>50</v>
      </c>
      <c r="AN25" s="333">
        <f t="shared" si="1"/>
        <v>75</v>
      </c>
      <c r="AO25" s="56">
        <f>AVERAGE(AN25)</f>
        <v>75</v>
      </c>
      <c r="AP25" s="242" t="s">
        <v>1305</v>
      </c>
      <c r="AQ25" s="242" t="s">
        <v>1306</v>
      </c>
      <c r="AR25" s="334">
        <v>3</v>
      </c>
      <c r="AS25" s="334">
        <v>5</v>
      </c>
      <c r="AT25" s="112" t="s">
        <v>1302</v>
      </c>
      <c r="AU25" s="239" t="s">
        <v>1307</v>
      </c>
      <c r="AV25" s="751" t="s">
        <v>1344</v>
      </c>
      <c r="AW25" s="237">
        <v>1</v>
      </c>
      <c r="AX25" s="375" t="s">
        <v>1309</v>
      </c>
      <c r="AY25" s="375" t="s">
        <v>1346</v>
      </c>
      <c r="AZ25" s="351">
        <v>44562</v>
      </c>
      <c r="BA25" s="351">
        <v>44895</v>
      </c>
      <c r="BB25" s="352">
        <v>2</v>
      </c>
      <c r="BC25" s="636" t="s">
        <v>2557</v>
      </c>
      <c r="BD25" s="637" t="s">
        <v>2886</v>
      </c>
      <c r="BE25" s="638" t="s">
        <v>2885</v>
      </c>
      <c r="BF25" s="335"/>
      <c r="BG25" s="866" t="s">
        <v>3167</v>
      </c>
      <c r="BH25" s="338"/>
      <c r="BI25" s="339"/>
      <c r="BJ25" s="336"/>
      <c r="BK25" s="338"/>
      <c r="BL25" s="339"/>
      <c r="BM25" s="338"/>
      <c r="BN25" s="339"/>
      <c r="BO25" s="336"/>
      <c r="BP25" s="338"/>
      <c r="BQ25" s="339"/>
    </row>
    <row r="26" spans="1:69" ht="50.1" customHeight="1">
      <c r="A26" s="308"/>
      <c r="B26" s="242">
        <v>211</v>
      </c>
      <c r="C26" s="113" t="s">
        <v>192</v>
      </c>
      <c r="D26" s="17" t="s">
        <v>1399</v>
      </c>
      <c r="E26" s="238" t="s">
        <v>1400</v>
      </c>
      <c r="F26" s="242" t="s">
        <v>1297</v>
      </c>
      <c r="G26" s="238" t="s">
        <v>1401</v>
      </c>
      <c r="H26" s="238" t="s">
        <v>1402</v>
      </c>
      <c r="I26" s="238" t="s">
        <v>1403</v>
      </c>
      <c r="J26" s="242" t="s">
        <v>1301</v>
      </c>
      <c r="K26" s="331">
        <v>2</v>
      </c>
      <c r="L26" s="331">
        <v>5</v>
      </c>
      <c r="M26" s="112" t="s">
        <v>1302</v>
      </c>
      <c r="N26" s="804" t="s">
        <v>1404</v>
      </c>
      <c r="O26" s="633" t="s">
        <v>2727</v>
      </c>
      <c r="P26" s="634" t="s">
        <v>2728</v>
      </c>
      <c r="Q26" s="332">
        <v>44685</v>
      </c>
      <c r="R26" s="852" t="s">
        <v>3168</v>
      </c>
      <c r="S26" s="332"/>
      <c r="T26" s="239"/>
      <c r="U26" s="332"/>
      <c r="V26" s="239"/>
      <c r="W26" s="332"/>
      <c r="X26" s="239"/>
      <c r="Y26" s="332"/>
      <c r="Z26" s="239"/>
      <c r="AA26" s="239" t="s">
        <v>837</v>
      </c>
      <c r="AB26" s="242">
        <v>15</v>
      </c>
      <c r="AC26" s="242">
        <v>15</v>
      </c>
      <c r="AD26" s="242">
        <v>15</v>
      </c>
      <c r="AE26" s="242">
        <v>15</v>
      </c>
      <c r="AF26" s="242">
        <v>15</v>
      </c>
      <c r="AG26" s="242">
        <v>15</v>
      </c>
      <c r="AH26" s="242">
        <v>10</v>
      </c>
      <c r="AI26" s="242">
        <f t="shared" si="0"/>
        <v>100</v>
      </c>
      <c r="AJ26" s="242" t="s">
        <v>1304</v>
      </c>
      <c r="AK26" s="333" t="s">
        <v>1304</v>
      </c>
      <c r="AL26" s="333" t="s">
        <v>1304</v>
      </c>
      <c r="AM26" s="333">
        <v>100</v>
      </c>
      <c r="AN26" s="333">
        <f t="shared" si="1"/>
        <v>100</v>
      </c>
      <c r="AO26" s="56">
        <f>AVERAGE(AN26)</f>
        <v>100</v>
      </c>
      <c r="AP26" s="242" t="s">
        <v>1304</v>
      </c>
      <c r="AQ26" s="242" t="s">
        <v>1306</v>
      </c>
      <c r="AR26" s="334">
        <v>1</v>
      </c>
      <c r="AS26" s="334">
        <v>5</v>
      </c>
      <c r="AT26" s="112" t="s">
        <v>1302</v>
      </c>
      <c r="AU26" s="239" t="s">
        <v>1307</v>
      </c>
      <c r="AV26" s="805" t="s">
        <v>1405</v>
      </c>
      <c r="AW26" s="183">
        <v>1</v>
      </c>
      <c r="AX26" s="56" t="s">
        <v>1406</v>
      </c>
      <c r="AY26" s="57" t="s">
        <v>917</v>
      </c>
      <c r="AZ26" s="353">
        <v>44562</v>
      </c>
      <c r="BA26" s="353">
        <v>44895</v>
      </c>
      <c r="BB26" s="57">
        <v>1</v>
      </c>
      <c r="BC26" s="625" t="s">
        <v>2729</v>
      </c>
      <c r="BD26" s="628" t="s">
        <v>2730</v>
      </c>
      <c r="BE26" s="627" t="s">
        <v>2731</v>
      </c>
      <c r="BF26" s="340">
        <v>44685</v>
      </c>
      <c r="BG26" s="852" t="s">
        <v>3168</v>
      </c>
      <c r="BH26" s="338"/>
      <c r="BI26" s="339"/>
      <c r="BJ26" s="336"/>
      <c r="BK26" s="338"/>
      <c r="BL26" s="339"/>
      <c r="BM26" s="338"/>
      <c r="BN26" s="339"/>
      <c r="BO26" s="336"/>
      <c r="BP26" s="338"/>
      <c r="BQ26" s="339"/>
    </row>
    <row r="27" spans="1:69" ht="50.1" customHeight="1">
      <c r="A27" s="308"/>
      <c r="B27" s="242">
        <v>212</v>
      </c>
      <c r="C27" s="113" t="s">
        <v>192</v>
      </c>
      <c r="D27" s="17" t="s">
        <v>1399</v>
      </c>
      <c r="E27" s="238" t="s">
        <v>1407</v>
      </c>
      <c r="F27" s="242" t="s">
        <v>1328</v>
      </c>
      <c r="G27" s="238" t="s">
        <v>1298</v>
      </c>
      <c r="H27" s="238" t="s">
        <v>1299</v>
      </c>
      <c r="I27" s="238" t="s">
        <v>1300</v>
      </c>
      <c r="J27" s="242" t="s">
        <v>1301</v>
      </c>
      <c r="K27" s="331">
        <v>4</v>
      </c>
      <c r="L27" s="331">
        <v>5</v>
      </c>
      <c r="M27" s="112" t="s">
        <v>1302</v>
      </c>
      <c r="N27" s="804" t="s">
        <v>1303</v>
      </c>
      <c r="O27" s="633" t="s">
        <v>2727</v>
      </c>
      <c r="P27" s="634" t="s">
        <v>2811</v>
      </c>
      <c r="Q27" s="340">
        <v>44685</v>
      </c>
      <c r="R27" s="851" t="s">
        <v>3167</v>
      </c>
      <c r="S27" s="332"/>
      <c r="T27" s="239"/>
      <c r="U27" s="332"/>
      <c r="V27" s="239"/>
      <c r="W27" s="332"/>
      <c r="X27" s="239"/>
      <c r="Y27" s="332"/>
      <c r="Z27" s="239"/>
      <c r="AA27" s="239" t="s">
        <v>837</v>
      </c>
      <c r="AB27" s="242">
        <v>15</v>
      </c>
      <c r="AC27" s="242">
        <v>15</v>
      </c>
      <c r="AD27" s="242">
        <v>15</v>
      </c>
      <c r="AE27" s="242">
        <v>15</v>
      </c>
      <c r="AF27" s="242">
        <v>15</v>
      </c>
      <c r="AG27" s="242">
        <v>15</v>
      </c>
      <c r="AH27" s="242">
        <v>10</v>
      </c>
      <c r="AI27" s="242">
        <f t="shared" si="0"/>
        <v>100</v>
      </c>
      <c r="AJ27" s="242" t="s">
        <v>1304</v>
      </c>
      <c r="AK27" s="333" t="s">
        <v>1305</v>
      </c>
      <c r="AL27" s="333" t="s">
        <v>1305</v>
      </c>
      <c r="AM27" s="333">
        <v>50</v>
      </c>
      <c r="AN27" s="333">
        <f t="shared" si="1"/>
        <v>75</v>
      </c>
      <c r="AO27" s="56">
        <f>AVERAGE(AN27)</f>
        <v>75</v>
      </c>
      <c r="AP27" s="242" t="s">
        <v>1305</v>
      </c>
      <c r="AQ27" s="242" t="s">
        <v>1306</v>
      </c>
      <c r="AR27" s="334">
        <v>3</v>
      </c>
      <c r="AS27" s="334">
        <v>5</v>
      </c>
      <c r="AT27" s="112" t="s">
        <v>1302</v>
      </c>
      <c r="AU27" s="239" t="s">
        <v>1307</v>
      </c>
      <c r="AV27" s="805" t="s">
        <v>1408</v>
      </c>
      <c r="AW27" s="183">
        <v>1</v>
      </c>
      <c r="AX27" s="56" t="s">
        <v>1409</v>
      </c>
      <c r="AY27" s="56" t="s">
        <v>1410</v>
      </c>
      <c r="AZ27" s="353">
        <v>44562</v>
      </c>
      <c r="BA27" s="353">
        <v>44895</v>
      </c>
      <c r="BB27" s="57">
        <v>2</v>
      </c>
      <c r="BC27" s="625" t="s">
        <v>2729</v>
      </c>
      <c r="BD27" s="628" t="s">
        <v>2732</v>
      </c>
      <c r="BE27" s="627" t="s">
        <v>2733</v>
      </c>
      <c r="BF27" s="340">
        <v>44685</v>
      </c>
      <c r="BG27" s="851" t="s">
        <v>3167</v>
      </c>
      <c r="BH27" s="338"/>
      <c r="BI27" s="339"/>
      <c r="BJ27" s="336"/>
      <c r="BK27" s="338"/>
      <c r="BL27" s="339"/>
      <c r="BM27" s="338"/>
      <c r="BN27" s="339"/>
      <c r="BO27" s="336"/>
      <c r="BP27" s="338"/>
      <c r="BQ27" s="339"/>
    </row>
    <row r="28" spans="1:69" ht="50.1" customHeight="1">
      <c r="A28" s="308"/>
      <c r="B28" s="242">
        <v>213</v>
      </c>
      <c r="C28" s="113" t="s">
        <v>210</v>
      </c>
      <c r="D28" s="17" t="s">
        <v>1411</v>
      </c>
      <c r="E28" s="238" t="s">
        <v>1412</v>
      </c>
      <c r="F28" s="242" t="s">
        <v>1297</v>
      </c>
      <c r="G28" s="238" t="s">
        <v>1413</v>
      </c>
      <c r="H28" s="238" t="s">
        <v>1414</v>
      </c>
      <c r="I28" s="238" t="s">
        <v>1415</v>
      </c>
      <c r="J28" s="242" t="s">
        <v>1301</v>
      </c>
      <c r="K28" s="331">
        <v>3</v>
      </c>
      <c r="L28" s="331">
        <v>5</v>
      </c>
      <c r="M28" s="112" t="s">
        <v>1302</v>
      </c>
      <c r="N28" s="808" t="s">
        <v>1416</v>
      </c>
      <c r="O28" s="630" t="s">
        <v>2812</v>
      </c>
      <c r="P28" s="628" t="s">
        <v>2734</v>
      </c>
      <c r="Q28" s="340">
        <v>44685</v>
      </c>
      <c r="R28" s="861" t="s">
        <v>3167</v>
      </c>
      <c r="S28" s="332"/>
      <c r="T28" s="239"/>
      <c r="U28" s="332"/>
      <c r="V28" s="239"/>
      <c r="W28" s="332"/>
      <c r="X28" s="239"/>
      <c r="Y28" s="332"/>
      <c r="Z28" s="239"/>
      <c r="AA28" s="239" t="s">
        <v>837</v>
      </c>
      <c r="AB28" s="242">
        <v>15</v>
      </c>
      <c r="AC28" s="242">
        <v>15</v>
      </c>
      <c r="AD28" s="242">
        <v>15</v>
      </c>
      <c r="AE28" s="242">
        <v>15</v>
      </c>
      <c r="AF28" s="242">
        <v>15</v>
      </c>
      <c r="AG28" s="242">
        <v>15</v>
      </c>
      <c r="AH28" s="242">
        <v>10</v>
      </c>
      <c r="AI28" s="242">
        <f t="shared" si="0"/>
        <v>100</v>
      </c>
      <c r="AJ28" s="242" t="s">
        <v>1304</v>
      </c>
      <c r="AK28" s="333" t="s">
        <v>1304</v>
      </c>
      <c r="AL28" s="333" t="s">
        <v>1304</v>
      </c>
      <c r="AM28" s="333">
        <v>100</v>
      </c>
      <c r="AN28" s="333">
        <f t="shared" si="1"/>
        <v>100</v>
      </c>
      <c r="AO28" s="56">
        <v>100</v>
      </c>
      <c r="AP28" s="242" t="s">
        <v>1304</v>
      </c>
      <c r="AQ28" s="242" t="s">
        <v>1306</v>
      </c>
      <c r="AR28" s="334">
        <v>1</v>
      </c>
      <c r="AS28" s="334">
        <v>5</v>
      </c>
      <c r="AT28" s="112" t="s">
        <v>1302</v>
      </c>
      <c r="AU28" s="239" t="s">
        <v>1307</v>
      </c>
      <c r="AV28" s="811" t="s">
        <v>1417</v>
      </c>
      <c r="AW28" s="231">
        <v>0.2</v>
      </c>
      <c r="AX28" s="191" t="s">
        <v>1418</v>
      </c>
      <c r="AY28" s="233" t="s">
        <v>1419</v>
      </c>
      <c r="AZ28" s="230">
        <v>44562</v>
      </c>
      <c r="BA28" s="230">
        <v>44895</v>
      </c>
      <c r="BB28" s="233">
        <v>2</v>
      </c>
      <c r="BC28" s="630" t="s">
        <v>2812</v>
      </c>
      <c r="BD28" s="628" t="s">
        <v>2887</v>
      </c>
      <c r="BE28" s="569" t="s">
        <v>2736</v>
      </c>
      <c r="BF28" s="340">
        <v>44685</v>
      </c>
      <c r="BG28" s="861" t="s">
        <v>3167</v>
      </c>
      <c r="BH28" s="338"/>
      <c r="BI28" s="339"/>
      <c r="BJ28" s="336"/>
      <c r="BK28" s="338"/>
      <c r="BL28" s="339"/>
      <c r="BM28" s="338"/>
      <c r="BN28" s="339"/>
      <c r="BO28" s="336"/>
      <c r="BP28" s="338"/>
      <c r="BQ28" s="339"/>
    </row>
    <row r="29" spans="1:69" ht="50.1" customHeight="1">
      <c r="A29" s="308"/>
      <c r="B29" s="242">
        <v>213</v>
      </c>
      <c r="C29" s="113" t="s">
        <v>210</v>
      </c>
      <c r="D29" s="17" t="s">
        <v>1411</v>
      </c>
      <c r="E29" s="238" t="s">
        <v>1412</v>
      </c>
      <c r="F29" s="242" t="s">
        <v>1297</v>
      </c>
      <c r="G29" s="238" t="s">
        <v>1413</v>
      </c>
      <c r="H29" s="238" t="s">
        <v>1420</v>
      </c>
      <c r="I29" s="238" t="s">
        <v>1415</v>
      </c>
      <c r="J29" s="242" t="s">
        <v>1301</v>
      </c>
      <c r="K29" s="331"/>
      <c r="L29" s="331"/>
      <c r="M29" s="112"/>
      <c r="N29" s="808" t="s">
        <v>1421</v>
      </c>
      <c r="O29" s="630" t="s">
        <v>2813</v>
      </c>
      <c r="P29" s="651" t="s">
        <v>2735</v>
      </c>
      <c r="Q29" s="340">
        <v>44685</v>
      </c>
      <c r="R29" s="861" t="s">
        <v>3167</v>
      </c>
      <c r="S29" s="332"/>
      <c r="T29" s="239"/>
      <c r="U29" s="332"/>
      <c r="V29" s="239"/>
      <c r="W29" s="332"/>
      <c r="X29" s="239"/>
      <c r="Y29" s="332"/>
      <c r="Z29" s="239"/>
      <c r="AA29" s="239" t="s">
        <v>837</v>
      </c>
      <c r="AB29" s="242">
        <v>15</v>
      </c>
      <c r="AC29" s="242">
        <v>15</v>
      </c>
      <c r="AD29" s="242">
        <v>15</v>
      </c>
      <c r="AE29" s="242">
        <v>15</v>
      </c>
      <c r="AF29" s="242">
        <v>15</v>
      </c>
      <c r="AG29" s="242">
        <v>15</v>
      </c>
      <c r="AH29" s="242">
        <v>10</v>
      </c>
      <c r="AI29" s="242">
        <f t="shared" si="0"/>
        <v>100</v>
      </c>
      <c r="AJ29" s="242" t="s">
        <v>1304</v>
      </c>
      <c r="AK29" s="333" t="s">
        <v>1304</v>
      </c>
      <c r="AL29" s="333" t="s">
        <v>1304</v>
      </c>
      <c r="AM29" s="333">
        <v>100</v>
      </c>
      <c r="AN29" s="333">
        <f t="shared" si="1"/>
        <v>100</v>
      </c>
      <c r="AO29" s="56"/>
      <c r="AP29" s="242"/>
      <c r="AQ29" s="242"/>
      <c r="AR29" s="334"/>
      <c r="AS29" s="334"/>
      <c r="AT29" s="112"/>
      <c r="AU29" s="239" t="s">
        <v>1307</v>
      </c>
      <c r="AV29" s="810" t="s">
        <v>1422</v>
      </c>
      <c r="AW29" s="231">
        <v>0.4</v>
      </c>
      <c r="AX29" s="191" t="s">
        <v>1423</v>
      </c>
      <c r="AY29" s="191" t="s">
        <v>1424</v>
      </c>
      <c r="AZ29" s="230">
        <v>44562</v>
      </c>
      <c r="BA29" s="230">
        <v>44895</v>
      </c>
      <c r="BB29" s="233">
        <f>(7*1)*11</f>
        <v>77</v>
      </c>
      <c r="BC29" s="630" t="s">
        <v>2813</v>
      </c>
      <c r="BD29" s="628" t="s">
        <v>2888</v>
      </c>
      <c r="BE29" s="569" t="s">
        <v>2889</v>
      </c>
      <c r="BF29" s="340">
        <v>44685</v>
      </c>
      <c r="BG29" s="861" t="s">
        <v>3167</v>
      </c>
      <c r="BH29" s="338"/>
      <c r="BI29" s="339"/>
      <c r="BJ29" s="336"/>
      <c r="BK29" s="338"/>
      <c r="BL29" s="339"/>
      <c r="BM29" s="338"/>
      <c r="BN29" s="339"/>
      <c r="BO29" s="336"/>
      <c r="BP29" s="338"/>
      <c r="BQ29" s="339"/>
    </row>
    <row r="30" spans="1:69" ht="50.1" customHeight="1">
      <c r="A30" s="308"/>
      <c r="B30" s="242">
        <v>213</v>
      </c>
      <c r="C30" s="113" t="s">
        <v>210</v>
      </c>
      <c r="D30" s="17" t="s">
        <v>1411</v>
      </c>
      <c r="E30" s="238" t="s">
        <v>1412</v>
      </c>
      <c r="F30" s="242" t="s">
        <v>1297</v>
      </c>
      <c r="G30" s="238" t="s">
        <v>1413</v>
      </c>
      <c r="H30" s="238" t="s">
        <v>1425</v>
      </c>
      <c r="I30" s="238" t="s">
        <v>1415</v>
      </c>
      <c r="J30" s="242" t="s">
        <v>1301</v>
      </c>
      <c r="K30" s="331"/>
      <c r="L30" s="331"/>
      <c r="M30" s="112"/>
      <c r="N30" s="829" t="s">
        <v>37</v>
      </c>
      <c r="O30" s="646" t="s">
        <v>37</v>
      </c>
      <c r="P30" s="646" t="s">
        <v>37</v>
      </c>
      <c r="Q30" s="332"/>
      <c r="R30" s="375"/>
      <c r="S30" s="332"/>
      <c r="T30" s="239"/>
      <c r="U30" s="332"/>
      <c r="V30" s="239"/>
      <c r="W30" s="332"/>
      <c r="X30" s="239"/>
      <c r="Y30" s="332"/>
      <c r="Z30" s="239"/>
      <c r="AA30" s="239"/>
      <c r="AB30" s="242"/>
      <c r="AC30" s="242"/>
      <c r="AD30" s="242"/>
      <c r="AE30" s="242"/>
      <c r="AF30" s="242"/>
      <c r="AG30" s="242"/>
      <c r="AH30" s="242"/>
      <c r="AI30" s="242"/>
      <c r="AJ30" s="242"/>
      <c r="AK30" s="333"/>
      <c r="AL30" s="333"/>
      <c r="AM30" s="333"/>
      <c r="AN30" s="333">
        <v>0</v>
      </c>
      <c r="AO30" s="56"/>
      <c r="AP30" s="242"/>
      <c r="AQ30" s="242"/>
      <c r="AR30" s="334"/>
      <c r="AS30" s="334"/>
      <c r="AT30" s="112"/>
      <c r="AU30" s="239" t="s">
        <v>1307</v>
      </c>
      <c r="AV30" s="812" t="s">
        <v>1426</v>
      </c>
      <c r="AW30" s="231">
        <v>0.4</v>
      </c>
      <c r="AX30" s="191" t="s">
        <v>1427</v>
      </c>
      <c r="AY30" s="191" t="s">
        <v>1428</v>
      </c>
      <c r="AZ30" s="230">
        <v>44562</v>
      </c>
      <c r="BA30" s="230">
        <v>44895</v>
      </c>
      <c r="BB30" s="233">
        <f>6*11</f>
        <v>66</v>
      </c>
      <c r="BC30" s="630" t="s">
        <v>2813</v>
      </c>
      <c r="BD30" s="628" t="s">
        <v>2890</v>
      </c>
      <c r="BE30" s="569" t="s">
        <v>2891</v>
      </c>
      <c r="BF30" s="340">
        <v>44685</v>
      </c>
      <c r="BG30" s="861" t="s">
        <v>3167</v>
      </c>
      <c r="BH30" s="338"/>
      <c r="BI30" s="339"/>
      <c r="BJ30" s="336"/>
      <c r="BK30" s="338"/>
      <c r="BL30" s="339"/>
      <c r="BM30" s="338"/>
      <c r="BN30" s="339"/>
      <c r="BO30" s="336"/>
      <c r="BP30" s="338"/>
      <c r="BQ30" s="339"/>
    </row>
    <row r="31" spans="1:69" ht="50.1" customHeight="1">
      <c r="A31" s="855"/>
      <c r="B31" s="242">
        <v>213</v>
      </c>
      <c r="C31" s="113" t="s">
        <v>210</v>
      </c>
      <c r="D31" s="17" t="s">
        <v>1411</v>
      </c>
      <c r="E31" s="238" t="s">
        <v>1412</v>
      </c>
      <c r="F31" s="242" t="s">
        <v>1297</v>
      </c>
      <c r="G31" s="238" t="s">
        <v>1413</v>
      </c>
      <c r="H31" s="238" t="s">
        <v>8</v>
      </c>
      <c r="I31" s="238" t="s">
        <v>8</v>
      </c>
      <c r="J31" s="242" t="s">
        <v>1301</v>
      </c>
      <c r="K31" s="331"/>
      <c r="L31" s="331"/>
      <c r="M31" s="112"/>
      <c r="N31" s="829" t="s">
        <v>37</v>
      </c>
      <c r="O31" s="646" t="s">
        <v>37</v>
      </c>
      <c r="P31" s="646" t="s">
        <v>37</v>
      </c>
      <c r="Q31" s="332"/>
      <c r="R31" s="375"/>
      <c r="S31" s="332"/>
      <c r="T31" s="239"/>
      <c r="U31" s="332"/>
      <c r="V31" s="239"/>
      <c r="W31" s="332"/>
      <c r="X31" s="239"/>
      <c r="Y31" s="332"/>
      <c r="Z31" s="239"/>
      <c r="AA31" s="239"/>
      <c r="AB31" s="242"/>
      <c r="AC31" s="242"/>
      <c r="AD31" s="242"/>
      <c r="AE31" s="242"/>
      <c r="AF31" s="242"/>
      <c r="AG31" s="242"/>
      <c r="AH31" s="242"/>
      <c r="AI31" s="242">
        <f t="shared" ref="AI31:AI62" si="2">SUM(AB31:AH31)</f>
        <v>0</v>
      </c>
      <c r="AJ31" s="242"/>
      <c r="AK31" s="333"/>
      <c r="AL31" s="333"/>
      <c r="AM31" s="333"/>
      <c r="AN31" s="333">
        <f t="shared" ref="AN31:AN62" si="3">AVERAGE(AI31,AM31)</f>
        <v>0</v>
      </c>
      <c r="AO31" s="56"/>
      <c r="AP31" s="242"/>
      <c r="AQ31" s="242"/>
      <c r="AR31" s="334"/>
      <c r="AS31" s="334"/>
      <c r="AT31" s="112"/>
      <c r="AU31" s="239"/>
      <c r="AV31" s="143" t="s">
        <v>37</v>
      </c>
      <c r="AW31" s="231" t="s">
        <v>37</v>
      </c>
      <c r="AX31" s="191" t="s">
        <v>37</v>
      </c>
      <c r="AY31" s="233" t="s">
        <v>37</v>
      </c>
      <c r="AZ31" s="230" t="s">
        <v>37</v>
      </c>
      <c r="BA31" s="230" t="s">
        <v>37</v>
      </c>
      <c r="BB31" s="233" t="s">
        <v>37</v>
      </c>
      <c r="BC31" s="666" t="s">
        <v>37</v>
      </c>
      <c r="BD31" s="666" t="s">
        <v>37</v>
      </c>
      <c r="BE31" s="666" t="s">
        <v>37</v>
      </c>
      <c r="BF31" s="335"/>
      <c r="BG31" s="337"/>
      <c r="BH31" s="338"/>
      <c r="BI31" s="339"/>
      <c r="BJ31" s="336"/>
      <c r="BK31" s="338"/>
      <c r="BL31" s="339"/>
      <c r="BM31" s="338"/>
      <c r="BN31" s="339"/>
      <c r="BO31" s="336"/>
      <c r="BP31" s="338"/>
      <c r="BQ31" s="339"/>
    </row>
    <row r="32" spans="1:69" ht="50.1" customHeight="1">
      <c r="A32" s="855"/>
      <c r="B32" s="242">
        <v>214</v>
      </c>
      <c r="C32" s="113" t="s">
        <v>210</v>
      </c>
      <c r="D32" s="17" t="s">
        <v>1411</v>
      </c>
      <c r="E32" s="238" t="s">
        <v>1429</v>
      </c>
      <c r="F32" s="242" t="s">
        <v>1328</v>
      </c>
      <c r="G32" s="238" t="s">
        <v>1298</v>
      </c>
      <c r="H32" s="238" t="s">
        <v>1299</v>
      </c>
      <c r="I32" s="238" t="s">
        <v>1300</v>
      </c>
      <c r="J32" s="242" t="s">
        <v>1301</v>
      </c>
      <c r="K32" s="331">
        <v>4</v>
      </c>
      <c r="L32" s="331">
        <v>5</v>
      </c>
      <c r="M32" s="112" t="s">
        <v>1302</v>
      </c>
      <c r="N32" s="808" t="s">
        <v>1398</v>
      </c>
      <c r="O32" s="647" t="s">
        <v>2812</v>
      </c>
      <c r="P32" s="628" t="s">
        <v>2814</v>
      </c>
      <c r="Q32" s="340">
        <v>44685</v>
      </c>
      <c r="R32" s="861" t="s">
        <v>3167</v>
      </c>
      <c r="S32" s="332"/>
      <c r="T32" s="239"/>
      <c r="U32" s="332"/>
      <c r="V32" s="239"/>
      <c r="W32" s="332"/>
      <c r="X32" s="239"/>
      <c r="Y32" s="332"/>
      <c r="Z32" s="239"/>
      <c r="AA32" s="239" t="s">
        <v>837</v>
      </c>
      <c r="AB32" s="242">
        <v>15</v>
      </c>
      <c r="AC32" s="242">
        <v>15</v>
      </c>
      <c r="AD32" s="242">
        <v>15</v>
      </c>
      <c r="AE32" s="242">
        <v>15</v>
      </c>
      <c r="AF32" s="242">
        <v>15</v>
      </c>
      <c r="AG32" s="242">
        <v>15</v>
      </c>
      <c r="AH32" s="242">
        <v>10</v>
      </c>
      <c r="AI32" s="242">
        <f t="shared" si="2"/>
        <v>100</v>
      </c>
      <c r="AJ32" s="242" t="s">
        <v>1304</v>
      </c>
      <c r="AK32" s="333" t="s">
        <v>1305</v>
      </c>
      <c r="AL32" s="333" t="s">
        <v>1304</v>
      </c>
      <c r="AM32" s="333">
        <v>50</v>
      </c>
      <c r="AN32" s="333">
        <f t="shared" si="3"/>
        <v>75</v>
      </c>
      <c r="AO32" s="56">
        <f>AVERAGE(AN32)</f>
        <v>75</v>
      </c>
      <c r="AP32" s="242" t="s">
        <v>1305</v>
      </c>
      <c r="AQ32" s="242" t="s">
        <v>1306</v>
      </c>
      <c r="AR32" s="334">
        <v>3</v>
      </c>
      <c r="AS32" s="334">
        <v>5</v>
      </c>
      <c r="AT32" s="112" t="s">
        <v>1302</v>
      </c>
      <c r="AU32" s="239" t="s">
        <v>1307</v>
      </c>
      <c r="AV32" s="810" t="s">
        <v>1430</v>
      </c>
      <c r="AW32" s="231">
        <v>1</v>
      </c>
      <c r="AX32" s="191" t="s">
        <v>1309</v>
      </c>
      <c r="AY32" s="191" t="s">
        <v>1431</v>
      </c>
      <c r="AZ32" s="230">
        <v>44562</v>
      </c>
      <c r="BA32" s="230">
        <v>44895</v>
      </c>
      <c r="BB32" s="233">
        <v>2</v>
      </c>
      <c r="BC32" s="568" t="s">
        <v>2892</v>
      </c>
      <c r="BD32" s="628" t="s">
        <v>2893</v>
      </c>
      <c r="BE32" s="569" t="s">
        <v>2894</v>
      </c>
      <c r="BF32" s="340">
        <v>44685</v>
      </c>
      <c r="BG32" s="861" t="s">
        <v>3167</v>
      </c>
      <c r="BH32" s="338"/>
      <c r="BI32" s="339"/>
      <c r="BJ32" s="336"/>
      <c r="BK32" s="338"/>
      <c r="BL32" s="339"/>
      <c r="BM32" s="338"/>
      <c r="BN32" s="339"/>
      <c r="BO32" s="336"/>
      <c r="BP32" s="338"/>
      <c r="BQ32" s="339"/>
    </row>
    <row r="33" spans="1:69" ht="50.1" customHeight="1">
      <c r="A33" s="308"/>
      <c r="B33" s="242">
        <v>215</v>
      </c>
      <c r="C33" s="113" t="s">
        <v>229</v>
      </c>
      <c r="D33" s="342" t="s">
        <v>1432</v>
      </c>
      <c r="E33" s="151" t="s">
        <v>1433</v>
      </c>
      <c r="F33" s="242" t="s">
        <v>1312</v>
      </c>
      <c r="G33" s="151" t="s">
        <v>1434</v>
      </c>
      <c r="H33" s="151" t="s">
        <v>1435</v>
      </c>
      <c r="I33" s="151" t="s">
        <v>1436</v>
      </c>
      <c r="J33" s="242" t="s">
        <v>1316</v>
      </c>
      <c r="K33" s="331">
        <v>3</v>
      </c>
      <c r="L33" s="331">
        <v>5</v>
      </c>
      <c r="M33" s="112" t="s">
        <v>1302</v>
      </c>
      <c r="N33" s="801" t="s">
        <v>1437</v>
      </c>
      <c r="O33" s="630"/>
      <c r="P33" s="648" t="s">
        <v>2815</v>
      </c>
      <c r="Q33" s="340">
        <v>44685</v>
      </c>
      <c r="R33" s="857" t="s">
        <v>3171</v>
      </c>
      <c r="S33" s="332"/>
      <c r="T33" s="239"/>
      <c r="U33" s="332"/>
      <c r="V33" s="239"/>
      <c r="W33" s="332"/>
      <c r="X33" s="239"/>
      <c r="Y33" s="332"/>
      <c r="Z33" s="239"/>
      <c r="AA33" s="239" t="s">
        <v>837</v>
      </c>
      <c r="AB33" s="242">
        <v>15</v>
      </c>
      <c r="AC33" s="242">
        <v>15</v>
      </c>
      <c r="AD33" s="242">
        <v>15</v>
      </c>
      <c r="AE33" s="242">
        <v>15</v>
      </c>
      <c r="AF33" s="242">
        <v>15</v>
      </c>
      <c r="AG33" s="242">
        <v>15</v>
      </c>
      <c r="AH33" s="242">
        <v>10</v>
      </c>
      <c r="AI33" s="242">
        <f t="shared" si="2"/>
        <v>100</v>
      </c>
      <c r="AJ33" s="242" t="s">
        <v>1304</v>
      </c>
      <c r="AK33" s="333" t="s">
        <v>1304</v>
      </c>
      <c r="AL33" s="333" t="s">
        <v>1304</v>
      </c>
      <c r="AM33" s="333">
        <v>100</v>
      </c>
      <c r="AN33" s="333">
        <f t="shared" si="3"/>
        <v>100</v>
      </c>
      <c r="AO33" s="56">
        <f>AVERAGE(AN33)</f>
        <v>100</v>
      </c>
      <c r="AP33" s="242" t="s">
        <v>1304</v>
      </c>
      <c r="AQ33" s="242" t="s">
        <v>1306</v>
      </c>
      <c r="AR33" s="334">
        <v>1</v>
      </c>
      <c r="AS33" s="334">
        <v>5</v>
      </c>
      <c r="AT33" s="112" t="s">
        <v>1302</v>
      </c>
      <c r="AU33" s="239" t="s">
        <v>1307</v>
      </c>
      <c r="AV33" s="802" t="s">
        <v>1438</v>
      </c>
      <c r="AW33" s="150">
        <v>0.5</v>
      </c>
      <c r="AX33" s="152" t="s">
        <v>1439</v>
      </c>
      <c r="AY33" s="152" t="s">
        <v>1440</v>
      </c>
      <c r="AZ33" s="190">
        <v>44562</v>
      </c>
      <c r="BA33" s="190">
        <v>44895</v>
      </c>
      <c r="BB33" s="231">
        <v>1</v>
      </c>
      <c r="BC33" s="568"/>
      <c r="BD33" s="631" t="s">
        <v>2895</v>
      </c>
      <c r="BE33" s="569" t="s">
        <v>2896</v>
      </c>
      <c r="BF33" s="340">
        <v>44685</v>
      </c>
      <c r="BG33" s="857" t="s">
        <v>3171</v>
      </c>
      <c r="BH33" s="338"/>
      <c r="BI33" s="339"/>
      <c r="BJ33" s="336"/>
      <c r="BK33" s="338"/>
      <c r="BL33" s="339"/>
      <c r="BM33" s="338"/>
      <c r="BN33" s="339"/>
      <c r="BO33" s="336"/>
      <c r="BP33" s="338"/>
      <c r="BQ33" s="339"/>
    </row>
    <row r="34" spans="1:69" ht="50.1" customHeight="1">
      <c r="A34" s="308"/>
      <c r="B34" s="242">
        <v>215</v>
      </c>
      <c r="C34" s="113" t="s">
        <v>229</v>
      </c>
      <c r="D34" s="342" t="s">
        <v>1432</v>
      </c>
      <c r="E34" s="151" t="s">
        <v>1433</v>
      </c>
      <c r="F34" s="242" t="s">
        <v>1312</v>
      </c>
      <c r="G34" s="151" t="s">
        <v>1434</v>
      </c>
      <c r="H34" s="151" t="s">
        <v>1441</v>
      </c>
      <c r="I34" s="151" t="s">
        <v>1436</v>
      </c>
      <c r="J34" s="242" t="s">
        <v>1316</v>
      </c>
      <c r="K34" s="331"/>
      <c r="L34" s="331"/>
      <c r="M34" s="112"/>
      <c r="N34" s="824" t="s">
        <v>8</v>
      </c>
      <c r="O34" s="630"/>
      <c r="P34" s="644"/>
      <c r="Q34" s="332"/>
      <c r="R34" s="375"/>
      <c r="S34" s="332"/>
      <c r="T34" s="239"/>
      <c r="U34" s="332"/>
      <c r="V34" s="239"/>
      <c r="W34" s="332"/>
      <c r="X34" s="239"/>
      <c r="Y34" s="332"/>
      <c r="Z34" s="239"/>
      <c r="AA34" s="239" t="s">
        <v>8</v>
      </c>
      <c r="AB34" s="242"/>
      <c r="AC34" s="242"/>
      <c r="AD34" s="242"/>
      <c r="AE34" s="242"/>
      <c r="AF34" s="242"/>
      <c r="AG34" s="242"/>
      <c r="AH34" s="242"/>
      <c r="AI34" s="242">
        <f t="shared" si="2"/>
        <v>0</v>
      </c>
      <c r="AJ34" s="242"/>
      <c r="AK34" s="333"/>
      <c r="AL34" s="333"/>
      <c r="AM34" s="333"/>
      <c r="AN34" s="333">
        <f t="shared" si="3"/>
        <v>0</v>
      </c>
      <c r="AO34" s="56"/>
      <c r="AP34" s="242"/>
      <c r="AQ34" s="242"/>
      <c r="AR34" s="334"/>
      <c r="AS34" s="334"/>
      <c r="AT34" s="112"/>
      <c r="AU34" s="239"/>
      <c r="AV34" s="802" t="s">
        <v>1442</v>
      </c>
      <c r="AW34" s="150">
        <v>0.5</v>
      </c>
      <c r="AX34" s="152" t="s">
        <v>1443</v>
      </c>
      <c r="AY34" s="152" t="s">
        <v>917</v>
      </c>
      <c r="AZ34" s="190">
        <v>44562</v>
      </c>
      <c r="BA34" s="190">
        <v>44895</v>
      </c>
      <c r="BB34" s="261">
        <v>2</v>
      </c>
      <c r="BC34" s="625" t="s">
        <v>2712</v>
      </c>
      <c r="BD34" s="626" t="s">
        <v>2713</v>
      </c>
      <c r="BE34" s="627" t="s">
        <v>2714</v>
      </c>
      <c r="BF34" s="335">
        <v>44685</v>
      </c>
      <c r="BG34" s="857" t="s">
        <v>3171</v>
      </c>
      <c r="BH34" s="338"/>
      <c r="BI34" s="339"/>
      <c r="BJ34" s="336"/>
      <c r="BK34" s="338"/>
      <c r="BL34" s="339"/>
      <c r="BM34" s="338"/>
      <c r="BN34" s="339"/>
      <c r="BO34" s="336"/>
      <c r="BP34" s="338"/>
      <c r="BQ34" s="339"/>
    </row>
    <row r="35" spans="1:69" ht="50.1" customHeight="1">
      <c r="A35" s="308"/>
      <c r="B35" s="242">
        <v>216</v>
      </c>
      <c r="C35" s="113" t="s">
        <v>229</v>
      </c>
      <c r="D35" s="342" t="s">
        <v>1432</v>
      </c>
      <c r="E35" s="330" t="s">
        <v>1444</v>
      </c>
      <c r="F35" s="242" t="s">
        <v>1328</v>
      </c>
      <c r="G35" s="330" t="s">
        <v>1298</v>
      </c>
      <c r="H35" s="151" t="s">
        <v>1299</v>
      </c>
      <c r="I35" s="212" t="s">
        <v>1300</v>
      </c>
      <c r="J35" s="242" t="s">
        <v>1301</v>
      </c>
      <c r="K35" s="331">
        <v>4</v>
      </c>
      <c r="L35" s="331">
        <v>5</v>
      </c>
      <c r="M35" s="112" t="s">
        <v>1302</v>
      </c>
      <c r="N35" s="752" t="s">
        <v>1445</v>
      </c>
      <c r="O35" s="630"/>
      <c r="P35" s="640" t="s">
        <v>2816</v>
      </c>
      <c r="Q35" s="340">
        <v>44685</v>
      </c>
      <c r="R35" s="851" t="s">
        <v>3167</v>
      </c>
      <c r="S35" s="332"/>
      <c r="T35" s="239"/>
      <c r="U35" s="332"/>
      <c r="V35" s="239"/>
      <c r="W35" s="332"/>
      <c r="X35" s="239"/>
      <c r="Y35" s="332"/>
      <c r="Z35" s="239"/>
      <c r="AA35" s="239" t="s">
        <v>837</v>
      </c>
      <c r="AB35" s="242">
        <v>15</v>
      </c>
      <c r="AC35" s="242">
        <v>15</v>
      </c>
      <c r="AD35" s="242">
        <v>15</v>
      </c>
      <c r="AE35" s="242">
        <v>15</v>
      </c>
      <c r="AF35" s="242">
        <v>15</v>
      </c>
      <c r="AG35" s="242">
        <v>15</v>
      </c>
      <c r="AH35" s="242">
        <v>10</v>
      </c>
      <c r="AI35" s="242">
        <f t="shared" si="2"/>
        <v>100</v>
      </c>
      <c r="AJ35" s="242" t="s">
        <v>1304</v>
      </c>
      <c r="AK35" s="333" t="s">
        <v>1305</v>
      </c>
      <c r="AL35" s="333" t="s">
        <v>1305</v>
      </c>
      <c r="AM35" s="333">
        <v>50</v>
      </c>
      <c r="AN35" s="333">
        <f t="shared" si="3"/>
        <v>75</v>
      </c>
      <c r="AO35" s="56">
        <f t="shared" ref="AO35:AO40" si="4">AVERAGE(AN35)</f>
        <v>75</v>
      </c>
      <c r="AP35" s="242" t="s">
        <v>1305</v>
      </c>
      <c r="AQ35" s="242" t="s">
        <v>1306</v>
      </c>
      <c r="AR35" s="334">
        <v>3</v>
      </c>
      <c r="AS35" s="334">
        <v>5</v>
      </c>
      <c r="AT35" s="112" t="s">
        <v>1302</v>
      </c>
      <c r="AU35" s="239" t="s">
        <v>1307</v>
      </c>
      <c r="AV35" s="802" t="s">
        <v>1344</v>
      </c>
      <c r="AW35" s="150">
        <v>1</v>
      </c>
      <c r="AX35" s="152" t="s">
        <v>1309</v>
      </c>
      <c r="AY35" s="152" t="s">
        <v>1410</v>
      </c>
      <c r="AZ35" s="230">
        <v>44562</v>
      </c>
      <c r="BA35" s="346">
        <v>44895</v>
      </c>
      <c r="BB35" s="341">
        <v>2</v>
      </c>
      <c r="BC35" s="625" t="s">
        <v>2712</v>
      </c>
      <c r="BD35" s="628" t="s">
        <v>2715</v>
      </c>
      <c r="BE35" s="629" t="s">
        <v>2716</v>
      </c>
      <c r="BF35" s="340">
        <v>44685</v>
      </c>
      <c r="BG35" s="851" t="s">
        <v>3167</v>
      </c>
      <c r="BH35" s="338"/>
      <c r="BI35" s="339"/>
      <c r="BJ35" s="336"/>
      <c r="BK35" s="338"/>
      <c r="BL35" s="339"/>
      <c r="BM35" s="338"/>
      <c r="BN35" s="339"/>
      <c r="BO35" s="336"/>
      <c r="BP35" s="338"/>
      <c r="BQ35" s="339"/>
    </row>
    <row r="36" spans="1:69" ht="50.1" customHeight="1">
      <c r="A36" s="354"/>
      <c r="B36" s="242">
        <v>217</v>
      </c>
      <c r="C36" s="113" t="s">
        <v>289</v>
      </c>
      <c r="D36" s="355" t="s">
        <v>1446</v>
      </c>
      <c r="E36" s="375" t="s">
        <v>1447</v>
      </c>
      <c r="F36" s="242" t="s">
        <v>1297</v>
      </c>
      <c r="G36" s="238" t="s">
        <v>1448</v>
      </c>
      <c r="H36" s="238" t="s">
        <v>1449</v>
      </c>
      <c r="I36" s="238" t="s">
        <v>1450</v>
      </c>
      <c r="J36" s="242" t="s">
        <v>1301</v>
      </c>
      <c r="K36" s="331">
        <v>3</v>
      </c>
      <c r="L36" s="331">
        <v>5</v>
      </c>
      <c r="M36" s="112" t="s">
        <v>1302</v>
      </c>
      <c r="N36" s="753" t="s">
        <v>1451</v>
      </c>
      <c r="O36" s="630" t="s">
        <v>2817</v>
      </c>
      <c r="P36" s="644" t="s">
        <v>2818</v>
      </c>
      <c r="Q36" s="340">
        <v>44685</v>
      </c>
      <c r="R36" s="851" t="s">
        <v>3167</v>
      </c>
      <c r="S36" s="332"/>
      <c r="T36" s="239"/>
      <c r="U36" s="332"/>
      <c r="V36" s="239"/>
      <c r="W36" s="332"/>
      <c r="X36" s="239"/>
      <c r="Y36" s="332"/>
      <c r="Z36" s="239"/>
      <c r="AA36" s="239" t="s">
        <v>837</v>
      </c>
      <c r="AB36" s="242">
        <v>15</v>
      </c>
      <c r="AC36" s="242">
        <v>15</v>
      </c>
      <c r="AD36" s="242">
        <v>15</v>
      </c>
      <c r="AE36" s="242">
        <v>15</v>
      </c>
      <c r="AF36" s="242">
        <v>15</v>
      </c>
      <c r="AG36" s="242">
        <v>0</v>
      </c>
      <c r="AH36" s="242">
        <v>10</v>
      </c>
      <c r="AI36" s="242">
        <f t="shared" si="2"/>
        <v>85</v>
      </c>
      <c r="AJ36" s="242" t="s">
        <v>1452</v>
      </c>
      <c r="AK36" s="333" t="s">
        <v>1304</v>
      </c>
      <c r="AL36" s="333" t="s">
        <v>1452</v>
      </c>
      <c r="AM36" s="333">
        <v>0</v>
      </c>
      <c r="AN36" s="333">
        <f t="shared" si="3"/>
        <v>42.5</v>
      </c>
      <c r="AO36" s="56">
        <f t="shared" si="4"/>
        <v>42.5</v>
      </c>
      <c r="AP36" s="242" t="s">
        <v>1452</v>
      </c>
      <c r="AQ36" s="242" t="s">
        <v>1306</v>
      </c>
      <c r="AR36" s="334">
        <v>3</v>
      </c>
      <c r="AS36" s="334">
        <v>5</v>
      </c>
      <c r="AT36" s="112" t="s">
        <v>1302</v>
      </c>
      <c r="AU36" s="239" t="s">
        <v>1307</v>
      </c>
      <c r="AV36" s="803" t="s">
        <v>1453</v>
      </c>
      <c r="AW36" s="150">
        <v>1</v>
      </c>
      <c r="AX36" s="151" t="s">
        <v>1454</v>
      </c>
      <c r="AY36" s="152" t="s">
        <v>1455</v>
      </c>
      <c r="AZ36" s="213">
        <v>44562</v>
      </c>
      <c r="BA36" s="259">
        <v>44895</v>
      </c>
      <c r="BB36" s="150">
        <v>1</v>
      </c>
      <c r="BC36" s="667" t="s">
        <v>2817</v>
      </c>
      <c r="BD36" s="652" t="s">
        <v>2897</v>
      </c>
      <c r="BE36" s="668" t="s">
        <v>2898</v>
      </c>
      <c r="BF36" s="340">
        <v>44685</v>
      </c>
      <c r="BG36" s="851" t="s">
        <v>3167</v>
      </c>
      <c r="BH36" s="338"/>
      <c r="BI36" s="339"/>
      <c r="BJ36" s="336"/>
      <c r="BK36" s="338"/>
      <c r="BL36" s="339"/>
      <c r="BM36" s="338"/>
      <c r="BN36" s="339"/>
      <c r="BO36" s="336"/>
      <c r="BP36" s="338"/>
      <c r="BQ36" s="339"/>
    </row>
    <row r="37" spans="1:69" ht="50.1" customHeight="1">
      <c r="A37" s="354"/>
      <c r="B37" s="242">
        <v>218</v>
      </c>
      <c r="C37" s="113" t="s">
        <v>289</v>
      </c>
      <c r="D37" s="355" t="s">
        <v>1446</v>
      </c>
      <c r="E37" s="375" t="s">
        <v>1456</v>
      </c>
      <c r="F37" s="242" t="s">
        <v>1328</v>
      </c>
      <c r="G37" s="238" t="s">
        <v>1298</v>
      </c>
      <c r="H37" s="238" t="s">
        <v>1299</v>
      </c>
      <c r="I37" s="238" t="s">
        <v>1300</v>
      </c>
      <c r="J37" s="242" t="s">
        <v>58</v>
      </c>
      <c r="K37" s="331">
        <v>4</v>
      </c>
      <c r="L37" s="331">
        <v>5</v>
      </c>
      <c r="M37" s="112" t="s">
        <v>1302</v>
      </c>
      <c r="N37" s="753" t="s">
        <v>1303</v>
      </c>
      <c r="O37" s="630" t="s">
        <v>2817</v>
      </c>
      <c r="P37" s="644" t="s">
        <v>2819</v>
      </c>
      <c r="Q37" s="340">
        <v>44685</v>
      </c>
      <c r="R37" s="851" t="s">
        <v>3167</v>
      </c>
      <c r="S37" s="332"/>
      <c r="T37" s="239"/>
      <c r="U37" s="332"/>
      <c r="V37" s="239"/>
      <c r="W37" s="332"/>
      <c r="X37" s="239"/>
      <c r="Y37" s="332"/>
      <c r="Z37" s="239"/>
      <c r="AA37" s="239" t="s">
        <v>837</v>
      </c>
      <c r="AB37" s="242">
        <v>15</v>
      </c>
      <c r="AC37" s="242">
        <v>15</v>
      </c>
      <c r="AD37" s="242">
        <v>15</v>
      </c>
      <c r="AE37" s="242">
        <v>15</v>
      </c>
      <c r="AF37" s="242">
        <v>15</v>
      </c>
      <c r="AG37" s="242">
        <v>15</v>
      </c>
      <c r="AH37" s="242">
        <v>10</v>
      </c>
      <c r="AI37" s="242">
        <f t="shared" si="2"/>
        <v>100</v>
      </c>
      <c r="AJ37" s="242" t="s">
        <v>1304</v>
      </c>
      <c r="AK37" s="333" t="s">
        <v>1305</v>
      </c>
      <c r="AL37" s="333" t="s">
        <v>1305</v>
      </c>
      <c r="AM37" s="333">
        <v>50</v>
      </c>
      <c r="AN37" s="333">
        <f t="shared" si="3"/>
        <v>75</v>
      </c>
      <c r="AO37" s="56">
        <f t="shared" si="4"/>
        <v>75</v>
      </c>
      <c r="AP37" s="242" t="s">
        <v>1305</v>
      </c>
      <c r="AQ37" s="242" t="s">
        <v>1306</v>
      </c>
      <c r="AR37" s="334">
        <v>2</v>
      </c>
      <c r="AS37" s="334">
        <v>5</v>
      </c>
      <c r="AT37" s="112" t="s">
        <v>1302</v>
      </c>
      <c r="AU37" s="239" t="s">
        <v>1307</v>
      </c>
      <c r="AV37" s="801" t="s">
        <v>1344</v>
      </c>
      <c r="AW37" s="150">
        <v>1</v>
      </c>
      <c r="AX37" s="152" t="s">
        <v>1457</v>
      </c>
      <c r="AY37" s="152" t="s">
        <v>1458</v>
      </c>
      <c r="AZ37" s="230">
        <v>44562</v>
      </c>
      <c r="BA37" s="230">
        <v>44895</v>
      </c>
      <c r="BB37" s="347">
        <v>2</v>
      </c>
      <c r="BC37" s="667" t="s">
        <v>2817</v>
      </c>
      <c r="BD37" s="632" t="s">
        <v>2899</v>
      </c>
      <c r="BE37" s="569" t="s">
        <v>2900</v>
      </c>
      <c r="BF37" s="340">
        <v>44685</v>
      </c>
      <c r="BG37" s="851" t="s">
        <v>3167</v>
      </c>
      <c r="BH37" s="338"/>
      <c r="BI37" s="339"/>
      <c r="BJ37" s="336"/>
      <c r="BK37" s="338"/>
      <c r="BL37" s="339"/>
      <c r="BM37" s="338"/>
      <c r="BN37" s="339"/>
      <c r="BO37" s="336"/>
      <c r="BP37" s="338"/>
      <c r="BQ37" s="339"/>
    </row>
    <row r="38" spans="1:69" ht="50.1" customHeight="1">
      <c r="A38" s="308"/>
      <c r="B38" s="242">
        <v>219</v>
      </c>
      <c r="C38" s="113" t="s">
        <v>318</v>
      </c>
      <c r="D38" s="17" t="s">
        <v>1459</v>
      </c>
      <c r="E38" s="238" t="s">
        <v>1460</v>
      </c>
      <c r="F38" s="242" t="s">
        <v>1328</v>
      </c>
      <c r="G38" s="375" t="s">
        <v>1298</v>
      </c>
      <c r="H38" s="355" t="s">
        <v>1299</v>
      </c>
      <c r="I38" s="375" t="s">
        <v>1300</v>
      </c>
      <c r="J38" s="242" t="s">
        <v>1301</v>
      </c>
      <c r="K38" s="331">
        <v>4</v>
      </c>
      <c r="L38" s="331">
        <v>5</v>
      </c>
      <c r="M38" s="112" t="s">
        <v>1302</v>
      </c>
      <c r="N38" s="809" t="s">
        <v>1303</v>
      </c>
      <c r="O38" s="630" t="s">
        <v>2820</v>
      </c>
      <c r="P38" s="645" t="s">
        <v>2821</v>
      </c>
      <c r="Q38" s="340">
        <v>44685</v>
      </c>
      <c r="R38" s="861" t="s">
        <v>3167</v>
      </c>
      <c r="S38" s="332"/>
      <c r="T38" s="239"/>
      <c r="U38" s="332"/>
      <c r="V38" s="239"/>
      <c r="W38" s="332"/>
      <c r="X38" s="239"/>
      <c r="Y38" s="332"/>
      <c r="Z38" s="239"/>
      <c r="AA38" s="239" t="s">
        <v>837</v>
      </c>
      <c r="AB38" s="242">
        <v>15</v>
      </c>
      <c r="AC38" s="242">
        <v>15</v>
      </c>
      <c r="AD38" s="242">
        <v>15</v>
      </c>
      <c r="AE38" s="242">
        <v>15</v>
      </c>
      <c r="AF38" s="242">
        <v>15</v>
      </c>
      <c r="AG38" s="242">
        <v>15</v>
      </c>
      <c r="AH38" s="242">
        <v>10</v>
      </c>
      <c r="AI38" s="242">
        <f t="shared" si="2"/>
        <v>100</v>
      </c>
      <c r="AJ38" s="242" t="s">
        <v>1304</v>
      </c>
      <c r="AK38" s="333" t="s">
        <v>1305</v>
      </c>
      <c r="AL38" s="333" t="s">
        <v>1305</v>
      </c>
      <c r="AM38" s="333">
        <v>50</v>
      </c>
      <c r="AN38" s="333">
        <f t="shared" si="3"/>
        <v>75</v>
      </c>
      <c r="AO38" s="56">
        <f t="shared" si="4"/>
        <v>75</v>
      </c>
      <c r="AP38" s="242" t="s">
        <v>1305</v>
      </c>
      <c r="AQ38" s="242" t="s">
        <v>1306</v>
      </c>
      <c r="AR38" s="334">
        <v>3</v>
      </c>
      <c r="AS38" s="334">
        <v>5</v>
      </c>
      <c r="AT38" s="112" t="s">
        <v>1302</v>
      </c>
      <c r="AU38" s="239" t="s">
        <v>1307</v>
      </c>
      <c r="AV38" s="810" t="s">
        <v>1344</v>
      </c>
      <c r="AW38" s="231">
        <v>1</v>
      </c>
      <c r="AX38" s="191" t="s">
        <v>1457</v>
      </c>
      <c r="AY38" s="191" t="s">
        <v>1461</v>
      </c>
      <c r="AZ38" s="230">
        <v>44562</v>
      </c>
      <c r="BA38" s="230">
        <v>44895</v>
      </c>
      <c r="BB38" s="233">
        <v>2</v>
      </c>
      <c r="BC38" s="568" t="s">
        <v>2724</v>
      </c>
      <c r="BD38" s="632" t="s">
        <v>2725</v>
      </c>
      <c r="BE38" s="669" t="s">
        <v>2726</v>
      </c>
      <c r="BF38" s="340">
        <v>44685</v>
      </c>
      <c r="BG38" s="861" t="s">
        <v>3167</v>
      </c>
      <c r="BH38" s="338"/>
      <c r="BI38" s="339"/>
      <c r="BJ38" s="336"/>
      <c r="BK38" s="338"/>
      <c r="BL38" s="339"/>
      <c r="BM38" s="338"/>
      <c r="BN38" s="339"/>
      <c r="BO38" s="336"/>
      <c r="BP38" s="338"/>
      <c r="BQ38" s="339"/>
    </row>
    <row r="39" spans="1:69" ht="50.1" customHeight="1">
      <c r="A39" s="308"/>
      <c r="B39" s="376">
        <v>220</v>
      </c>
      <c r="C39" s="113" t="s">
        <v>345</v>
      </c>
      <c r="D39" s="355" t="s">
        <v>1462</v>
      </c>
      <c r="E39" s="375" t="s">
        <v>1463</v>
      </c>
      <c r="F39" s="242" t="s">
        <v>1328</v>
      </c>
      <c r="G39" s="238" t="s">
        <v>1464</v>
      </c>
      <c r="H39" s="238" t="s">
        <v>1465</v>
      </c>
      <c r="I39" s="238" t="s">
        <v>1466</v>
      </c>
      <c r="J39" s="242" t="s">
        <v>1301</v>
      </c>
      <c r="K39" s="331">
        <v>1</v>
      </c>
      <c r="L39" s="331">
        <v>5</v>
      </c>
      <c r="M39" s="112" t="s">
        <v>1302</v>
      </c>
      <c r="N39" s="788" t="s">
        <v>1467</v>
      </c>
      <c r="O39" s="630" t="s">
        <v>2822</v>
      </c>
      <c r="P39" s="644" t="s">
        <v>2823</v>
      </c>
      <c r="Q39" s="870">
        <v>44687</v>
      </c>
      <c r="R39" s="851" t="s">
        <v>3167</v>
      </c>
      <c r="S39" s="332"/>
      <c r="T39" s="239"/>
      <c r="U39" s="332"/>
      <c r="V39" s="239"/>
      <c r="W39" s="332"/>
      <c r="X39" s="239"/>
      <c r="Y39" s="332"/>
      <c r="Z39" s="239"/>
      <c r="AA39" s="239" t="s">
        <v>837</v>
      </c>
      <c r="AB39" s="242">
        <v>15</v>
      </c>
      <c r="AC39" s="242">
        <v>15</v>
      </c>
      <c r="AD39" s="242">
        <v>15</v>
      </c>
      <c r="AE39" s="242">
        <v>15</v>
      </c>
      <c r="AF39" s="242">
        <v>15</v>
      </c>
      <c r="AG39" s="242">
        <v>15</v>
      </c>
      <c r="AH39" s="242">
        <v>10</v>
      </c>
      <c r="AI39" s="242">
        <f t="shared" si="2"/>
        <v>100</v>
      </c>
      <c r="AJ39" s="242" t="s">
        <v>1304</v>
      </c>
      <c r="AK39" s="333" t="s">
        <v>1304</v>
      </c>
      <c r="AL39" s="333" t="s">
        <v>1304</v>
      </c>
      <c r="AM39" s="333">
        <v>100</v>
      </c>
      <c r="AN39" s="333">
        <f t="shared" si="3"/>
        <v>100</v>
      </c>
      <c r="AO39" s="56">
        <f t="shared" si="4"/>
        <v>100</v>
      </c>
      <c r="AP39" s="242" t="s">
        <v>1304</v>
      </c>
      <c r="AQ39" s="242" t="s">
        <v>1306</v>
      </c>
      <c r="AR39" s="334">
        <v>1</v>
      </c>
      <c r="AS39" s="334">
        <v>5</v>
      </c>
      <c r="AT39" s="112" t="s">
        <v>1302</v>
      </c>
      <c r="AU39" s="239" t="s">
        <v>1307</v>
      </c>
      <c r="AV39" s="790" t="s">
        <v>1468</v>
      </c>
      <c r="AW39" s="237">
        <v>1</v>
      </c>
      <c r="AX39" s="238" t="s">
        <v>1469</v>
      </c>
      <c r="AY39" s="152" t="s">
        <v>988</v>
      </c>
      <c r="AZ39" s="356">
        <v>44562</v>
      </c>
      <c r="BA39" s="356">
        <v>44895</v>
      </c>
      <c r="BB39" s="347">
        <v>4</v>
      </c>
      <c r="BC39" s="568" t="s">
        <v>2901</v>
      </c>
      <c r="BD39" s="632" t="s">
        <v>2902</v>
      </c>
      <c r="BE39" s="569" t="s">
        <v>2903</v>
      </c>
      <c r="BF39" s="872">
        <v>44687</v>
      </c>
      <c r="BG39" s="851" t="s">
        <v>3167</v>
      </c>
      <c r="BH39" s="338"/>
      <c r="BI39" s="339"/>
      <c r="BJ39" s="336"/>
      <c r="BK39" s="338"/>
      <c r="BL39" s="339"/>
      <c r="BM39" s="338"/>
      <c r="BN39" s="339"/>
      <c r="BO39" s="336"/>
      <c r="BP39" s="338"/>
      <c r="BQ39" s="339"/>
    </row>
    <row r="40" spans="1:69" ht="50.1" customHeight="1">
      <c r="A40" s="308"/>
      <c r="B40" s="376">
        <v>221</v>
      </c>
      <c r="C40" s="113" t="s">
        <v>345</v>
      </c>
      <c r="D40" s="355" t="s">
        <v>1462</v>
      </c>
      <c r="E40" s="375" t="s">
        <v>1470</v>
      </c>
      <c r="F40" s="242" t="s">
        <v>1328</v>
      </c>
      <c r="G40" s="238" t="s">
        <v>1471</v>
      </c>
      <c r="H40" s="238" t="s">
        <v>1299</v>
      </c>
      <c r="I40" s="91" t="s">
        <v>1330</v>
      </c>
      <c r="J40" s="242" t="s">
        <v>1301</v>
      </c>
      <c r="K40" s="331">
        <v>4</v>
      </c>
      <c r="L40" s="331">
        <v>5</v>
      </c>
      <c r="M40" s="112" t="s">
        <v>1302</v>
      </c>
      <c r="N40" s="788" t="s">
        <v>1472</v>
      </c>
      <c r="O40" s="630" t="s">
        <v>2822</v>
      </c>
      <c r="P40" s="644" t="s">
        <v>2824</v>
      </c>
      <c r="Q40" s="870">
        <v>44687</v>
      </c>
      <c r="R40" s="851" t="s">
        <v>3167</v>
      </c>
      <c r="S40" s="332"/>
      <c r="T40" s="239"/>
      <c r="U40" s="332"/>
      <c r="V40" s="239"/>
      <c r="W40" s="332"/>
      <c r="X40" s="239"/>
      <c r="Y40" s="332"/>
      <c r="Z40" s="239"/>
      <c r="AA40" s="239" t="s">
        <v>837</v>
      </c>
      <c r="AB40" s="242">
        <v>15</v>
      </c>
      <c r="AC40" s="242">
        <v>15</v>
      </c>
      <c r="AD40" s="242">
        <v>15</v>
      </c>
      <c r="AE40" s="242">
        <v>15</v>
      </c>
      <c r="AF40" s="242">
        <v>15</v>
      </c>
      <c r="AG40" s="242">
        <v>15</v>
      </c>
      <c r="AH40" s="242">
        <v>10</v>
      </c>
      <c r="AI40" s="242">
        <f t="shared" si="2"/>
        <v>100</v>
      </c>
      <c r="AJ40" s="242" t="s">
        <v>1304</v>
      </c>
      <c r="AK40" s="333" t="s">
        <v>1305</v>
      </c>
      <c r="AL40" s="333" t="s">
        <v>1305</v>
      </c>
      <c r="AM40" s="333">
        <v>50</v>
      </c>
      <c r="AN40" s="333">
        <f t="shared" si="3"/>
        <v>75</v>
      </c>
      <c r="AO40" s="56">
        <f t="shared" si="4"/>
        <v>75</v>
      </c>
      <c r="AP40" s="242" t="s">
        <v>1305</v>
      </c>
      <c r="AQ40" s="242" t="s">
        <v>1306</v>
      </c>
      <c r="AR40" s="334">
        <v>3</v>
      </c>
      <c r="AS40" s="334">
        <v>5</v>
      </c>
      <c r="AT40" s="112" t="s">
        <v>1302</v>
      </c>
      <c r="AU40" s="239" t="s">
        <v>1307</v>
      </c>
      <c r="AV40" s="790" t="s">
        <v>1473</v>
      </c>
      <c r="AW40" s="237">
        <v>1</v>
      </c>
      <c r="AX40" s="238" t="s">
        <v>1474</v>
      </c>
      <c r="AY40" s="152" t="s">
        <v>1475</v>
      </c>
      <c r="AZ40" s="357">
        <v>44562</v>
      </c>
      <c r="BA40" s="357">
        <v>44895</v>
      </c>
      <c r="BB40" s="152">
        <v>2</v>
      </c>
      <c r="BC40" s="568" t="s">
        <v>2901</v>
      </c>
      <c r="BD40" s="632" t="s">
        <v>2904</v>
      </c>
      <c r="BE40" s="569" t="s">
        <v>2905</v>
      </c>
      <c r="BF40" s="872">
        <v>44687</v>
      </c>
      <c r="BG40" s="851" t="s">
        <v>3167</v>
      </c>
      <c r="BH40" s="338"/>
      <c r="BI40" s="339"/>
      <c r="BJ40" s="336"/>
      <c r="BK40" s="338"/>
      <c r="BL40" s="339"/>
      <c r="BM40" s="338"/>
      <c r="BN40" s="339"/>
      <c r="BO40" s="336"/>
      <c r="BP40" s="338"/>
      <c r="BQ40" s="339"/>
    </row>
    <row r="41" spans="1:69" ht="50.1" customHeight="1">
      <c r="A41" s="308"/>
      <c r="B41" s="376">
        <v>222</v>
      </c>
      <c r="C41" s="113" t="s">
        <v>370</v>
      </c>
      <c r="D41" s="556" t="s">
        <v>1476</v>
      </c>
      <c r="E41" s="51" t="s">
        <v>1477</v>
      </c>
      <c r="F41" s="242" t="s">
        <v>1328</v>
      </c>
      <c r="G41" s="25" t="s">
        <v>1478</v>
      </c>
      <c r="H41" s="25" t="s">
        <v>1479</v>
      </c>
      <c r="I41" s="17" t="s">
        <v>1480</v>
      </c>
      <c r="J41" s="242" t="s">
        <v>21</v>
      </c>
      <c r="K41" s="331">
        <v>3</v>
      </c>
      <c r="L41" s="331">
        <v>5</v>
      </c>
      <c r="M41" s="112" t="s">
        <v>1302</v>
      </c>
      <c r="N41" s="821" t="s">
        <v>2464</v>
      </c>
      <c r="O41" s="653" t="s">
        <v>2825</v>
      </c>
      <c r="P41" s="654" t="s">
        <v>2826</v>
      </c>
      <c r="Q41" s="340">
        <v>44685</v>
      </c>
      <c r="R41" s="861" t="s">
        <v>3167</v>
      </c>
      <c r="S41" s="332"/>
      <c r="T41" s="239"/>
      <c r="U41" s="332"/>
      <c r="V41" s="239"/>
      <c r="W41" s="332"/>
      <c r="X41" s="239"/>
      <c r="Y41" s="332"/>
      <c r="Z41" s="239"/>
      <c r="AA41" s="239" t="s">
        <v>837</v>
      </c>
      <c r="AB41" s="242">
        <v>15</v>
      </c>
      <c r="AC41" s="242">
        <v>15</v>
      </c>
      <c r="AD41" s="242">
        <v>15</v>
      </c>
      <c r="AE41" s="242">
        <v>15</v>
      </c>
      <c r="AF41" s="242">
        <v>15</v>
      </c>
      <c r="AG41" s="242">
        <v>15</v>
      </c>
      <c r="AH41" s="242">
        <v>10</v>
      </c>
      <c r="AI41" s="242">
        <f t="shared" si="2"/>
        <v>100</v>
      </c>
      <c r="AJ41" s="242" t="s">
        <v>1304</v>
      </c>
      <c r="AK41" s="333" t="s">
        <v>1304</v>
      </c>
      <c r="AL41" s="333" t="s">
        <v>1304</v>
      </c>
      <c r="AM41" s="333">
        <v>100</v>
      </c>
      <c r="AN41" s="333">
        <f t="shared" si="3"/>
        <v>100</v>
      </c>
      <c r="AO41" s="56">
        <f>AVERAGE(AN41:AN42)</f>
        <v>100</v>
      </c>
      <c r="AP41" s="242" t="s">
        <v>1304</v>
      </c>
      <c r="AQ41" s="242" t="s">
        <v>1306</v>
      </c>
      <c r="AR41" s="334">
        <v>1</v>
      </c>
      <c r="AS41" s="334">
        <v>5</v>
      </c>
      <c r="AT41" s="112" t="s">
        <v>1302</v>
      </c>
      <c r="AU41" s="239" t="s">
        <v>1307</v>
      </c>
      <c r="AV41" s="807" t="s">
        <v>1481</v>
      </c>
      <c r="AW41" s="237">
        <v>0.5</v>
      </c>
      <c r="AX41" s="375" t="s">
        <v>1482</v>
      </c>
      <c r="AY41" s="375" t="s">
        <v>995</v>
      </c>
      <c r="AZ41" s="340">
        <v>44562</v>
      </c>
      <c r="BA41" s="340">
        <v>44895</v>
      </c>
      <c r="BB41" s="237">
        <v>1</v>
      </c>
      <c r="BC41" s="636" t="s">
        <v>2906</v>
      </c>
      <c r="BD41" s="628" t="s">
        <v>2907</v>
      </c>
      <c r="BE41" s="670" t="s">
        <v>2908</v>
      </c>
      <c r="BF41" s="340">
        <v>44685</v>
      </c>
      <c r="BG41" s="862" t="s">
        <v>3169</v>
      </c>
      <c r="BH41" s="338"/>
      <c r="BI41" s="339"/>
      <c r="BJ41" s="336"/>
      <c r="BK41" s="338"/>
      <c r="BL41" s="339"/>
      <c r="BM41" s="338"/>
      <c r="BN41" s="339"/>
      <c r="BO41" s="336"/>
      <c r="BP41" s="338"/>
      <c r="BQ41" s="339"/>
    </row>
    <row r="42" spans="1:69" ht="50.1" customHeight="1">
      <c r="A42" s="308"/>
      <c r="B42" s="242">
        <v>222</v>
      </c>
      <c r="C42" s="113" t="s">
        <v>370</v>
      </c>
      <c r="D42" s="557" t="s">
        <v>1476</v>
      </c>
      <c r="E42" s="49" t="s">
        <v>1477</v>
      </c>
      <c r="F42" s="242" t="s">
        <v>1328</v>
      </c>
      <c r="G42" s="25" t="s">
        <v>1478</v>
      </c>
      <c r="H42" s="25" t="s">
        <v>1483</v>
      </c>
      <c r="I42" s="17" t="s">
        <v>1480</v>
      </c>
      <c r="J42" s="242" t="s">
        <v>21</v>
      </c>
      <c r="K42" s="331"/>
      <c r="L42" s="331"/>
      <c r="M42" s="112"/>
      <c r="N42" s="821" t="s">
        <v>1484</v>
      </c>
      <c r="O42" s="653" t="s">
        <v>2825</v>
      </c>
      <c r="P42" s="654" t="s">
        <v>2827</v>
      </c>
      <c r="Q42" s="340">
        <v>44685</v>
      </c>
      <c r="R42" s="853" t="s">
        <v>3169</v>
      </c>
      <c r="S42" s="332"/>
      <c r="T42" s="239"/>
      <c r="U42" s="332"/>
      <c r="V42" s="239"/>
      <c r="W42" s="332"/>
      <c r="X42" s="239"/>
      <c r="Y42" s="332"/>
      <c r="Z42" s="239"/>
      <c r="AA42" s="239" t="s">
        <v>837</v>
      </c>
      <c r="AB42" s="242">
        <v>15</v>
      </c>
      <c r="AC42" s="242">
        <v>15</v>
      </c>
      <c r="AD42" s="242">
        <v>15</v>
      </c>
      <c r="AE42" s="242">
        <v>15</v>
      </c>
      <c r="AF42" s="242">
        <v>15</v>
      </c>
      <c r="AG42" s="242">
        <v>15</v>
      </c>
      <c r="AH42" s="242">
        <v>10</v>
      </c>
      <c r="AI42" s="242">
        <f t="shared" si="2"/>
        <v>100</v>
      </c>
      <c r="AJ42" s="242" t="s">
        <v>1304</v>
      </c>
      <c r="AK42" s="333" t="s">
        <v>1304</v>
      </c>
      <c r="AL42" s="333" t="s">
        <v>1304</v>
      </c>
      <c r="AM42" s="333">
        <v>100</v>
      </c>
      <c r="AN42" s="333">
        <f t="shared" si="3"/>
        <v>100</v>
      </c>
      <c r="AO42" s="56"/>
      <c r="AP42" s="242"/>
      <c r="AQ42" s="242"/>
      <c r="AR42" s="334"/>
      <c r="AS42" s="334"/>
      <c r="AT42" s="112"/>
      <c r="AU42" s="239" t="s">
        <v>1307</v>
      </c>
      <c r="AV42" s="823" t="s">
        <v>1485</v>
      </c>
      <c r="AW42" s="237">
        <v>0.5</v>
      </c>
      <c r="AX42" s="375" t="s">
        <v>1486</v>
      </c>
      <c r="AY42" s="375" t="s">
        <v>995</v>
      </c>
      <c r="AZ42" s="340">
        <v>44562</v>
      </c>
      <c r="BA42" s="340">
        <v>44895</v>
      </c>
      <c r="BB42" s="358">
        <v>4</v>
      </c>
      <c r="BC42" s="636" t="s">
        <v>2906</v>
      </c>
      <c r="BD42" s="628" t="s">
        <v>2909</v>
      </c>
      <c r="BE42" s="670" t="s">
        <v>2910</v>
      </c>
      <c r="BF42" s="340">
        <v>44685</v>
      </c>
      <c r="BG42" s="861" t="s">
        <v>3167</v>
      </c>
      <c r="BH42" s="338"/>
      <c r="BI42" s="339"/>
      <c r="BJ42" s="336"/>
      <c r="BK42" s="338"/>
      <c r="BL42" s="339"/>
      <c r="BM42" s="338"/>
      <c r="BN42" s="339"/>
      <c r="BO42" s="336"/>
      <c r="BP42" s="338"/>
      <c r="BQ42" s="339"/>
    </row>
    <row r="43" spans="1:69" ht="50.1" customHeight="1">
      <c r="A43" s="308"/>
      <c r="B43" s="376">
        <v>222</v>
      </c>
      <c r="C43" s="113" t="s">
        <v>370</v>
      </c>
      <c r="D43" s="557" t="s">
        <v>1476</v>
      </c>
      <c r="E43" s="49" t="s">
        <v>1477</v>
      </c>
      <c r="F43" s="242" t="s">
        <v>1328</v>
      </c>
      <c r="G43" s="25" t="s">
        <v>1478</v>
      </c>
      <c r="H43" s="25" t="s">
        <v>1487</v>
      </c>
      <c r="I43" s="17" t="s">
        <v>1480</v>
      </c>
      <c r="J43" s="242" t="s">
        <v>21</v>
      </c>
      <c r="K43" s="331"/>
      <c r="L43" s="331"/>
      <c r="M43" s="112"/>
      <c r="N43" s="35" t="s">
        <v>8</v>
      </c>
      <c r="O43" s="630"/>
      <c r="P43" s="644"/>
      <c r="Q43" s="340"/>
      <c r="R43" s="375"/>
      <c r="S43" s="332"/>
      <c r="T43" s="239"/>
      <c r="U43" s="332"/>
      <c r="V43" s="239"/>
      <c r="W43" s="332"/>
      <c r="X43" s="239"/>
      <c r="Y43" s="332"/>
      <c r="Z43" s="239"/>
      <c r="AA43" s="239" t="s">
        <v>8</v>
      </c>
      <c r="AB43" s="242"/>
      <c r="AC43" s="242"/>
      <c r="AD43" s="242"/>
      <c r="AE43" s="242"/>
      <c r="AF43" s="242"/>
      <c r="AG43" s="242"/>
      <c r="AH43" s="242"/>
      <c r="AI43" s="242">
        <f t="shared" si="2"/>
        <v>0</v>
      </c>
      <c r="AJ43" s="242"/>
      <c r="AK43" s="333"/>
      <c r="AL43" s="333"/>
      <c r="AM43" s="333"/>
      <c r="AN43" s="333">
        <f t="shared" si="3"/>
        <v>0</v>
      </c>
      <c r="AO43" s="56"/>
      <c r="AP43" s="242"/>
      <c r="AQ43" s="242"/>
      <c r="AR43" s="334"/>
      <c r="AS43" s="334"/>
      <c r="AT43" s="112"/>
      <c r="AU43" s="239"/>
      <c r="AV43" s="542" t="s">
        <v>8</v>
      </c>
      <c r="AW43" s="375" t="s">
        <v>8</v>
      </c>
      <c r="AX43" s="375" t="s">
        <v>8</v>
      </c>
      <c r="AY43" s="375" t="s">
        <v>8</v>
      </c>
      <c r="AZ43" s="340" t="s">
        <v>8</v>
      </c>
      <c r="BA43" s="340" t="s">
        <v>8</v>
      </c>
      <c r="BB43" s="375" t="s">
        <v>8</v>
      </c>
      <c r="BC43" s="568"/>
      <c r="BD43" s="632"/>
      <c r="BE43" s="569"/>
      <c r="BF43" s="335"/>
      <c r="BG43" s="337"/>
      <c r="BH43" s="338"/>
      <c r="BI43" s="339"/>
      <c r="BJ43" s="336"/>
      <c r="BK43" s="338"/>
      <c r="BL43" s="339"/>
      <c r="BM43" s="338"/>
      <c r="BN43" s="339"/>
      <c r="BO43" s="336"/>
      <c r="BP43" s="338"/>
      <c r="BQ43" s="339"/>
    </row>
    <row r="44" spans="1:69" ht="50.1" customHeight="1">
      <c r="A44" s="308"/>
      <c r="B44" s="376">
        <v>223</v>
      </c>
      <c r="C44" s="113" t="s">
        <v>370</v>
      </c>
      <c r="D44" s="557" t="s">
        <v>1476</v>
      </c>
      <c r="E44" s="49" t="s">
        <v>1488</v>
      </c>
      <c r="F44" s="242" t="s">
        <v>1328</v>
      </c>
      <c r="G44" s="25" t="s">
        <v>1298</v>
      </c>
      <c r="H44" s="25" t="s">
        <v>1299</v>
      </c>
      <c r="I44" s="17" t="s">
        <v>1300</v>
      </c>
      <c r="J44" s="242" t="s">
        <v>21</v>
      </c>
      <c r="K44" s="331">
        <v>4</v>
      </c>
      <c r="L44" s="331">
        <v>5</v>
      </c>
      <c r="M44" s="112" t="s">
        <v>1302</v>
      </c>
      <c r="N44" s="822" t="s">
        <v>1489</v>
      </c>
      <c r="O44" s="653" t="s">
        <v>2825</v>
      </c>
      <c r="P44" s="654" t="s">
        <v>2828</v>
      </c>
      <c r="Q44" s="340">
        <v>44685</v>
      </c>
      <c r="R44" s="861" t="s">
        <v>3167</v>
      </c>
      <c r="S44" s="332"/>
      <c r="T44" s="239"/>
      <c r="U44" s="332"/>
      <c r="V44" s="239"/>
      <c r="W44" s="332"/>
      <c r="X44" s="239"/>
      <c r="Y44" s="332"/>
      <c r="Z44" s="239"/>
      <c r="AA44" s="239" t="s">
        <v>837</v>
      </c>
      <c r="AB44" s="242">
        <v>15</v>
      </c>
      <c r="AC44" s="242">
        <v>15</v>
      </c>
      <c r="AD44" s="242">
        <v>15</v>
      </c>
      <c r="AE44" s="242">
        <v>15</v>
      </c>
      <c r="AF44" s="242">
        <v>15</v>
      </c>
      <c r="AG44" s="242">
        <v>15</v>
      </c>
      <c r="AH44" s="242">
        <v>10</v>
      </c>
      <c r="AI44" s="242">
        <f t="shared" si="2"/>
        <v>100</v>
      </c>
      <c r="AJ44" s="242" t="s">
        <v>1304</v>
      </c>
      <c r="AK44" s="333" t="s">
        <v>1305</v>
      </c>
      <c r="AL44" s="333" t="s">
        <v>1305</v>
      </c>
      <c r="AM44" s="333">
        <v>50</v>
      </c>
      <c r="AN44" s="333">
        <f t="shared" si="3"/>
        <v>75</v>
      </c>
      <c r="AO44" s="56">
        <f>AVERAGE(AN44)</f>
        <v>75</v>
      </c>
      <c r="AP44" s="242" t="s">
        <v>1305</v>
      </c>
      <c r="AQ44" s="242" t="s">
        <v>1306</v>
      </c>
      <c r="AR44" s="334">
        <v>3</v>
      </c>
      <c r="AS44" s="334">
        <v>5</v>
      </c>
      <c r="AT44" s="112" t="s">
        <v>1302</v>
      </c>
      <c r="AU44" s="239" t="s">
        <v>1307</v>
      </c>
      <c r="AV44" s="808" t="s">
        <v>1490</v>
      </c>
      <c r="AW44" s="237">
        <v>1</v>
      </c>
      <c r="AX44" s="375" t="s">
        <v>1309</v>
      </c>
      <c r="AY44" s="376" t="s">
        <v>995</v>
      </c>
      <c r="AZ44" s="359">
        <v>44562</v>
      </c>
      <c r="BA44" s="359">
        <v>44895</v>
      </c>
      <c r="BB44" s="360">
        <v>2</v>
      </c>
      <c r="BC44" s="636" t="s">
        <v>2906</v>
      </c>
      <c r="BD44" s="628" t="s">
        <v>2911</v>
      </c>
      <c r="BE44" s="569" t="s">
        <v>2912</v>
      </c>
      <c r="BF44" s="340">
        <v>44685</v>
      </c>
      <c r="BG44" s="861" t="s">
        <v>3167</v>
      </c>
      <c r="BH44" s="338"/>
      <c r="BI44" s="339"/>
      <c r="BJ44" s="336"/>
      <c r="BK44" s="338"/>
      <c r="BL44" s="339"/>
      <c r="BM44" s="338"/>
      <c r="BN44" s="339"/>
      <c r="BO44" s="336"/>
      <c r="BP44" s="338"/>
      <c r="BQ44" s="339"/>
    </row>
    <row r="45" spans="1:69" ht="50.1" customHeight="1">
      <c r="A45" s="308"/>
      <c r="B45" s="376">
        <v>224</v>
      </c>
      <c r="C45" s="113" t="s">
        <v>398</v>
      </c>
      <c r="D45" s="17" t="s">
        <v>1491</v>
      </c>
      <c r="E45" s="238" t="s">
        <v>1492</v>
      </c>
      <c r="F45" s="242" t="s">
        <v>1297</v>
      </c>
      <c r="G45" s="238" t="s">
        <v>1493</v>
      </c>
      <c r="H45" s="238" t="s">
        <v>1494</v>
      </c>
      <c r="I45" s="91" t="s">
        <v>1495</v>
      </c>
      <c r="J45" s="242" t="s">
        <v>1301</v>
      </c>
      <c r="K45" s="331">
        <v>3</v>
      </c>
      <c r="L45" s="331">
        <v>3</v>
      </c>
      <c r="M45" s="112" t="s">
        <v>1364</v>
      </c>
      <c r="N45" s="809" t="s">
        <v>1496</v>
      </c>
      <c r="O45" s="636" t="s">
        <v>2829</v>
      </c>
      <c r="P45" s="637" t="s">
        <v>2830</v>
      </c>
      <c r="Q45" s="340">
        <v>44685</v>
      </c>
      <c r="R45" s="861" t="s">
        <v>3167</v>
      </c>
      <c r="S45" s="332"/>
      <c r="T45" s="239"/>
      <c r="U45" s="332"/>
      <c r="V45" s="239"/>
      <c r="W45" s="332"/>
      <c r="X45" s="239"/>
      <c r="Y45" s="332"/>
      <c r="Z45" s="239"/>
      <c r="AA45" s="239" t="s">
        <v>837</v>
      </c>
      <c r="AB45" s="242">
        <v>15</v>
      </c>
      <c r="AC45" s="242">
        <v>15</v>
      </c>
      <c r="AD45" s="242">
        <v>15</v>
      </c>
      <c r="AE45" s="242">
        <v>15</v>
      </c>
      <c r="AF45" s="242">
        <v>15</v>
      </c>
      <c r="AG45" s="242">
        <v>15</v>
      </c>
      <c r="AH45" s="242">
        <v>10</v>
      </c>
      <c r="AI45" s="242">
        <f t="shared" si="2"/>
        <v>100</v>
      </c>
      <c r="AJ45" s="242" t="s">
        <v>1304</v>
      </c>
      <c r="AK45" s="333" t="s">
        <v>1305</v>
      </c>
      <c r="AL45" s="333" t="s">
        <v>1305</v>
      </c>
      <c r="AM45" s="333">
        <v>50</v>
      </c>
      <c r="AN45" s="333">
        <f t="shared" si="3"/>
        <v>75</v>
      </c>
      <c r="AO45" s="56">
        <f>AVERAGE(AN45:AN46)</f>
        <v>75</v>
      </c>
      <c r="AP45" s="242" t="s">
        <v>1305</v>
      </c>
      <c r="AQ45" s="242" t="s">
        <v>1306</v>
      </c>
      <c r="AR45" s="334">
        <v>2</v>
      </c>
      <c r="AS45" s="334">
        <v>3</v>
      </c>
      <c r="AT45" s="112" t="s">
        <v>1364</v>
      </c>
      <c r="AU45" s="239" t="s">
        <v>1307</v>
      </c>
      <c r="AV45" s="810" t="s">
        <v>1497</v>
      </c>
      <c r="AW45" s="231">
        <v>1</v>
      </c>
      <c r="AX45" s="191" t="s">
        <v>1498</v>
      </c>
      <c r="AY45" s="233" t="s">
        <v>1029</v>
      </c>
      <c r="AZ45" s="230">
        <v>44562</v>
      </c>
      <c r="BA45" s="230">
        <v>44895</v>
      </c>
      <c r="BB45" s="233">
        <v>5</v>
      </c>
      <c r="BC45" s="643" t="s">
        <v>2913</v>
      </c>
      <c r="BD45" s="637" t="s">
        <v>2914</v>
      </c>
      <c r="BE45" s="638" t="s">
        <v>2915</v>
      </c>
      <c r="BF45" s="340">
        <v>44685</v>
      </c>
      <c r="BG45" s="861" t="s">
        <v>3167</v>
      </c>
      <c r="BH45" s="338"/>
      <c r="BI45" s="339"/>
      <c r="BJ45" s="336"/>
      <c r="BK45" s="338"/>
      <c r="BL45" s="339"/>
      <c r="BM45" s="338"/>
      <c r="BN45" s="339"/>
      <c r="BO45" s="336"/>
      <c r="BP45" s="338"/>
      <c r="BQ45" s="339"/>
    </row>
    <row r="46" spans="1:69" ht="50.1" customHeight="1">
      <c r="A46" s="308"/>
      <c r="B46" s="376">
        <v>224</v>
      </c>
      <c r="C46" s="113" t="s">
        <v>398</v>
      </c>
      <c r="D46" s="17" t="s">
        <v>1491</v>
      </c>
      <c r="E46" s="238" t="s">
        <v>1499</v>
      </c>
      <c r="F46" s="242" t="s">
        <v>1297</v>
      </c>
      <c r="G46" s="238" t="s">
        <v>1493</v>
      </c>
      <c r="H46" s="238" t="s">
        <v>1500</v>
      </c>
      <c r="I46" s="91" t="s">
        <v>1495</v>
      </c>
      <c r="J46" s="242" t="s">
        <v>1301</v>
      </c>
      <c r="K46" s="331"/>
      <c r="L46" s="331"/>
      <c r="M46" s="112"/>
      <c r="N46" s="809" t="s">
        <v>2515</v>
      </c>
      <c r="O46" s="636" t="s">
        <v>2829</v>
      </c>
      <c r="P46" s="637" t="s">
        <v>2831</v>
      </c>
      <c r="Q46" s="340">
        <v>44685</v>
      </c>
      <c r="R46" s="861" t="s">
        <v>3167</v>
      </c>
      <c r="S46" s="332"/>
      <c r="T46" s="239"/>
      <c r="U46" s="332"/>
      <c r="V46" s="239"/>
      <c r="W46" s="332"/>
      <c r="X46" s="239"/>
      <c r="Y46" s="332"/>
      <c r="Z46" s="239"/>
      <c r="AA46" s="239" t="s">
        <v>837</v>
      </c>
      <c r="AB46" s="242">
        <v>15</v>
      </c>
      <c r="AC46" s="242">
        <v>15</v>
      </c>
      <c r="AD46" s="242">
        <v>15</v>
      </c>
      <c r="AE46" s="242">
        <v>15</v>
      </c>
      <c r="AF46" s="242">
        <v>15</v>
      </c>
      <c r="AG46" s="242">
        <v>15</v>
      </c>
      <c r="AH46" s="242">
        <v>10</v>
      </c>
      <c r="AI46" s="242">
        <f t="shared" si="2"/>
        <v>100</v>
      </c>
      <c r="AJ46" s="242" t="s">
        <v>1304</v>
      </c>
      <c r="AK46" s="333" t="s">
        <v>1305</v>
      </c>
      <c r="AL46" s="333" t="s">
        <v>1305</v>
      </c>
      <c r="AM46" s="333">
        <v>50</v>
      </c>
      <c r="AN46" s="333">
        <f t="shared" si="3"/>
        <v>75</v>
      </c>
      <c r="AO46" s="56"/>
      <c r="AP46" s="242"/>
      <c r="AQ46" s="242"/>
      <c r="AR46" s="334"/>
      <c r="AS46" s="334"/>
      <c r="AT46" s="112"/>
      <c r="AU46" s="239"/>
      <c r="AV46" s="143" t="s">
        <v>8</v>
      </c>
      <c r="AW46" s="231" t="s">
        <v>8</v>
      </c>
      <c r="AX46" s="191" t="s">
        <v>8</v>
      </c>
      <c r="AY46" s="233" t="s">
        <v>8</v>
      </c>
      <c r="AZ46" s="230" t="s">
        <v>8</v>
      </c>
      <c r="BA46" s="230" t="s">
        <v>8</v>
      </c>
      <c r="BB46" s="233" t="s">
        <v>8</v>
      </c>
      <c r="BC46" s="568"/>
      <c r="BD46" s="632"/>
      <c r="BE46" s="569"/>
      <c r="BF46" s="335"/>
      <c r="BG46" s="337"/>
      <c r="BH46" s="338"/>
      <c r="BI46" s="339"/>
      <c r="BJ46" s="336"/>
      <c r="BK46" s="338"/>
      <c r="BL46" s="339"/>
      <c r="BM46" s="338"/>
      <c r="BN46" s="339"/>
      <c r="BO46" s="336"/>
      <c r="BP46" s="338"/>
      <c r="BQ46" s="339"/>
    </row>
    <row r="47" spans="1:69" ht="50.1" customHeight="1">
      <c r="A47" s="308"/>
      <c r="B47" s="376">
        <v>224</v>
      </c>
      <c r="C47" s="113" t="s">
        <v>398</v>
      </c>
      <c r="D47" s="17" t="s">
        <v>1491</v>
      </c>
      <c r="E47" s="238" t="s">
        <v>1499</v>
      </c>
      <c r="F47" s="242" t="s">
        <v>1297</v>
      </c>
      <c r="G47" s="238" t="s">
        <v>1493</v>
      </c>
      <c r="H47" s="238" t="s">
        <v>1501</v>
      </c>
      <c r="I47" s="91" t="s">
        <v>1495</v>
      </c>
      <c r="J47" s="242" t="s">
        <v>1301</v>
      </c>
      <c r="K47" s="331"/>
      <c r="L47" s="331"/>
      <c r="M47" s="112"/>
      <c r="N47" s="830" t="s">
        <v>8</v>
      </c>
      <c r="O47" s="630"/>
      <c r="P47" s="644"/>
      <c r="Q47" s="340"/>
      <c r="R47" s="375"/>
      <c r="S47" s="332"/>
      <c r="T47" s="239"/>
      <c r="U47" s="332"/>
      <c r="V47" s="239"/>
      <c r="W47" s="332"/>
      <c r="X47" s="239"/>
      <c r="Y47" s="332"/>
      <c r="Z47" s="239"/>
      <c r="AA47" s="239" t="s">
        <v>8</v>
      </c>
      <c r="AB47" s="242"/>
      <c r="AC47" s="242"/>
      <c r="AD47" s="242"/>
      <c r="AE47" s="242"/>
      <c r="AF47" s="242"/>
      <c r="AG47" s="242"/>
      <c r="AH47" s="242"/>
      <c r="AI47" s="242">
        <f t="shared" si="2"/>
        <v>0</v>
      </c>
      <c r="AJ47" s="242"/>
      <c r="AK47" s="333"/>
      <c r="AL47" s="333"/>
      <c r="AM47" s="333"/>
      <c r="AN47" s="333">
        <f t="shared" si="3"/>
        <v>0</v>
      </c>
      <c r="AO47" s="56"/>
      <c r="AP47" s="242"/>
      <c r="AQ47" s="242"/>
      <c r="AR47" s="334"/>
      <c r="AS47" s="334"/>
      <c r="AT47" s="112"/>
      <c r="AU47" s="239"/>
      <c r="AV47" s="143" t="s">
        <v>8</v>
      </c>
      <c r="AW47" s="231" t="s">
        <v>8</v>
      </c>
      <c r="AX47" s="191" t="s">
        <v>8</v>
      </c>
      <c r="AY47" s="191" t="s">
        <v>8</v>
      </c>
      <c r="AZ47" s="230" t="s">
        <v>8</v>
      </c>
      <c r="BA47" s="230" t="s">
        <v>8</v>
      </c>
      <c r="BB47" s="233" t="s">
        <v>8</v>
      </c>
      <c r="BC47" s="568"/>
      <c r="BD47" s="632"/>
      <c r="BE47" s="569"/>
      <c r="BF47" s="335"/>
      <c r="BG47" s="337"/>
      <c r="BH47" s="338"/>
      <c r="BI47" s="339"/>
      <c r="BJ47" s="336"/>
      <c r="BK47" s="338"/>
      <c r="BL47" s="339"/>
      <c r="BM47" s="338"/>
      <c r="BN47" s="339"/>
      <c r="BO47" s="336"/>
      <c r="BP47" s="338"/>
      <c r="BQ47" s="339"/>
    </row>
    <row r="48" spans="1:69" ht="50.1" customHeight="1">
      <c r="A48" s="855"/>
      <c r="B48" s="376">
        <v>225</v>
      </c>
      <c r="C48" s="113" t="s">
        <v>398</v>
      </c>
      <c r="D48" s="17" t="s">
        <v>1491</v>
      </c>
      <c r="E48" s="238" t="s">
        <v>1502</v>
      </c>
      <c r="F48" s="242" t="s">
        <v>1328</v>
      </c>
      <c r="G48" s="238" t="s">
        <v>1329</v>
      </c>
      <c r="H48" s="238" t="s">
        <v>1299</v>
      </c>
      <c r="I48" s="91" t="s">
        <v>1330</v>
      </c>
      <c r="J48" s="242" t="s">
        <v>1301</v>
      </c>
      <c r="K48" s="331">
        <v>4</v>
      </c>
      <c r="L48" s="331">
        <v>5</v>
      </c>
      <c r="M48" s="112" t="s">
        <v>1302</v>
      </c>
      <c r="N48" s="809" t="s">
        <v>1503</v>
      </c>
      <c r="O48" s="653" t="s">
        <v>2825</v>
      </c>
      <c r="P48" s="654" t="s">
        <v>2828</v>
      </c>
      <c r="Q48" s="340">
        <v>44685</v>
      </c>
      <c r="R48" s="861" t="s">
        <v>3167</v>
      </c>
      <c r="S48" s="332"/>
      <c r="T48" s="239"/>
      <c r="U48" s="332"/>
      <c r="V48" s="239"/>
      <c r="W48" s="332"/>
      <c r="X48" s="239"/>
      <c r="Y48" s="332"/>
      <c r="Z48" s="239"/>
      <c r="AA48" s="239" t="s">
        <v>837</v>
      </c>
      <c r="AB48" s="242">
        <v>15</v>
      </c>
      <c r="AC48" s="242">
        <v>15</v>
      </c>
      <c r="AD48" s="242">
        <v>15</v>
      </c>
      <c r="AE48" s="242">
        <v>15</v>
      </c>
      <c r="AF48" s="242">
        <v>15</v>
      </c>
      <c r="AG48" s="242">
        <v>15</v>
      </c>
      <c r="AH48" s="242">
        <v>10</v>
      </c>
      <c r="AI48" s="242">
        <f t="shared" si="2"/>
        <v>100</v>
      </c>
      <c r="AJ48" s="242" t="s">
        <v>1304</v>
      </c>
      <c r="AK48" s="333" t="s">
        <v>1305</v>
      </c>
      <c r="AL48" s="333" t="s">
        <v>1305</v>
      </c>
      <c r="AM48" s="333">
        <v>50</v>
      </c>
      <c r="AN48" s="333">
        <f t="shared" si="3"/>
        <v>75</v>
      </c>
      <c r="AO48" s="56">
        <f t="shared" ref="AO48:AO54" si="5">AVERAGE(AN48)</f>
        <v>75</v>
      </c>
      <c r="AP48" s="242" t="s">
        <v>1305</v>
      </c>
      <c r="AQ48" s="242" t="s">
        <v>1306</v>
      </c>
      <c r="AR48" s="334">
        <v>3</v>
      </c>
      <c r="AS48" s="334">
        <v>5</v>
      </c>
      <c r="AT48" s="112" t="s">
        <v>1302</v>
      </c>
      <c r="AU48" s="239" t="s">
        <v>1307</v>
      </c>
      <c r="AV48" s="810" t="s">
        <v>1490</v>
      </c>
      <c r="AW48" s="231">
        <v>1</v>
      </c>
      <c r="AX48" s="191" t="s">
        <v>1309</v>
      </c>
      <c r="AY48" s="233" t="s">
        <v>995</v>
      </c>
      <c r="AZ48" s="230">
        <v>44562</v>
      </c>
      <c r="BA48" s="230">
        <v>44895</v>
      </c>
      <c r="BB48" s="233">
        <v>2</v>
      </c>
      <c r="BC48" s="636" t="s">
        <v>2906</v>
      </c>
      <c r="BD48" s="628" t="s">
        <v>2911</v>
      </c>
      <c r="BE48" s="569" t="s">
        <v>2912</v>
      </c>
      <c r="BF48" s="340">
        <v>44685</v>
      </c>
      <c r="BG48" s="861" t="s">
        <v>3167</v>
      </c>
      <c r="BH48" s="338"/>
      <c r="BI48" s="339"/>
      <c r="BJ48" s="336"/>
      <c r="BK48" s="338"/>
      <c r="BL48" s="339"/>
      <c r="BM48" s="338"/>
      <c r="BN48" s="339"/>
      <c r="BO48" s="336"/>
      <c r="BP48" s="338"/>
      <c r="BQ48" s="339"/>
    </row>
    <row r="49" spans="1:69" ht="50.1" customHeight="1">
      <c r="A49" s="308"/>
      <c r="B49" s="242">
        <v>226</v>
      </c>
      <c r="C49" s="113" t="s">
        <v>250</v>
      </c>
      <c r="D49" s="342" t="s">
        <v>1504</v>
      </c>
      <c r="E49" s="151" t="s">
        <v>1505</v>
      </c>
      <c r="F49" s="242" t="s">
        <v>1297</v>
      </c>
      <c r="G49" s="151" t="s">
        <v>1506</v>
      </c>
      <c r="H49" s="151" t="s">
        <v>1507</v>
      </c>
      <c r="I49" s="342" t="s">
        <v>1508</v>
      </c>
      <c r="J49" s="242" t="s">
        <v>1509</v>
      </c>
      <c r="K49" s="331">
        <v>3</v>
      </c>
      <c r="L49" s="331">
        <v>4</v>
      </c>
      <c r="M49" s="112" t="s">
        <v>1302</v>
      </c>
      <c r="N49" s="744" t="s">
        <v>1510</v>
      </c>
      <c r="O49" s="636" t="s">
        <v>2832</v>
      </c>
      <c r="P49" s="626" t="s">
        <v>2833</v>
      </c>
      <c r="Q49" s="340">
        <v>44684</v>
      </c>
      <c r="R49" s="853" t="s">
        <v>3169</v>
      </c>
      <c r="S49" s="332"/>
      <c r="T49" s="239"/>
      <c r="U49" s="332"/>
      <c r="V49" s="239"/>
      <c r="W49" s="332"/>
      <c r="X49" s="239"/>
      <c r="Y49" s="332"/>
      <c r="Z49" s="239"/>
      <c r="AA49" s="239" t="s">
        <v>837</v>
      </c>
      <c r="AB49" s="242">
        <v>15</v>
      </c>
      <c r="AC49" s="242">
        <v>15</v>
      </c>
      <c r="AD49" s="242">
        <v>15</v>
      </c>
      <c r="AE49" s="242">
        <v>15</v>
      </c>
      <c r="AF49" s="242">
        <v>15</v>
      </c>
      <c r="AG49" s="242">
        <v>15</v>
      </c>
      <c r="AH49" s="242">
        <v>10</v>
      </c>
      <c r="AI49" s="242">
        <f t="shared" si="2"/>
        <v>100</v>
      </c>
      <c r="AJ49" s="242" t="s">
        <v>1304</v>
      </c>
      <c r="AK49" s="333" t="s">
        <v>1304</v>
      </c>
      <c r="AL49" s="333" t="s">
        <v>1304</v>
      </c>
      <c r="AM49" s="333">
        <v>100</v>
      </c>
      <c r="AN49" s="333">
        <f t="shared" si="3"/>
        <v>100</v>
      </c>
      <c r="AO49" s="56">
        <f t="shared" si="5"/>
        <v>100</v>
      </c>
      <c r="AP49" s="242" t="s">
        <v>1304</v>
      </c>
      <c r="AQ49" s="242" t="s">
        <v>1306</v>
      </c>
      <c r="AR49" s="334">
        <v>2</v>
      </c>
      <c r="AS49" s="334">
        <v>4</v>
      </c>
      <c r="AT49" s="112" t="s">
        <v>1318</v>
      </c>
      <c r="AU49" s="239" t="s">
        <v>1307</v>
      </c>
      <c r="AV49" s="743" t="s">
        <v>2468</v>
      </c>
      <c r="AW49" s="231">
        <v>1</v>
      </c>
      <c r="AX49" s="191" t="s">
        <v>1511</v>
      </c>
      <c r="AY49" s="191" t="s">
        <v>1041</v>
      </c>
      <c r="AZ49" s="190">
        <v>44562</v>
      </c>
      <c r="BA49" s="190">
        <v>44895</v>
      </c>
      <c r="BB49" s="189">
        <v>1</v>
      </c>
      <c r="BC49" s="643" t="s">
        <v>2916</v>
      </c>
      <c r="BD49" s="628" t="s">
        <v>2917</v>
      </c>
      <c r="BE49" s="671" t="s">
        <v>2918</v>
      </c>
      <c r="BF49" s="335">
        <v>44683</v>
      </c>
      <c r="BG49" s="853" t="s">
        <v>3169</v>
      </c>
      <c r="BH49" s="338"/>
      <c r="BI49" s="339"/>
      <c r="BJ49" s="336"/>
      <c r="BK49" s="338"/>
      <c r="BL49" s="339"/>
      <c r="BM49" s="338"/>
      <c r="BN49" s="339"/>
      <c r="BO49" s="336"/>
      <c r="BP49" s="338"/>
      <c r="BQ49" s="339"/>
    </row>
    <row r="50" spans="1:69" ht="50.1" customHeight="1">
      <c r="A50" s="855"/>
      <c r="B50" s="242">
        <v>227</v>
      </c>
      <c r="C50" s="113" t="s">
        <v>250</v>
      </c>
      <c r="D50" s="342" t="s">
        <v>1504</v>
      </c>
      <c r="E50" s="330" t="s">
        <v>1512</v>
      </c>
      <c r="F50" s="242" t="s">
        <v>1328</v>
      </c>
      <c r="G50" s="330" t="s">
        <v>1513</v>
      </c>
      <c r="H50" s="137" t="s">
        <v>1299</v>
      </c>
      <c r="I50" s="361" t="s">
        <v>1300</v>
      </c>
      <c r="J50" s="242" t="s">
        <v>1301</v>
      </c>
      <c r="K50" s="331">
        <v>4</v>
      </c>
      <c r="L50" s="331">
        <v>5</v>
      </c>
      <c r="M50" s="112" t="s">
        <v>1302</v>
      </c>
      <c r="N50" s="745" t="s">
        <v>1514</v>
      </c>
      <c r="O50" s="636" t="s">
        <v>2832</v>
      </c>
      <c r="P50" s="652" t="s">
        <v>2834</v>
      </c>
      <c r="Q50" s="340">
        <v>44684</v>
      </c>
      <c r="R50" s="851" t="s">
        <v>3167</v>
      </c>
      <c r="S50" s="332"/>
      <c r="T50" s="239"/>
      <c r="U50" s="332"/>
      <c r="V50" s="239"/>
      <c r="W50" s="332"/>
      <c r="X50" s="239"/>
      <c r="Y50" s="332"/>
      <c r="Z50" s="239"/>
      <c r="AA50" s="239" t="s">
        <v>837</v>
      </c>
      <c r="AB50" s="242">
        <v>15</v>
      </c>
      <c r="AC50" s="242">
        <v>15</v>
      </c>
      <c r="AD50" s="242">
        <v>15</v>
      </c>
      <c r="AE50" s="242">
        <v>15</v>
      </c>
      <c r="AF50" s="242">
        <v>15</v>
      </c>
      <c r="AG50" s="242">
        <v>15</v>
      </c>
      <c r="AH50" s="242">
        <v>10</v>
      </c>
      <c r="AI50" s="242">
        <f t="shared" si="2"/>
        <v>100</v>
      </c>
      <c r="AJ50" s="242" t="s">
        <v>1304</v>
      </c>
      <c r="AK50" s="333" t="s">
        <v>1305</v>
      </c>
      <c r="AL50" s="333" t="s">
        <v>1305</v>
      </c>
      <c r="AM50" s="333">
        <v>50</v>
      </c>
      <c r="AN50" s="333">
        <f t="shared" si="3"/>
        <v>75</v>
      </c>
      <c r="AO50" s="56">
        <f t="shared" si="5"/>
        <v>75</v>
      </c>
      <c r="AP50" s="242" t="s">
        <v>1305</v>
      </c>
      <c r="AQ50" s="242" t="s">
        <v>1306</v>
      </c>
      <c r="AR50" s="334">
        <v>3</v>
      </c>
      <c r="AS50" s="334">
        <v>5</v>
      </c>
      <c r="AT50" s="112" t="s">
        <v>1302</v>
      </c>
      <c r="AU50" s="239" t="s">
        <v>1307</v>
      </c>
      <c r="AV50" s="744" t="s">
        <v>1344</v>
      </c>
      <c r="AW50" s="189">
        <v>1</v>
      </c>
      <c r="AX50" s="191" t="s">
        <v>1309</v>
      </c>
      <c r="AY50" s="191" t="s">
        <v>1515</v>
      </c>
      <c r="AZ50" s="190">
        <v>44562</v>
      </c>
      <c r="BA50" s="190">
        <v>44895</v>
      </c>
      <c r="BB50" s="362">
        <v>2</v>
      </c>
      <c r="BC50" s="643" t="s">
        <v>2919</v>
      </c>
      <c r="BD50" s="628" t="s">
        <v>2920</v>
      </c>
      <c r="BE50" s="672" t="s">
        <v>2921</v>
      </c>
      <c r="BF50" s="335">
        <v>44684</v>
      </c>
      <c r="BG50" s="851" t="s">
        <v>3167</v>
      </c>
      <c r="BH50" s="338"/>
      <c r="BI50" s="339"/>
      <c r="BJ50" s="336"/>
      <c r="BK50" s="338"/>
      <c r="BL50" s="339"/>
      <c r="BM50" s="338"/>
      <c r="BN50" s="339"/>
      <c r="BO50" s="336"/>
      <c r="BP50" s="338"/>
      <c r="BQ50" s="339"/>
    </row>
    <row r="51" spans="1:69" ht="50.1" customHeight="1">
      <c r="A51" s="308"/>
      <c r="B51" s="242">
        <v>228</v>
      </c>
      <c r="C51" s="113" t="s">
        <v>1516</v>
      </c>
      <c r="D51" s="363" t="s">
        <v>1504</v>
      </c>
      <c r="E51" s="364" t="s">
        <v>1517</v>
      </c>
      <c r="F51" s="242" t="s">
        <v>1328</v>
      </c>
      <c r="G51" s="330" t="s">
        <v>1513</v>
      </c>
      <c r="H51" s="137" t="s">
        <v>1299</v>
      </c>
      <c r="I51" s="361" t="s">
        <v>1300</v>
      </c>
      <c r="J51" s="242" t="s">
        <v>1301</v>
      </c>
      <c r="K51" s="331">
        <v>4</v>
      </c>
      <c r="L51" s="331">
        <v>5</v>
      </c>
      <c r="M51" s="112" t="s">
        <v>1302</v>
      </c>
      <c r="N51" s="806" t="s">
        <v>1514</v>
      </c>
      <c r="O51" s="636" t="s">
        <v>2835</v>
      </c>
      <c r="P51" s="637" t="s">
        <v>2836</v>
      </c>
      <c r="Q51" s="340">
        <v>44685</v>
      </c>
      <c r="R51" s="851" t="s">
        <v>3167</v>
      </c>
      <c r="S51" s="332"/>
      <c r="T51" s="239"/>
      <c r="U51" s="332"/>
      <c r="V51" s="239"/>
      <c r="W51" s="332"/>
      <c r="X51" s="239"/>
      <c r="Y51" s="332"/>
      <c r="Z51" s="239"/>
      <c r="AA51" s="239" t="s">
        <v>837</v>
      </c>
      <c r="AB51" s="242">
        <v>15</v>
      </c>
      <c r="AC51" s="242">
        <v>15</v>
      </c>
      <c r="AD51" s="242">
        <v>15</v>
      </c>
      <c r="AE51" s="242">
        <v>15</v>
      </c>
      <c r="AF51" s="242">
        <v>15</v>
      </c>
      <c r="AG51" s="242">
        <v>15</v>
      </c>
      <c r="AH51" s="242">
        <v>10</v>
      </c>
      <c r="AI51" s="242">
        <f t="shared" si="2"/>
        <v>100</v>
      </c>
      <c r="AJ51" s="242" t="s">
        <v>1304</v>
      </c>
      <c r="AK51" s="333" t="s">
        <v>1305</v>
      </c>
      <c r="AL51" s="333" t="s">
        <v>1305</v>
      </c>
      <c r="AM51" s="333">
        <v>50</v>
      </c>
      <c r="AN51" s="333">
        <f t="shared" si="3"/>
        <v>75</v>
      </c>
      <c r="AO51" s="56">
        <f t="shared" si="5"/>
        <v>75</v>
      </c>
      <c r="AP51" s="242" t="s">
        <v>1305</v>
      </c>
      <c r="AQ51" s="242" t="s">
        <v>1306</v>
      </c>
      <c r="AR51" s="334">
        <v>3</v>
      </c>
      <c r="AS51" s="334">
        <v>5</v>
      </c>
      <c r="AT51" s="112" t="s">
        <v>1302</v>
      </c>
      <c r="AU51" s="239" t="s">
        <v>1307</v>
      </c>
      <c r="AV51" s="801" t="s">
        <v>1344</v>
      </c>
      <c r="AW51" s="189">
        <v>1</v>
      </c>
      <c r="AX51" s="191" t="s">
        <v>1309</v>
      </c>
      <c r="AY51" s="191" t="s">
        <v>1515</v>
      </c>
      <c r="AZ51" s="190">
        <v>44562</v>
      </c>
      <c r="BA51" s="190">
        <v>44895</v>
      </c>
      <c r="BB51" s="362">
        <v>2</v>
      </c>
      <c r="BC51" s="643" t="s">
        <v>2919</v>
      </c>
      <c r="BD51" s="637" t="s">
        <v>2922</v>
      </c>
      <c r="BE51" s="638">
        <v>0.33329999999999999</v>
      </c>
      <c r="BF51" s="340">
        <v>44685</v>
      </c>
      <c r="BG51" s="851" t="s">
        <v>3167</v>
      </c>
      <c r="BH51" s="338"/>
      <c r="BI51" s="339"/>
      <c r="BJ51" s="336"/>
      <c r="BK51" s="338"/>
      <c r="BL51" s="339"/>
      <c r="BM51" s="338"/>
      <c r="BN51" s="339"/>
      <c r="BO51" s="336"/>
      <c r="BP51" s="338"/>
      <c r="BQ51" s="339"/>
    </row>
    <row r="52" spans="1:69" s="566" customFormat="1" ht="50.1" customHeight="1">
      <c r="A52" s="383"/>
      <c r="B52" s="376">
        <v>229</v>
      </c>
      <c r="C52" s="113" t="s">
        <v>615</v>
      </c>
      <c r="D52" s="238" t="s">
        <v>1518</v>
      </c>
      <c r="E52" s="25" t="s">
        <v>1519</v>
      </c>
      <c r="F52" s="376" t="s">
        <v>1312</v>
      </c>
      <c r="G52" s="25" t="s">
        <v>1520</v>
      </c>
      <c r="H52" s="25" t="s">
        <v>1521</v>
      </c>
      <c r="I52" s="25" t="s">
        <v>1522</v>
      </c>
      <c r="J52" s="376" t="s">
        <v>1301</v>
      </c>
      <c r="K52" s="331">
        <v>3</v>
      </c>
      <c r="L52" s="331">
        <v>4</v>
      </c>
      <c r="M52" s="374" t="s">
        <v>1302</v>
      </c>
      <c r="N52" s="746" t="s">
        <v>2489</v>
      </c>
      <c r="O52" s="636" t="s">
        <v>2837</v>
      </c>
      <c r="P52" s="652" t="s">
        <v>2838</v>
      </c>
      <c r="Q52" s="340">
        <v>44684</v>
      </c>
      <c r="R52" s="852" t="s">
        <v>3168</v>
      </c>
      <c r="S52" s="340"/>
      <c r="T52" s="375"/>
      <c r="U52" s="340"/>
      <c r="V52" s="375"/>
      <c r="W52" s="340"/>
      <c r="X52" s="375"/>
      <c r="Y52" s="340"/>
      <c r="Z52" s="375"/>
      <c r="AA52" s="375" t="s">
        <v>837</v>
      </c>
      <c r="AB52" s="376">
        <v>15</v>
      </c>
      <c r="AC52" s="376">
        <v>15</v>
      </c>
      <c r="AD52" s="376">
        <v>15</v>
      </c>
      <c r="AE52" s="376">
        <v>15</v>
      </c>
      <c r="AF52" s="376">
        <v>15</v>
      </c>
      <c r="AG52" s="376">
        <v>15</v>
      </c>
      <c r="AH52" s="376">
        <v>10</v>
      </c>
      <c r="AI52" s="376">
        <f t="shared" si="2"/>
        <v>100</v>
      </c>
      <c r="AJ52" s="376" t="s">
        <v>1304</v>
      </c>
      <c r="AK52" s="377" t="s">
        <v>1304</v>
      </c>
      <c r="AL52" s="377" t="s">
        <v>1304</v>
      </c>
      <c r="AM52" s="377">
        <v>100</v>
      </c>
      <c r="AN52" s="377">
        <f t="shared" si="3"/>
        <v>100</v>
      </c>
      <c r="AO52" s="56">
        <f t="shared" si="5"/>
        <v>100</v>
      </c>
      <c r="AP52" s="376" t="s">
        <v>1304</v>
      </c>
      <c r="AQ52" s="376" t="s">
        <v>1306</v>
      </c>
      <c r="AR52" s="334">
        <v>1</v>
      </c>
      <c r="AS52" s="334">
        <v>4</v>
      </c>
      <c r="AT52" s="374" t="s">
        <v>1318</v>
      </c>
      <c r="AU52" s="375" t="s">
        <v>1307</v>
      </c>
      <c r="AV52" s="774" t="s">
        <v>2490</v>
      </c>
      <c r="AW52" s="237">
        <v>1</v>
      </c>
      <c r="AX52" s="25" t="s">
        <v>1523</v>
      </c>
      <c r="AY52" s="375" t="s">
        <v>1524</v>
      </c>
      <c r="AZ52" s="340">
        <v>44562</v>
      </c>
      <c r="BA52" s="340">
        <v>44895</v>
      </c>
      <c r="BB52" s="336">
        <v>1</v>
      </c>
      <c r="BC52" s="636" t="s">
        <v>2837</v>
      </c>
      <c r="BD52" s="673" t="s">
        <v>2923</v>
      </c>
      <c r="BE52" s="638" t="s">
        <v>2924</v>
      </c>
      <c r="BF52" s="335">
        <v>44686</v>
      </c>
      <c r="BG52" s="852" t="s">
        <v>3168</v>
      </c>
      <c r="BH52" s="335"/>
      <c r="BI52" s="376"/>
      <c r="BJ52" s="336"/>
      <c r="BK52" s="335"/>
      <c r="BL52" s="376"/>
      <c r="BM52" s="335"/>
      <c r="BN52" s="376"/>
      <c r="BO52" s="336"/>
      <c r="BP52" s="335"/>
      <c r="BQ52" s="376"/>
    </row>
    <row r="53" spans="1:69" s="566" customFormat="1" ht="50.1" customHeight="1">
      <c r="A53" s="383"/>
      <c r="B53" s="376">
        <v>230</v>
      </c>
      <c r="C53" s="113" t="s">
        <v>615</v>
      </c>
      <c r="D53" s="238" t="s">
        <v>1518</v>
      </c>
      <c r="E53" s="25" t="s">
        <v>1525</v>
      </c>
      <c r="F53" s="376" t="s">
        <v>1312</v>
      </c>
      <c r="G53" s="25" t="s">
        <v>1526</v>
      </c>
      <c r="H53" s="25" t="s">
        <v>1527</v>
      </c>
      <c r="I53" s="25" t="s">
        <v>1528</v>
      </c>
      <c r="J53" s="376" t="s">
        <v>1301</v>
      </c>
      <c r="K53" s="331">
        <v>3</v>
      </c>
      <c r="L53" s="331">
        <v>4</v>
      </c>
      <c r="M53" s="374" t="s">
        <v>1302</v>
      </c>
      <c r="N53" s="746" t="s">
        <v>1529</v>
      </c>
      <c r="O53" s="636" t="s">
        <v>2839</v>
      </c>
      <c r="P53" s="652" t="s">
        <v>2742</v>
      </c>
      <c r="Q53" s="340">
        <v>44684</v>
      </c>
      <c r="R53" s="853" t="s">
        <v>3169</v>
      </c>
      <c r="S53" s="340"/>
      <c r="T53" s="375"/>
      <c r="U53" s="340"/>
      <c r="V53" s="375"/>
      <c r="W53" s="340"/>
      <c r="X53" s="375"/>
      <c r="Y53" s="340"/>
      <c r="Z53" s="375"/>
      <c r="AA53" s="375" t="s">
        <v>837</v>
      </c>
      <c r="AB53" s="376">
        <v>15</v>
      </c>
      <c r="AC53" s="376">
        <v>15</v>
      </c>
      <c r="AD53" s="376">
        <v>15</v>
      </c>
      <c r="AE53" s="376">
        <v>15</v>
      </c>
      <c r="AF53" s="376">
        <v>15</v>
      </c>
      <c r="AG53" s="376">
        <v>15</v>
      </c>
      <c r="AH53" s="376">
        <v>10</v>
      </c>
      <c r="AI53" s="376">
        <f t="shared" si="2"/>
        <v>100</v>
      </c>
      <c r="AJ53" s="376" t="s">
        <v>1304</v>
      </c>
      <c r="AK53" s="377" t="s">
        <v>1304</v>
      </c>
      <c r="AL53" s="377" t="s">
        <v>1304</v>
      </c>
      <c r="AM53" s="377">
        <v>100</v>
      </c>
      <c r="AN53" s="377">
        <f t="shared" si="3"/>
        <v>100</v>
      </c>
      <c r="AO53" s="56">
        <f t="shared" si="5"/>
        <v>100</v>
      </c>
      <c r="AP53" s="376" t="s">
        <v>1304</v>
      </c>
      <c r="AQ53" s="376" t="s">
        <v>1306</v>
      </c>
      <c r="AR53" s="334">
        <v>1</v>
      </c>
      <c r="AS53" s="334">
        <v>4</v>
      </c>
      <c r="AT53" s="374" t="s">
        <v>1318</v>
      </c>
      <c r="AU53" s="375" t="s">
        <v>1307</v>
      </c>
      <c r="AV53" s="774" t="s">
        <v>1530</v>
      </c>
      <c r="AW53" s="237">
        <v>1</v>
      </c>
      <c r="AX53" s="25" t="s">
        <v>1531</v>
      </c>
      <c r="AY53" s="375" t="s">
        <v>1532</v>
      </c>
      <c r="AZ53" s="351">
        <v>44562</v>
      </c>
      <c r="BA53" s="351">
        <v>44895</v>
      </c>
      <c r="BB53" s="336">
        <v>1</v>
      </c>
      <c r="BC53" s="636" t="s">
        <v>2839</v>
      </c>
      <c r="BD53" s="673" t="s">
        <v>2925</v>
      </c>
      <c r="BE53" s="638" t="s">
        <v>2926</v>
      </c>
      <c r="BF53" s="335">
        <v>44683</v>
      </c>
      <c r="BG53" s="853" t="s">
        <v>3169</v>
      </c>
      <c r="BH53" s="335"/>
      <c r="BI53" s="376"/>
      <c r="BJ53" s="336"/>
      <c r="BK53" s="335"/>
      <c r="BL53" s="376"/>
      <c r="BM53" s="335"/>
      <c r="BN53" s="376"/>
      <c r="BO53" s="336"/>
      <c r="BP53" s="335"/>
      <c r="BQ53" s="376"/>
    </row>
    <row r="54" spans="1:69" s="566" customFormat="1" ht="50.1" customHeight="1">
      <c r="A54" s="383"/>
      <c r="B54" s="365">
        <v>231</v>
      </c>
      <c r="C54" s="113" t="s">
        <v>615</v>
      </c>
      <c r="D54" s="238" t="s">
        <v>1518</v>
      </c>
      <c r="E54" s="25" t="s">
        <v>1533</v>
      </c>
      <c r="F54" s="376" t="s">
        <v>1297</v>
      </c>
      <c r="G54" s="25" t="s">
        <v>1534</v>
      </c>
      <c r="H54" s="25" t="s">
        <v>1535</v>
      </c>
      <c r="I54" s="25" t="s">
        <v>1536</v>
      </c>
      <c r="J54" s="376" t="s">
        <v>1301</v>
      </c>
      <c r="K54" s="331">
        <v>3</v>
      </c>
      <c r="L54" s="331">
        <v>4</v>
      </c>
      <c r="M54" s="374" t="s">
        <v>1302</v>
      </c>
      <c r="N54" s="822" t="s">
        <v>1537</v>
      </c>
      <c r="O54" s="655" t="s">
        <v>2840</v>
      </c>
      <c r="P54" s="652" t="s">
        <v>2539</v>
      </c>
      <c r="Q54" s="340">
        <v>44685</v>
      </c>
      <c r="R54" s="861" t="s">
        <v>3167</v>
      </c>
      <c r="S54" s="340"/>
      <c r="T54" s="375"/>
      <c r="U54" s="340"/>
      <c r="V54" s="375"/>
      <c r="W54" s="340"/>
      <c r="X54" s="375"/>
      <c r="Y54" s="340"/>
      <c r="Z54" s="375"/>
      <c r="AA54" s="375" t="s">
        <v>837</v>
      </c>
      <c r="AB54" s="376">
        <v>15</v>
      </c>
      <c r="AC54" s="376">
        <v>15</v>
      </c>
      <c r="AD54" s="376">
        <v>15</v>
      </c>
      <c r="AE54" s="376">
        <v>15</v>
      </c>
      <c r="AF54" s="376">
        <v>15</v>
      </c>
      <c r="AG54" s="376">
        <v>15</v>
      </c>
      <c r="AH54" s="376">
        <v>10</v>
      </c>
      <c r="AI54" s="376">
        <f t="shared" si="2"/>
        <v>100</v>
      </c>
      <c r="AJ54" s="376" t="s">
        <v>1304</v>
      </c>
      <c r="AK54" s="377" t="s">
        <v>1304</v>
      </c>
      <c r="AL54" s="377" t="s">
        <v>1304</v>
      </c>
      <c r="AM54" s="377">
        <v>100</v>
      </c>
      <c r="AN54" s="377">
        <f t="shared" si="3"/>
        <v>100</v>
      </c>
      <c r="AO54" s="56">
        <f t="shared" si="5"/>
        <v>100</v>
      </c>
      <c r="AP54" s="376" t="s">
        <v>1304</v>
      </c>
      <c r="AQ54" s="376" t="s">
        <v>1306</v>
      </c>
      <c r="AR54" s="334">
        <v>1</v>
      </c>
      <c r="AS54" s="334">
        <v>4</v>
      </c>
      <c r="AT54" s="374" t="s">
        <v>1318</v>
      </c>
      <c r="AU54" s="375" t="s">
        <v>1307</v>
      </c>
      <c r="AV54" s="825" t="s">
        <v>1538</v>
      </c>
      <c r="AW54" s="366">
        <v>0.33329999999999999</v>
      </c>
      <c r="AX54" s="25" t="s">
        <v>1539</v>
      </c>
      <c r="AY54" s="367" t="s">
        <v>1540</v>
      </c>
      <c r="AZ54" s="351">
        <v>44562</v>
      </c>
      <c r="BA54" s="351">
        <v>44895</v>
      </c>
      <c r="BB54" s="368">
        <v>1</v>
      </c>
      <c r="BC54" s="655" t="s">
        <v>2927</v>
      </c>
      <c r="BD54" s="632" t="s">
        <v>2928</v>
      </c>
      <c r="BE54" s="569" t="s">
        <v>2929</v>
      </c>
      <c r="BF54" s="340">
        <v>44685</v>
      </c>
      <c r="BG54" s="861" t="s">
        <v>3167</v>
      </c>
      <c r="BH54" s="335"/>
      <c r="BI54" s="376"/>
      <c r="BJ54" s="336"/>
      <c r="BK54" s="335"/>
      <c r="BL54" s="376"/>
      <c r="BM54" s="335"/>
      <c r="BN54" s="376"/>
      <c r="BO54" s="336"/>
      <c r="BP54" s="335"/>
      <c r="BQ54" s="376"/>
    </row>
    <row r="55" spans="1:69" ht="50.1" customHeight="1">
      <c r="A55" s="308"/>
      <c r="B55" s="365">
        <v>231</v>
      </c>
      <c r="C55" s="113" t="s">
        <v>615</v>
      </c>
      <c r="D55" s="91" t="s">
        <v>1518</v>
      </c>
      <c r="E55" s="25" t="s">
        <v>1533</v>
      </c>
      <c r="F55" s="242" t="s">
        <v>1297</v>
      </c>
      <c r="G55" s="17" t="s">
        <v>1534</v>
      </c>
      <c r="H55" s="25" t="s">
        <v>1535</v>
      </c>
      <c r="I55" s="17" t="s">
        <v>1536</v>
      </c>
      <c r="J55" s="242"/>
      <c r="K55" s="331"/>
      <c r="L55" s="331"/>
      <c r="M55" s="112"/>
      <c r="N55" s="35" t="s">
        <v>37</v>
      </c>
      <c r="O55" s="630"/>
      <c r="P55" s="795"/>
      <c r="Q55" s="332"/>
      <c r="R55" s="375"/>
      <c r="S55" s="332"/>
      <c r="T55" s="239"/>
      <c r="U55" s="332"/>
      <c r="V55" s="239"/>
      <c r="W55" s="332"/>
      <c r="X55" s="239"/>
      <c r="Y55" s="332"/>
      <c r="Z55" s="239"/>
      <c r="AA55" s="239"/>
      <c r="AB55" s="242"/>
      <c r="AC55" s="242"/>
      <c r="AD55" s="242"/>
      <c r="AE55" s="242"/>
      <c r="AF55" s="242"/>
      <c r="AG55" s="242"/>
      <c r="AH55" s="242"/>
      <c r="AI55" s="242">
        <f t="shared" si="2"/>
        <v>0</v>
      </c>
      <c r="AJ55" s="242"/>
      <c r="AK55" s="333"/>
      <c r="AL55" s="333"/>
      <c r="AM55" s="333"/>
      <c r="AN55" s="333">
        <f t="shared" si="3"/>
        <v>0</v>
      </c>
      <c r="AO55" s="56"/>
      <c r="AP55" s="242"/>
      <c r="AQ55" s="242"/>
      <c r="AR55" s="334"/>
      <c r="AS55" s="334"/>
      <c r="AT55" s="112"/>
      <c r="AU55" s="239" t="s">
        <v>1307</v>
      </c>
      <c r="AV55" s="794" t="s">
        <v>1541</v>
      </c>
      <c r="AW55" s="366">
        <v>0.33329999999999999</v>
      </c>
      <c r="AX55" s="56" t="s">
        <v>1542</v>
      </c>
      <c r="AY55" s="367" t="s">
        <v>1543</v>
      </c>
      <c r="AZ55" s="351">
        <v>44562</v>
      </c>
      <c r="BA55" s="351">
        <v>44895</v>
      </c>
      <c r="BB55" s="368">
        <v>1</v>
      </c>
      <c r="BC55" s="568" t="s">
        <v>2930</v>
      </c>
      <c r="BD55" s="570" t="s">
        <v>2931</v>
      </c>
      <c r="BE55" s="569" t="s">
        <v>2932</v>
      </c>
      <c r="BF55" s="872">
        <v>44687</v>
      </c>
      <c r="BG55" s="851" t="s">
        <v>3167</v>
      </c>
      <c r="BH55" s="338"/>
      <c r="BI55" s="339"/>
      <c r="BJ55" s="336"/>
      <c r="BK55" s="338"/>
      <c r="BL55" s="339"/>
      <c r="BM55" s="338"/>
      <c r="BN55" s="339"/>
      <c r="BO55" s="336"/>
      <c r="BP55" s="338"/>
      <c r="BQ55" s="339"/>
    </row>
    <row r="56" spans="1:69" s="566" customFormat="1" ht="50.1" customHeight="1">
      <c r="A56" s="383"/>
      <c r="B56" s="365">
        <v>231</v>
      </c>
      <c r="C56" s="113" t="s">
        <v>615</v>
      </c>
      <c r="D56" s="238" t="s">
        <v>1518</v>
      </c>
      <c r="E56" s="25" t="s">
        <v>1533</v>
      </c>
      <c r="F56" s="376" t="s">
        <v>1297</v>
      </c>
      <c r="G56" s="25" t="s">
        <v>1534</v>
      </c>
      <c r="H56" s="25" t="s">
        <v>1535</v>
      </c>
      <c r="I56" s="25" t="s">
        <v>1536</v>
      </c>
      <c r="J56" s="376"/>
      <c r="K56" s="331"/>
      <c r="L56" s="331"/>
      <c r="M56" s="374"/>
      <c r="N56" s="35" t="s">
        <v>8</v>
      </c>
      <c r="O56" s="630"/>
      <c r="P56" s="795"/>
      <c r="Q56" s="340"/>
      <c r="R56" s="375"/>
      <c r="S56" s="340"/>
      <c r="T56" s="375"/>
      <c r="U56" s="340"/>
      <c r="V56" s="375"/>
      <c r="W56" s="340"/>
      <c r="X56" s="375"/>
      <c r="Y56" s="340"/>
      <c r="Z56" s="375"/>
      <c r="AA56" s="375"/>
      <c r="AB56" s="376"/>
      <c r="AC56" s="376"/>
      <c r="AD56" s="376"/>
      <c r="AE56" s="376"/>
      <c r="AF56" s="376"/>
      <c r="AG56" s="376"/>
      <c r="AH56" s="376"/>
      <c r="AI56" s="376">
        <f t="shared" si="2"/>
        <v>0</v>
      </c>
      <c r="AJ56" s="376"/>
      <c r="AK56" s="377"/>
      <c r="AL56" s="377"/>
      <c r="AM56" s="377"/>
      <c r="AN56" s="377">
        <f t="shared" si="3"/>
        <v>0</v>
      </c>
      <c r="AO56" s="56"/>
      <c r="AP56" s="376"/>
      <c r="AQ56" s="376"/>
      <c r="AR56" s="334"/>
      <c r="AS56" s="334"/>
      <c r="AT56" s="374"/>
      <c r="AU56" s="375" t="s">
        <v>1307</v>
      </c>
      <c r="AV56" s="793" t="s">
        <v>1544</v>
      </c>
      <c r="AW56" s="366">
        <v>0.33329999999999999</v>
      </c>
      <c r="AX56" s="25" t="s">
        <v>1545</v>
      </c>
      <c r="AY56" s="367" t="s">
        <v>1546</v>
      </c>
      <c r="AZ56" s="351">
        <v>44562</v>
      </c>
      <c r="BA56" s="351">
        <v>44895</v>
      </c>
      <c r="BB56" s="368">
        <v>1</v>
      </c>
      <c r="BC56" s="568" t="s">
        <v>2676</v>
      </c>
      <c r="BD56" s="570" t="s">
        <v>2933</v>
      </c>
      <c r="BE56" s="569" t="s">
        <v>2934</v>
      </c>
      <c r="BF56" s="872">
        <v>44687</v>
      </c>
      <c r="BG56" s="851" t="s">
        <v>3167</v>
      </c>
      <c r="BH56" s="335"/>
      <c r="BI56" s="376"/>
      <c r="BJ56" s="336"/>
      <c r="BK56" s="335"/>
      <c r="BL56" s="376"/>
      <c r="BM56" s="335"/>
      <c r="BN56" s="376"/>
      <c r="BO56" s="336"/>
      <c r="BP56" s="335"/>
      <c r="BQ56" s="376"/>
    </row>
    <row r="57" spans="1:69" ht="50.1" customHeight="1">
      <c r="A57" s="308"/>
      <c r="B57" s="365">
        <v>231</v>
      </c>
      <c r="C57" s="113" t="s">
        <v>615</v>
      </c>
      <c r="D57" s="91" t="s">
        <v>1518</v>
      </c>
      <c r="E57" s="25" t="s">
        <v>1533</v>
      </c>
      <c r="F57" s="242" t="s">
        <v>1297</v>
      </c>
      <c r="G57" s="17" t="s">
        <v>1534</v>
      </c>
      <c r="H57" s="25" t="s">
        <v>1535</v>
      </c>
      <c r="I57" s="17" t="s">
        <v>1536</v>
      </c>
      <c r="J57" s="242" t="s">
        <v>1301</v>
      </c>
      <c r="K57" s="331">
        <v>3</v>
      </c>
      <c r="L57" s="331">
        <v>4</v>
      </c>
      <c r="M57" s="112" t="s">
        <v>1302</v>
      </c>
      <c r="N57" s="822" t="s">
        <v>1547</v>
      </c>
      <c r="O57" s="656" t="s">
        <v>2841</v>
      </c>
      <c r="P57" s="657" t="s">
        <v>2842</v>
      </c>
      <c r="Q57" s="340">
        <v>44685</v>
      </c>
      <c r="R57" s="861" t="s">
        <v>3167</v>
      </c>
      <c r="S57" s="332"/>
      <c r="T57" s="239"/>
      <c r="U57" s="332"/>
      <c r="V57" s="239"/>
      <c r="W57" s="332"/>
      <c r="X57" s="239"/>
      <c r="Y57" s="332"/>
      <c r="Z57" s="239"/>
      <c r="AA57" s="239" t="s">
        <v>837</v>
      </c>
      <c r="AB57" s="242">
        <v>15</v>
      </c>
      <c r="AC57" s="242">
        <v>15</v>
      </c>
      <c r="AD57" s="242">
        <v>15</v>
      </c>
      <c r="AE57" s="242">
        <v>15</v>
      </c>
      <c r="AF57" s="242">
        <v>15</v>
      </c>
      <c r="AG57" s="242">
        <v>15</v>
      </c>
      <c r="AH57" s="242">
        <v>10</v>
      </c>
      <c r="AI57" s="242">
        <f t="shared" si="2"/>
        <v>100</v>
      </c>
      <c r="AJ57" s="242" t="s">
        <v>1304</v>
      </c>
      <c r="AK57" s="333" t="s">
        <v>1304</v>
      </c>
      <c r="AL57" s="333" t="s">
        <v>1304</v>
      </c>
      <c r="AM57" s="333">
        <v>100</v>
      </c>
      <c r="AN57" s="333">
        <f t="shared" si="3"/>
        <v>100</v>
      </c>
      <c r="AO57" s="56">
        <f>AVERAGE(AN57)</f>
        <v>100</v>
      </c>
      <c r="AP57" s="242" t="s">
        <v>1304</v>
      </c>
      <c r="AQ57" s="242" t="s">
        <v>1306</v>
      </c>
      <c r="AR57" s="334">
        <v>1</v>
      </c>
      <c r="AS57" s="334">
        <v>4</v>
      </c>
      <c r="AT57" s="112" t="s">
        <v>1318</v>
      </c>
      <c r="AU57" s="239" t="s">
        <v>1307</v>
      </c>
      <c r="AV57" s="825" t="s">
        <v>1538</v>
      </c>
      <c r="AW57" s="366">
        <v>0.33329999999999999</v>
      </c>
      <c r="AX57" s="25" t="s">
        <v>1539</v>
      </c>
      <c r="AY57" s="367" t="s">
        <v>1548</v>
      </c>
      <c r="AZ57" s="351">
        <v>44562</v>
      </c>
      <c r="BA57" s="351">
        <v>44895</v>
      </c>
      <c r="BB57" s="368">
        <v>1</v>
      </c>
      <c r="BC57" s="656" t="s">
        <v>2935</v>
      </c>
      <c r="BD57" s="673" t="s">
        <v>2936</v>
      </c>
      <c r="BE57" s="656" t="s">
        <v>2491</v>
      </c>
      <c r="BF57" s="340">
        <v>44685</v>
      </c>
      <c r="BG57" s="861" t="s">
        <v>3167</v>
      </c>
      <c r="BH57" s="338"/>
      <c r="BI57" s="339"/>
      <c r="BJ57" s="336"/>
      <c r="BK57" s="338"/>
      <c r="BL57" s="339"/>
      <c r="BM57" s="338"/>
      <c r="BN57" s="339"/>
      <c r="BO57" s="336"/>
      <c r="BP57" s="338"/>
      <c r="BQ57" s="339"/>
    </row>
    <row r="58" spans="1:69" ht="50.1" customHeight="1">
      <c r="A58" s="308"/>
      <c r="B58" s="365">
        <v>231</v>
      </c>
      <c r="C58" s="113" t="s">
        <v>615</v>
      </c>
      <c r="D58" s="91" t="s">
        <v>1518</v>
      </c>
      <c r="E58" s="25" t="s">
        <v>1533</v>
      </c>
      <c r="F58" s="242" t="s">
        <v>1297</v>
      </c>
      <c r="G58" s="17" t="s">
        <v>1534</v>
      </c>
      <c r="H58" s="25" t="s">
        <v>1535</v>
      </c>
      <c r="I58" s="17" t="s">
        <v>1536</v>
      </c>
      <c r="J58" s="242"/>
      <c r="K58" s="331"/>
      <c r="L58" s="331"/>
      <c r="M58" s="112"/>
      <c r="N58" s="35" t="s">
        <v>37</v>
      </c>
      <c r="O58" s="630"/>
      <c r="P58" s="795"/>
      <c r="Q58" s="332"/>
      <c r="R58" s="375"/>
      <c r="S58" s="332"/>
      <c r="T58" s="239"/>
      <c r="U58" s="332"/>
      <c r="V58" s="239"/>
      <c r="W58" s="332"/>
      <c r="X58" s="239"/>
      <c r="Y58" s="332"/>
      <c r="Z58" s="239"/>
      <c r="AA58" s="239"/>
      <c r="AB58" s="242"/>
      <c r="AC58" s="242"/>
      <c r="AD58" s="242"/>
      <c r="AE58" s="242"/>
      <c r="AF58" s="242"/>
      <c r="AG58" s="242"/>
      <c r="AH58" s="242"/>
      <c r="AI58" s="242">
        <f t="shared" si="2"/>
        <v>0</v>
      </c>
      <c r="AJ58" s="242"/>
      <c r="AK58" s="333"/>
      <c r="AL58" s="333"/>
      <c r="AM58" s="333"/>
      <c r="AN58" s="333">
        <f t="shared" si="3"/>
        <v>0</v>
      </c>
      <c r="AO58" s="56"/>
      <c r="AP58" s="242"/>
      <c r="AQ58" s="242"/>
      <c r="AR58" s="334"/>
      <c r="AS58" s="334"/>
      <c r="AT58" s="112"/>
      <c r="AU58" s="239" t="s">
        <v>1307</v>
      </c>
      <c r="AV58" s="793" t="s">
        <v>1541</v>
      </c>
      <c r="AW58" s="366">
        <v>0.33329999999999999</v>
      </c>
      <c r="AX58" s="25" t="s">
        <v>1542</v>
      </c>
      <c r="AY58" s="367" t="s">
        <v>1549</v>
      </c>
      <c r="AZ58" s="351">
        <v>44562</v>
      </c>
      <c r="BA58" s="351">
        <v>44895</v>
      </c>
      <c r="BB58" s="368">
        <v>1</v>
      </c>
      <c r="BC58" s="568" t="s">
        <v>2937</v>
      </c>
      <c r="BD58" s="652" t="s">
        <v>2938</v>
      </c>
      <c r="BE58" s="674" t="s">
        <v>2939</v>
      </c>
      <c r="BF58" s="872">
        <v>44687</v>
      </c>
      <c r="BG58" s="851" t="s">
        <v>3167</v>
      </c>
      <c r="BH58" s="338"/>
      <c r="BI58" s="339"/>
      <c r="BJ58" s="336"/>
      <c r="BK58" s="338"/>
      <c r="BL58" s="339"/>
      <c r="BM58" s="338"/>
      <c r="BN58" s="339"/>
      <c r="BO58" s="336"/>
      <c r="BP58" s="338"/>
      <c r="BQ58" s="339"/>
    </row>
    <row r="59" spans="1:69" ht="50.1" customHeight="1">
      <c r="A59" s="308"/>
      <c r="B59" s="365">
        <v>231</v>
      </c>
      <c r="C59" s="113" t="s">
        <v>615</v>
      </c>
      <c r="D59" s="91" t="s">
        <v>1518</v>
      </c>
      <c r="E59" s="25" t="s">
        <v>1533</v>
      </c>
      <c r="F59" s="242" t="s">
        <v>1297</v>
      </c>
      <c r="G59" s="17" t="s">
        <v>1534</v>
      </c>
      <c r="H59" s="25" t="s">
        <v>1535</v>
      </c>
      <c r="I59" s="17" t="s">
        <v>1536</v>
      </c>
      <c r="J59" s="242"/>
      <c r="K59" s="331"/>
      <c r="L59" s="331"/>
      <c r="M59" s="112"/>
      <c r="N59" s="35" t="s">
        <v>8</v>
      </c>
      <c r="O59" s="630"/>
      <c r="P59" s="795"/>
      <c r="Q59" s="332"/>
      <c r="R59" s="375"/>
      <c r="S59" s="332"/>
      <c r="T59" s="239"/>
      <c r="U59" s="332"/>
      <c r="V59" s="239"/>
      <c r="W59" s="332"/>
      <c r="X59" s="239"/>
      <c r="Y59" s="332"/>
      <c r="Z59" s="239"/>
      <c r="AA59" s="239"/>
      <c r="AB59" s="242"/>
      <c r="AC59" s="242"/>
      <c r="AD59" s="242"/>
      <c r="AE59" s="242"/>
      <c r="AF59" s="242"/>
      <c r="AG59" s="242"/>
      <c r="AH59" s="242"/>
      <c r="AI59" s="242">
        <f t="shared" si="2"/>
        <v>0</v>
      </c>
      <c r="AJ59" s="242"/>
      <c r="AK59" s="333"/>
      <c r="AL59" s="333"/>
      <c r="AM59" s="333"/>
      <c r="AN59" s="333">
        <f t="shared" si="3"/>
        <v>0</v>
      </c>
      <c r="AO59" s="56"/>
      <c r="AP59" s="242"/>
      <c r="AQ59" s="242"/>
      <c r="AR59" s="334"/>
      <c r="AS59" s="334"/>
      <c r="AT59" s="112"/>
      <c r="AU59" s="239"/>
      <c r="AV59" s="17"/>
      <c r="AW59" s="366"/>
      <c r="AX59" s="17"/>
      <c r="AY59" s="367"/>
      <c r="AZ59" s="351"/>
      <c r="BA59" s="351"/>
      <c r="BB59" s="368"/>
      <c r="BC59" s="568"/>
      <c r="BD59" s="632"/>
      <c r="BE59" s="569"/>
      <c r="BF59" s="335"/>
      <c r="BG59" s="337"/>
      <c r="BH59" s="338"/>
      <c r="BI59" s="339"/>
      <c r="BJ59" s="336"/>
      <c r="BK59" s="338"/>
      <c r="BL59" s="339"/>
      <c r="BM59" s="338"/>
      <c r="BN59" s="339"/>
      <c r="BO59" s="336"/>
      <c r="BP59" s="338"/>
      <c r="BQ59" s="339"/>
    </row>
    <row r="60" spans="1:69" s="566" customFormat="1" ht="50.1" customHeight="1">
      <c r="A60" s="383"/>
      <c r="B60" s="365">
        <v>231</v>
      </c>
      <c r="C60" s="113" t="s">
        <v>615</v>
      </c>
      <c r="D60" s="238" t="s">
        <v>1518</v>
      </c>
      <c r="E60" s="25" t="s">
        <v>1533</v>
      </c>
      <c r="F60" s="376" t="s">
        <v>1297</v>
      </c>
      <c r="G60" s="25" t="s">
        <v>1534</v>
      </c>
      <c r="H60" s="25" t="s">
        <v>1535</v>
      </c>
      <c r="I60" s="25" t="s">
        <v>1536</v>
      </c>
      <c r="J60" s="376" t="s">
        <v>1301</v>
      </c>
      <c r="K60" s="331">
        <v>3</v>
      </c>
      <c r="L60" s="331">
        <v>4</v>
      </c>
      <c r="M60" s="374" t="s">
        <v>1302</v>
      </c>
      <c r="N60" s="822" t="s">
        <v>1550</v>
      </c>
      <c r="O60" s="655" t="s">
        <v>2843</v>
      </c>
      <c r="P60" s="856" t="s">
        <v>2492</v>
      </c>
      <c r="Q60" s="340">
        <v>44685</v>
      </c>
      <c r="R60" s="861" t="s">
        <v>3167</v>
      </c>
      <c r="S60" s="340"/>
      <c r="T60" s="375"/>
      <c r="U60" s="340"/>
      <c r="V60" s="375"/>
      <c r="W60" s="340"/>
      <c r="X60" s="375"/>
      <c r="Y60" s="340"/>
      <c r="Z60" s="375"/>
      <c r="AA60" s="375" t="s">
        <v>837</v>
      </c>
      <c r="AB60" s="376">
        <v>15</v>
      </c>
      <c r="AC60" s="376">
        <v>15</v>
      </c>
      <c r="AD60" s="376">
        <v>15</v>
      </c>
      <c r="AE60" s="376">
        <v>15</v>
      </c>
      <c r="AF60" s="376">
        <v>15</v>
      </c>
      <c r="AG60" s="376">
        <v>15</v>
      </c>
      <c r="AH60" s="376">
        <v>10</v>
      </c>
      <c r="AI60" s="376">
        <f t="shared" si="2"/>
        <v>100</v>
      </c>
      <c r="AJ60" s="376" t="s">
        <v>1304</v>
      </c>
      <c r="AK60" s="377" t="s">
        <v>1304</v>
      </c>
      <c r="AL60" s="377" t="s">
        <v>1304</v>
      </c>
      <c r="AM60" s="377">
        <v>100</v>
      </c>
      <c r="AN60" s="377">
        <f t="shared" si="3"/>
        <v>100</v>
      </c>
      <c r="AO60" s="56">
        <f>AVERAGE(AN60)</f>
        <v>100</v>
      </c>
      <c r="AP60" s="376" t="s">
        <v>1304</v>
      </c>
      <c r="AQ60" s="376" t="s">
        <v>1306</v>
      </c>
      <c r="AR60" s="334">
        <v>1</v>
      </c>
      <c r="AS60" s="334">
        <v>4</v>
      </c>
      <c r="AT60" s="374" t="s">
        <v>1318</v>
      </c>
      <c r="AU60" s="375" t="s">
        <v>1307</v>
      </c>
      <c r="AV60" s="825" t="s">
        <v>1538</v>
      </c>
      <c r="AW60" s="366">
        <v>0.33329999999999999</v>
      </c>
      <c r="AX60" s="25" t="s">
        <v>1539</v>
      </c>
      <c r="AY60" s="367" t="s">
        <v>1551</v>
      </c>
      <c r="AZ60" s="351">
        <v>44562</v>
      </c>
      <c r="BA60" s="351">
        <v>44895</v>
      </c>
      <c r="BB60" s="368">
        <v>1</v>
      </c>
      <c r="BC60" s="655" t="s">
        <v>2940</v>
      </c>
      <c r="BD60" s="634" t="s">
        <v>2941</v>
      </c>
      <c r="BE60" s="675" t="s">
        <v>2493</v>
      </c>
      <c r="BF60" s="340">
        <v>44685</v>
      </c>
      <c r="BG60" s="861" t="s">
        <v>3167</v>
      </c>
      <c r="BH60" s="335"/>
      <c r="BI60" s="376"/>
      <c r="BJ60" s="336"/>
      <c r="BK60" s="335"/>
      <c r="BL60" s="376"/>
      <c r="BM60" s="335"/>
      <c r="BN60" s="376"/>
      <c r="BO60" s="336"/>
      <c r="BP60" s="335"/>
      <c r="BQ60" s="376"/>
    </row>
    <row r="61" spans="1:69" ht="50.1" customHeight="1">
      <c r="A61" s="308"/>
      <c r="B61" s="365">
        <v>231</v>
      </c>
      <c r="C61" s="113" t="s">
        <v>615</v>
      </c>
      <c r="D61" s="91" t="s">
        <v>1518</v>
      </c>
      <c r="E61" s="25" t="s">
        <v>1533</v>
      </c>
      <c r="F61" s="376" t="s">
        <v>1297</v>
      </c>
      <c r="G61" s="17" t="s">
        <v>1534</v>
      </c>
      <c r="H61" s="25" t="s">
        <v>1535</v>
      </c>
      <c r="I61" s="17" t="s">
        <v>1536</v>
      </c>
      <c r="J61" s="376"/>
      <c r="K61" s="331"/>
      <c r="L61" s="331"/>
      <c r="M61" s="112"/>
      <c r="N61" s="35" t="s">
        <v>37</v>
      </c>
      <c r="O61" s="630"/>
      <c r="P61" s="795"/>
      <c r="Q61" s="332"/>
      <c r="R61" s="375"/>
      <c r="S61" s="332"/>
      <c r="T61" s="239"/>
      <c r="U61" s="332"/>
      <c r="V61" s="239"/>
      <c r="W61" s="332"/>
      <c r="X61" s="239"/>
      <c r="Y61" s="332"/>
      <c r="Z61" s="239"/>
      <c r="AA61" s="239"/>
      <c r="AB61" s="242"/>
      <c r="AC61" s="242"/>
      <c r="AD61" s="242"/>
      <c r="AE61" s="242"/>
      <c r="AF61" s="242"/>
      <c r="AG61" s="242"/>
      <c r="AH61" s="242"/>
      <c r="AI61" s="242">
        <f t="shared" si="2"/>
        <v>0</v>
      </c>
      <c r="AJ61" s="242"/>
      <c r="AK61" s="333"/>
      <c r="AL61" s="333"/>
      <c r="AM61" s="333"/>
      <c r="AN61" s="333">
        <f t="shared" si="3"/>
        <v>0</v>
      </c>
      <c r="AO61" s="56"/>
      <c r="AP61" s="242"/>
      <c r="AQ61" s="376"/>
      <c r="AR61" s="334"/>
      <c r="AS61" s="334"/>
      <c r="AT61" s="112"/>
      <c r="AU61" s="375" t="s">
        <v>1307</v>
      </c>
      <c r="AV61" s="794" t="s">
        <v>1541</v>
      </c>
      <c r="AW61" s="366">
        <v>0.33329999999999999</v>
      </c>
      <c r="AX61" s="17" t="s">
        <v>1542</v>
      </c>
      <c r="AY61" s="367" t="s">
        <v>1552</v>
      </c>
      <c r="AZ61" s="351">
        <v>44562</v>
      </c>
      <c r="BA61" s="351">
        <v>44895</v>
      </c>
      <c r="BB61" s="368">
        <v>1</v>
      </c>
      <c r="BC61" s="676" t="s">
        <v>2942</v>
      </c>
      <c r="BD61" s="634" t="s">
        <v>2943</v>
      </c>
      <c r="BE61" s="677" t="s">
        <v>2944</v>
      </c>
      <c r="BF61" s="872">
        <v>44687</v>
      </c>
      <c r="BG61" s="851" t="s">
        <v>3167</v>
      </c>
      <c r="BH61" s="338"/>
      <c r="BI61" s="339"/>
      <c r="BJ61" s="336"/>
      <c r="BK61" s="338"/>
      <c r="BL61" s="339"/>
      <c r="BM61" s="338"/>
      <c r="BN61" s="339"/>
      <c r="BO61" s="336"/>
      <c r="BP61" s="338"/>
      <c r="BQ61" s="339"/>
    </row>
    <row r="62" spans="1:69" ht="50.1" customHeight="1">
      <c r="A62" s="308"/>
      <c r="B62" s="365">
        <v>231</v>
      </c>
      <c r="C62" s="113" t="s">
        <v>615</v>
      </c>
      <c r="D62" s="91" t="s">
        <v>1518</v>
      </c>
      <c r="E62" s="25" t="s">
        <v>1533</v>
      </c>
      <c r="F62" s="376" t="s">
        <v>1297</v>
      </c>
      <c r="G62" s="17" t="s">
        <v>1534</v>
      </c>
      <c r="H62" s="25" t="s">
        <v>1535</v>
      </c>
      <c r="I62" s="17" t="s">
        <v>1536</v>
      </c>
      <c r="J62" s="376"/>
      <c r="K62" s="331"/>
      <c r="L62" s="331"/>
      <c r="M62" s="112"/>
      <c r="N62" s="35" t="s">
        <v>8</v>
      </c>
      <c r="O62" s="630"/>
      <c r="P62" s="795"/>
      <c r="Q62" s="332"/>
      <c r="R62" s="375"/>
      <c r="S62" s="332"/>
      <c r="T62" s="239"/>
      <c r="U62" s="332"/>
      <c r="V62" s="239"/>
      <c r="W62" s="332"/>
      <c r="X62" s="239"/>
      <c r="Y62" s="332"/>
      <c r="Z62" s="239"/>
      <c r="AA62" s="239"/>
      <c r="AB62" s="242"/>
      <c r="AC62" s="242"/>
      <c r="AD62" s="242"/>
      <c r="AE62" s="242"/>
      <c r="AF62" s="242"/>
      <c r="AG62" s="242"/>
      <c r="AH62" s="242"/>
      <c r="AI62" s="242">
        <f t="shared" si="2"/>
        <v>0</v>
      </c>
      <c r="AJ62" s="242"/>
      <c r="AK62" s="333"/>
      <c r="AL62" s="333"/>
      <c r="AM62" s="333"/>
      <c r="AN62" s="333">
        <f t="shared" si="3"/>
        <v>0</v>
      </c>
      <c r="AO62" s="56"/>
      <c r="AP62" s="242"/>
      <c r="AQ62" s="376"/>
      <c r="AR62" s="334"/>
      <c r="AS62" s="334"/>
      <c r="AT62" s="112"/>
      <c r="AU62" s="375"/>
      <c r="AV62" s="17"/>
      <c r="AW62" s="366"/>
      <c r="AX62" s="17"/>
      <c r="AY62" s="367"/>
      <c r="AZ62" s="351"/>
      <c r="BA62" s="351"/>
      <c r="BB62" s="368"/>
      <c r="BC62" s="568"/>
      <c r="BD62" s="678"/>
      <c r="BE62" s="679"/>
      <c r="BF62" s="579"/>
      <c r="BG62" s="337"/>
      <c r="BH62" s="338"/>
      <c r="BI62" s="339"/>
      <c r="BJ62" s="336"/>
      <c r="BK62" s="338"/>
      <c r="BL62" s="339"/>
      <c r="BM62" s="338"/>
      <c r="BN62" s="339"/>
      <c r="BO62" s="336"/>
      <c r="BP62" s="338"/>
      <c r="BQ62" s="339"/>
    </row>
    <row r="63" spans="1:69" ht="50.1" customHeight="1">
      <c r="A63" s="308"/>
      <c r="B63" s="365">
        <v>231</v>
      </c>
      <c r="C63" s="113" t="s">
        <v>615</v>
      </c>
      <c r="D63" s="91" t="s">
        <v>1518</v>
      </c>
      <c r="E63" s="25" t="s">
        <v>1533</v>
      </c>
      <c r="F63" s="242" t="s">
        <v>1297</v>
      </c>
      <c r="G63" s="17" t="s">
        <v>1534</v>
      </c>
      <c r="H63" s="25" t="s">
        <v>1535</v>
      </c>
      <c r="I63" s="17" t="s">
        <v>1536</v>
      </c>
      <c r="J63" s="242" t="s">
        <v>1301</v>
      </c>
      <c r="K63" s="331">
        <v>3</v>
      </c>
      <c r="L63" s="331">
        <v>4</v>
      </c>
      <c r="M63" s="112" t="s">
        <v>1302</v>
      </c>
      <c r="N63" s="791" t="s">
        <v>1553</v>
      </c>
      <c r="O63" s="653" t="s">
        <v>2494</v>
      </c>
      <c r="P63" s="856" t="s">
        <v>2844</v>
      </c>
      <c r="Q63" s="870">
        <v>44687</v>
      </c>
      <c r="R63" s="871" t="s">
        <v>3168</v>
      </c>
      <c r="S63" s="332"/>
      <c r="T63" s="239"/>
      <c r="U63" s="332"/>
      <c r="V63" s="239"/>
      <c r="W63" s="332"/>
      <c r="X63" s="239"/>
      <c r="Y63" s="332"/>
      <c r="Z63" s="239"/>
      <c r="AA63" s="239" t="s">
        <v>837</v>
      </c>
      <c r="AB63" s="242">
        <v>15</v>
      </c>
      <c r="AC63" s="242">
        <v>15</v>
      </c>
      <c r="AD63" s="242">
        <v>15</v>
      </c>
      <c r="AE63" s="242">
        <v>15</v>
      </c>
      <c r="AF63" s="242">
        <v>15</v>
      </c>
      <c r="AG63" s="242">
        <v>15</v>
      </c>
      <c r="AH63" s="242">
        <v>10</v>
      </c>
      <c r="AI63" s="242">
        <f t="shared" ref="AI63:AI94" si="6">SUM(AB63:AH63)</f>
        <v>100</v>
      </c>
      <c r="AJ63" s="242" t="s">
        <v>1304</v>
      </c>
      <c r="AK63" s="333" t="s">
        <v>1304</v>
      </c>
      <c r="AL63" s="333" t="s">
        <v>1304</v>
      </c>
      <c r="AM63" s="333">
        <v>100</v>
      </c>
      <c r="AN63" s="333">
        <f t="shared" ref="AN63:AN94" si="7">AVERAGE(AI63,AM63)</f>
        <v>100</v>
      </c>
      <c r="AO63" s="56">
        <f>AVERAGE(AN63)</f>
        <v>100</v>
      </c>
      <c r="AP63" s="242" t="s">
        <v>1304</v>
      </c>
      <c r="AQ63" s="242" t="s">
        <v>1306</v>
      </c>
      <c r="AR63" s="334">
        <v>1</v>
      </c>
      <c r="AS63" s="334">
        <v>4</v>
      </c>
      <c r="AT63" s="112" t="s">
        <v>1318</v>
      </c>
      <c r="AU63" s="239" t="s">
        <v>1307</v>
      </c>
      <c r="AV63" s="794" t="s">
        <v>1538</v>
      </c>
      <c r="AW63" s="366">
        <v>0.33329999999999999</v>
      </c>
      <c r="AX63" s="17" t="s">
        <v>1539</v>
      </c>
      <c r="AY63" s="367" t="s">
        <v>1554</v>
      </c>
      <c r="AZ63" s="351">
        <v>44562</v>
      </c>
      <c r="BA63" s="351">
        <v>44895</v>
      </c>
      <c r="BB63" s="368">
        <v>1</v>
      </c>
      <c r="BC63" s="653" t="s">
        <v>2475</v>
      </c>
      <c r="BD63" s="652" t="s">
        <v>2945</v>
      </c>
      <c r="BE63" s="638" t="s">
        <v>2549</v>
      </c>
      <c r="BF63" s="872">
        <v>44687</v>
      </c>
      <c r="BG63" s="871" t="s">
        <v>3168</v>
      </c>
      <c r="BH63" s="338"/>
      <c r="BI63" s="339"/>
      <c r="BJ63" s="336"/>
      <c r="BK63" s="338"/>
      <c r="BL63" s="339"/>
      <c r="BM63" s="338"/>
      <c r="BN63" s="339"/>
      <c r="BO63" s="336"/>
      <c r="BP63" s="338"/>
      <c r="BQ63" s="339"/>
    </row>
    <row r="64" spans="1:69" ht="50.1" customHeight="1">
      <c r="A64" s="308"/>
      <c r="B64" s="365">
        <v>231</v>
      </c>
      <c r="C64" s="113" t="s">
        <v>615</v>
      </c>
      <c r="D64" s="91" t="s">
        <v>1518</v>
      </c>
      <c r="E64" s="25" t="s">
        <v>1533</v>
      </c>
      <c r="F64" s="242" t="s">
        <v>1297</v>
      </c>
      <c r="G64" s="17" t="s">
        <v>1534</v>
      </c>
      <c r="H64" s="25" t="s">
        <v>1535</v>
      </c>
      <c r="I64" s="17" t="s">
        <v>1536</v>
      </c>
      <c r="J64" s="242"/>
      <c r="K64" s="331"/>
      <c r="L64" s="331"/>
      <c r="M64" s="112"/>
      <c r="N64" s="35" t="s">
        <v>37</v>
      </c>
      <c r="O64" s="630"/>
      <c r="P64" s="795"/>
      <c r="Q64" s="332"/>
      <c r="R64" s="375"/>
      <c r="S64" s="332"/>
      <c r="T64" s="239"/>
      <c r="U64" s="332"/>
      <c r="V64" s="239"/>
      <c r="W64" s="332"/>
      <c r="X64" s="239"/>
      <c r="Y64" s="332"/>
      <c r="Z64" s="239"/>
      <c r="AA64" s="239"/>
      <c r="AB64" s="242"/>
      <c r="AC64" s="242"/>
      <c r="AD64" s="242"/>
      <c r="AE64" s="242"/>
      <c r="AF64" s="242"/>
      <c r="AG64" s="242"/>
      <c r="AH64" s="242"/>
      <c r="AI64" s="242">
        <f t="shared" si="6"/>
        <v>0</v>
      </c>
      <c r="AJ64" s="242"/>
      <c r="AK64" s="333"/>
      <c r="AL64" s="333"/>
      <c r="AM64" s="333"/>
      <c r="AN64" s="333">
        <f t="shared" si="7"/>
        <v>0</v>
      </c>
      <c r="AO64" s="56"/>
      <c r="AP64" s="242"/>
      <c r="AQ64" s="242"/>
      <c r="AR64" s="334"/>
      <c r="AS64" s="334"/>
      <c r="AT64" s="112"/>
      <c r="AU64" s="239" t="s">
        <v>1307</v>
      </c>
      <c r="AV64" s="794" t="s">
        <v>1541</v>
      </c>
      <c r="AW64" s="366">
        <v>0.33329999999999999</v>
      </c>
      <c r="AX64" s="17" t="s">
        <v>1542</v>
      </c>
      <c r="AY64" s="367" t="s">
        <v>1555</v>
      </c>
      <c r="AZ64" s="351">
        <v>44562</v>
      </c>
      <c r="BA64" s="351">
        <v>44895</v>
      </c>
      <c r="BB64" s="368">
        <v>1</v>
      </c>
      <c r="BC64" s="643" t="s">
        <v>2946</v>
      </c>
      <c r="BD64" s="652" t="s">
        <v>2947</v>
      </c>
      <c r="BE64" s="638" t="s">
        <v>2948</v>
      </c>
      <c r="BF64" s="872">
        <v>44687</v>
      </c>
      <c r="BG64" s="851" t="s">
        <v>3167</v>
      </c>
      <c r="BH64" s="338"/>
      <c r="BI64" s="339"/>
      <c r="BJ64" s="336"/>
      <c r="BK64" s="338"/>
      <c r="BL64" s="339"/>
      <c r="BM64" s="338"/>
      <c r="BN64" s="339"/>
      <c r="BO64" s="336"/>
      <c r="BP64" s="338"/>
      <c r="BQ64" s="339"/>
    </row>
    <row r="65" spans="1:69" ht="50.1" customHeight="1">
      <c r="A65" s="308"/>
      <c r="B65" s="365">
        <v>231</v>
      </c>
      <c r="C65" s="113" t="s">
        <v>615</v>
      </c>
      <c r="D65" s="91" t="s">
        <v>1518</v>
      </c>
      <c r="E65" s="25" t="s">
        <v>1533</v>
      </c>
      <c r="F65" s="242" t="s">
        <v>1297</v>
      </c>
      <c r="G65" s="17" t="s">
        <v>1534</v>
      </c>
      <c r="H65" s="25" t="s">
        <v>1535</v>
      </c>
      <c r="I65" s="17" t="s">
        <v>1536</v>
      </c>
      <c r="J65" s="242"/>
      <c r="K65" s="331"/>
      <c r="L65" s="331"/>
      <c r="M65" s="112"/>
      <c r="N65" s="35" t="s">
        <v>8</v>
      </c>
      <c r="O65" s="630"/>
      <c r="P65" s="795"/>
      <c r="Q65" s="332"/>
      <c r="R65" s="375"/>
      <c r="S65" s="332"/>
      <c r="T65" s="239"/>
      <c r="U65" s="332"/>
      <c r="V65" s="239"/>
      <c r="W65" s="332"/>
      <c r="X65" s="239"/>
      <c r="Y65" s="332"/>
      <c r="Z65" s="239"/>
      <c r="AA65" s="239"/>
      <c r="AB65" s="242"/>
      <c r="AC65" s="242"/>
      <c r="AD65" s="242"/>
      <c r="AE65" s="242"/>
      <c r="AF65" s="242"/>
      <c r="AG65" s="242"/>
      <c r="AH65" s="242"/>
      <c r="AI65" s="242">
        <f t="shared" si="6"/>
        <v>0</v>
      </c>
      <c r="AJ65" s="242"/>
      <c r="AK65" s="333"/>
      <c r="AL65" s="333"/>
      <c r="AM65" s="333"/>
      <c r="AN65" s="333">
        <f t="shared" si="7"/>
        <v>0</v>
      </c>
      <c r="AO65" s="56"/>
      <c r="AP65" s="242"/>
      <c r="AQ65" s="242"/>
      <c r="AR65" s="334"/>
      <c r="AS65" s="334"/>
      <c r="AT65" s="112"/>
      <c r="AU65" s="239"/>
      <c r="AV65" s="17"/>
      <c r="AW65" s="366"/>
      <c r="AX65" s="17"/>
      <c r="AY65" s="367"/>
      <c r="AZ65" s="351"/>
      <c r="BA65" s="351"/>
      <c r="BB65" s="368"/>
      <c r="BC65" s="568"/>
      <c r="BD65" s="632"/>
      <c r="BE65" s="569"/>
      <c r="BF65" s="335"/>
      <c r="BG65" s="337"/>
      <c r="BH65" s="338"/>
      <c r="BI65" s="339"/>
      <c r="BJ65" s="336"/>
      <c r="BK65" s="338"/>
      <c r="BL65" s="339"/>
      <c r="BM65" s="338"/>
      <c r="BN65" s="339"/>
      <c r="BO65" s="336"/>
      <c r="BP65" s="338"/>
      <c r="BQ65" s="339"/>
    </row>
    <row r="66" spans="1:69" ht="50.1" customHeight="1">
      <c r="A66" s="308"/>
      <c r="B66" s="365">
        <v>231</v>
      </c>
      <c r="C66" s="113" t="s">
        <v>615</v>
      </c>
      <c r="D66" s="91" t="s">
        <v>1518</v>
      </c>
      <c r="E66" s="25" t="s">
        <v>1533</v>
      </c>
      <c r="F66" s="242" t="s">
        <v>1297</v>
      </c>
      <c r="G66" s="17" t="s">
        <v>1534</v>
      </c>
      <c r="H66" s="25" t="s">
        <v>1535</v>
      </c>
      <c r="I66" s="17" t="s">
        <v>1536</v>
      </c>
      <c r="J66" s="242" t="s">
        <v>1301</v>
      </c>
      <c r="K66" s="331">
        <v>3</v>
      </c>
      <c r="L66" s="331">
        <v>4</v>
      </c>
      <c r="M66" s="112" t="s">
        <v>1302</v>
      </c>
      <c r="N66" s="791" t="s">
        <v>1556</v>
      </c>
      <c r="O66" s="658" t="s">
        <v>2479</v>
      </c>
      <c r="P66" s="652" t="s">
        <v>2845</v>
      </c>
      <c r="Q66" s="870">
        <v>44687</v>
      </c>
      <c r="R66" s="871" t="s">
        <v>3168</v>
      </c>
      <c r="S66" s="332"/>
      <c r="T66" s="239"/>
      <c r="U66" s="332"/>
      <c r="V66" s="239"/>
      <c r="W66" s="332"/>
      <c r="X66" s="239"/>
      <c r="Y66" s="332"/>
      <c r="Z66" s="239"/>
      <c r="AA66" s="239" t="s">
        <v>837</v>
      </c>
      <c r="AB66" s="242">
        <v>15</v>
      </c>
      <c r="AC66" s="242">
        <v>15</v>
      </c>
      <c r="AD66" s="242">
        <v>15</v>
      </c>
      <c r="AE66" s="242">
        <v>15</v>
      </c>
      <c r="AF66" s="242">
        <v>15</v>
      </c>
      <c r="AG66" s="242">
        <v>15</v>
      </c>
      <c r="AH66" s="242">
        <v>10</v>
      </c>
      <c r="AI66" s="242">
        <f t="shared" si="6"/>
        <v>100</v>
      </c>
      <c r="AJ66" s="242" t="s">
        <v>1304</v>
      </c>
      <c r="AK66" s="333" t="s">
        <v>1304</v>
      </c>
      <c r="AL66" s="333" t="s">
        <v>1304</v>
      </c>
      <c r="AM66" s="333">
        <v>100</v>
      </c>
      <c r="AN66" s="333">
        <f t="shared" si="7"/>
        <v>100</v>
      </c>
      <c r="AO66" s="56">
        <f>AVERAGE(AN66)</f>
        <v>100</v>
      </c>
      <c r="AP66" s="242" t="s">
        <v>1304</v>
      </c>
      <c r="AQ66" s="242" t="s">
        <v>1306</v>
      </c>
      <c r="AR66" s="334">
        <v>1</v>
      </c>
      <c r="AS66" s="334">
        <v>4</v>
      </c>
      <c r="AT66" s="112" t="s">
        <v>1318</v>
      </c>
      <c r="AU66" s="239" t="s">
        <v>1307</v>
      </c>
      <c r="AV66" s="794" t="s">
        <v>1538</v>
      </c>
      <c r="AW66" s="366">
        <v>0.33329999999999999</v>
      </c>
      <c r="AX66" s="17" t="s">
        <v>1539</v>
      </c>
      <c r="AY66" s="367" t="s">
        <v>1557</v>
      </c>
      <c r="AZ66" s="351">
        <v>44562</v>
      </c>
      <c r="BA66" s="351">
        <v>44895</v>
      </c>
      <c r="BB66" s="368">
        <v>1</v>
      </c>
      <c r="BC66" s="658" t="s">
        <v>2476</v>
      </c>
      <c r="BD66" s="632" t="s">
        <v>2949</v>
      </c>
      <c r="BE66" s="569" t="s">
        <v>2551</v>
      </c>
      <c r="BF66" s="872">
        <v>44687</v>
      </c>
      <c r="BG66" s="873" t="s">
        <v>3169</v>
      </c>
      <c r="BH66" s="338"/>
      <c r="BI66" s="339"/>
      <c r="BJ66" s="336"/>
      <c r="BK66" s="338"/>
      <c r="BL66" s="339"/>
      <c r="BM66" s="338"/>
      <c r="BN66" s="339"/>
      <c r="BO66" s="336"/>
      <c r="BP66" s="338"/>
      <c r="BQ66" s="339"/>
    </row>
    <row r="67" spans="1:69" ht="50.1" customHeight="1">
      <c r="A67" s="308"/>
      <c r="B67" s="365">
        <v>231</v>
      </c>
      <c r="C67" s="113" t="s">
        <v>615</v>
      </c>
      <c r="D67" s="91" t="s">
        <v>1518</v>
      </c>
      <c r="E67" s="25" t="s">
        <v>1533</v>
      </c>
      <c r="F67" s="242" t="s">
        <v>1297</v>
      </c>
      <c r="G67" s="17" t="s">
        <v>1534</v>
      </c>
      <c r="H67" s="25" t="s">
        <v>1535</v>
      </c>
      <c r="I67" s="17" t="s">
        <v>1536</v>
      </c>
      <c r="J67" s="242"/>
      <c r="K67" s="331"/>
      <c r="L67" s="331"/>
      <c r="M67" s="112"/>
      <c r="N67" s="35" t="s">
        <v>37</v>
      </c>
      <c r="O67" s="630"/>
      <c r="P67" s="795"/>
      <c r="Q67" s="332"/>
      <c r="R67" s="375"/>
      <c r="S67" s="332"/>
      <c r="T67" s="239"/>
      <c r="U67" s="332"/>
      <c r="V67" s="239"/>
      <c r="W67" s="332"/>
      <c r="X67" s="239"/>
      <c r="Y67" s="332"/>
      <c r="Z67" s="239"/>
      <c r="AA67" s="239"/>
      <c r="AB67" s="242"/>
      <c r="AC67" s="242"/>
      <c r="AD67" s="242"/>
      <c r="AE67" s="242"/>
      <c r="AF67" s="242"/>
      <c r="AG67" s="242"/>
      <c r="AH67" s="242"/>
      <c r="AI67" s="242">
        <f t="shared" si="6"/>
        <v>0</v>
      </c>
      <c r="AJ67" s="242"/>
      <c r="AK67" s="333"/>
      <c r="AL67" s="333"/>
      <c r="AM67" s="333"/>
      <c r="AN67" s="333">
        <f t="shared" si="7"/>
        <v>0</v>
      </c>
      <c r="AO67" s="56"/>
      <c r="AP67" s="242"/>
      <c r="AQ67" s="242"/>
      <c r="AR67" s="334"/>
      <c r="AS67" s="334"/>
      <c r="AT67" s="112"/>
      <c r="AU67" s="239" t="s">
        <v>1307</v>
      </c>
      <c r="AV67" s="794" t="s">
        <v>1541</v>
      </c>
      <c r="AW67" s="366">
        <v>0.33329999999999999</v>
      </c>
      <c r="AX67" s="17" t="s">
        <v>2497</v>
      </c>
      <c r="AY67" s="367" t="s">
        <v>1558</v>
      </c>
      <c r="AZ67" s="351">
        <v>44562</v>
      </c>
      <c r="BA67" s="351">
        <v>44895</v>
      </c>
      <c r="BB67" s="368">
        <v>1</v>
      </c>
      <c r="BC67" s="568" t="s">
        <v>2950</v>
      </c>
      <c r="BD67" s="637" t="s">
        <v>2495</v>
      </c>
      <c r="BE67" s="638" t="s">
        <v>2496</v>
      </c>
      <c r="BF67" s="872">
        <v>44687</v>
      </c>
      <c r="BG67" s="851" t="s">
        <v>3167</v>
      </c>
      <c r="BH67" s="338"/>
      <c r="BI67" s="339"/>
      <c r="BJ67" s="336"/>
      <c r="BK67" s="338"/>
      <c r="BL67" s="339"/>
      <c r="BM67" s="338"/>
      <c r="BN67" s="339"/>
      <c r="BO67" s="336"/>
      <c r="BP67" s="338"/>
      <c r="BQ67" s="339"/>
    </row>
    <row r="68" spans="1:69" ht="50.1" customHeight="1">
      <c r="A68" s="308"/>
      <c r="B68" s="365">
        <v>231</v>
      </c>
      <c r="C68" s="113" t="s">
        <v>615</v>
      </c>
      <c r="D68" s="91" t="s">
        <v>1518</v>
      </c>
      <c r="E68" s="25" t="s">
        <v>1533</v>
      </c>
      <c r="F68" s="242" t="s">
        <v>1297</v>
      </c>
      <c r="G68" s="17" t="s">
        <v>1534</v>
      </c>
      <c r="H68" s="25" t="s">
        <v>1535</v>
      </c>
      <c r="I68" s="17" t="s">
        <v>1536</v>
      </c>
      <c r="J68" s="242"/>
      <c r="K68" s="331"/>
      <c r="L68" s="331"/>
      <c r="M68" s="112"/>
      <c r="N68" s="35" t="s">
        <v>8</v>
      </c>
      <c r="O68" s="630"/>
      <c r="P68" s="795"/>
      <c r="Q68" s="332"/>
      <c r="R68" s="375"/>
      <c r="S68" s="332"/>
      <c r="T68" s="239"/>
      <c r="U68" s="332"/>
      <c r="V68" s="239"/>
      <c r="W68" s="332"/>
      <c r="X68" s="239"/>
      <c r="Y68" s="332"/>
      <c r="Z68" s="239"/>
      <c r="AA68" s="239"/>
      <c r="AB68" s="242"/>
      <c r="AC68" s="242"/>
      <c r="AD68" s="242"/>
      <c r="AE68" s="242"/>
      <c r="AF68" s="242"/>
      <c r="AG68" s="242"/>
      <c r="AH68" s="242"/>
      <c r="AI68" s="242">
        <f t="shared" si="6"/>
        <v>0</v>
      </c>
      <c r="AJ68" s="242"/>
      <c r="AK68" s="333"/>
      <c r="AL68" s="333"/>
      <c r="AM68" s="333"/>
      <c r="AN68" s="333">
        <f t="shared" si="7"/>
        <v>0</v>
      </c>
      <c r="AO68" s="56"/>
      <c r="AP68" s="242"/>
      <c r="AQ68" s="242"/>
      <c r="AR68" s="334"/>
      <c r="AS68" s="334"/>
      <c r="AT68" s="112"/>
      <c r="AU68" s="239"/>
      <c r="AV68" s="17"/>
      <c r="AW68" s="366"/>
      <c r="AX68" s="17"/>
      <c r="AY68" s="367"/>
      <c r="AZ68" s="351"/>
      <c r="BA68" s="351"/>
      <c r="BB68" s="368"/>
      <c r="BC68" s="568"/>
      <c r="BD68" s="632"/>
      <c r="BE68" s="569"/>
      <c r="BF68" s="335"/>
      <c r="BG68" s="337"/>
      <c r="BH68" s="338"/>
      <c r="BI68" s="339"/>
      <c r="BJ68" s="336"/>
      <c r="BK68" s="338"/>
      <c r="BL68" s="339"/>
      <c r="BM68" s="338"/>
      <c r="BN68" s="339"/>
      <c r="BO68" s="336"/>
      <c r="BP68" s="338"/>
      <c r="BQ68" s="339"/>
    </row>
    <row r="69" spans="1:69" s="575" customFormat="1" ht="50.1" customHeight="1">
      <c r="A69" s="383"/>
      <c r="B69" s="365">
        <v>231</v>
      </c>
      <c r="C69" s="113" t="s">
        <v>615</v>
      </c>
      <c r="D69" s="238" t="s">
        <v>1518</v>
      </c>
      <c r="E69" s="25" t="s">
        <v>1533</v>
      </c>
      <c r="F69" s="376" t="s">
        <v>1297</v>
      </c>
      <c r="G69" s="25" t="s">
        <v>1534</v>
      </c>
      <c r="H69" s="25" t="s">
        <v>1535</v>
      </c>
      <c r="I69" s="25" t="s">
        <v>1536</v>
      </c>
      <c r="J69" s="376" t="s">
        <v>1301</v>
      </c>
      <c r="K69" s="331">
        <v>3</v>
      </c>
      <c r="L69" s="331">
        <v>4</v>
      </c>
      <c r="M69" s="374" t="s">
        <v>1302</v>
      </c>
      <c r="N69" s="791" t="s">
        <v>1559</v>
      </c>
      <c r="O69" s="636" t="s">
        <v>2846</v>
      </c>
      <c r="P69" s="652" t="s">
        <v>2847</v>
      </c>
      <c r="Q69" s="870">
        <v>44687</v>
      </c>
      <c r="R69" s="871" t="s">
        <v>3168</v>
      </c>
      <c r="S69" s="340"/>
      <c r="T69" s="375"/>
      <c r="U69" s="340"/>
      <c r="V69" s="375"/>
      <c r="W69" s="340"/>
      <c r="X69" s="375"/>
      <c r="Y69" s="340"/>
      <c r="Z69" s="375"/>
      <c r="AA69" s="375" t="s">
        <v>837</v>
      </c>
      <c r="AB69" s="376">
        <v>15</v>
      </c>
      <c r="AC69" s="376">
        <v>15</v>
      </c>
      <c r="AD69" s="376">
        <v>15</v>
      </c>
      <c r="AE69" s="376">
        <v>15</v>
      </c>
      <c r="AF69" s="376">
        <v>15</v>
      </c>
      <c r="AG69" s="376">
        <v>15</v>
      </c>
      <c r="AH69" s="376">
        <v>10</v>
      </c>
      <c r="AI69" s="376">
        <f t="shared" si="6"/>
        <v>100</v>
      </c>
      <c r="AJ69" s="376" t="s">
        <v>1304</v>
      </c>
      <c r="AK69" s="377" t="s">
        <v>1304</v>
      </c>
      <c r="AL69" s="377" t="s">
        <v>1304</v>
      </c>
      <c r="AM69" s="377">
        <v>100</v>
      </c>
      <c r="AN69" s="377">
        <f t="shared" si="7"/>
        <v>100</v>
      </c>
      <c r="AO69" s="56">
        <f>AVERAGE(AN69)</f>
        <v>100</v>
      </c>
      <c r="AP69" s="376" t="s">
        <v>1304</v>
      </c>
      <c r="AQ69" s="376" t="s">
        <v>1306</v>
      </c>
      <c r="AR69" s="334">
        <v>1</v>
      </c>
      <c r="AS69" s="334">
        <v>4</v>
      </c>
      <c r="AT69" s="374" t="s">
        <v>1318</v>
      </c>
      <c r="AU69" s="375" t="s">
        <v>1307</v>
      </c>
      <c r="AV69" s="793" t="s">
        <v>1538</v>
      </c>
      <c r="AW69" s="366">
        <v>0.33329999999999999</v>
      </c>
      <c r="AX69" s="567" t="s">
        <v>1539</v>
      </c>
      <c r="AY69" s="367" t="s">
        <v>1560</v>
      </c>
      <c r="AZ69" s="351">
        <v>44562</v>
      </c>
      <c r="BA69" s="351">
        <v>44895</v>
      </c>
      <c r="BB69" s="368">
        <v>1</v>
      </c>
      <c r="BC69" s="660" t="s">
        <v>2498</v>
      </c>
      <c r="BD69" s="637" t="s">
        <v>2501</v>
      </c>
      <c r="BE69" s="645" t="s">
        <v>2536</v>
      </c>
      <c r="BF69" s="872">
        <v>44687</v>
      </c>
      <c r="BG69" s="873" t="s">
        <v>3169</v>
      </c>
      <c r="BH69" s="335"/>
      <c r="BI69" s="376"/>
      <c r="BJ69" s="336"/>
      <c r="BK69" s="335"/>
      <c r="BL69" s="376"/>
      <c r="BM69" s="335"/>
      <c r="BN69" s="376"/>
      <c r="BO69" s="336"/>
      <c r="BP69" s="335"/>
      <c r="BQ69" s="376"/>
    </row>
    <row r="70" spans="1:69" ht="50.1" customHeight="1">
      <c r="A70" s="308"/>
      <c r="B70" s="365">
        <v>231</v>
      </c>
      <c r="C70" s="113" t="s">
        <v>615</v>
      </c>
      <c r="D70" s="91" t="s">
        <v>1518</v>
      </c>
      <c r="E70" s="25" t="s">
        <v>1533</v>
      </c>
      <c r="F70" s="242" t="s">
        <v>1297</v>
      </c>
      <c r="G70" s="17" t="s">
        <v>1534</v>
      </c>
      <c r="H70" s="25" t="s">
        <v>1535</v>
      </c>
      <c r="I70" s="17" t="s">
        <v>1536</v>
      </c>
      <c r="J70" s="242"/>
      <c r="K70" s="331"/>
      <c r="L70" s="331"/>
      <c r="M70" s="112"/>
      <c r="N70" s="35" t="s">
        <v>37</v>
      </c>
      <c r="O70" s="630"/>
      <c r="P70" s="795"/>
      <c r="Q70" s="340"/>
      <c r="R70" s="375"/>
      <c r="S70" s="332"/>
      <c r="T70" s="239"/>
      <c r="U70" s="332"/>
      <c r="V70" s="239"/>
      <c r="W70" s="332"/>
      <c r="X70" s="239"/>
      <c r="Y70" s="332"/>
      <c r="Z70" s="239"/>
      <c r="AA70" s="239"/>
      <c r="AB70" s="242"/>
      <c r="AC70" s="242"/>
      <c r="AD70" s="242"/>
      <c r="AE70" s="242"/>
      <c r="AF70" s="242"/>
      <c r="AG70" s="242"/>
      <c r="AH70" s="242"/>
      <c r="AI70" s="242">
        <f t="shared" si="6"/>
        <v>0</v>
      </c>
      <c r="AJ70" s="242"/>
      <c r="AK70" s="333"/>
      <c r="AL70" s="333"/>
      <c r="AM70" s="333"/>
      <c r="AN70" s="333">
        <f t="shared" si="7"/>
        <v>0</v>
      </c>
      <c r="AO70" s="56"/>
      <c r="AP70" s="242"/>
      <c r="AQ70" s="242"/>
      <c r="AR70" s="334"/>
      <c r="AS70" s="334"/>
      <c r="AT70" s="112"/>
      <c r="AU70" s="239" t="s">
        <v>1307</v>
      </c>
      <c r="AV70" s="794" t="s">
        <v>1541</v>
      </c>
      <c r="AW70" s="366">
        <v>0.33329999999999999</v>
      </c>
      <c r="AX70" s="17" t="s">
        <v>1542</v>
      </c>
      <c r="AY70" s="367" t="s">
        <v>1561</v>
      </c>
      <c r="AZ70" s="351">
        <v>44562</v>
      </c>
      <c r="BA70" s="351">
        <v>44895</v>
      </c>
      <c r="BB70" s="368">
        <v>1</v>
      </c>
      <c r="BC70" s="568" t="s">
        <v>2499</v>
      </c>
      <c r="BD70" s="570" t="s">
        <v>2537</v>
      </c>
      <c r="BE70" s="569" t="s">
        <v>2500</v>
      </c>
      <c r="BF70" s="872">
        <v>44687</v>
      </c>
      <c r="BG70" s="851" t="s">
        <v>3167</v>
      </c>
      <c r="BH70" s="338"/>
      <c r="BI70" s="339"/>
      <c r="BJ70" s="336"/>
      <c r="BK70" s="338"/>
      <c r="BL70" s="339"/>
      <c r="BM70" s="338"/>
      <c r="BN70" s="339"/>
      <c r="BO70" s="336"/>
      <c r="BP70" s="338"/>
      <c r="BQ70" s="339"/>
    </row>
    <row r="71" spans="1:69" ht="50.1" customHeight="1">
      <c r="A71" s="308"/>
      <c r="B71" s="365">
        <v>231</v>
      </c>
      <c r="C71" s="113" t="s">
        <v>615</v>
      </c>
      <c r="D71" s="91" t="s">
        <v>1518</v>
      </c>
      <c r="E71" s="25" t="s">
        <v>1533</v>
      </c>
      <c r="F71" s="242" t="s">
        <v>1297</v>
      </c>
      <c r="G71" s="17" t="s">
        <v>1534</v>
      </c>
      <c r="H71" s="25" t="s">
        <v>1535</v>
      </c>
      <c r="I71" s="17" t="s">
        <v>1536</v>
      </c>
      <c r="J71" s="242"/>
      <c r="K71" s="331"/>
      <c r="L71" s="331"/>
      <c r="M71" s="112"/>
      <c r="N71" s="35" t="s">
        <v>8</v>
      </c>
      <c r="O71" s="630"/>
      <c r="P71" s="795"/>
      <c r="Q71" s="340"/>
      <c r="R71" s="375"/>
      <c r="S71" s="332"/>
      <c r="T71" s="239"/>
      <c r="U71" s="332"/>
      <c r="V71" s="239"/>
      <c r="W71" s="332"/>
      <c r="X71" s="239"/>
      <c r="Y71" s="332"/>
      <c r="Z71" s="239"/>
      <c r="AA71" s="239"/>
      <c r="AB71" s="242"/>
      <c r="AC71" s="242"/>
      <c r="AD71" s="242"/>
      <c r="AE71" s="242"/>
      <c r="AF71" s="242"/>
      <c r="AG71" s="242"/>
      <c r="AH71" s="242"/>
      <c r="AI71" s="242">
        <f t="shared" si="6"/>
        <v>0</v>
      </c>
      <c r="AJ71" s="242"/>
      <c r="AK71" s="333"/>
      <c r="AL71" s="333"/>
      <c r="AM71" s="333"/>
      <c r="AN71" s="333">
        <f t="shared" si="7"/>
        <v>0</v>
      </c>
      <c r="AO71" s="56"/>
      <c r="AP71" s="242"/>
      <c r="AQ71" s="242"/>
      <c r="AR71" s="334"/>
      <c r="AS71" s="334"/>
      <c r="AT71" s="112"/>
      <c r="AU71" s="239"/>
      <c r="AV71" s="17"/>
      <c r="AW71" s="366"/>
      <c r="AX71" s="17"/>
      <c r="AY71" s="367"/>
      <c r="AZ71" s="351"/>
      <c r="BA71" s="351"/>
      <c r="BB71" s="368"/>
      <c r="BC71" s="568"/>
      <c r="BD71" s="632"/>
      <c r="BE71" s="569"/>
      <c r="BF71" s="335"/>
      <c r="BG71" s="337"/>
      <c r="BH71" s="338"/>
      <c r="BI71" s="339"/>
      <c r="BJ71" s="336"/>
      <c r="BK71" s="338"/>
      <c r="BL71" s="339"/>
      <c r="BM71" s="338"/>
      <c r="BN71" s="339"/>
      <c r="BO71" s="336"/>
      <c r="BP71" s="338"/>
      <c r="BQ71" s="339"/>
    </row>
    <row r="72" spans="1:69" ht="50.1" customHeight="1">
      <c r="A72" s="308"/>
      <c r="B72" s="369">
        <v>232</v>
      </c>
      <c r="C72" s="113" t="s">
        <v>615</v>
      </c>
      <c r="D72" s="91" t="s">
        <v>1518</v>
      </c>
      <c r="E72" s="25" t="s">
        <v>1562</v>
      </c>
      <c r="F72" s="242" t="s">
        <v>1297</v>
      </c>
      <c r="G72" s="25" t="s">
        <v>1563</v>
      </c>
      <c r="H72" s="25" t="s">
        <v>1564</v>
      </c>
      <c r="I72" s="17" t="s">
        <v>1565</v>
      </c>
      <c r="J72" s="242" t="s">
        <v>1301</v>
      </c>
      <c r="K72" s="331">
        <v>3</v>
      </c>
      <c r="L72" s="331">
        <v>4</v>
      </c>
      <c r="M72" s="112" t="s">
        <v>1302</v>
      </c>
      <c r="N72" s="791" t="s">
        <v>1566</v>
      </c>
      <c r="O72" s="655" t="s">
        <v>2848</v>
      </c>
      <c r="P72" s="652" t="s">
        <v>2540</v>
      </c>
      <c r="Q72" s="870">
        <v>44687</v>
      </c>
      <c r="R72" s="871" t="s">
        <v>3168</v>
      </c>
      <c r="S72" s="332"/>
      <c r="T72" s="239"/>
      <c r="U72" s="332"/>
      <c r="V72" s="239"/>
      <c r="W72" s="332"/>
      <c r="X72" s="239"/>
      <c r="Y72" s="332"/>
      <c r="Z72" s="239"/>
      <c r="AA72" s="239" t="s">
        <v>837</v>
      </c>
      <c r="AB72" s="242">
        <v>15</v>
      </c>
      <c r="AC72" s="242">
        <v>15</v>
      </c>
      <c r="AD72" s="242">
        <v>15</v>
      </c>
      <c r="AE72" s="242">
        <v>15</v>
      </c>
      <c r="AF72" s="242">
        <v>15</v>
      </c>
      <c r="AG72" s="242">
        <v>15</v>
      </c>
      <c r="AH72" s="242">
        <v>10</v>
      </c>
      <c r="AI72" s="242">
        <f t="shared" si="6"/>
        <v>100</v>
      </c>
      <c r="AJ72" s="242" t="s">
        <v>1304</v>
      </c>
      <c r="AK72" s="333" t="s">
        <v>1304</v>
      </c>
      <c r="AL72" s="333" t="s">
        <v>1304</v>
      </c>
      <c r="AM72" s="333">
        <v>100</v>
      </c>
      <c r="AN72" s="333">
        <f t="shared" si="7"/>
        <v>100</v>
      </c>
      <c r="AO72" s="56">
        <f t="shared" ref="AO72:AO90" si="8">AVERAGE(AN72)</f>
        <v>100</v>
      </c>
      <c r="AP72" s="242" t="s">
        <v>1304</v>
      </c>
      <c r="AQ72" s="242" t="s">
        <v>1306</v>
      </c>
      <c r="AR72" s="334">
        <v>1</v>
      </c>
      <c r="AS72" s="334">
        <v>4</v>
      </c>
      <c r="AT72" s="112" t="s">
        <v>1318</v>
      </c>
      <c r="AU72" s="239" t="s">
        <v>1307</v>
      </c>
      <c r="AV72" s="794" t="s">
        <v>1567</v>
      </c>
      <c r="AW72" s="370">
        <v>1</v>
      </c>
      <c r="AX72" s="17" t="s">
        <v>1568</v>
      </c>
      <c r="AY72" s="578" t="s">
        <v>2502</v>
      </c>
      <c r="AZ72" s="351">
        <v>44562</v>
      </c>
      <c r="BA72" s="351">
        <v>44895</v>
      </c>
      <c r="BB72" s="370">
        <v>1</v>
      </c>
      <c r="BC72" s="638" t="s">
        <v>2545</v>
      </c>
      <c r="BD72" s="632" t="s">
        <v>2951</v>
      </c>
      <c r="BE72" s="569" t="s">
        <v>2544</v>
      </c>
      <c r="BF72" s="872">
        <v>44687</v>
      </c>
      <c r="BG72" s="873" t="s">
        <v>3169</v>
      </c>
      <c r="BH72" s="338"/>
      <c r="BI72" s="339"/>
      <c r="BJ72" s="336"/>
      <c r="BK72" s="338"/>
      <c r="BL72" s="339"/>
      <c r="BM72" s="338"/>
      <c r="BN72" s="339"/>
      <c r="BO72" s="336"/>
      <c r="BP72" s="338"/>
      <c r="BQ72" s="339"/>
    </row>
    <row r="73" spans="1:69" ht="50.1" customHeight="1">
      <c r="A73" s="308"/>
      <c r="B73" s="369">
        <v>232</v>
      </c>
      <c r="C73" s="113" t="s">
        <v>615</v>
      </c>
      <c r="D73" s="91" t="s">
        <v>1518</v>
      </c>
      <c r="E73" s="25" t="s">
        <v>1562</v>
      </c>
      <c r="F73" s="242" t="s">
        <v>1297</v>
      </c>
      <c r="G73" s="25" t="s">
        <v>1563</v>
      </c>
      <c r="H73" s="25" t="s">
        <v>1564</v>
      </c>
      <c r="I73" s="17" t="s">
        <v>1565</v>
      </c>
      <c r="J73" s="242" t="s">
        <v>1301</v>
      </c>
      <c r="K73" s="331">
        <v>3</v>
      </c>
      <c r="L73" s="331">
        <v>4</v>
      </c>
      <c r="M73" s="112" t="s">
        <v>1302</v>
      </c>
      <c r="N73" s="791" t="s">
        <v>1569</v>
      </c>
      <c r="O73" s="656" t="s">
        <v>2841</v>
      </c>
      <c r="P73" s="657" t="s">
        <v>2849</v>
      </c>
      <c r="Q73" s="870">
        <v>44687</v>
      </c>
      <c r="R73" s="871" t="s">
        <v>3168</v>
      </c>
      <c r="S73" s="332"/>
      <c r="T73" s="239"/>
      <c r="U73" s="332"/>
      <c r="V73" s="239"/>
      <c r="W73" s="332"/>
      <c r="X73" s="239"/>
      <c r="Y73" s="332"/>
      <c r="Z73" s="239"/>
      <c r="AA73" s="239" t="s">
        <v>837</v>
      </c>
      <c r="AB73" s="242">
        <v>15</v>
      </c>
      <c r="AC73" s="242">
        <v>15</v>
      </c>
      <c r="AD73" s="242">
        <v>15</v>
      </c>
      <c r="AE73" s="242">
        <v>15</v>
      </c>
      <c r="AF73" s="242">
        <v>15</v>
      </c>
      <c r="AG73" s="242">
        <v>15</v>
      </c>
      <c r="AH73" s="242">
        <v>10</v>
      </c>
      <c r="AI73" s="242">
        <f t="shared" si="6"/>
        <v>100</v>
      </c>
      <c r="AJ73" s="242" t="s">
        <v>1304</v>
      </c>
      <c r="AK73" s="333" t="s">
        <v>1304</v>
      </c>
      <c r="AL73" s="333" t="s">
        <v>1304</v>
      </c>
      <c r="AM73" s="333">
        <v>100</v>
      </c>
      <c r="AN73" s="333">
        <f t="shared" si="7"/>
        <v>100</v>
      </c>
      <c r="AO73" s="56">
        <f t="shared" si="8"/>
        <v>100</v>
      </c>
      <c r="AP73" s="242" t="s">
        <v>1304</v>
      </c>
      <c r="AQ73" s="242" t="s">
        <v>1306</v>
      </c>
      <c r="AR73" s="334">
        <v>1</v>
      </c>
      <c r="AS73" s="334">
        <v>4</v>
      </c>
      <c r="AT73" s="112" t="s">
        <v>1318</v>
      </c>
      <c r="AU73" s="239" t="s">
        <v>1307</v>
      </c>
      <c r="AV73" s="794" t="s">
        <v>1567</v>
      </c>
      <c r="AW73" s="370">
        <v>1</v>
      </c>
      <c r="AX73" s="17" t="s">
        <v>1568</v>
      </c>
      <c r="AY73" s="367" t="s">
        <v>1570</v>
      </c>
      <c r="AZ73" s="351">
        <v>44562</v>
      </c>
      <c r="BA73" s="351">
        <v>44895</v>
      </c>
      <c r="BB73" s="370">
        <v>1</v>
      </c>
      <c r="BC73" s="656" t="s">
        <v>2935</v>
      </c>
      <c r="BD73" s="680" t="s">
        <v>2952</v>
      </c>
      <c r="BE73" s="656" t="s">
        <v>2953</v>
      </c>
      <c r="BF73" s="872">
        <v>44687</v>
      </c>
      <c r="BG73" s="873" t="s">
        <v>3169</v>
      </c>
      <c r="BH73" s="338"/>
      <c r="BI73" s="339"/>
      <c r="BJ73" s="336"/>
      <c r="BK73" s="338"/>
      <c r="BL73" s="339"/>
      <c r="BM73" s="338"/>
      <c r="BN73" s="339"/>
      <c r="BO73" s="336"/>
      <c r="BP73" s="338"/>
      <c r="BQ73" s="339"/>
    </row>
    <row r="74" spans="1:69" ht="50.1" customHeight="1">
      <c r="A74" s="308"/>
      <c r="B74" s="369">
        <v>232</v>
      </c>
      <c r="C74" s="113" t="s">
        <v>615</v>
      </c>
      <c r="D74" s="91" t="s">
        <v>1518</v>
      </c>
      <c r="E74" s="25" t="s">
        <v>1562</v>
      </c>
      <c r="F74" s="242" t="s">
        <v>1297</v>
      </c>
      <c r="G74" s="25" t="s">
        <v>1563</v>
      </c>
      <c r="H74" s="25" t="s">
        <v>1564</v>
      </c>
      <c r="I74" s="17" t="s">
        <v>1565</v>
      </c>
      <c r="J74" s="242" t="s">
        <v>1301</v>
      </c>
      <c r="K74" s="331">
        <v>3</v>
      </c>
      <c r="L74" s="331">
        <v>4</v>
      </c>
      <c r="M74" s="112" t="s">
        <v>1302</v>
      </c>
      <c r="N74" s="791" t="s">
        <v>1571</v>
      </c>
      <c r="O74" s="655" t="s">
        <v>2843</v>
      </c>
      <c r="P74" s="652" t="s">
        <v>2743</v>
      </c>
      <c r="Q74" s="870">
        <v>44687</v>
      </c>
      <c r="R74" s="871" t="s">
        <v>3168</v>
      </c>
      <c r="S74" s="332"/>
      <c r="T74" s="239"/>
      <c r="U74" s="332"/>
      <c r="V74" s="239"/>
      <c r="W74" s="332"/>
      <c r="X74" s="239"/>
      <c r="Y74" s="332"/>
      <c r="Z74" s="239"/>
      <c r="AA74" s="239" t="s">
        <v>837</v>
      </c>
      <c r="AB74" s="242">
        <v>15</v>
      </c>
      <c r="AC74" s="242">
        <v>15</v>
      </c>
      <c r="AD74" s="242">
        <v>15</v>
      </c>
      <c r="AE74" s="242">
        <v>15</v>
      </c>
      <c r="AF74" s="242">
        <v>15</v>
      </c>
      <c r="AG74" s="242">
        <v>15</v>
      </c>
      <c r="AH74" s="242">
        <v>10</v>
      </c>
      <c r="AI74" s="242">
        <f t="shared" si="6"/>
        <v>100</v>
      </c>
      <c r="AJ74" s="242" t="s">
        <v>1304</v>
      </c>
      <c r="AK74" s="333" t="s">
        <v>1304</v>
      </c>
      <c r="AL74" s="333" t="s">
        <v>1304</v>
      </c>
      <c r="AM74" s="333">
        <v>100</v>
      </c>
      <c r="AN74" s="333">
        <f t="shared" si="7"/>
        <v>100</v>
      </c>
      <c r="AO74" s="56">
        <f t="shared" si="8"/>
        <v>100</v>
      </c>
      <c r="AP74" s="242" t="s">
        <v>1304</v>
      </c>
      <c r="AQ74" s="242" t="s">
        <v>1306</v>
      </c>
      <c r="AR74" s="334">
        <v>1</v>
      </c>
      <c r="AS74" s="334">
        <v>4</v>
      </c>
      <c r="AT74" s="112" t="s">
        <v>1318</v>
      </c>
      <c r="AU74" s="239" t="s">
        <v>1307</v>
      </c>
      <c r="AV74" s="794" t="s">
        <v>1567</v>
      </c>
      <c r="AW74" s="370">
        <v>1</v>
      </c>
      <c r="AX74" s="17" t="s">
        <v>1568</v>
      </c>
      <c r="AY74" s="367" t="s">
        <v>1572</v>
      </c>
      <c r="AZ74" s="351">
        <v>44562</v>
      </c>
      <c r="BA74" s="351">
        <v>44895</v>
      </c>
      <c r="BB74" s="370">
        <v>1</v>
      </c>
      <c r="BC74" s="655" t="s">
        <v>2954</v>
      </c>
      <c r="BD74" s="661" t="s">
        <v>2546</v>
      </c>
      <c r="BE74" s="662" t="s">
        <v>2547</v>
      </c>
      <c r="BF74" s="872">
        <v>44687</v>
      </c>
      <c r="BG74" s="873" t="s">
        <v>3169</v>
      </c>
      <c r="BH74" s="338"/>
      <c r="BI74" s="339"/>
      <c r="BJ74" s="336"/>
      <c r="BK74" s="338"/>
      <c r="BL74" s="339"/>
      <c r="BM74" s="338"/>
      <c r="BN74" s="339"/>
      <c r="BO74" s="336"/>
      <c r="BP74" s="338"/>
      <c r="BQ74" s="339"/>
    </row>
    <row r="75" spans="1:69" ht="50.1" customHeight="1">
      <c r="A75" s="308"/>
      <c r="B75" s="369">
        <v>232</v>
      </c>
      <c r="C75" s="113" t="s">
        <v>615</v>
      </c>
      <c r="D75" s="91" t="s">
        <v>1518</v>
      </c>
      <c r="E75" s="25" t="s">
        <v>1562</v>
      </c>
      <c r="F75" s="242" t="s">
        <v>1297</v>
      </c>
      <c r="G75" s="25" t="s">
        <v>1563</v>
      </c>
      <c r="H75" s="25" t="s">
        <v>1564</v>
      </c>
      <c r="I75" s="17" t="s">
        <v>1565</v>
      </c>
      <c r="J75" s="242" t="s">
        <v>1301</v>
      </c>
      <c r="K75" s="331">
        <v>3</v>
      </c>
      <c r="L75" s="331">
        <v>4</v>
      </c>
      <c r="M75" s="112" t="s">
        <v>1302</v>
      </c>
      <c r="N75" s="791" t="s">
        <v>1573</v>
      </c>
      <c r="O75" s="653" t="s">
        <v>2494</v>
      </c>
      <c r="P75" s="652" t="s">
        <v>2850</v>
      </c>
      <c r="Q75" s="870">
        <v>44687</v>
      </c>
      <c r="R75" s="871" t="s">
        <v>3168</v>
      </c>
      <c r="S75" s="332"/>
      <c r="T75" s="239"/>
      <c r="U75" s="332"/>
      <c r="V75" s="239"/>
      <c r="W75" s="332"/>
      <c r="X75" s="239"/>
      <c r="Y75" s="332"/>
      <c r="Z75" s="239"/>
      <c r="AA75" s="239" t="s">
        <v>837</v>
      </c>
      <c r="AB75" s="242">
        <v>15</v>
      </c>
      <c r="AC75" s="242">
        <v>15</v>
      </c>
      <c r="AD75" s="242">
        <v>15</v>
      </c>
      <c r="AE75" s="242">
        <v>15</v>
      </c>
      <c r="AF75" s="242">
        <v>15</v>
      </c>
      <c r="AG75" s="242">
        <v>15</v>
      </c>
      <c r="AH75" s="242">
        <v>10</v>
      </c>
      <c r="AI75" s="242">
        <f t="shared" si="6"/>
        <v>100</v>
      </c>
      <c r="AJ75" s="242" t="s">
        <v>1304</v>
      </c>
      <c r="AK75" s="333" t="s">
        <v>1304</v>
      </c>
      <c r="AL75" s="333" t="s">
        <v>1304</v>
      </c>
      <c r="AM75" s="333">
        <v>100</v>
      </c>
      <c r="AN75" s="333">
        <f t="shared" si="7"/>
        <v>100</v>
      </c>
      <c r="AO75" s="56">
        <f t="shared" si="8"/>
        <v>100</v>
      </c>
      <c r="AP75" s="242" t="s">
        <v>1304</v>
      </c>
      <c r="AQ75" s="242" t="s">
        <v>1306</v>
      </c>
      <c r="AR75" s="334">
        <v>1</v>
      </c>
      <c r="AS75" s="334">
        <v>4</v>
      </c>
      <c r="AT75" s="112" t="s">
        <v>1318</v>
      </c>
      <c r="AU75" s="239" t="s">
        <v>1307</v>
      </c>
      <c r="AV75" s="794" t="s">
        <v>1567</v>
      </c>
      <c r="AW75" s="370">
        <v>1</v>
      </c>
      <c r="AX75" s="17" t="s">
        <v>1568</v>
      </c>
      <c r="AY75" s="367" t="s">
        <v>1574</v>
      </c>
      <c r="AZ75" s="351">
        <v>44562</v>
      </c>
      <c r="BA75" s="351">
        <v>44895</v>
      </c>
      <c r="BB75" s="370">
        <v>1</v>
      </c>
      <c r="BC75" s="653" t="s">
        <v>2475</v>
      </c>
      <c r="BD75" s="635" t="s">
        <v>2955</v>
      </c>
      <c r="BE75" s="638" t="s">
        <v>2956</v>
      </c>
      <c r="BF75" s="872">
        <v>44687</v>
      </c>
      <c r="BG75" s="873" t="s">
        <v>3169</v>
      </c>
      <c r="BH75" s="338"/>
      <c r="BI75" s="339"/>
      <c r="BJ75" s="336"/>
      <c r="BK75" s="338"/>
      <c r="BL75" s="339"/>
      <c r="BM75" s="338"/>
      <c r="BN75" s="339"/>
      <c r="BO75" s="336"/>
      <c r="BP75" s="338"/>
      <c r="BQ75" s="339"/>
    </row>
    <row r="76" spans="1:69" ht="50.1" customHeight="1">
      <c r="A76" s="308"/>
      <c r="B76" s="369">
        <v>232</v>
      </c>
      <c r="C76" s="113" t="s">
        <v>615</v>
      </c>
      <c r="D76" s="91" t="s">
        <v>1518</v>
      </c>
      <c r="E76" s="25" t="s">
        <v>1562</v>
      </c>
      <c r="F76" s="242" t="s">
        <v>1297</v>
      </c>
      <c r="G76" s="25" t="s">
        <v>1563</v>
      </c>
      <c r="H76" s="25" t="s">
        <v>1564</v>
      </c>
      <c r="I76" s="17" t="s">
        <v>1565</v>
      </c>
      <c r="J76" s="242" t="s">
        <v>1301</v>
      </c>
      <c r="K76" s="331">
        <v>3</v>
      </c>
      <c r="L76" s="331">
        <v>4</v>
      </c>
      <c r="M76" s="112" t="s">
        <v>1302</v>
      </c>
      <c r="N76" s="791" t="s">
        <v>1575</v>
      </c>
      <c r="O76" s="658" t="s">
        <v>2503</v>
      </c>
      <c r="P76" s="796" t="s">
        <v>2550</v>
      </c>
      <c r="Q76" s="870">
        <v>44687</v>
      </c>
      <c r="R76" s="871" t="s">
        <v>3168</v>
      </c>
      <c r="S76" s="332"/>
      <c r="T76" s="239"/>
      <c r="U76" s="332"/>
      <c r="V76" s="239"/>
      <c r="W76" s="332"/>
      <c r="X76" s="239"/>
      <c r="Y76" s="332"/>
      <c r="Z76" s="239"/>
      <c r="AA76" s="239" t="s">
        <v>837</v>
      </c>
      <c r="AB76" s="242">
        <v>15</v>
      </c>
      <c r="AC76" s="242">
        <v>15</v>
      </c>
      <c r="AD76" s="242">
        <v>15</v>
      </c>
      <c r="AE76" s="242">
        <v>15</v>
      </c>
      <c r="AF76" s="242">
        <v>15</v>
      </c>
      <c r="AG76" s="242">
        <v>15</v>
      </c>
      <c r="AH76" s="242">
        <v>10</v>
      </c>
      <c r="AI76" s="242">
        <f t="shared" si="6"/>
        <v>100</v>
      </c>
      <c r="AJ76" s="242" t="s">
        <v>1304</v>
      </c>
      <c r="AK76" s="333" t="s">
        <v>1304</v>
      </c>
      <c r="AL76" s="333" t="s">
        <v>1304</v>
      </c>
      <c r="AM76" s="333">
        <v>100</v>
      </c>
      <c r="AN76" s="333">
        <f t="shared" si="7"/>
        <v>100</v>
      </c>
      <c r="AO76" s="56">
        <f t="shared" si="8"/>
        <v>100</v>
      </c>
      <c r="AP76" s="242" t="s">
        <v>1304</v>
      </c>
      <c r="AQ76" s="242" t="s">
        <v>1306</v>
      </c>
      <c r="AR76" s="334">
        <v>1</v>
      </c>
      <c r="AS76" s="334">
        <v>4</v>
      </c>
      <c r="AT76" s="112" t="s">
        <v>1318</v>
      </c>
      <c r="AU76" s="239" t="s">
        <v>1307</v>
      </c>
      <c r="AV76" s="794" t="s">
        <v>1567</v>
      </c>
      <c r="AW76" s="370">
        <v>1</v>
      </c>
      <c r="AX76" s="17" t="s">
        <v>1568</v>
      </c>
      <c r="AY76" s="367" t="s">
        <v>1576</v>
      </c>
      <c r="AZ76" s="351">
        <v>44562</v>
      </c>
      <c r="BA76" s="351">
        <v>44895</v>
      </c>
      <c r="BB76" s="370">
        <v>1</v>
      </c>
      <c r="BC76" s="663" t="s">
        <v>2476</v>
      </c>
      <c r="BD76" s="652" t="s">
        <v>2504</v>
      </c>
      <c r="BE76" s="638" t="s">
        <v>2505</v>
      </c>
      <c r="BF76" s="872">
        <v>44687</v>
      </c>
      <c r="BG76" s="873" t="s">
        <v>3169</v>
      </c>
      <c r="BH76" s="338"/>
      <c r="BI76" s="339"/>
      <c r="BJ76" s="336"/>
      <c r="BK76" s="338"/>
      <c r="BL76" s="339"/>
      <c r="BM76" s="338"/>
      <c r="BN76" s="339"/>
      <c r="BO76" s="336"/>
      <c r="BP76" s="338"/>
      <c r="BQ76" s="339"/>
    </row>
    <row r="77" spans="1:69" ht="50.1" customHeight="1">
      <c r="A77" s="308"/>
      <c r="B77" s="369">
        <v>232</v>
      </c>
      <c r="C77" s="113" t="s">
        <v>615</v>
      </c>
      <c r="D77" s="91" t="s">
        <v>1518</v>
      </c>
      <c r="E77" s="25" t="s">
        <v>1562</v>
      </c>
      <c r="F77" s="242" t="s">
        <v>1297</v>
      </c>
      <c r="G77" s="25" t="s">
        <v>1563</v>
      </c>
      <c r="H77" s="25" t="s">
        <v>1564</v>
      </c>
      <c r="I77" s="17" t="s">
        <v>1565</v>
      </c>
      <c r="J77" s="242" t="s">
        <v>1301</v>
      </c>
      <c r="K77" s="331">
        <v>3</v>
      </c>
      <c r="L77" s="331">
        <v>4</v>
      </c>
      <c r="M77" s="112" t="s">
        <v>1302</v>
      </c>
      <c r="N77" s="791" t="s">
        <v>1577</v>
      </c>
      <c r="O77" s="592" t="s">
        <v>2506</v>
      </c>
      <c r="P77" s="632" t="s">
        <v>2851</v>
      </c>
      <c r="Q77" s="870">
        <v>44687</v>
      </c>
      <c r="R77" s="871" t="s">
        <v>3168</v>
      </c>
      <c r="S77" s="332"/>
      <c r="T77" s="239"/>
      <c r="U77" s="332"/>
      <c r="V77" s="239"/>
      <c r="W77" s="332"/>
      <c r="X77" s="239"/>
      <c r="Y77" s="332"/>
      <c r="Z77" s="239"/>
      <c r="AA77" s="239" t="s">
        <v>837</v>
      </c>
      <c r="AB77" s="242">
        <v>15</v>
      </c>
      <c r="AC77" s="242">
        <v>15</v>
      </c>
      <c r="AD77" s="242">
        <v>15</v>
      </c>
      <c r="AE77" s="242">
        <v>15</v>
      </c>
      <c r="AF77" s="242">
        <v>15</v>
      </c>
      <c r="AG77" s="242">
        <v>15</v>
      </c>
      <c r="AH77" s="242">
        <v>10</v>
      </c>
      <c r="AI77" s="242">
        <f t="shared" si="6"/>
        <v>100</v>
      </c>
      <c r="AJ77" s="242" t="s">
        <v>1304</v>
      </c>
      <c r="AK77" s="333" t="s">
        <v>1304</v>
      </c>
      <c r="AL77" s="333" t="s">
        <v>1304</v>
      </c>
      <c r="AM77" s="333">
        <v>100</v>
      </c>
      <c r="AN77" s="333">
        <f t="shared" si="7"/>
        <v>100</v>
      </c>
      <c r="AO77" s="56">
        <f t="shared" si="8"/>
        <v>100</v>
      </c>
      <c r="AP77" s="242" t="s">
        <v>1304</v>
      </c>
      <c r="AQ77" s="242" t="s">
        <v>1306</v>
      </c>
      <c r="AR77" s="334">
        <v>1</v>
      </c>
      <c r="AS77" s="334">
        <v>4</v>
      </c>
      <c r="AT77" s="112" t="s">
        <v>1318</v>
      </c>
      <c r="AU77" s="239" t="s">
        <v>1307</v>
      </c>
      <c r="AV77" s="794" t="s">
        <v>1567</v>
      </c>
      <c r="AW77" s="370">
        <v>1</v>
      </c>
      <c r="AX77" s="17" t="s">
        <v>1568</v>
      </c>
      <c r="AY77" s="367" t="s">
        <v>1578</v>
      </c>
      <c r="AZ77" s="351">
        <v>44562</v>
      </c>
      <c r="BA77" s="351">
        <v>44895</v>
      </c>
      <c r="BB77" s="370">
        <v>1</v>
      </c>
      <c r="BC77" s="592" t="s">
        <v>2498</v>
      </c>
      <c r="BD77" s="652" t="s">
        <v>2957</v>
      </c>
      <c r="BE77" s="645" t="s">
        <v>2958</v>
      </c>
      <c r="BF77" s="872">
        <v>44687</v>
      </c>
      <c r="BG77" s="873" t="s">
        <v>3169</v>
      </c>
      <c r="BH77" s="338"/>
      <c r="BI77" s="339"/>
      <c r="BJ77" s="336"/>
      <c r="BK77" s="338"/>
      <c r="BL77" s="339"/>
      <c r="BM77" s="338"/>
      <c r="BN77" s="339"/>
      <c r="BO77" s="336"/>
      <c r="BP77" s="338"/>
      <c r="BQ77" s="339"/>
    </row>
    <row r="78" spans="1:69" ht="50.1" customHeight="1">
      <c r="A78" s="308"/>
      <c r="B78" s="376">
        <v>233</v>
      </c>
      <c r="C78" s="113" t="s">
        <v>615</v>
      </c>
      <c r="D78" s="91" t="s">
        <v>1518</v>
      </c>
      <c r="E78" s="25" t="s">
        <v>1579</v>
      </c>
      <c r="F78" s="242" t="s">
        <v>1328</v>
      </c>
      <c r="G78" s="25" t="s">
        <v>1298</v>
      </c>
      <c r="H78" s="25" t="s">
        <v>1299</v>
      </c>
      <c r="I78" s="25" t="s">
        <v>1300</v>
      </c>
      <c r="J78" s="242" t="s">
        <v>1301</v>
      </c>
      <c r="K78" s="331">
        <v>4</v>
      </c>
      <c r="L78" s="331">
        <v>5</v>
      </c>
      <c r="M78" s="112" t="s">
        <v>1302</v>
      </c>
      <c r="N78" s="773" t="s">
        <v>1580</v>
      </c>
      <c r="O78" s="653" t="s">
        <v>2852</v>
      </c>
      <c r="P78" s="706" t="s">
        <v>2853</v>
      </c>
      <c r="Q78" s="340">
        <v>44684</v>
      </c>
      <c r="R78" s="851" t="s">
        <v>3167</v>
      </c>
      <c r="S78" s="332"/>
      <c r="T78" s="239"/>
      <c r="U78" s="332"/>
      <c r="V78" s="239"/>
      <c r="W78" s="332"/>
      <c r="X78" s="239"/>
      <c r="Y78" s="332"/>
      <c r="Z78" s="239"/>
      <c r="AA78" s="239" t="s">
        <v>837</v>
      </c>
      <c r="AB78" s="242">
        <v>15</v>
      </c>
      <c r="AC78" s="242">
        <v>15</v>
      </c>
      <c r="AD78" s="242">
        <v>15</v>
      </c>
      <c r="AE78" s="242">
        <v>15</v>
      </c>
      <c r="AF78" s="242">
        <v>15</v>
      </c>
      <c r="AG78" s="242">
        <v>15</v>
      </c>
      <c r="AH78" s="242">
        <v>10</v>
      </c>
      <c r="AI78" s="242">
        <f t="shared" si="6"/>
        <v>100</v>
      </c>
      <c r="AJ78" s="242" t="s">
        <v>1304</v>
      </c>
      <c r="AK78" s="333" t="s">
        <v>1305</v>
      </c>
      <c r="AL78" s="333" t="s">
        <v>1305</v>
      </c>
      <c r="AM78" s="333">
        <v>50</v>
      </c>
      <c r="AN78" s="333">
        <f t="shared" si="7"/>
        <v>75</v>
      </c>
      <c r="AO78" s="56">
        <f t="shared" si="8"/>
        <v>75</v>
      </c>
      <c r="AP78" s="242" t="s">
        <v>1305</v>
      </c>
      <c r="AQ78" s="242" t="s">
        <v>1306</v>
      </c>
      <c r="AR78" s="334">
        <v>4</v>
      </c>
      <c r="AS78" s="334">
        <v>5</v>
      </c>
      <c r="AT78" s="112" t="s">
        <v>1302</v>
      </c>
      <c r="AU78" s="239" t="s">
        <v>1307</v>
      </c>
      <c r="AV78" s="774" t="s">
        <v>1581</v>
      </c>
      <c r="AW78" s="237">
        <v>1</v>
      </c>
      <c r="AX78" s="17" t="s">
        <v>1582</v>
      </c>
      <c r="AY78" s="375" t="s">
        <v>1346</v>
      </c>
      <c r="AZ78" s="351">
        <v>44562</v>
      </c>
      <c r="BA78" s="351">
        <v>44895</v>
      </c>
      <c r="BB78" s="371">
        <v>2</v>
      </c>
      <c r="BC78" s="568" t="s">
        <v>2676</v>
      </c>
      <c r="BD78" s="570" t="s">
        <v>2959</v>
      </c>
      <c r="BE78" s="569" t="s">
        <v>2960</v>
      </c>
      <c r="BF78" s="335">
        <v>44683</v>
      </c>
      <c r="BG78" s="853" t="s">
        <v>3169</v>
      </c>
      <c r="BH78" s="338"/>
      <c r="BI78" s="339"/>
      <c r="BJ78" s="336"/>
      <c r="BK78" s="338"/>
      <c r="BL78" s="339"/>
      <c r="BM78" s="338"/>
      <c r="BN78" s="339"/>
      <c r="BO78" s="336"/>
      <c r="BP78" s="338"/>
      <c r="BQ78" s="339"/>
    </row>
    <row r="79" spans="1:69" ht="50.1" customHeight="1">
      <c r="A79" s="308"/>
      <c r="B79" s="372">
        <v>234</v>
      </c>
      <c r="C79" s="113" t="s">
        <v>615</v>
      </c>
      <c r="D79" s="91" t="s">
        <v>1518</v>
      </c>
      <c r="E79" s="17" t="s">
        <v>1583</v>
      </c>
      <c r="F79" s="242" t="s">
        <v>1584</v>
      </c>
      <c r="G79" s="17" t="s">
        <v>1585</v>
      </c>
      <c r="H79" s="25" t="s">
        <v>1586</v>
      </c>
      <c r="I79" s="17" t="s">
        <v>1587</v>
      </c>
      <c r="J79" s="242" t="s">
        <v>1301</v>
      </c>
      <c r="K79" s="331">
        <v>4</v>
      </c>
      <c r="L79" s="331">
        <v>5</v>
      </c>
      <c r="M79" s="112" t="s">
        <v>1302</v>
      </c>
      <c r="N79" s="792" t="s">
        <v>1588</v>
      </c>
      <c r="O79" s="655" t="s">
        <v>2854</v>
      </c>
      <c r="P79" s="652" t="s">
        <v>2507</v>
      </c>
      <c r="Q79" s="870">
        <v>44687</v>
      </c>
      <c r="R79" s="851" t="s">
        <v>3167</v>
      </c>
      <c r="S79" s="332"/>
      <c r="T79" s="239"/>
      <c r="U79" s="332"/>
      <c r="V79" s="239"/>
      <c r="W79" s="332"/>
      <c r="X79" s="239"/>
      <c r="Y79" s="332"/>
      <c r="Z79" s="239"/>
      <c r="AA79" s="239" t="s">
        <v>837</v>
      </c>
      <c r="AB79" s="242">
        <v>15</v>
      </c>
      <c r="AC79" s="242">
        <v>15</v>
      </c>
      <c r="AD79" s="242">
        <v>15</v>
      </c>
      <c r="AE79" s="242">
        <v>15</v>
      </c>
      <c r="AF79" s="242">
        <v>15</v>
      </c>
      <c r="AG79" s="242">
        <v>15</v>
      </c>
      <c r="AH79" s="242">
        <v>10</v>
      </c>
      <c r="AI79" s="242">
        <f t="shared" si="6"/>
        <v>100</v>
      </c>
      <c r="AJ79" s="242" t="s">
        <v>1304</v>
      </c>
      <c r="AK79" s="333" t="s">
        <v>1304</v>
      </c>
      <c r="AL79" s="333" t="s">
        <v>1304</v>
      </c>
      <c r="AM79" s="333">
        <v>100</v>
      </c>
      <c r="AN79" s="333">
        <f t="shared" si="7"/>
        <v>100</v>
      </c>
      <c r="AO79" s="56">
        <f t="shared" si="8"/>
        <v>100</v>
      </c>
      <c r="AP79" s="242" t="s">
        <v>1304</v>
      </c>
      <c r="AQ79" s="242" t="s">
        <v>1306</v>
      </c>
      <c r="AR79" s="334">
        <v>2</v>
      </c>
      <c r="AS79" s="334">
        <v>5</v>
      </c>
      <c r="AT79" s="112" t="s">
        <v>1302</v>
      </c>
      <c r="AU79" s="239" t="s">
        <v>1307</v>
      </c>
      <c r="AV79" s="791" t="s">
        <v>1589</v>
      </c>
      <c r="AW79" s="183">
        <v>1</v>
      </c>
      <c r="AX79" s="56" t="s">
        <v>1590</v>
      </c>
      <c r="AY79" s="56" t="s">
        <v>1078</v>
      </c>
      <c r="AZ79" s="351">
        <v>44562</v>
      </c>
      <c r="BA79" s="351">
        <v>44895</v>
      </c>
      <c r="BB79" s="183">
        <v>1</v>
      </c>
      <c r="BC79" s="638" t="s">
        <v>2961</v>
      </c>
      <c r="BD79" s="632" t="s">
        <v>2962</v>
      </c>
      <c r="BE79" s="569" t="s">
        <v>2963</v>
      </c>
      <c r="BF79" s="872">
        <v>44687</v>
      </c>
      <c r="BG79" s="873" t="s">
        <v>3169</v>
      </c>
      <c r="BH79" s="338"/>
      <c r="BI79" s="339"/>
      <c r="BJ79" s="336"/>
      <c r="BK79" s="338"/>
      <c r="BL79" s="339"/>
      <c r="BM79" s="338"/>
      <c r="BN79" s="339"/>
      <c r="BO79" s="336"/>
      <c r="BP79" s="338"/>
      <c r="BQ79" s="339"/>
    </row>
    <row r="80" spans="1:69" ht="50.1" customHeight="1">
      <c r="A80" s="308"/>
      <c r="B80" s="372">
        <v>234</v>
      </c>
      <c r="C80" s="113" t="s">
        <v>615</v>
      </c>
      <c r="D80" s="91" t="s">
        <v>1518</v>
      </c>
      <c r="E80" s="17" t="s">
        <v>1583</v>
      </c>
      <c r="F80" s="242" t="s">
        <v>1584</v>
      </c>
      <c r="G80" s="17" t="s">
        <v>1585</v>
      </c>
      <c r="H80" s="25" t="s">
        <v>1586</v>
      </c>
      <c r="I80" s="17" t="s">
        <v>1587</v>
      </c>
      <c r="J80" s="242" t="s">
        <v>1301</v>
      </c>
      <c r="K80" s="331">
        <v>4</v>
      </c>
      <c r="L80" s="331">
        <v>5</v>
      </c>
      <c r="M80" s="112" t="s">
        <v>1302</v>
      </c>
      <c r="N80" s="792" t="s">
        <v>1591</v>
      </c>
      <c r="O80" s="656" t="s">
        <v>2855</v>
      </c>
      <c r="P80" s="797" t="s">
        <v>2856</v>
      </c>
      <c r="Q80" s="870">
        <v>44687</v>
      </c>
      <c r="R80" s="851" t="s">
        <v>3167</v>
      </c>
      <c r="S80" s="332"/>
      <c r="T80" s="239"/>
      <c r="U80" s="332"/>
      <c r="V80" s="239"/>
      <c r="W80" s="332"/>
      <c r="X80" s="239"/>
      <c r="Y80" s="332"/>
      <c r="Z80" s="239"/>
      <c r="AA80" s="239" t="s">
        <v>837</v>
      </c>
      <c r="AB80" s="242">
        <v>15</v>
      </c>
      <c r="AC80" s="242">
        <v>15</v>
      </c>
      <c r="AD80" s="242">
        <v>15</v>
      </c>
      <c r="AE80" s="242">
        <v>15</v>
      </c>
      <c r="AF80" s="242">
        <v>15</v>
      </c>
      <c r="AG80" s="242">
        <v>15</v>
      </c>
      <c r="AH80" s="242">
        <v>10</v>
      </c>
      <c r="AI80" s="242">
        <f t="shared" si="6"/>
        <v>100</v>
      </c>
      <c r="AJ80" s="242" t="s">
        <v>1304</v>
      </c>
      <c r="AK80" s="333" t="s">
        <v>1304</v>
      </c>
      <c r="AL80" s="333" t="s">
        <v>1304</v>
      </c>
      <c r="AM80" s="333">
        <v>100</v>
      </c>
      <c r="AN80" s="333">
        <f t="shared" si="7"/>
        <v>100</v>
      </c>
      <c r="AO80" s="56">
        <f t="shared" si="8"/>
        <v>100</v>
      </c>
      <c r="AP80" s="242" t="s">
        <v>1304</v>
      </c>
      <c r="AQ80" s="242" t="s">
        <v>1306</v>
      </c>
      <c r="AR80" s="334">
        <v>2</v>
      </c>
      <c r="AS80" s="334">
        <v>5</v>
      </c>
      <c r="AT80" s="112" t="s">
        <v>1302</v>
      </c>
      <c r="AU80" s="239" t="s">
        <v>1307</v>
      </c>
      <c r="AV80" s="791" t="s">
        <v>1589</v>
      </c>
      <c r="AW80" s="183">
        <v>1</v>
      </c>
      <c r="AX80" s="56" t="s">
        <v>1590</v>
      </c>
      <c r="AY80" s="56" t="s">
        <v>1592</v>
      </c>
      <c r="AZ80" s="351">
        <v>44562</v>
      </c>
      <c r="BA80" s="351">
        <v>44895</v>
      </c>
      <c r="BB80" s="183">
        <v>1</v>
      </c>
      <c r="BC80" s="656" t="s">
        <v>2935</v>
      </c>
      <c r="BD80" s="681" t="s">
        <v>2964</v>
      </c>
      <c r="BE80" s="655" t="s">
        <v>2508</v>
      </c>
      <c r="BF80" s="872">
        <v>44687</v>
      </c>
      <c r="BG80" s="851" t="s">
        <v>3167</v>
      </c>
      <c r="BH80" s="338"/>
      <c r="BI80" s="339"/>
      <c r="BJ80" s="336"/>
      <c r="BK80" s="338"/>
      <c r="BL80" s="339"/>
      <c r="BM80" s="338"/>
      <c r="BN80" s="339"/>
      <c r="BO80" s="336"/>
      <c r="BP80" s="338"/>
      <c r="BQ80" s="339"/>
    </row>
    <row r="81" spans="1:69" ht="50.1" customHeight="1">
      <c r="A81" s="308"/>
      <c r="B81" s="372">
        <v>234</v>
      </c>
      <c r="C81" s="113" t="s">
        <v>615</v>
      </c>
      <c r="D81" s="91" t="s">
        <v>1518</v>
      </c>
      <c r="E81" s="17" t="s">
        <v>1583</v>
      </c>
      <c r="F81" s="242" t="s">
        <v>1584</v>
      </c>
      <c r="G81" s="17" t="s">
        <v>1585</v>
      </c>
      <c r="H81" s="25" t="s">
        <v>1586</v>
      </c>
      <c r="I81" s="17" t="s">
        <v>1587</v>
      </c>
      <c r="J81" s="242" t="s">
        <v>1301</v>
      </c>
      <c r="K81" s="331">
        <v>4</v>
      </c>
      <c r="L81" s="331">
        <v>5</v>
      </c>
      <c r="M81" s="112" t="s">
        <v>1302</v>
      </c>
      <c r="N81" s="792" t="s">
        <v>1593</v>
      </c>
      <c r="O81" s="655" t="s">
        <v>2857</v>
      </c>
      <c r="P81" s="797" t="s">
        <v>2858</v>
      </c>
      <c r="Q81" s="870">
        <v>44687</v>
      </c>
      <c r="R81" s="851" t="s">
        <v>3167</v>
      </c>
      <c r="S81" s="332"/>
      <c r="T81" s="239"/>
      <c r="U81" s="332"/>
      <c r="V81" s="239"/>
      <c r="W81" s="332"/>
      <c r="X81" s="239"/>
      <c r="Y81" s="332"/>
      <c r="Z81" s="239"/>
      <c r="AA81" s="239" t="s">
        <v>837</v>
      </c>
      <c r="AB81" s="242">
        <v>15</v>
      </c>
      <c r="AC81" s="242">
        <v>15</v>
      </c>
      <c r="AD81" s="242">
        <v>15</v>
      </c>
      <c r="AE81" s="242">
        <v>15</v>
      </c>
      <c r="AF81" s="242">
        <v>15</v>
      </c>
      <c r="AG81" s="242">
        <v>15</v>
      </c>
      <c r="AH81" s="242">
        <v>10</v>
      </c>
      <c r="AI81" s="242">
        <f t="shared" si="6"/>
        <v>100</v>
      </c>
      <c r="AJ81" s="242" t="s">
        <v>1304</v>
      </c>
      <c r="AK81" s="333" t="s">
        <v>1304</v>
      </c>
      <c r="AL81" s="333" t="s">
        <v>1304</v>
      </c>
      <c r="AM81" s="333">
        <v>100</v>
      </c>
      <c r="AN81" s="333">
        <f t="shared" si="7"/>
        <v>100</v>
      </c>
      <c r="AO81" s="56">
        <f t="shared" si="8"/>
        <v>100</v>
      </c>
      <c r="AP81" s="242" t="s">
        <v>1304</v>
      </c>
      <c r="AQ81" s="242" t="s">
        <v>1306</v>
      </c>
      <c r="AR81" s="334">
        <v>2</v>
      </c>
      <c r="AS81" s="334">
        <v>5</v>
      </c>
      <c r="AT81" s="112" t="s">
        <v>1302</v>
      </c>
      <c r="AU81" s="239" t="s">
        <v>1307</v>
      </c>
      <c r="AV81" s="791" t="s">
        <v>1589</v>
      </c>
      <c r="AW81" s="183">
        <v>1</v>
      </c>
      <c r="AX81" s="56" t="s">
        <v>1590</v>
      </c>
      <c r="AY81" s="56" t="s">
        <v>1594</v>
      </c>
      <c r="AZ81" s="351">
        <v>44562</v>
      </c>
      <c r="BA81" s="351">
        <v>44895</v>
      </c>
      <c r="BB81" s="183">
        <v>1</v>
      </c>
      <c r="BC81" s="655" t="s">
        <v>2857</v>
      </c>
      <c r="BD81" s="681" t="s">
        <v>2965</v>
      </c>
      <c r="BE81" s="655" t="s">
        <v>2509</v>
      </c>
      <c r="BF81" s="872">
        <v>44687</v>
      </c>
      <c r="BG81" s="851" t="s">
        <v>3167</v>
      </c>
      <c r="BH81" s="338"/>
      <c r="BI81" s="339"/>
      <c r="BJ81" s="336"/>
      <c r="BK81" s="338"/>
      <c r="BL81" s="339"/>
      <c r="BM81" s="338"/>
      <c r="BN81" s="339"/>
      <c r="BO81" s="336"/>
      <c r="BP81" s="338"/>
      <c r="BQ81" s="339"/>
    </row>
    <row r="82" spans="1:69" ht="50.1" customHeight="1">
      <c r="A82" s="308"/>
      <c r="B82" s="372">
        <v>234</v>
      </c>
      <c r="C82" s="113" t="s">
        <v>615</v>
      </c>
      <c r="D82" s="91" t="s">
        <v>1518</v>
      </c>
      <c r="E82" s="17" t="s">
        <v>1583</v>
      </c>
      <c r="F82" s="242" t="s">
        <v>1584</v>
      </c>
      <c r="G82" s="17" t="s">
        <v>1585</v>
      </c>
      <c r="H82" s="25" t="s">
        <v>1586</v>
      </c>
      <c r="I82" s="17" t="s">
        <v>1587</v>
      </c>
      <c r="J82" s="242" t="s">
        <v>1301</v>
      </c>
      <c r="K82" s="331">
        <v>4</v>
      </c>
      <c r="L82" s="331">
        <v>5</v>
      </c>
      <c r="M82" s="112" t="s">
        <v>1302</v>
      </c>
      <c r="N82" s="792" t="s">
        <v>1595</v>
      </c>
      <c r="O82" s="653" t="s">
        <v>2510</v>
      </c>
      <c r="P82" s="652" t="s">
        <v>2859</v>
      </c>
      <c r="Q82" s="870">
        <v>44687</v>
      </c>
      <c r="R82" s="851" t="s">
        <v>3167</v>
      </c>
      <c r="S82" s="332"/>
      <c r="T82" s="239"/>
      <c r="U82" s="332"/>
      <c r="V82" s="239"/>
      <c r="W82" s="332"/>
      <c r="X82" s="239"/>
      <c r="Y82" s="332"/>
      <c r="Z82" s="239"/>
      <c r="AA82" s="239" t="s">
        <v>837</v>
      </c>
      <c r="AB82" s="242">
        <v>15</v>
      </c>
      <c r="AC82" s="242">
        <v>15</v>
      </c>
      <c r="AD82" s="242">
        <v>15</v>
      </c>
      <c r="AE82" s="242">
        <v>15</v>
      </c>
      <c r="AF82" s="242">
        <v>15</v>
      </c>
      <c r="AG82" s="242">
        <v>15</v>
      </c>
      <c r="AH82" s="242">
        <v>10</v>
      </c>
      <c r="AI82" s="242">
        <f t="shared" si="6"/>
        <v>100</v>
      </c>
      <c r="AJ82" s="242" t="s">
        <v>1304</v>
      </c>
      <c r="AK82" s="333" t="s">
        <v>1304</v>
      </c>
      <c r="AL82" s="333" t="s">
        <v>1304</v>
      </c>
      <c r="AM82" s="333">
        <v>100</v>
      </c>
      <c r="AN82" s="333">
        <f t="shared" si="7"/>
        <v>100</v>
      </c>
      <c r="AO82" s="56">
        <f t="shared" si="8"/>
        <v>100</v>
      </c>
      <c r="AP82" s="242" t="s">
        <v>1304</v>
      </c>
      <c r="AQ82" s="242" t="s">
        <v>1306</v>
      </c>
      <c r="AR82" s="334">
        <v>2</v>
      </c>
      <c r="AS82" s="334">
        <v>5</v>
      </c>
      <c r="AT82" s="112" t="s">
        <v>1302</v>
      </c>
      <c r="AU82" s="239" t="s">
        <v>1307</v>
      </c>
      <c r="AV82" s="791" t="s">
        <v>1589</v>
      </c>
      <c r="AW82" s="183">
        <v>1</v>
      </c>
      <c r="AX82" s="56" t="s">
        <v>1590</v>
      </c>
      <c r="AY82" s="56" t="s">
        <v>1086</v>
      </c>
      <c r="AZ82" s="351">
        <v>44562</v>
      </c>
      <c r="BA82" s="351">
        <v>44895</v>
      </c>
      <c r="BB82" s="183">
        <v>1</v>
      </c>
      <c r="BC82" s="653" t="s">
        <v>2511</v>
      </c>
      <c r="BD82" s="637" t="s">
        <v>2966</v>
      </c>
      <c r="BE82" s="638" t="s">
        <v>2512</v>
      </c>
      <c r="BF82" s="872">
        <v>44687</v>
      </c>
      <c r="BG82" s="851" t="s">
        <v>3167</v>
      </c>
      <c r="BH82" s="338"/>
      <c r="BI82" s="339"/>
      <c r="BJ82" s="336"/>
      <c r="BK82" s="338"/>
      <c r="BL82" s="339"/>
      <c r="BM82" s="338"/>
      <c r="BN82" s="339"/>
      <c r="BO82" s="336"/>
      <c r="BP82" s="338"/>
      <c r="BQ82" s="339"/>
    </row>
    <row r="83" spans="1:69" ht="50.1" customHeight="1">
      <c r="A83" s="308"/>
      <c r="B83" s="372">
        <v>234</v>
      </c>
      <c r="C83" s="113" t="s">
        <v>615</v>
      </c>
      <c r="D83" s="91" t="s">
        <v>1518</v>
      </c>
      <c r="E83" s="17" t="s">
        <v>1583</v>
      </c>
      <c r="F83" s="242" t="s">
        <v>1584</v>
      </c>
      <c r="G83" s="17" t="s">
        <v>1585</v>
      </c>
      <c r="H83" s="25" t="s">
        <v>1586</v>
      </c>
      <c r="I83" s="17" t="s">
        <v>1587</v>
      </c>
      <c r="J83" s="242" t="s">
        <v>1301</v>
      </c>
      <c r="K83" s="331">
        <v>4</v>
      </c>
      <c r="L83" s="331">
        <v>5</v>
      </c>
      <c r="M83" s="112" t="s">
        <v>1302</v>
      </c>
      <c r="N83" s="792" t="s">
        <v>1596</v>
      </c>
      <c r="O83" s="658" t="s">
        <v>2548</v>
      </c>
      <c r="P83" s="632" t="s">
        <v>2860</v>
      </c>
      <c r="Q83" s="870">
        <v>44687</v>
      </c>
      <c r="R83" s="851" t="s">
        <v>3167</v>
      </c>
      <c r="S83" s="332"/>
      <c r="T83" s="239"/>
      <c r="U83" s="332"/>
      <c r="V83" s="239"/>
      <c r="W83" s="332"/>
      <c r="X83" s="239"/>
      <c r="Y83" s="332"/>
      <c r="Z83" s="239"/>
      <c r="AA83" s="239" t="s">
        <v>837</v>
      </c>
      <c r="AB83" s="242">
        <v>15</v>
      </c>
      <c r="AC83" s="242">
        <v>15</v>
      </c>
      <c r="AD83" s="242">
        <v>15</v>
      </c>
      <c r="AE83" s="242">
        <v>15</v>
      </c>
      <c r="AF83" s="242">
        <v>15</v>
      </c>
      <c r="AG83" s="242">
        <v>15</v>
      </c>
      <c r="AH83" s="242">
        <v>10</v>
      </c>
      <c r="AI83" s="242">
        <f t="shared" si="6"/>
        <v>100</v>
      </c>
      <c r="AJ83" s="242" t="s">
        <v>1304</v>
      </c>
      <c r="AK83" s="333" t="s">
        <v>1304</v>
      </c>
      <c r="AL83" s="333" t="s">
        <v>1304</v>
      </c>
      <c r="AM83" s="333">
        <v>100</v>
      </c>
      <c r="AN83" s="333">
        <f t="shared" si="7"/>
        <v>100</v>
      </c>
      <c r="AO83" s="56">
        <f t="shared" si="8"/>
        <v>100</v>
      </c>
      <c r="AP83" s="242" t="s">
        <v>1304</v>
      </c>
      <c r="AQ83" s="242" t="s">
        <v>1306</v>
      </c>
      <c r="AR83" s="334">
        <v>2</v>
      </c>
      <c r="AS83" s="334">
        <v>5</v>
      </c>
      <c r="AT83" s="112" t="s">
        <v>1302</v>
      </c>
      <c r="AU83" s="239" t="s">
        <v>1307</v>
      </c>
      <c r="AV83" s="791" t="s">
        <v>1589</v>
      </c>
      <c r="AW83" s="183">
        <v>1</v>
      </c>
      <c r="AX83" s="56" t="s">
        <v>1590</v>
      </c>
      <c r="AY83" s="56" t="s">
        <v>1087</v>
      </c>
      <c r="AZ83" s="351">
        <v>44562</v>
      </c>
      <c r="BA83" s="351">
        <v>44895</v>
      </c>
      <c r="BB83" s="183">
        <v>1</v>
      </c>
      <c r="BC83" s="658" t="s">
        <v>2476</v>
      </c>
      <c r="BD83" s="632" t="s">
        <v>2967</v>
      </c>
      <c r="BE83" s="569" t="s">
        <v>2968</v>
      </c>
      <c r="BF83" s="872">
        <v>44687</v>
      </c>
      <c r="BG83" s="851" t="s">
        <v>3167</v>
      </c>
      <c r="BH83" s="338"/>
      <c r="BI83" s="339"/>
      <c r="BJ83" s="336"/>
      <c r="BK83" s="338"/>
      <c r="BL83" s="339"/>
      <c r="BM83" s="338"/>
      <c r="BN83" s="339"/>
      <c r="BO83" s="336"/>
      <c r="BP83" s="338"/>
      <c r="BQ83" s="339"/>
    </row>
    <row r="84" spans="1:69" ht="50.1" customHeight="1">
      <c r="A84" s="308"/>
      <c r="B84" s="372">
        <v>234</v>
      </c>
      <c r="C84" s="113" t="s">
        <v>615</v>
      </c>
      <c r="D84" s="91" t="s">
        <v>1518</v>
      </c>
      <c r="E84" s="17" t="s">
        <v>1583</v>
      </c>
      <c r="F84" s="242" t="s">
        <v>1584</v>
      </c>
      <c r="G84" s="17" t="s">
        <v>1585</v>
      </c>
      <c r="H84" s="25" t="s">
        <v>1586</v>
      </c>
      <c r="I84" s="17" t="s">
        <v>1587</v>
      </c>
      <c r="J84" s="242" t="s">
        <v>1301</v>
      </c>
      <c r="K84" s="331">
        <v>4</v>
      </c>
      <c r="L84" s="331">
        <v>5</v>
      </c>
      <c r="M84" s="112" t="s">
        <v>1302</v>
      </c>
      <c r="N84" s="792" t="s">
        <v>1597</v>
      </c>
      <c r="O84" s="592" t="s">
        <v>2477</v>
      </c>
      <c r="P84" s="632" t="s">
        <v>2861</v>
      </c>
      <c r="Q84" s="870">
        <v>44687</v>
      </c>
      <c r="R84" s="851" t="s">
        <v>3167</v>
      </c>
      <c r="S84" s="332"/>
      <c r="T84" s="239"/>
      <c r="U84" s="332"/>
      <c r="V84" s="239"/>
      <c r="W84" s="332"/>
      <c r="X84" s="239"/>
      <c r="Y84" s="332"/>
      <c r="Z84" s="239"/>
      <c r="AA84" s="239" t="s">
        <v>837</v>
      </c>
      <c r="AB84" s="242">
        <v>15</v>
      </c>
      <c r="AC84" s="242">
        <v>15</v>
      </c>
      <c r="AD84" s="242">
        <v>15</v>
      </c>
      <c r="AE84" s="242">
        <v>15</v>
      </c>
      <c r="AF84" s="242">
        <v>15</v>
      </c>
      <c r="AG84" s="242">
        <v>15</v>
      </c>
      <c r="AH84" s="242">
        <v>10</v>
      </c>
      <c r="AI84" s="242">
        <f t="shared" si="6"/>
        <v>100</v>
      </c>
      <c r="AJ84" s="242" t="s">
        <v>1304</v>
      </c>
      <c r="AK84" s="333" t="s">
        <v>1304</v>
      </c>
      <c r="AL84" s="333" t="s">
        <v>1304</v>
      </c>
      <c r="AM84" s="333">
        <v>100</v>
      </c>
      <c r="AN84" s="333">
        <f t="shared" si="7"/>
        <v>100</v>
      </c>
      <c r="AO84" s="56">
        <f t="shared" si="8"/>
        <v>100</v>
      </c>
      <c r="AP84" s="242" t="s">
        <v>1304</v>
      </c>
      <c r="AQ84" s="242" t="s">
        <v>1306</v>
      </c>
      <c r="AR84" s="334">
        <v>2</v>
      </c>
      <c r="AS84" s="334">
        <v>5</v>
      </c>
      <c r="AT84" s="112" t="s">
        <v>1302</v>
      </c>
      <c r="AU84" s="239" t="s">
        <v>1307</v>
      </c>
      <c r="AV84" s="792" t="s">
        <v>1589</v>
      </c>
      <c r="AW84" s="183">
        <v>1</v>
      </c>
      <c r="AX84" s="56" t="s">
        <v>1590</v>
      </c>
      <c r="AY84" s="56" t="s">
        <v>1088</v>
      </c>
      <c r="AZ84" s="351">
        <v>44562</v>
      </c>
      <c r="BA84" s="351">
        <v>44895</v>
      </c>
      <c r="BB84" s="183">
        <v>1</v>
      </c>
      <c r="BC84" s="592" t="s">
        <v>2498</v>
      </c>
      <c r="BD84" s="652" t="s">
        <v>2513</v>
      </c>
      <c r="BE84" s="645" t="s">
        <v>2969</v>
      </c>
      <c r="BF84" s="872">
        <v>44687</v>
      </c>
      <c r="BG84" s="851" t="s">
        <v>3167</v>
      </c>
      <c r="BH84" s="338"/>
      <c r="BI84" s="339"/>
      <c r="BJ84" s="336"/>
      <c r="BK84" s="338"/>
      <c r="BL84" s="339"/>
      <c r="BM84" s="338"/>
      <c r="BN84" s="339"/>
      <c r="BO84" s="336"/>
      <c r="BP84" s="338"/>
      <c r="BQ84" s="339"/>
    </row>
    <row r="85" spans="1:69" ht="50.1" customHeight="1">
      <c r="A85" s="308"/>
      <c r="B85" s="376">
        <v>235</v>
      </c>
      <c r="C85" s="113" t="s">
        <v>647</v>
      </c>
      <c r="D85" s="342" t="s">
        <v>1598</v>
      </c>
      <c r="E85" s="151" t="s">
        <v>1599</v>
      </c>
      <c r="F85" s="242" t="s">
        <v>1297</v>
      </c>
      <c r="G85" s="151" t="s">
        <v>1600</v>
      </c>
      <c r="H85" s="151" t="s">
        <v>1601</v>
      </c>
      <c r="I85" s="152" t="s">
        <v>1602</v>
      </c>
      <c r="J85" s="242" t="s">
        <v>1301</v>
      </c>
      <c r="K85" s="331">
        <v>3</v>
      </c>
      <c r="L85" s="331">
        <v>4</v>
      </c>
      <c r="M85" s="112" t="s">
        <v>1302</v>
      </c>
      <c r="N85" s="754" t="s">
        <v>1603</v>
      </c>
      <c r="O85" s="630" t="s">
        <v>2717</v>
      </c>
      <c r="P85" s="651" t="s">
        <v>2718</v>
      </c>
      <c r="Q85" s="870">
        <v>44687</v>
      </c>
      <c r="R85" s="851" t="s">
        <v>3167</v>
      </c>
      <c r="S85" s="332"/>
      <c r="T85" s="239"/>
      <c r="U85" s="332"/>
      <c r="V85" s="239"/>
      <c r="W85" s="332"/>
      <c r="X85" s="239"/>
      <c r="Y85" s="332"/>
      <c r="Z85" s="239"/>
      <c r="AA85" s="239" t="s">
        <v>837</v>
      </c>
      <c r="AB85" s="242">
        <v>15</v>
      </c>
      <c r="AC85" s="242">
        <v>15</v>
      </c>
      <c r="AD85" s="242">
        <v>15</v>
      </c>
      <c r="AE85" s="242">
        <v>15</v>
      </c>
      <c r="AF85" s="242">
        <v>15</v>
      </c>
      <c r="AG85" s="242">
        <v>15</v>
      </c>
      <c r="AH85" s="242">
        <v>10</v>
      </c>
      <c r="AI85" s="242">
        <f t="shared" si="6"/>
        <v>100</v>
      </c>
      <c r="AJ85" s="242" t="s">
        <v>1304</v>
      </c>
      <c r="AK85" s="333" t="s">
        <v>1304</v>
      </c>
      <c r="AL85" s="333" t="s">
        <v>1304</v>
      </c>
      <c r="AM85" s="333">
        <v>100</v>
      </c>
      <c r="AN85" s="333">
        <f t="shared" si="7"/>
        <v>100</v>
      </c>
      <c r="AO85" s="56">
        <f t="shared" si="8"/>
        <v>100</v>
      </c>
      <c r="AP85" s="242" t="s">
        <v>1304</v>
      </c>
      <c r="AQ85" s="242" t="s">
        <v>1306</v>
      </c>
      <c r="AR85" s="334">
        <v>1</v>
      </c>
      <c r="AS85" s="334">
        <v>4</v>
      </c>
      <c r="AT85" s="112" t="s">
        <v>1318</v>
      </c>
      <c r="AU85" s="239" t="s">
        <v>1307</v>
      </c>
      <c r="AV85" s="756" t="s">
        <v>1604</v>
      </c>
      <c r="AW85" s="237">
        <v>1</v>
      </c>
      <c r="AX85" s="151" t="s">
        <v>1605</v>
      </c>
      <c r="AY85" s="152" t="s">
        <v>1606</v>
      </c>
      <c r="AZ85" s="277">
        <v>44562</v>
      </c>
      <c r="BA85" s="277">
        <v>44895</v>
      </c>
      <c r="BB85" s="138">
        <v>1</v>
      </c>
      <c r="BC85" s="630" t="s">
        <v>2721</v>
      </c>
      <c r="BD85" s="648" t="s">
        <v>2970</v>
      </c>
      <c r="BE85" s="569" t="s">
        <v>2971</v>
      </c>
      <c r="BF85" s="872">
        <v>44687</v>
      </c>
      <c r="BG85" s="851" t="s">
        <v>3167</v>
      </c>
      <c r="BH85" s="338"/>
      <c r="BI85" s="339"/>
      <c r="BJ85" s="336"/>
      <c r="BK85" s="338"/>
      <c r="BL85" s="339"/>
      <c r="BM85" s="338"/>
      <c r="BN85" s="339"/>
      <c r="BO85" s="336"/>
      <c r="BP85" s="338"/>
      <c r="BQ85" s="339"/>
    </row>
    <row r="86" spans="1:69" ht="50.1" customHeight="1">
      <c r="A86" s="308"/>
      <c r="B86" s="376">
        <v>236</v>
      </c>
      <c r="C86" s="113" t="s">
        <v>647</v>
      </c>
      <c r="D86" s="342" t="s">
        <v>1598</v>
      </c>
      <c r="E86" s="151" t="s">
        <v>1607</v>
      </c>
      <c r="F86" s="242" t="s">
        <v>1297</v>
      </c>
      <c r="G86" s="151" t="s">
        <v>1608</v>
      </c>
      <c r="H86" s="151" t="s">
        <v>1609</v>
      </c>
      <c r="I86" s="152" t="s">
        <v>1602</v>
      </c>
      <c r="J86" s="242" t="s">
        <v>1301</v>
      </c>
      <c r="K86" s="331">
        <v>3</v>
      </c>
      <c r="L86" s="331">
        <v>4</v>
      </c>
      <c r="M86" s="112" t="s">
        <v>1302</v>
      </c>
      <c r="N86" s="754" t="s">
        <v>1603</v>
      </c>
      <c r="O86" s="630" t="s">
        <v>2717</v>
      </c>
      <c r="P86" s="651" t="s">
        <v>2718</v>
      </c>
      <c r="Q86" s="870">
        <v>44687</v>
      </c>
      <c r="R86" s="851" t="s">
        <v>3167</v>
      </c>
      <c r="S86" s="332"/>
      <c r="T86" s="239"/>
      <c r="U86" s="332"/>
      <c r="V86" s="239"/>
      <c r="W86" s="332"/>
      <c r="X86" s="239"/>
      <c r="Y86" s="332"/>
      <c r="Z86" s="239"/>
      <c r="AA86" s="239" t="s">
        <v>837</v>
      </c>
      <c r="AB86" s="242">
        <v>15</v>
      </c>
      <c r="AC86" s="242">
        <v>15</v>
      </c>
      <c r="AD86" s="242">
        <v>15</v>
      </c>
      <c r="AE86" s="242">
        <v>15</v>
      </c>
      <c r="AF86" s="242">
        <v>15</v>
      </c>
      <c r="AG86" s="242">
        <v>15</v>
      </c>
      <c r="AH86" s="242">
        <v>10</v>
      </c>
      <c r="AI86" s="242">
        <f t="shared" si="6"/>
        <v>100</v>
      </c>
      <c r="AJ86" s="242" t="s">
        <v>1304</v>
      </c>
      <c r="AK86" s="333" t="s">
        <v>1304</v>
      </c>
      <c r="AL86" s="333" t="s">
        <v>1304</v>
      </c>
      <c r="AM86" s="333">
        <v>100</v>
      </c>
      <c r="AN86" s="333">
        <f t="shared" si="7"/>
        <v>100</v>
      </c>
      <c r="AO86" s="56">
        <f t="shared" si="8"/>
        <v>100</v>
      </c>
      <c r="AP86" s="242" t="s">
        <v>1304</v>
      </c>
      <c r="AQ86" s="242" t="s">
        <v>1306</v>
      </c>
      <c r="AR86" s="334">
        <v>1</v>
      </c>
      <c r="AS86" s="334">
        <v>4</v>
      </c>
      <c r="AT86" s="112" t="s">
        <v>1318</v>
      </c>
      <c r="AU86" s="239" t="s">
        <v>1307</v>
      </c>
      <c r="AV86" s="756" t="s">
        <v>1610</v>
      </c>
      <c r="AW86" s="237">
        <v>0.5</v>
      </c>
      <c r="AX86" s="151" t="s">
        <v>1605</v>
      </c>
      <c r="AY86" s="152" t="s">
        <v>1606</v>
      </c>
      <c r="AZ86" s="277">
        <v>44562</v>
      </c>
      <c r="BA86" s="277">
        <v>44895</v>
      </c>
      <c r="BB86" s="138">
        <v>1</v>
      </c>
      <c r="BC86" s="630" t="s">
        <v>2721</v>
      </c>
      <c r="BD86" s="648" t="s">
        <v>2972</v>
      </c>
      <c r="BE86" s="569" t="s">
        <v>2973</v>
      </c>
      <c r="BF86" s="872">
        <v>44687</v>
      </c>
      <c r="BG86" s="873" t="s">
        <v>3169</v>
      </c>
      <c r="BH86" s="338"/>
      <c r="BI86" s="339"/>
      <c r="BJ86" s="336"/>
      <c r="BK86" s="338"/>
      <c r="BL86" s="339"/>
      <c r="BM86" s="338"/>
      <c r="BN86" s="339"/>
      <c r="BO86" s="336"/>
      <c r="BP86" s="338"/>
      <c r="BQ86" s="339"/>
    </row>
    <row r="87" spans="1:69" ht="50.1" customHeight="1">
      <c r="A87" s="308"/>
      <c r="B87" s="376">
        <v>236</v>
      </c>
      <c r="C87" s="113" t="s">
        <v>647</v>
      </c>
      <c r="D87" s="342" t="s">
        <v>1598</v>
      </c>
      <c r="E87" s="151" t="s">
        <v>1607</v>
      </c>
      <c r="F87" s="242" t="s">
        <v>1297</v>
      </c>
      <c r="G87" s="151" t="s">
        <v>1608</v>
      </c>
      <c r="H87" s="151" t="s">
        <v>1609</v>
      </c>
      <c r="I87" s="152" t="s">
        <v>1602</v>
      </c>
      <c r="J87" s="242" t="s">
        <v>1301</v>
      </c>
      <c r="K87" s="331"/>
      <c r="L87" s="331"/>
      <c r="M87" s="112"/>
      <c r="N87" s="824" t="s">
        <v>8</v>
      </c>
      <c r="O87" s="584" t="s">
        <v>8</v>
      </c>
      <c r="P87" s="584" t="s">
        <v>8</v>
      </c>
      <c r="Q87" s="340"/>
      <c r="R87" s="375"/>
      <c r="S87" s="332"/>
      <c r="T87" s="239"/>
      <c r="U87" s="332"/>
      <c r="V87" s="239"/>
      <c r="W87" s="332"/>
      <c r="X87" s="239"/>
      <c r="Y87" s="332"/>
      <c r="Z87" s="239"/>
      <c r="AA87" s="239"/>
      <c r="AB87" s="242"/>
      <c r="AC87" s="242"/>
      <c r="AD87" s="242"/>
      <c r="AE87" s="242"/>
      <c r="AF87" s="242"/>
      <c r="AG87" s="242"/>
      <c r="AH87" s="242"/>
      <c r="AI87" s="242">
        <f t="shared" si="6"/>
        <v>0</v>
      </c>
      <c r="AJ87" s="242"/>
      <c r="AK87" s="333"/>
      <c r="AL87" s="333"/>
      <c r="AM87" s="333"/>
      <c r="AN87" s="333">
        <f t="shared" si="7"/>
        <v>0</v>
      </c>
      <c r="AO87" s="56">
        <f t="shared" si="8"/>
        <v>0</v>
      </c>
      <c r="AP87" s="242"/>
      <c r="AQ87" s="242"/>
      <c r="AR87" s="334"/>
      <c r="AS87" s="334"/>
      <c r="AT87" s="112"/>
      <c r="AU87" s="239" t="s">
        <v>1307</v>
      </c>
      <c r="AV87" s="757" t="s">
        <v>1611</v>
      </c>
      <c r="AW87" s="237">
        <v>0.5</v>
      </c>
      <c r="AX87" s="151" t="s">
        <v>1612</v>
      </c>
      <c r="AY87" s="152" t="s">
        <v>1606</v>
      </c>
      <c r="AZ87" s="277">
        <v>44562</v>
      </c>
      <c r="BA87" s="277">
        <v>44895</v>
      </c>
      <c r="BB87" s="150">
        <v>1</v>
      </c>
      <c r="BC87" s="630" t="s">
        <v>2721</v>
      </c>
      <c r="BD87" s="631" t="s">
        <v>2722</v>
      </c>
      <c r="BE87" s="569" t="s">
        <v>2974</v>
      </c>
      <c r="BF87" s="872">
        <v>44687</v>
      </c>
      <c r="BG87" s="851" t="s">
        <v>3167</v>
      </c>
      <c r="BH87" s="338"/>
      <c r="BI87" s="339"/>
      <c r="BJ87" s="336"/>
      <c r="BK87" s="338"/>
      <c r="BL87" s="339"/>
      <c r="BM87" s="338"/>
      <c r="BN87" s="339"/>
      <c r="BO87" s="336"/>
      <c r="BP87" s="338"/>
      <c r="BQ87" s="339"/>
    </row>
    <row r="88" spans="1:69" ht="50.1" customHeight="1">
      <c r="A88" s="308"/>
      <c r="B88" s="376">
        <v>237</v>
      </c>
      <c r="C88" s="113" t="s">
        <v>647</v>
      </c>
      <c r="D88" s="342" t="s">
        <v>1598</v>
      </c>
      <c r="E88" s="151" t="s">
        <v>1613</v>
      </c>
      <c r="F88" s="242" t="s">
        <v>1312</v>
      </c>
      <c r="G88" s="330" t="s">
        <v>1298</v>
      </c>
      <c r="H88" s="137" t="s">
        <v>1299</v>
      </c>
      <c r="I88" s="330" t="s">
        <v>1300</v>
      </c>
      <c r="J88" s="242" t="s">
        <v>1301</v>
      </c>
      <c r="K88" s="331">
        <v>4</v>
      </c>
      <c r="L88" s="331">
        <v>5</v>
      </c>
      <c r="M88" s="112" t="s">
        <v>1302</v>
      </c>
      <c r="N88" s="755" t="s">
        <v>1445</v>
      </c>
      <c r="O88" s="630" t="s">
        <v>2719</v>
      </c>
      <c r="P88" s="631" t="s">
        <v>2720</v>
      </c>
      <c r="Q88" s="870">
        <v>44687</v>
      </c>
      <c r="R88" s="851" t="s">
        <v>3167</v>
      </c>
      <c r="S88" s="332"/>
      <c r="T88" s="239"/>
      <c r="U88" s="332"/>
      <c r="V88" s="239"/>
      <c r="W88" s="332"/>
      <c r="X88" s="239"/>
      <c r="Y88" s="332"/>
      <c r="Z88" s="239"/>
      <c r="AA88" s="239" t="s">
        <v>837</v>
      </c>
      <c r="AB88" s="242">
        <v>15</v>
      </c>
      <c r="AC88" s="242">
        <v>15</v>
      </c>
      <c r="AD88" s="242">
        <v>15</v>
      </c>
      <c r="AE88" s="242">
        <v>15</v>
      </c>
      <c r="AF88" s="242">
        <v>15</v>
      </c>
      <c r="AG88" s="242">
        <v>15</v>
      </c>
      <c r="AH88" s="242">
        <v>10</v>
      </c>
      <c r="AI88" s="242">
        <f t="shared" si="6"/>
        <v>100</v>
      </c>
      <c r="AJ88" s="242" t="s">
        <v>1304</v>
      </c>
      <c r="AK88" s="333" t="s">
        <v>1305</v>
      </c>
      <c r="AL88" s="333" t="s">
        <v>1305</v>
      </c>
      <c r="AM88" s="333">
        <v>50</v>
      </c>
      <c r="AN88" s="333">
        <f t="shared" si="7"/>
        <v>75</v>
      </c>
      <c r="AO88" s="56">
        <f t="shared" si="8"/>
        <v>75</v>
      </c>
      <c r="AP88" s="242" t="s">
        <v>1305</v>
      </c>
      <c r="AQ88" s="242" t="s">
        <v>1306</v>
      </c>
      <c r="AR88" s="334">
        <v>3</v>
      </c>
      <c r="AS88" s="334">
        <v>5</v>
      </c>
      <c r="AT88" s="112" t="s">
        <v>1302</v>
      </c>
      <c r="AU88" s="239" t="s">
        <v>1307</v>
      </c>
      <c r="AV88" s="757" t="s">
        <v>1344</v>
      </c>
      <c r="AW88" s="237">
        <v>1</v>
      </c>
      <c r="AX88" s="152" t="s">
        <v>1309</v>
      </c>
      <c r="AY88" s="152" t="s">
        <v>1614</v>
      </c>
      <c r="AZ88" s="277">
        <v>44562</v>
      </c>
      <c r="BA88" s="277">
        <v>44895</v>
      </c>
      <c r="BB88" s="347">
        <v>2</v>
      </c>
      <c r="BC88" s="568" t="s">
        <v>2719</v>
      </c>
      <c r="BD88" s="664" t="s">
        <v>2723</v>
      </c>
      <c r="BE88" s="569" t="s">
        <v>2975</v>
      </c>
      <c r="BF88" s="872">
        <v>44687</v>
      </c>
      <c r="BG88" s="873" t="s">
        <v>3169</v>
      </c>
      <c r="BH88" s="338"/>
      <c r="BI88" s="339"/>
      <c r="BJ88" s="336"/>
      <c r="BK88" s="338"/>
      <c r="BL88" s="339"/>
      <c r="BM88" s="338"/>
      <c r="BN88" s="339"/>
      <c r="BO88" s="336"/>
      <c r="BP88" s="338"/>
      <c r="BQ88" s="339"/>
    </row>
    <row r="89" spans="1:69" ht="50.1" customHeight="1">
      <c r="A89" s="308"/>
      <c r="B89" s="376">
        <v>238</v>
      </c>
      <c r="C89" s="113" t="s">
        <v>661</v>
      </c>
      <c r="D89" s="91" t="s">
        <v>1615</v>
      </c>
      <c r="E89" s="25" t="s">
        <v>1616</v>
      </c>
      <c r="F89" s="242" t="s">
        <v>1312</v>
      </c>
      <c r="G89" s="238" t="s">
        <v>1617</v>
      </c>
      <c r="H89" s="238" t="s">
        <v>1618</v>
      </c>
      <c r="I89" s="238" t="s">
        <v>1619</v>
      </c>
      <c r="J89" s="242" t="s">
        <v>1301</v>
      </c>
      <c r="K89" s="331">
        <v>3</v>
      </c>
      <c r="L89" s="331">
        <v>4</v>
      </c>
      <c r="M89" s="112" t="s">
        <v>1302</v>
      </c>
      <c r="N89" s="747" t="s">
        <v>1620</v>
      </c>
      <c r="O89" s="643" t="s">
        <v>2766</v>
      </c>
      <c r="P89" s="637" t="s">
        <v>2767</v>
      </c>
      <c r="Q89" s="340">
        <v>44685</v>
      </c>
      <c r="R89" s="866" t="s">
        <v>3167</v>
      </c>
      <c r="S89" s="332"/>
      <c r="T89" s="239"/>
      <c r="U89" s="332"/>
      <c r="V89" s="239"/>
      <c r="W89" s="332"/>
      <c r="X89" s="239"/>
      <c r="Y89" s="332"/>
      <c r="Z89" s="239"/>
      <c r="AA89" s="239" t="s">
        <v>837</v>
      </c>
      <c r="AB89" s="242">
        <v>15</v>
      </c>
      <c r="AC89" s="242">
        <v>0</v>
      </c>
      <c r="AD89" s="242">
        <v>15</v>
      </c>
      <c r="AE89" s="242">
        <v>15</v>
      </c>
      <c r="AF89" s="242">
        <v>15</v>
      </c>
      <c r="AG89" s="242">
        <v>0</v>
      </c>
      <c r="AH89" s="242">
        <v>10</v>
      </c>
      <c r="AI89" s="242">
        <f t="shared" si="6"/>
        <v>70</v>
      </c>
      <c r="AJ89" s="242" t="s">
        <v>1452</v>
      </c>
      <c r="AK89" s="333" t="s">
        <v>1304</v>
      </c>
      <c r="AL89" s="333" t="s">
        <v>1452</v>
      </c>
      <c r="AM89" s="333">
        <v>0</v>
      </c>
      <c r="AN89" s="333">
        <f t="shared" si="7"/>
        <v>35</v>
      </c>
      <c r="AO89" s="56">
        <f t="shared" si="8"/>
        <v>35</v>
      </c>
      <c r="AP89" s="242" t="s">
        <v>1452</v>
      </c>
      <c r="AQ89" s="242" t="s">
        <v>1306</v>
      </c>
      <c r="AR89" s="334">
        <v>3</v>
      </c>
      <c r="AS89" s="334">
        <v>4</v>
      </c>
      <c r="AT89" s="112" t="s">
        <v>1302</v>
      </c>
      <c r="AU89" s="239" t="s">
        <v>1307</v>
      </c>
      <c r="AV89" s="749" t="s">
        <v>1621</v>
      </c>
      <c r="AW89" s="231">
        <v>1</v>
      </c>
      <c r="AX89" s="191" t="s">
        <v>1622</v>
      </c>
      <c r="AY89" s="233" t="s">
        <v>1124</v>
      </c>
      <c r="AZ89" s="230">
        <v>44562</v>
      </c>
      <c r="BA89" s="230">
        <v>44895</v>
      </c>
      <c r="BB89" s="233">
        <v>3</v>
      </c>
      <c r="BC89" s="636" t="s">
        <v>2746</v>
      </c>
      <c r="BD89" s="637" t="s">
        <v>2747</v>
      </c>
      <c r="BE89" s="638" t="s">
        <v>2748</v>
      </c>
      <c r="BF89" s="335">
        <v>44686</v>
      </c>
      <c r="BG89" s="866" t="s">
        <v>3167</v>
      </c>
      <c r="BH89" s="338"/>
      <c r="BI89" s="339"/>
      <c r="BJ89" s="336"/>
      <c r="BK89" s="338"/>
      <c r="BL89" s="339"/>
      <c r="BM89" s="338"/>
      <c r="BN89" s="339"/>
      <c r="BO89" s="336"/>
      <c r="BP89" s="338"/>
      <c r="BQ89" s="339"/>
    </row>
    <row r="90" spans="1:69" ht="50.1" customHeight="1">
      <c r="A90" s="308"/>
      <c r="B90" s="376">
        <v>240</v>
      </c>
      <c r="C90" s="113" t="s">
        <v>661</v>
      </c>
      <c r="D90" s="91" t="s">
        <v>1615</v>
      </c>
      <c r="E90" s="17" t="s">
        <v>1133</v>
      </c>
      <c r="F90" s="242" t="s">
        <v>1312</v>
      </c>
      <c r="G90" s="238" t="s">
        <v>1623</v>
      </c>
      <c r="H90" s="238" t="s">
        <v>1624</v>
      </c>
      <c r="I90" s="238" t="s">
        <v>1625</v>
      </c>
      <c r="J90" s="242" t="s">
        <v>1301</v>
      </c>
      <c r="K90" s="331">
        <v>3</v>
      </c>
      <c r="L90" s="331">
        <v>4</v>
      </c>
      <c r="M90" s="112" t="s">
        <v>1302</v>
      </c>
      <c r="N90" s="747" t="s">
        <v>1626</v>
      </c>
      <c r="O90" s="639" t="s">
        <v>2768</v>
      </c>
      <c r="P90" s="640" t="s">
        <v>2769</v>
      </c>
      <c r="Q90" s="340">
        <v>44685</v>
      </c>
      <c r="R90" s="866" t="s">
        <v>3167</v>
      </c>
      <c r="S90" s="332"/>
      <c r="T90" s="239"/>
      <c r="U90" s="332"/>
      <c r="V90" s="239"/>
      <c r="W90" s="332"/>
      <c r="X90" s="239"/>
      <c r="Y90" s="332"/>
      <c r="Z90" s="239"/>
      <c r="AA90" s="239" t="s">
        <v>837</v>
      </c>
      <c r="AB90" s="242">
        <v>15</v>
      </c>
      <c r="AC90" s="242">
        <v>15</v>
      </c>
      <c r="AD90" s="242">
        <v>15</v>
      </c>
      <c r="AE90" s="242">
        <v>15</v>
      </c>
      <c r="AF90" s="242">
        <v>15</v>
      </c>
      <c r="AG90" s="242">
        <v>15</v>
      </c>
      <c r="AH90" s="242">
        <v>10</v>
      </c>
      <c r="AI90" s="242">
        <f t="shared" si="6"/>
        <v>100</v>
      </c>
      <c r="AJ90" s="242" t="s">
        <v>1304</v>
      </c>
      <c r="AK90" s="333" t="s">
        <v>1305</v>
      </c>
      <c r="AL90" s="333" t="s">
        <v>1305</v>
      </c>
      <c r="AM90" s="333">
        <v>50</v>
      </c>
      <c r="AN90" s="333">
        <f t="shared" si="7"/>
        <v>75</v>
      </c>
      <c r="AO90" s="56">
        <f t="shared" si="8"/>
        <v>75</v>
      </c>
      <c r="AP90" s="242" t="s">
        <v>1305</v>
      </c>
      <c r="AQ90" s="242" t="s">
        <v>1306</v>
      </c>
      <c r="AR90" s="334">
        <v>2</v>
      </c>
      <c r="AS90" s="334">
        <v>4</v>
      </c>
      <c r="AT90" s="112" t="s">
        <v>1318</v>
      </c>
      <c r="AU90" s="239" t="s">
        <v>1307</v>
      </c>
      <c r="AV90" s="750" t="s">
        <v>1627</v>
      </c>
      <c r="AW90" s="231">
        <v>0.5</v>
      </c>
      <c r="AX90" s="191" t="s">
        <v>1628</v>
      </c>
      <c r="AY90" s="233" t="s">
        <v>928</v>
      </c>
      <c r="AZ90" s="230">
        <v>44562</v>
      </c>
      <c r="BA90" s="230">
        <v>44895</v>
      </c>
      <c r="BB90" s="233">
        <v>3</v>
      </c>
      <c r="BC90" s="639" t="s">
        <v>2701</v>
      </c>
      <c r="BD90" s="570" t="s">
        <v>2749</v>
      </c>
      <c r="BE90" s="569" t="s">
        <v>2750</v>
      </c>
      <c r="BF90" s="335">
        <v>44686</v>
      </c>
      <c r="BG90" s="866" t="s">
        <v>3167</v>
      </c>
      <c r="BH90" s="338"/>
      <c r="BI90" s="339"/>
      <c r="BJ90" s="336"/>
      <c r="BK90" s="338"/>
      <c r="BL90" s="339"/>
      <c r="BM90" s="338"/>
      <c r="BN90" s="339"/>
      <c r="BO90" s="336"/>
      <c r="BP90" s="338"/>
      <c r="BQ90" s="339"/>
    </row>
    <row r="91" spans="1:69" ht="50.1" customHeight="1">
      <c r="A91" s="308"/>
      <c r="B91" s="376">
        <v>240</v>
      </c>
      <c r="C91" s="113" t="s">
        <v>661</v>
      </c>
      <c r="D91" s="91" t="s">
        <v>1615</v>
      </c>
      <c r="E91" s="17" t="s">
        <v>1133</v>
      </c>
      <c r="F91" s="242" t="s">
        <v>1312</v>
      </c>
      <c r="G91" s="238" t="s">
        <v>1623</v>
      </c>
      <c r="H91" s="238" t="s">
        <v>1624</v>
      </c>
      <c r="I91" s="238" t="s">
        <v>1625</v>
      </c>
      <c r="J91" s="242" t="s">
        <v>1301</v>
      </c>
      <c r="K91" s="331"/>
      <c r="L91" s="331"/>
      <c r="M91" s="112"/>
      <c r="N91" s="747" t="s">
        <v>1629</v>
      </c>
      <c r="O91" s="636" t="s">
        <v>2770</v>
      </c>
      <c r="P91" s="637" t="s">
        <v>2771</v>
      </c>
      <c r="Q91" s="340">
        <v>44685</v>
      </c>
      <c r="R91" s="866" t="s">
        <v>3167</v>
      </c>
      <c r="S91" s="332"/>
      <c r="T91" s="239"/>
      <c r="U91" s="332"/>
      <c r="V91" s="239"/>
      <c r="W91" s="332"/>
      <c r="X91" s="239"/>
      <c r="Y91" s="332"/>
      <c r="Z91" s="239"/>
      <c r="AA91" s="239" t="s">
        <v>837</v>
      </c>
      <c r="AB91" s="242">
        <v>15</v>
      </c>
      <c r="AC91" s="242">
        <v>15</v>
      </c>
      <c r="AD91" s="242">
        <v>15</v>
      </c>
      <c r="AE91" s="242">
        <v>15</v>
      </c>
      <c r="AF91" s="242">
        <v>15</v>
      </c>
      <c r="AG91" s="242">
        <v>15</v>
      </c>
      <c r="AH91" s="242">
        <v>10</v>
      </c>
      <c r="AI91" s="242">
        <f t="shared" si="6"/>
        <v>100</v>
      </c>
      <c r="AJ91" s="242" t="s">
        <v>1304</v>
      </c>
      <c r="AK91" s="333" t="s">
        <v>1305</v>
      </c>
      <c r="AL91" s="333" t="s">
        <v>1305</v>
      </c>
      <c r="AM91" s="333">
        <v>50</v>
      </c>
      <c r="AN91" s="333">
        <f t="shared" si="7"/>
        <v>75</v>
      </c>
      <c r="AO91" s="56"/>
      <c r="AP91" s="242"/>
      <c r="AQ91" s="242"/>
      <c r="AR91" s="334"/>
      <c r="AS91" s="334"/>
      <c r="AT91" s="112"/>
      <c r="AU91" s="239" t="s">
        <v>1307</v>
      </c>
      <c r="AV91" s="750" t="s">
        <v>1630</v>
      </c>
      <c r="AW91" s="231">
        <v>0.5</v>
      </c>
      <c r="AX91" s="191" t="s">
        <v>1631</v>
      </c>
      <c r="AY91" s="233" t="s">
        <v>928</v>
      </c>
      <c r="AZ91" s="230">
        <v>44562</v>
      </c>
      <c r="BA91" s="230">
        <v>44895</v>
      </c>
      <c r="BB91" s="233">
        <v>3</v>
      </c>
      <c r="BC91" s="639" t="s">
        <v>2702</v>
      </c>
      <c r="BD91" s="637" t="s">
        <v>2751</v>
      </c>
      <c r="BE91" s="638" t="s">
        <v>2752</v>
      </c>
      <c r="BF91" s="335">
        <v>44686</v>
      </c>
      <c r="BG91" s="866" t="s">
        <v>3167</v>
      </c>
      <c r="BH91" s="338"/>
      <c r="BI91" s="339"/>
      <c r="BJ91" s="336"/>
      <c r="BK91" s="338"/>
      <c r="BL91" s="339"/>
      <c r="BM91" s="338"/>
      <c r="BN91" s="339"/>
      <c r="BO91" s="336"/>
      <c r="BP91" s="338"/>
      <c r="BQ91" s="339"/>
    </row>
    <row r="92" spans="1:69" ht="50.1" customHeight="1">
      <c r="A92" s="308"/>
      <c r="B92" s="373">
        <v>241</v>
      </c>
      <c r="C92" s="113" t="s">
        <v>661</v>
      </c>
      <c r="D92" s="91" t="s">
        <v>1615</v>
      </c>
      <c r="E92" s="17" t="s">
        <v>1632</v>
      </c>
      <c r="F92" s="242" t="s">
        <v>1297</v>
      </c>
      <c r="G92" s="238" t="s">
        <v>1633</v>
      </c>
      <c r="H92" s="238" t="s">
        <v>1634</v>
      </c>
      <c r="I92" s="238" t="s">
        <v>1635</v>
      </c>
      <c r="J92" s="242" t="s">
        <v>25</v>
      </c>
      <c r="K92" s="331">
        <v>3</v>
      </c>
      <c r="L92" s="331">
        <v>4</v>
      </c>
      <c r="M92" s="112" t="s">
        <v>1318</v>
      </c>
      <c r="N92" s="748" t="s">
        <v>1636</v>
      </c>
      <c r="O92" s="630" t="s">
        <v>2772</v>
      </c>
      <c r="P92" s="640" t="s">
        <v>2773</v>
      </c>
      <c r="Q92" s="340">
        <v>44685</v>
      </c>
      <c r="R92" s="853" t="s">
        <v>3169</v>
      </c>
      <c r="S92" s="332"/>
      <c r="T92" s="239"/>
      <c r="U92" s="332"/>
      <c r="V92" s="239"/>
      <c r="W92" s="332"/>
      <c r="X92" s="239"/>
      <c r="Y92" s="332"/>
      <c r="Z92" s="239"/>
      <c r="AA92" s="239" t="s">
        <v>837</v>
      </c>
      <c r="AB92" s="242">
        <v>15</v>
      </c>
      <c r="AC92" s="242">
        <v>15</v>
      </c>
      <c r="AD92" s="242">
        <v>15</v>
      </c>
      <c r="AE92" s="242">
        <v>15</v>
      </c>
      <c r="AF92" s="242">
        <v>15</v>
      </c>
      <c r="AG92" s="242">
        <v>15</v>
      </c>
      <c r="AH92" s="242">
        <v>10</v>
      </c>
      <c r="AI92" s="242">
        <f t="shared" si="6"/>
        <v>100</v>
      </c>
      <c r="AJ92" s="242" t="s">
        <v>1304</v>
      </c>
      <c r="AK92" s="333" t="s">
        <v>1304</v>
      </c>
      <c r="AL92" s="333" t="s">
        <v>1304</v>
      </c>
      <c r="AM92" s="333">
        <v>100</v>
      </c>
      <c r="AN92" s="333">
        <f t="shared" si="7"/>
        <v>100</v>
      </c>
      <c r="AO92" s="56">
        <f t="shared" ref="AO92:AO98" si="9">AVERAGE(AN92)</f>
        <v>100</v>
      </c>
      <c r="AP92" s="242" t="s">
        <v>1304</v>
      </c>
      <c r="AQ92" s="242" t="s">
        <v>1306</v>
      </c>
      <c r="AR92" s="334">
        <v>1</v>
      </c>
      <c r="AS92" s="334">
        <v>4</v>
      </c>
      <c r="AT92" s="112" t="s">
        <v>1318</v>
      </c>
      <c r="AU92" s="239" t="s">
        <v>1307</v>
      </c>
      <c r="AV92" s="751" t="s">
        <v>1637</v>
      </c>
      <c r="AW92" s="231">
        <v>1</v>
      </c>
      <c r="AX92" s="191" t="s">
        <v>1638</v>
      </c>
      <c r="AY92" s="191" t="s">
        <v>1639</v>
      </c>
      <c r="AZ92" s="230">
        <v>44562</v>
      </c>
      <c r="BA92" s="230">
        <v>44895</v>
      </c>
      <c r="BB92" s="233">
        <v>3</v>
      </c>
      <c r="BC92" s="630">
        <v>44662</v>
      </c>
      <c r="BD92" s="640" t="s">
        <v>2703</v>
      </c>
      <c r="BE92" s="569" t="s">
        <v>2704</v>
      </c>
      <c r="BF92" s="335">
        <v>44686</v>
      </c>
      <c r="BG92" s="853" t="s">
        <v>3169</v>
      </c>
      <c r="BH92" s="338"/>
      <c r="BI92" s="339"/>
      <c r="BJ92" s="336"/>
      <c r="BK92" s="338"/>
      <c r="BL92" s="339"/>
      <c r="BM92" s="338"/>
      <c r="BN92" s="339"/>
      <c r="BO92" s="336"/>
      <c r="BP92" s="338"/>
      <c r="BQ92" s="339"/>
    </row>
    <row r="93" spans="1:69" ht="50.1" customHeight="1">
      <c r="A93" s="308"/>
      <c r="B93" s="373">
        <v>241</v>
      </c>
      <c r="C93" s="113" t="s">
        <v>661</v>
      </c>
      <c r="D93" s="91" t="s">
        <v>1615</v>
      </c>
      <c r="E93" s="17" t="s">
        <v>1632</v>
      </c>
      <c r="F93" s="242" t="s">
        <v>1297</v>
      </c>
      <c r="G93" s="238" t="s">
        <v>1633</v>
      </c>
      <c r="H93" s="238" t="s">
        <v>1634</v>
      </c>
      <c r="I93" s="238" t="s">
        <v>1635</v>
      </c>
      <c r="J93" s="242" t="s">
        <v>25</v>
      </c>
      <c r="K93" s="331">
        <v>3</v>
      </c>
      <c r="L93" s="331">
        <v>4</v>
      </c>
      <c r="M93" s="112" t="s">
        <v>1318</v>
      </c>
      <c r="N93" s="748" t="s">
        <v>1640</v>
      </c>
      <c r="O93" s="636" t="s">
        <v>2774</v>
      </c>
      <c r="P93" s="628" t="s">
        <v>2775</v>
      </c>
      <c r="Q93" s="340">
        <v>44685</v>
      </c>
      <c r="R93" s="866" t="s">
        <v>3167</v>
      </c>
      <c r="S93" s="332"/>
      <c r="T93" s="239"/>
      <c r="U93" s="332"/>
      <c r="V93" s="239"/>
      <c r="W93" s="332"/>
      <c r="X93" s="239"/>
      <c r="Y93" s="332"/>
      <c r="Z93" s="239"/>
      <c r="AA93" s="239" t="s">
        <v>837</v>
      </c>
      <c r="AB93" s="242">
        <v>15</v>
      </c>
      <c r="AC93" s="242">
        <v>15</v>
      </c>
      <c r="AD93" s="242">
        <v>15</v>
      </c>
      <c r="AE93" s="242">
        <v>15</v>
      </c>
      <c r="AF93" s="242">
        <v>15</v>
      </c>
      <c r="AG93" s="242">
        <v>15</v>
      </c>
      <c r="AH93" s="242">
        <v>10</v>
      </c>
      <c r="AI93" s="242">
        <f t="shared" si="6"/>
        <v>100</v>
      </c>
      <c r="AJ93" s="242" t="s">
        <v>1304</v>
      </c>
      <c r="AK93" s="333" t="s">
        <v>1304</v>
      </c>
      <c r="AL93" s="333" t="s">
        <v>1304</v>
      </c>
      <c r="AM93" s="333">
        <v>100</v>
      </c>
      <c r="AN93" s="333">
        <f t="shared" si="7"/>
        <v>100</v>
      </c>
      <c r="AO93" s="56">
        <f t="shared" si="9"/>
        <v>100</v>
      </c>
      <c r="AP93" s="242" t="s">
        <v>1304</v>
      </c>
      <c r="AQ93" s="242" t="s">
        <v>1306</v>
      </c>
      <c r="AR93" s="334">
        <v>1</v>
      </c>
      <c r="AS93" s="334">
        <v>4</v>
      </c>
      <c r="AT93" s="112" t="s">
        <v>1318</v>
      </c>
      <c r="AU93" s="239" t="s">
        <v>1307</v>
      </c>
      <c r="AV93" s="751" t="s">
        <v>1637</v>
      </c>
      <c r="AW93" s="231">
        <v>1</v>
      </c>
      <c r="AX93" s="191" t="s">
        <v>1638</v>
      </c>
      <c r="AY93" s="191" t="s">
        <v>1641</v>
      </c>
      <c r="AZ93" s="230">
        <v>44562</v>
      </c>
      <c r="BA93" s="230">
        <v>44895</v>
      </c>
      <c r="BB93" s="233">
        <v>3</v>
      </c>
      <c r="BC93" s="636" t="s">
        <v>2705</v>
      </c>
      <c r="BD93" s="628" t="s">
        <v>2753</v>
      </c>
      <c r="BE93" s="641" t="s">
        <v>2706</v>
      </c>
      <c r="BF93" s="335">
        <v>44686</v>
      </c>
      <c r="BG93" s="866" t="s">
        <v>3167</v>
      </c>
      <c r="BH93" s="338"/>
      <c r="BI93" s="339"/>
      <c r="BJ93" s="336"/>
      <c r="BK93" s="338"/>
      <c r="BL93" s="339"/>
      <c r="BM93" s="338"/>
      <c r="BN93" s="339"/>
      <c r="BO93" s="336"/>
      <c r="BP93" s="338"/>
      <c r="BQ93" s="339"/>
    </row>
    <row r="94" spans="1:69" ht="50.1" customHeight="1">
      <c r="A94" s="308"/>
      <c r="B94" s="373">
        <v>241</v>
      </c>
      <c r="C94" s="113" t="s">
        <v>661</v>
      </c>
      <c r="D94" s="91" t="s">
        <v>1615</v>
      </c>
      <c r="E94" s="17" t="s">
        <v>1632</v>
      </c>
      <c r="F94" s="242" t="s">
        <v>1297</v>
      </c>
      <c r="G94" s="238" t="s">
        <v>1633</v>
      </c>
      <c r="H94" s="238" t="s">
        <v>1634</v>
      </c>
      <c r="I94" s="238" t="s">
        <v>1635</v>
      </c>
      <c r="J94" s="242" t="s">
        <v>25</v>
      </c>
      <c r="K94" s="331">
        <v>3</v>
      </c>
      <c r="L94" s="331">
        <v>4</v>
      </c>
      <c r="M94" s="112" t="s">
        <v>1318</v>
      </c>
      <c r="N94" s="748" t="s">
        <v>1642</v>
      </c>
      <c r="O94" s="636" t="s">
        <v>2776</v>
      </c>
      <c r="P94" s="628" t="s">
        <v>2777</v>
      </c>
      <c r="Q94" s="340">
        <v>44685</v>
      </c>
      <c r="R94" s="866" t="s">
        <v>3167</v>
      </c>
      <c r="S94" s="332"/>
      <c r="T94" s="239"/>
      <c r="U94" s="332"/>
      <c r="V94" s="239"/>
      <c r="W94" s="332"/>
      <c r="X94" s="239"/>
      <c r="Y94" s="332"/>
      <c r="Z94" s="239"/>
      <c r="AA94" s="239" t="s">
        <v>837</v>
      </c>
      <c r="AB94" s="242">
        <v>15</v>
      </c>
      <c r="AC94" s="242">
        <v>15</v>
      </c>
      <c r="AD94" s="242">
        <v>15</v>
      </c>
      <c r="AE94" s="242">
        <v>15</v>
      </c>
      <c r="AF94" s="242">
        <v>15</v>
      </c>
      <c r="AG94" s="242">
        <v>15</v>
      </c>
      <c r="AH94" s="242">
        <v>10</v>
      </c>
      <c r="AI94" s="242">
        <f t="shared" si="6"/>
        <v>100</v>
      </c>
      <c r="AJ94" s="242" t="s">
        <v>1304</v>
      </c>
      <c r="AK94" s="333" t="s">
        <v>1304</v>
      </c>
      <c r="AL94" s="333" t="s">
        <v>1304</v>
      </c>
      <c r="AM94" s="333">
        <v>100</v>
      </c>
      <c r="AN94" s="333">
        <f t="shared" si="7"/>
        <v>100</v>
      </c>
      <c r="AO94" s="56">
        <f t="shared" si="9"/>
        <v>100</v>
      </c>
      <c r="AP94" s="242" t="s">
        <v>1304</v>
      </c>
      <c r="AQ94" s="242" t="s">
        <v>1306</v>
      </c>
      <c r="AR94" s="334">
        <v>1</v>
      </c>
      <c r="AS94" s="334">
        <v>4</v>
      </c>
      <c r="AT94" s="112" t="s">
        <v>1318</v>
      </c>
      <c r="AU94" s="239" t="s">
        <v>1307</v>
      </c>
      <c r="AV94" s="751" t="s">
        <v>1637</v>
      </c>
      <c r="AW94" s="231">
        <v>1</v>
      </c>
      <c r="AX94" s="191" t="s">
        <v>1638</v>
      </c>
      <c r="AY94" s="191" t="s">
        <v>1643</v>
      </c>
      <c r="AZ94" s="230">
        <v>44562</v>
      </c>
      <c r="BA94" s="230">
        <v>44895</v>
      </c>
      <c r="BB94" s="233">
        <v>3</v>
      </c>
      <c r="BC94" s="636" t="s">
        <v>2707</v>
      </c>
      <c r="BD94" s="637" t="s">
        <v>2754</v>
      </c>
      <c r="BE94" s="642">
        <v>0.33329999999999999</v>
      </c>
      <c r="BF94" s="335">
        <v>44686</v>
      </c>
      <c r="BG94" s="866" t="s">
        <v>3167</v>
      </c>
      <c r="BH94" s="338"/>
      <c r="BI94" s="339"/>
      <c r="BJ94" s="336"/>
      <c r="BK94" s="338"/>
      <c r="BL94" s="339"/>
      <c r="BM94" s="338"/>
      <c r="BN94" s="339"/>
      <c r="BO94" s="336"/>
      <c r="BP94" s="338"/>
      <c r="BQ94" s="339"/>
    </row>
    <row r="95" spans="1:69" ht="50.1" customHeight="1">
      <c r="A95" s="308"/>
      <c r="B95" s="373">
        <v>241</v>
      </c>
      <c r="C95" s="113" t="s">
        <v>661</v>
      </c>
      <c r="D95" s="91" t="s">
        <v>1615</v>
      </c>
      <c r="E95" s="17" t="s">
        <v>1632</v>
      </c>
      <c r="F95" s="242" t="s">
        <v>1297</v>
      </c>
      <c r="G95" s="238" t="s">
        <v>1633</v>
      </c>
      <c r="H95" s="238" t="s">
        <v>1634</v>
      </c>
      <c r="I95" s="238" t="s">
        <v>1635</v>
      </c>
      <c r="J95" s="242" t="s">
        <v>25</v>
      </c>
      <c r="K95" s="331">
        <v>3</v>
      </c>
      <c r="L95" s="331">
        <v>4</v>
      </c>
      <c r="M95" s="112" t="s">
        <v>1318</v>
      </c>
      <c r="N95" s="748" t="s">
        <v>1644</v>
      </c>
      <c r="O95" s="630" t="s">
        <v>2778</v>
      </c>
      <c r="P95" s="640" t="s">
        <v>2779</v>
      </c>
      <c r="Q95" s="340">
        <v>44685</v>
      </c>
      <c r="R95" s="866" t="s">
        <v>3167</v>
      </c>
      <c r="S95" s="332"/>
      <c r="T95" s="239"/>
      <c r="U95" s="332"/>
      <c r="V95" s="239"/>
      <c r="W95" s="332"/>
      <c r="X95" s="239"/>
      <c r="Y95" s="332"/>
      <c r="Z95" s="239"/>
      <c r="AA95" s="239" t="s">
        <v>837</v>
      </c>
      <c r="AB95" s="242">
        <v>15</v>
      </c>
      <c r="AC95" s="242">
        <v>15</v>
      </c>
      <c r="AD95" s="242">
        <v>15</v>
      </c>
      <c r="AE95" s="242">
        <v>15</v>
      </c>
      <c r="AF95" s="242">
        <v>15</v>
      </c>
      <c r="AG95" s="242">
        <v>15</v>
      </c>
      <c r="AH95" s="242">
        <v>10</v>
      </c>
      <c r="AI95" s="242">
        <f t="shared" ref="AI95:AI126" si="10">SUM(AB95:AH95)</f>
        <v>100</v>
      </c>
      <c r="AJ95" s="242" t="s">
        <v>1304</v>
      </c>
      <c r="AK95" s="333" t="s">
        <v>1304</v>
      </c>
      <c r="AL95" s="333" t="s">
        <v>1304</v>
      </c>
      <c r="AM95" s="333">
        <v>100</v>
      </c>
      <c r="AN95" s="333">
        <f t="shared" ref="AN95:AN126" si="11">AVERAGE(AI95,AM95)</f>
        <v>100</v>
      </c>
      <c r="AO95" s="56">
        <f t="shared" si="9"/>
        <v>100</v>
      </c>
      <c r="AP95" s="242" t="s">
        <v>1304</v>
      </c>
      <c r="AQ95" s="242" t="s">
        <v>1306</v>
      </c>
      <c r="AR95" s="334">
        <v>1</v>
      </c>
      <c r="AS95" s="334">
        <v>4</v>
      </c>
      <c r="AT95" s="112" t="s">
        <v>1318</v>
      </c>
      <c r="AU95" s="239" t="s">
        <v>1307</v>
      </c>
      <c r="AV95" s="751" t="s">
        <v>1637</v>
      </c>
      <c r="AW95" s="231">
        <v>1</v>
      </c>
      <c r="AX95" s="191" t="s">
        <v>1638</v>
      </c>
      <c r="AY95" s="191" t="s">
        <v>1645</v>
      </c>
      <c r="AZ95" s="230">
        <v>44562</v>
      </c>
      <c r="BA95" s="230">
        <v>44895</v>
      </c>
      <c r="BB95" s="233">
        <v>3</v>
      </c>
      <c r="BC95" s="643">
        <v>44662</v>
      </c>
      <c r="BD95" s="637" t="s">
        <v>2755</v>
      </c>
      <c r="BE95" s="638" t="s">
        <v>2708</v>
      </c>
      <c r="BF95" s="335">
        <v>44686</v>
      </c>
      <c r="BG95" s="866" t="s">
        <v>3167</v>
      </c>
      <c r="BH95" s="338"/>
      <c r="BI95" s="339"/>
      <c r="BJ95" s="336"/>
      <c r="BK95" s="338"/>
      <c r="BL95" s="339"/>
      <c r="BM95" s="338"/>
      <c r="BN95" s="339"/>
      <c r="BO95" s="336"/>
      <c r="BP95" s="338"/>
      <c r="BQ95" s="339"/>
    </row>
    <row r="96" spans="1:69" ht="50.1" customHeight="1">
      <c r="A96" s="308"/>
      <c r="B96" s="373">
        <v>241</v>
      </c>
      <c r="C96" s="113" t="s">
        <v>661</v>
      </c>
      <c r="D96" s="91" t="s">
        <v>1615</v>
      </c>
      <c r="E96" s="17" t="s">
        <v>1632</v>
      </c>
      <c r="F96" s="242" t="s">
        <v>1297</v>
      </c>
      <c r="G96" s="238" t="s">
        <v>1633</v>
      </c>
      <c r="H96" s="238" t="s">
        <v>1634</v>
      </c>
      <c r="I96" s="238" t="s">
        <v>1635</v>
      </c>
      <c r="J96" s="242" t="s">
        <v>25</v>
      </c>
      <c r="K96" s="331">
        <v>3</v>
      </c>
      <c r="L96" s="331">
        <v>4</v>
      </c>
      <c r="M96" s="112" t="s">
        <v>1318</v>
      </c>
      <c r="N96" s="748" t="s">
        <v>1646</v>
      </c>
      <c r="O96" s="636" t="s">
        <v>2778</v>
      </c>
      <c r="P96" s="628" t="s">
        <v>2780</v>
      </c>
      <c r="Q96" s="340">
        <v>44685</v>
      </c>
      <c r="R96" s="866" t="s">
        <v>3167</v>
      </c>
      <c r="S96" s="332"/>
      <c r="T96" s="239"/>
      <c r="U96" s="332"/>
      <c r="V96" s="239"/>
      <c r="W96" s="332"/>
      <c r="X96" s="239"/>
      <c r="Y96" s="332"/>
      <c r="Z96" s="239"/>
      <c r="AA96" s="239" t="s">
        <v>837</v>
      </c>
      <c r="AB96" s="242">
        <v>15</v>
      </c>
      <c r="AC96" s="242">
        <v>15</v>
      </c>
      <c r="AD96" s="242">
        <v>15</v>
      </c>
      <c r="AE96" s="242">
        <v>15</v>
      </c>
      <c r="AF96" s="242">
        <v>15</v>
      </c>
      <c r="AG96" s="242">
        <v>15</v>
      </c>
      <c r="AH96" s="242">
        <v>10</v>
      </c>
      <c r="AI96" s="242">
        <f t="shared" si="10"/>
        <v>100</v>
      </c>
      <c r="AJ96" s="242" t="s">
        <v>1304</v>
      </c>
      <c r="AK96" s="333" t="s">
        <v>1304</v>
      </c>
      <c r="AL96" s="333" t="s">
        <v>1304</v>
      </c>
      <c r="AM96" s="333">
        <v>100</v>
      </c>
      <c r="AN96" s="333">
        <f t="shared" si="11"/>
        <v>100</v>
      </c>
      <c r="AO96" s="56">
        <f t="shared" si="9"/>
        <v>100</v>
      </c>
      <c r="AP96" s="242" t="s">
        <v>1304</v>
      </c>
      <c r="AQ96" s="242" t="s">
        <v>1306</v>
      </c>
      <c r="AR96" s="334">
        <v>1</v>
      </c>
      <c r="AS96" s="334">
        <v>4</v>
      </c>
      <c r="AT96" s="112" t="s">
        <v>1318</v>
      </c>
      <c r="AU96" s="239" t="s">
        <v>1307</v>
      </c>
      <c r="AV96" s="751" t="s">
        <v>1637</v>
      </c>
      <c r="AW96" s="231">
        <v>1</v>
      </c>
      <c r="AX96" s="191" t="s">
        <v>1638</v>
      </c>
      <c r="AY96" s="191" t="s">
        <v>1647</v>
      </c>
      <c r="AZ96" s="230">
        <v>44562</v>
      </c>
      <c r="BA96" s="230">
        <v>44895</v>
      </c>
      <c r="BB96" s="233">
        <v>3</v>
      </c>
      <c r="BC96" s="636" t="s">
        <v>2756</v>
      </c>
      <c r="BD96" s="635" t="s">
        <v>2709</v>
      </c>
      <c r="BE96" s="638" t="s">
        <v>2757</v>
      </c>
      <c r="BF96" s="335">
        <v>44686</v>
      </c>
      <c r="BG96" s="866" t="s">
        <v>3167</v>
      </c>
      <c r="BH96" s="338"/>
      <c r="BI96" s="339"/>
      <c r="BJ96" s="336"/>
      <c r="BK96" s="338"/>
      <c r="BL96" s="339"/>
      <c r="BM96" s="338"/>
      <c r="BN96" s="339"/>
      <c r="BO96" s="336"/>
      <c r="BP96" s="338"/>
      <c r="BQ96" s="339"/>
    </row>
    <row r="97" spans="1:69" ht="50.1" customHeight="1">
      <c r="A97" s="308"/>
      <c r="B97" s="373">
        <v>241</v>
      </c>
      <c r="C97" s="113" t="s">
        <v>661</v>
      </c>
      <c r="D97" s="91" t="s">
        <v>1615</v>
      </c>
      <c r="E97" s="17" t="s">
        <v>1632</v>
      </c>
      <c r="F97" s="242" t="s">
        <v>1297</v>
      </c>
      <c r="G97" s="238" t="s">
        <v>1633</v>
      </c>
      <c r="H97" s="238" t="s">
        <v>1634</v>
      </c>
      <c r="I97" s="238" t="s">
        <v>1635</v>
      </c>
      <c r="J97" s="242" t="s">
        <v>25</v>
      </c>
      <c r="K97" s="331">
        <v>3</v>
      </c>
      <c r="L97" s="331">
        <v>4</v>
      </c>
      <c r="M97" s="112" t="s">
        <v>1318</v>
      </c>
      <c r="N97" s="748" t="s">
        <v>1648</v>
      </c>
      <c r="O97" s="636" t="s">
        <v>2781</v>
      </c>
      <c r="P97" s="637" t="s">
        <v>2782</v>
      </c>
      <c r="Q97" s="340">
        <v>44685</v>
      </c>
      <c r="R97" s="866" t="s">
        <v>3167</v>
      </c>
      <c r="S97" s="332"/>
      <c r="T97" s="239"/>
      <c r="U97" s="332"/>
      <c r="V97" s="239"/>
      <c r="W97" s="332"/>
      <c r="X97" s="239"/>
      <c r="Y97" s="332"/>
      <c r="Z97" s="239"/>
      <c r="AA97" s="239" t="s">
        <v>837</v>
      </c>
      <c r="AB97" s="242">
        <v>15</v>
      </c>
      <c r="AC97" s="242">
        <v>15</v>
      </c>
      <c r="AD97" s="242">
        <v>15</v>
      </c>
      <c r="AE97" s="242">
        <v>15</v>
      </c>
      <c r="AF97" s="242">
        <v>15</v>
      </c>
      <c r="AG97" s="242">
        <v>15</v>
      </c>
      <c r="AH97" s="242">
        <v>10</v>
      </c>
      <c r="AI97" s="242">
        <f t="shared" si="10"/>
        <v>100</v>
      </c>
      <c r="AJ97" s="242" t="s">
        <v>1304</v>
      </c>
      <c r="AK97" s="333" t="s">
        <v>1304</v>
      </c>
      <c r="AL97" s="333" t="s">
        <v>1304</v>
      </c>
      <c r="AM97" s="333">
        <v>100</v>
      </c>
      <c r="AN97" s="333">
        <f t="shared" si="11"/>
        <v>100</v>
      </c>
      <c r="AO97" s="56">
        <f t="shared" si="9"/>
        <v>100</v>
      </c>
      <c r="AP97" s="242" t="s">
        <v>1304</v>
      </c>
      <c r="AQ97" s="242" t="s">
        <v>1306</v>
      </c>
      <c r="AR97" s="334">
        <v>1</v>
      </c>
      <c r="AS97" s="334">
        <v>4</v>
      </c>
      <c r="AT97" s="112" t="s">
        <v>1318</v>
      </c>
      <c r="AU97" s="239" t="s">
        <v>1307</v>
      </c>
      <c r="AV97" s="751" t="s">
        <v>1637</v>
      </c>
      <c r="AW97" s="231">
        <v>1</v>
      </c>
      <c r="AX97" s="191" t="s">
        <v>1638</v>
      </c>
      <c r="AY97" s="191" t="s">
        <v>1649</v>
      </c>
      <c r="AZ97" s="230">
        <v>44562</v>
      </c>
      <c r="BA97" s="230">
        <v>44895</v>
      </c>
      <c r="BB97" s="233">
        <v>3</v>
      </c>
      <c r="BC97" s="636" t="s">
        <v>2758</v>
      </c>
      <c r="BD97" s="637" t="s">
        <v>2759</v>
      </c>
      <c r="BE97" s="638" t="s">
        <v>2760</v>
      </c>
      <c r="BF97" s="335">
        <v>44686</v>
      </c>
      <c r="BG97" s="866" t="s">
        <v>3167</v>
      </c>
      <c r="BH97" s="338"/>
      <c r="BI97" s="339"/>
      <c r="BJ97" s="336"/>
      <c r="BK97" s="338"/>
      <c r="BL97" s="339"/>
      <c r="BM97" s="338"/>
      <c r="BN97" s="339"/>
      <c r="BO97" s="336"/>
      <c r="BP97" s="338"/>
      <c r="BQ97" s="339"/>
    </row>
    <row r="98" spans="1:69" ht="50.1" customHeight="1">
      <c r="A98" s="308"/>
      <c r="B98" s="376">
        <v>242</v>
      </c>
      <c r="C98" s="113" t="s">
        <v>661</v>
      </c>
      <c r="D98" s="91" t="s">
        <v>1615</v>
      </c>
      <c r="E98" s="17" t="s">
        <v>1650</v>
      </c>
      <c r="F98" s="242" t="s">
        <v>1328</v>
      </c>
      <c r="G98" s="238" t="s">
        <v>1298</v>
      </c>
      <c r="H98" s="238" t="s">
        <v>1299</v>
      </c>
      <c r="I98" s="238" t="s">
        <v>1300</v>
      </c>
      <c r="J98" s="242" t="s">
        <v>1301</v>
      </c>
      <c r="K98" s="331">
        <v>4</v>
      </c>
      <c r="L98" s="331">
        <v>5</v>
      </c>
      <c r="M98" s="112" t="s">
        <v>1302</v>
      </c>
      <c r="N98" s="747" t="s">
        <v>1445</v>
      </c>
      <c r="O98" s="630" t="s">
        <v>2783</v>
      </c>
      <c r="P98" s="570" t="s">
        <v>2784</v>
      </c>
      <c r="Q98" s="340">
        <v>44685</v>
      </c>
      <c r="R98" s="866" t="s">
        <v>3167</v>
      </c>
      <c r="S98" s="332"/>
      <c r="T98" s="239"/>
      <c r="U98" s="332"/>
      <c r="V98" s="239"/>
      <c r="W98" s="332"/>
      <c r="X98" s="239"/>
      <c r="Y98" s="332"/>
      <c r="Z98" s="239"/>
      <c r="AA98" s="239" t="s">
        <v>837</v>
      </c>
      <c r="AB98" s="242">
        <v>15</v>
      </c>
      <c r="AC98" s="242">
        <v>15</v>
      </c>
      <c r="AD98" s="242">
        <v>15</v>
      </c>
      <c r="AE98" s="242">
        <v>15</v>
      </c>
      <c r="AF98" s="242">
        <v>15</v>
      </c>
      <c r="AG98" s="242">
        <v>15</v>
      </c>
      <c r="AH98" s="242">
        <v>10</v>
      </c>
      <c r="AI98" s="242">
        <f t="shared" si="10"/>
        <v>100</v>
      </c>
      <c r="AJ98" s="242" t="s">
        <v>1304</v>
      </c>
      <c r="AK98" s="333" t="s">
        <v>1305</v>
      </c>
      <c r="AL98" s="333" t="s">
        <v>1305</v>
      </c>
      <c r="AM98" s="333">
        <v>50</v>
      </c>
      <c r="AN98" s="333">
        <f t="shared" si="11"/>
        <v>75</v>
      </c>
      <c r="AO98" s="56">
        <f t="shared" si="9"/>
        <v>75</v>
      </c>
      <c r="AP98" s="242" t="s">
        <v>1305</v>
      </c>
      <c r="AQ98" s="242" t="s">
        <v>1306</v>
      </c>
      <c r="AR98" s="334">
        <v>3</v>
      </c>
      <c r="AS98" s="334">
        <v>5</v>
      </c>
      <c r="AT98" s="112" t="s">
        <v>1302</v>
      </c>
      <c r="AU98" s="239" t="s">
        <v>1307</v>
      </c>
      <c r="AV98" s="751" t="s">
        <v>1344</v>
      </c>
      <c r="AW98" s="231">
        <v>1</v>
      </c>
      <c r="AX98" s="191" t="s">
        <v>1309</v>
      </c>
      <c r="AY98" s="191" t="s">
        <v>1651</v>
      </c>
      <c r="AZ98" s="230">
        <v>44562</v>
      </c>
      <c r="BA98" s="230">
        <v>44895</v>
      </c>
      <c r="BB98" s="362">
        <v>2</v>
      </c>
      <c r="BC98" s="630" t="s">
        <v>2761</v>
      </c>
      <c r="BD98" s="570" t="s">
        <v>2762</v>
      </c>
      <c r="BE98" s="569">
        <v>1</v>
      </c>
      <c r="BF98" s="335">
        <v>44686</v>
      </c>
      <c r="BG98" s="866" t="s">
        <v>3167</v>
      </c>
      <c r="BH98" s="338"/>
      <c r="BI98" s="339"/>
      <c r="BJ98" s="336"/>
      <c r="BK98" s="338"/>
      <c r="BL98" s="339"/>
      <c r="BM98" s="338"/>
      <c r="BN98" s="339"/>
      <c r="BO98" s="336"/>
      <c r="BP98" s="338"/>
      <c r="BQ98" s="339"/>
    </row>
    <row r="99" spans="1:69" ht="50.1" customHeight="1">
      <c r="A99" s="308"/>
      <c r="B99" s="537">
        <v>243</v>
      </c>
      <c r="C99" s="538" t="s">
        <v>661</v>
      </c>
      <c r="D99" s="539" t="s">
        <v>1615</v>
      </c>
      <c r="E99" s="539" t="s">
        <v>1128</v>
      </c>
      <c r="F99" s="537" t="s">
        <v>1297</v>
      </c>
      <c r="G99" s="540" t="s">
        <v>1652</v>
      </c>
      <c r="H99" s="540" t="s">
        <v>1653</v>
      </c>
      <c r="I99" s="238" t="s">
        <v>1654</v>
      </c>
      <c r="J99" s="537" t="s">
        <v>1301</v>
      </c>
      <c r="K99" s="541">
        <v>5</v>
      </c>
      <c r="L99" s="541">
        <v>5</v>
      </c>
      <c r="M99" s="374" t="s">
        <v>1302</v>
      </c>
      <c r="N99" s="748" t="s">
        <v>1655</v>
      </c>
      <c r="O99" s="636" t="s">
        <v>2785</v>
      </c>
      <c r="P99" s="628" t="s">
        <v>2786</v>
      </c>
      <c r="Q99" s="340">
        <v>44685</v>
      </c>
      <c r="R99" s="866" t="s">
        <v>3167</v>
      </c>
      <c r="S99" s="332"/>
      <c r="T99" s="239"/>
      <c r="U99" s="332"/>
      <c r="V99" s="239"/>
      <c r="W99" s="332"/>
      <c r="X99" s="239"/>
      <c r="Y99" s="332"/>
      <c r="Z99" s="239"/>
      <c r="AA99" s="375" t="s">
        <v>837</v>
      </c>
      <c r="AB99" s="376">
        <v>15</v>
      </c>
      <c r="AC99" s="376">
        <v>15</v>
      </c>
      <c r="AD99" s="376">
        <v>15</v>
      </c>
      <c r="AE99" s="376">
        <v>15</v>
      </c>
      <c r="AF99" s="376">
        <v>15</v>
      </c>
      <c r="AG99" s="376">
        <v>15</v>
      </c>
      <c r="AH99" s="376">
        <v>10</v>
      </c>
      <c r="AI99" s="242">
        <f t="shared" si="10"/>
        <v>100</v>
      </c>
      <c r="AJ99" s="376" t="s">
        <v>1304</v>
      </c>
      <c r="AK99" s="377" t="s">
        <v>1304</v>
      </c>
      <c r="AL99" s="377" t="s">
        <v>1304</v>
      </c>
      <c r="AM99" s="377">
        <v>100</v>
      </c>
      <c r="AN99" s="333">
        <f t="shared" si="11"/>
        <v>100</v>
      </c>
      <c r="AO99" s="375">
        <f>AVERAGE(AN99,AN100)</f>
        <v>100</v>
      </c>
      <c r="AP99" s="376" t="s">
        <v>1304</v>
      </c>
      <c r="AQ99" s="537" t="s">
        <v>1306</v>
      </c>
      <c r="AR99" s="541">
        <v>3</v>
      </c>
      <c r="AS99" s="541">
        <v>5</v>
      </c>
      <c r="AT99" s="374" t="s">
        <v>1302</v>
      </c>
      <c r="AU99" s="542" t="s">
        <v>1307</v>
      </c>
      <c r="AV99" s="751" t="s">
        <v>1656</v>
      </c>
      <c r="AW99" s="543">
        <v>0.4</v>
      </c>
      <c r="AX99" s="544" t="s">
        <v>1657</v>
      </c>
      <c r="AY99" s="544" t="s">
        <v>1124</v>
      </c>
      <c r="AZ99" s="545">
        <v>44613</v>
      </c>
      <c r="BA99" s="545">
        <v>44710</v>
      </c>
      <c r="BB99" s="546">
        <v>1</v>
      </c>
      <c r="BC99" s="643">
        <v>44673</v>
      </c>
      <c r="BD99" s="637" t="s">
        <v>2710</v>
      </c>
      <c r="BE99" s="638">
        <v>0.2</v>
      </c>
      <c r="BF99" s="335">
        <v>44686</v>
      </c>
      <c r="BG99" s="866" t="s">
        <v>3167</v>
      </c>
      <c r="BH99" s="338"/>
      <c r="BI99" s="339"/>
      <c r="BJ99" s="336"/>
      <c r="BK99" s="338"/>
      <c r="BL99" s="339"/>
      <c r="BM99" s="338"/>
      <c r="BN99" s="339"/>
      <c r="BO99" s="336"/>
      <c r="BP99" s="338"/>
      <c r="BQ99" s="339"/>
    </row>
    <row r="100" spans="1:69" ht="50.1" customHeight="1">
      <c r="A100" s="308"/>
      <c r="B100" s="537">
        <v>243</v>
      </c>
      <c r="C100" s="538" t="s">
        <v>661</v>
      </c>
      <c r="D100" s="539" t="s">
        <v>1615</v>
      </c>
      <c r="E100" s="539" t="s">
        <v>1128</v>
      </c>
      <c r="F100" s="537" t="s">
        <v>1297</v>
      </c>
      <c r="G100" s="540" t="s">
        <v>1652</v>
      </c>
      <c r="H100" s="540" t="s">
        <v>1653</v>
      </c>
      <c r="I100" s="238" t="s">
        <v>1658</v>
      </c>
      <c r="J100" s="537" t="s">
        <v>1301</v>
      </c>
      <c r="K100" s="541"/>
      <c r="L100" s="541"/>
      <c r="M100" s="112"/>
      <c r="N100" s="748" t="s">
        <v>1659</v>
      </c>
      <c r="O100" s="630" t="s">
        <v>2787</v>
      </c>
      <c r="P100" s="570" t="s">
        <v>2788</v>
      </c>
      <c r="Q100" s="340">
        <v>44685</v>
      </c>
      <c r="R100" s="866" t="s">
        <v>3167</v>
      </c>
      <c r="S100" s="332"/>
      <c r="T100" s="239"/>
      <c r="U100" s="332"/>
      <c r="V100" s="239"/>
      <c r="W100" s="332"/>
      <c r="X100" s="239"/>
      <c r="Y100" s="332"/>
      <c r="Z100" s="239"/>
      <c r="AA100" s="375" t="s">
        <v>837</v>
      </c>
      <c r="AB100" s="376">
        <v>15</v>
      </c>
      <c r="AC100" s="376">
        <v>15</v>
      </c>
      <c r="AD100" s="376">
        <v>15</v>
      </c>
      <c r="AE100" s="376">
        <v>15</v>
      </c>
      <c r="AF100" s="376">
        <v>15</v>
      </c>
      <c r="AG100" s="376">
        <v>15</v>
      </c>
      <c r="AH100" s="376">
        <v>10</v>
      </c>
      <c r="AI100" s="242">
        <f t="shared" si="10"/>
        <v>100</v>
      </c>
      <c r="AJ100" s="376" t="s">
        <v>1304</v>
      </c>
      <c r="AK100" s="377" t="s">
        <v>1304</v>
      </c>
      <c r="AL100" s="377" t="s">
        <v>1304</v>
      </c>
      <c r="AM100" s="377">
        <v>100</v>
      </c>
      <c r="AN100" s="333">
        <f t="shared" si="11"/>
        <v>100</v>
      </c>
      <c r="AO100" s="375"/>
      <c r="AP100" s="376" t="s">
        <v>1304</v>
      </c>
      <c r="AQ100" s="537" t="s">
        <v>1306</v>
      </c>
      <c r="AR100" s="541">
        <v>3</v>
      </c>
      <c r="AS100" s="541">
        <v>5</v>
      </c>
      <c r="AT100" s="112"/>
      <c r="AU100" s="542" t="s">
        <v>1307</v>
      </c>
      <c r="AV100" s="751" t="s">
        <v>1660</v>
      </c>
      <c r="AW100" s="543">
        <v>0.2</v>
      </c>
      <c r="AX100" s="544" t="s">
        <v>1661</v>
      </c>
      <c r="AY100" s="544" t="s">
        <v>1124</v>
      </c>
      <c r="AZ100" s="545">
        <v>44681</v>
      </c>
      <c r="BA100" s="545">
        <v>44926</v>
      </c>
      <c r="BB100" s="546">
        <v>8</v>
      </c>
      <c r="BC100" s="643" t="s">
        <v>2763</v>
      </c>
      <c r="BD100" s="637" t="s">
        <v>2764</v>
      </c>
      <c r="BE100" s="638" t="s">
        <v>2765</v>
      </c>
      <c r="BF100" s="335">
        <v>44686</v>
      </c>
      <c r="BG100" s="857" t="s">
        <v>3171</v>
      </c>
      <c r="BH100" s="338"/>
      <c r="BI100" s="339"/>
      <c r="BJ100" s="336"/>
      <c r="BK100" s="338"/>
      <c r="BL100" s="339"/>
      <c r="BM100" s="338"/>
      <c r="BN100" s="339"/>
      <c r="BO100" s="336"/>
      <c r="BP100" s="338"/>
      <c r="BQ100" s="339"/>
    </row>
    <row r="101" spans="1:69" ht="50.1" customHeight="1">
      <c r="A101" s="308"/>
      <c r="B101" s="537">
        <v>243</v>
      </c>
      <c r="C101" s="538" t="s">
        <v>661</v>
      </c>
      <c r="D101" s="539" t="s">
        <v>1615</v>
      </c>
      <c r="E101" s="539" t="s">
        <v>1128</v>
      </c>
      <c r="F101" s="537" t="s">
        <v>1297</v>
      </c>
      <c r="G101" s="540" t="s">
        <v>1652</v>
      </c>
      <c r="H101" s="540" t="s">
        <v>1653</v>
      </c>
      <c r="I101" s="238" t="s">
        <v>1658</v>
      </c>
      <c r="J101" s="537" t="s">
        <v>1301</v>
      </c>
      <c r="K101" s="541"/>
      <c r="L101" s="541"/>
      <c r="M101" s="112"/>
      <c r="N101" s="830"/>
      <c r="O101" s="630"/>
      <c r="P101" s="644"/>
      <c r="Q101" s="332"/>
      <c r="R101" s="239"/>
      <c r="S101" s="332"/>
      <c r="T101" s="239"/>
      <c r="U101" s="332"/>
      <c r="V101" s="239"/>
      <c r="W101" s="332"/>
      <c r="X101" s="239"/>
      <c r="Y101" s="332"/>
      <c r="Z101" s="239"/>
      <c r="AA101" s="239"/>
      <c r="AB101" s="242"/>
      <c r="AC101" s="242"/>
      <c r="AD101" s="242"/>
      <c r="AE101" s="242"/>
      <c r="AF101" s="242"/>
      <c r="AG101" s="242"/>
      <c r="AH101" s="242"/>
      <c r="AI101" s="242">
        <f t="shared" si="10"/>
        <v>0</v>
      </c>
      <c r="AJ101" s="242"/>
      <c r="AK101" s="333"/>
      <c r="AL101" s="333"/>
      <c r="AM101" s="333"/>
      <c r="AN101" s="333">
        <f t="shared" si="11"/>
        <v>0</v>
      </c>
      <c r="AO101" s="56"/>
      <c r="AP101" s="242"/>
      <c r="AQ101" s="242"/>
      <c r="AR101" s="334"/>
      <c r="AS101" s="334"/>
      <c r="AT101" s="112"/>
      <c r="AU101" s="542" t="s">
        <v>1307</v>
      </c>
      <c r="AV101" s="751" t="s">
        <v>1662</v>
      </c>
      <c r="AW101" s="543">
        <v>0.2</v>
      </c>
      <c r="AX101" s="544" t="s">
        <v>1663</v>
      </c>
      <c r="AY101" s="544" t="s">
        <v>1124</v>
      </c>
      <c r="AZ101" s="545">
        <v>44564</v>
      </c>
      <c r="BA101" s="545">
        <v>44712</v>
      </c>
      <c r="BB101" s="546">
        <v>1</v>
      </c>
      <c r="BC101" s="568"/>
      <c r="BD101" s="570" t="s">
        <v>2711</v>
      </c>
      <c r="BE101" s="569" t="s">
        <v>2704</v>
      </c>
      <c r="BF101" s="335">
        <v>44686</v>
      </c>
      <c r="BG101" s="863" t="s">
        <v>3175</v>
      </c>
      <c r="BH101" s="338"/>
      <c r="BI101" s="339"/>
      <c r="BJ101" s="336"/>
      <c r="BK101" s="338"/>
      <c r="BL101" s="339"/>
      <c r="BM101" s="338"/>
      <c r="BN101" s="339"/>
      <c r="BO101" s="336"/>
      <c r="BP101" s="338"/>
      <c r="BQ101" s="339"/>
    </row>
    <row r="102" spans="1:69" ht="50.1" customHeight="1">
      <c r="A102" s="308"/>
      <c r="B102" s="537">
        <v>243</v>
      </c>
      <c r="C102" s="538" t="s">
        <v>661</v>
      </c>
      <c r="D102" s="539" t="s">
        <v>1615</v>
      </c>
      <c r="E102" s="539" t="s">
        <v>1128</v>
      </c>
      <c r="F102" s="537" t="s">
        <v>1297</v>
      </c>
      <c r="G102" s="540" t="s">
        <v>1652</v>
      </c>
      <c r="H102" s="540" t="s">
        <v>1653</v>
      </c>
      <c r="I102" s="238" t="s">
        <v>1658</v>
      </c>
      <c r="J102" s="537" t="s">
        <v>1301</v>
      </c>
      <c r="K102" s="541"/>
      <c r="L102" s="541"/>
      <c r="M102" s="112"/>
      <c r="N102" s="830"/>
      <c r="O102" s="630"/>
      <c r="P102" s="644"/>
      <c r="Q102" s="332"/>
      <c r="R102" s="239"/>
      <c r="S102" s="332"/>
      <c r="T102" s="239"/>
      <c r="U102" s="332"/>
      <c r="V102" s="239"/>
      <c r="W102" s="332"/>
      <c r="X102" s="239"/>
      <c r="Y102" s="332"/>
      <c r="Z102" s="239"/>
      <c r="AA102" s="239"/>
      <c r="AB102" s="242"/>
      <c r="AC102" s="242"/>
      <c r="AD102" s="242"/>
      <c r="AE102" s="242"/>
      <c r="AF102" s="242"/>
      <c r="AG102" s="242"/>
      <c r="AH102" s="242"/>
      <c r="AI102" s="242">
        <f t="shared" si="10"/>
        <v>0</v>
      </c>
      <c r="AJ102" s="242"/>
      <c r="AK102" s="333"/>
      <c r="AL102" s="333"/>
      <c r="AM102" s="333"/>
      <c r="AN102" s="333">
        <f t="shared" si="11"/>
        <v>0</v>
      </c>
      <c r="AO102" s="56"/>
      <c r="AP102" s="242"/>
      <c r="AQ102" s="242"/>
      <c r="AR102" s="334"/>
      <c r="AS102" s="334"/>
      <c r="AT102" s="112"/>
      <c r="AU102" s="542" t="s">
        <v>1307</v>
      </c>
      <c r="AV102" s="751" t="s">
        <v>1664</v>
      </c>
      <c r="AW102" s="543">
        <v>0.2</v>
      </c>
      <c r="AX102" s="544" t="s">
        <v>1130</v>
      </c>
      <c r="AY102" s="544" t="s">
        <v>1124</v>
      </c>
      <c r="AZ102" s="545">
        <v>44613</v>
      </c>
      <c r="BA102" s="545">
        <v>44712</v>
      </c>
      <c r="BB102" s="546">
        <v>1</v>
      </c>
      <c r="BC102" s="568"/>
      <c r="BD102" s="570" t="s">
        <v>2711</v>
      </c>
      <c r="BE102" s="569" t="s">
        <v>2704</v>
      </c>
      <c r="BF102" s="335">
        <v>44686</v>
      </c>
      <c r="BG102" s="863" t="s">
        <v>3175</v>
      </c>
      <c r="BH102" s="338"/>
      <c r="BI102" s="339"/>
      <c r="BJ102" s="336"/>
      <c r="BK102" s="338"/>
      <c r="BL102" s="339"/>
      <c r="BM102" s="338"/>
      <c r="BN102" s="339"/>
      <c r="BO102" s="336"/>
      <c r="BP102" s="338"/>
      <c r="BQ102" s="339"/>
    </row>
    <row r="103" spans="1:69" ht="99.75" customHeight="1">
      <c r="A103" s="308"/>
      <c r="B103" s="242"/>
      <c r="C103" s="113"/>
      <c r="D103" s="355"/>
      <c r="E103" s="239"/>
      <c r="F103" s="242"/>
      <c r="G103" s="239"/>
      <c r="H103" s="355"/>
      <c r="I103" s="239"/>
      <c r="J103" s="242"/>
      <c r="K103" s="331"/>
      <c r="L103" s="331"/>
      <c r="M103" s="112"/>
      <c r="N103" s="830"/>
      <c r="O103" s="630"/>
      <c r="P103" s="644"/>
      <c r="Q103" s="332"/>
      <c r="R103" s="239"/>
      <c r="S103" s="332"/>
      <c r="T103" s="239"/>
      <c r="U103" s="332"/>
      <c r="V103" s="239"/>
      <c r="W103" s="332"/>
      <c r="X103" s="239"/>
      <c r="Y103" s="332"/>
      <c r="Z103" s="239"/>
      <c r="AA103" s="239"/>
      <c r="AB103" s="242"/>
      <c r="AC103" s="242"/>
      <c r="AD103" s="242"/>
      <c r="AE103" s="242"/>
      <c r="AF103" s="242"/>
      <c r="AG103" s="242"/>
      <c r="AH103" s="242"/>
      <c r="AI103" s="242">
        <f t="shared" si="10"/>
        <v>0</v>
      </c>
      <c r="AJ103" s="242"/>
      <c r="AK103" s="333"/>
      <c r="AL103" s="333"/>
      <c r="AM103" s="333"/>
      <c r="AN103" s="333">
        <f t="shared" si="11"/>
        <v>0</v>
      </c>
      <c r="AO103" s="56"/>
      <c r="AP103" s="242"/>
      <c r="AQ103" s="242"/>
      <c r="AR103" s="334"/>
      <c r="AS103" s="334"/>
      <c r="AT103" s="112"/>
      <c r="AU103" s="239"/>
      <c r="AV103" s="540"/>
      <c r="AW103" s="237"/>
      <c r="AX103" s="239"/>
      <c r="AY103" s="239"/>
      <c r="AZ103" s="340"/>
      <c r="BA103" s="340"/>
      <c r="BB103" s="362"/>
      <c r="BC103" s="568"/>
      <c r="BD103" s="632"/>
      <c r="BE103" s="569"/>
      <c r="BF103" s="335"/>
      <c r="BG103" s="337"/>
      <c r="BH103" s="338"/>
      <c r="BI103" s="339"/>
      <c r="BJ103" s="336"/>
      <c r="BK103" s="338"/>
      <c r="BL103" s="339"/>
      <c r="BM103" s="338"/>
      <c r="BN103" s="339"/>
      <c r="BO103" s="336"/>
      <c r="BP103" s="338"/>
      <c r="BQ103" s="339"/>
    </row>
    <row r="104" spans="1:69" ht="99.75" customHeight="1">
      <c r="A104" s="308"/>
      <c r="B104" s="242"/>
      <c r="C104" s="113"/>
      <c r="D104" s="355"/>
      <c r="E104" s="239"/>
      <c r="F104" s="242"/>
      <c r="G104" s="239"/>
      <c r="H104" s="355"/>
      <c r="I104" s="239"/>
      <c r="J104" s="242"/>
      <c r="K104" s="331"/>
      <c r="L104" s="331"/>
      <c r="M104" s="112"/>
      <c r="N104" s="830"/>
      <c r="O104" s="630"/>
      <c r="P104" s="644"/>
      <c r="Q104" s="332"/>
      <c r="R104" s="239"/>
      <c r="S104" s="332"/>
      <c r="T104" s="239"/>
      <c r="U104" s="332"/>
      <c r="V104" s="239"/>
      <c r="W104" s="332"/>
      <c r="X104" s="239"/>
      <c r="Y104" s="332"/>
      <c r="Z104" s="239"/>
      <c r="AA104" s="239"/>
      <c r="AB104" s="242"/>
      <c r="AC104" s="242"/>
      <c r="AD104" s="242"/>
      <c r="AE104" s="242"/>
      <c r="AF104" s="242"/>
      <c r="AG104" s="242"/>
      <c r="AH104" s="242"/>
      <c r="AI104" s="242">
        <f t="shared" si="10"/>
        <v>0</v>
      </c>
      <c r="AJ104" s="242"/>
      <c r="AK104" s="333"/>
      <c r="AL104" s="333"/>
      <c r="AM104" s="333"/>
      <c r="AN104" s="333">
        <f t="shared" si="11"/>
        <v>0</v>
      </c>
      <c r="AO104" s="56"/>
      <c r="AP104" s="242"/>
      <c r="AQ104" s="242"/>
      <c r="AR104" s="334"/>
      <c r="AS104" s="334"/>
      <c r="AT104" s="112"/>
      <c r="AU104" s="239"/>
      <c r="AV104" s="540"/>
      <c r="AW104" s="237"/>
      <c r="AX104" s="239"/>
      <c r="AY104" s="239"/>
      <c r="AZ104" s="340"/>
      <c r="BA104" s="340"/>
      <c r="BB104" s="362"/>
      <c r="BC104" s="568"/>
      <c r="BD104" s="632"/>
      <c r="BE104" s="569"/>
      <c r="BF104" s="335"/>
      <c r="BG104" s="337"/>
      <c r="BH104" s="338"/>
      <c r="BI104" s="339"/>
      <c r="BJ104" s="336"/>
      <c r="BK104" s="338"/>
      <c r="BL104" s="339"/>
      <c r="BM104" s="338"/>
      <c r="BN104" s="339"/>
      <c r="BO104" s="336"/>
      <c r="BP104" s="338"/>
      <c r="BQ104" s="339"/>
    </row>
    <row r="105" spans="1:69" ht="99.75" customHeight="1">
      <c r="A105" s="308"/>
      <c r="B105" s="242"/>
      <c r="C105" s="113"/>
      <c r="D105" s="355"/>
      <c r="E105" s="239"/>
      <c r="F105" s="242"/>
      <c r="G105" s="239"/>
      <c r="H105" s="355"/>
      <c r="I105" s="239"/>
      <c r="J105" s="242"/>
      <c r="K105" s="331"/>
      <c r="L105" s="331"/>
      <c r="M105" s="112"/>
      <c r="N105" s="830"/>
      <c r="O105" s="630"/>
      <c r="P105" s="644"/>
      <c r="Q105" s="332"/>
      <c r="R105" s="239"/>
      <c r="S105" s="332"/>
      <c r="T105" s="239"/>
      <c r="U105" s="332"/>
      <c r="V105" s="239"/>
      <c r="W105" s="332"/>
      <c r="X105" s="239"/>
      <c r="Y105" s="332"/>
      <c r="Z105" s="239"/>
      <c r="AA105" s="239"/>
      <c r="AB105" s="242"/>
      <c r="AC105" s="242"/>
      <c r="AD105" s="242"/>
      <c r="AE105" s="242"/>
      <c r="AF105" s="242"/>
      <c r="AG105" s="242"/>
      <c r="AH105" s="242"/>
      <c r="AI105" s="242">
        <f t="shared" si="10"/>
        <v>0</v>
      </c>
      <c r="AJ105" s="242"/>
      <c r="AK105" s="333"/>
      <c r="AL105" s="333"/>
      <c r="AM105" s="333"/>
      <c r="AN105" s="333">
        <f t="shared" si="11"/>
        <v>0</v>
      </c>
      <c r="AO105" s="56"/>
      <c r="AP105" s="242"/>
      <c r="AQ105" s="242"/>
      <c r="AR105" s="334"/>
      <c r="AS105" s="334"/>
      <c r="AT105" s="112"/>
      <c r="AU105" s="239"/>
      <c r="AV105" s="540"/>
      <c r="AW105" s="237"/>
      <c r="AX105" s="239"/>
      <c r="AY105" s="239"/>
      <c r="AZ105" s="340"/>
      <c r="BA105" s="340"/>
      <c r="BB105" s="362"/>
      <c r="BC105" s="568"/>
      <c r="BD105" s="632"/>
      <c r="BE105" s="569"/>
      <c r="BF105" s="335"/>
      <c r="BG105" s="337"/>
      <c r="BH105" s="338"/>
      <c r="BI105" s="339"/>
      <c r="BJ105" s="336"/>
      <c r="BK105" s="338"/>
      <c r="BL105" s="339"/>
      <c r="BM105" s="338"/>
      <c r="BN105" s="339"/>
      <c r="BO105" s="336"/>
      <c r="BP105" s="338"/>
      <c r="BQ105" s="339"/>
    </row>
    <row r="106" spans="1:69" ht="99.75" customHeight="1">
      <c r="A106" s="308"/>
      <c r="B106" s="242"/>
      <c r="C106" s="113"/>
      <c r="D106" s="355"/>
      <c r="E106" s="239"/>
      <c r="F106" s="242"/>
      <c r="G106" s="239"/>
      <c r="H106" s="355"/>
      <c r="I106" s="239"/>
      <c r="J106" s="242"/>
      <c r="K106" s="331"/>
      <c r="L106" s="331"/>
      <c r="M106" s="112"/>
      <c r="N106" s="830"/>
      <c r="O106" s="630"/>
      <c r="P106" s="644"/>
      <c r="Q106" s="332"/>
      <c r="R106" s="239"/>
      <c r="S106" s="332"/>
      <c r="T106" s="239"/>
      <c r="U106" s="332"/>
      <c r="V106" s="239"/>
      <c r="W106" s="332"/>
      <c r="X106" s="239"/>
      <c r="Y106" s="332"/>
      <c r="Z106" s="239"/>
      <c r="AA106" s="239"/>
      <c r="AB106" s="242"/>
      <c r="AC106" s="242"/>
      <c r="AD106" s="242"/>
      <c r="AE106" s="242"/>
      <c r="AF106" s="242"/>
      <c r="AG106" s="242"/>
      <c r="AH106" s="242"/>
      <c r="AI106" s="242">
        <f t="shared" si="10"/>
        <v>0</v>
      </c>
      <c r="AJ106" s="242"/>
      <c r="AK106" s="333"/>
      <c r="AL106" s="333"/>
      <c r="AM106" s="333"/>
      <c r="AN106" s="333">
        <f t="shared" si="11"/>
        <v>0</v>
      </c>
      <c r="AO106" s="56"/>
      <c r="AP106" s="242"/>
      <c r="AQ106" s="242"/>
      <c r="AR106" s="334"/>
      <c r="AS106" s="334"/>
      <c r="AT106" s="112"/>
      <c r="AU106" s="239"/>
      <c r="AV106" s="540"/>
      <c r="AW106" s="237"/>
      <c r="AX106" s="239"/>
      <c r="AY106" s="239"/>
      <c r="AZ106" s="340"/>
      <c r="BA106" s="340"/>
      <c r="BB106" s="362"/>
      <c r="BC106" s="568"/>
      <c r="BD106" s="632"/>
      <c r="BE106" s="569"/>
      <c r="BF106" s="335"/>
      <c r="BG106" s="337"/>
      <c r="BH106" s="338"/>
      <c r="BI106" s="339"/>
      <c r="BJ106" s="336"/>
      <c r="BK106" s="338"/>
      <c r="BL106" s="339"/>
      <c r="BM106" s="338"/>
      <c r="BN106" s="339"/>
      <c r="BO106" s="336"/>
      <c r="BP106" s="338"/>
      <c r="BQ106" s="339"/>
    </row>
    <row r="107" spans="1:69" ht="99.75" customHeight="1">
      <c r="A107" s="308"/>
      <c r="B107" s="242"/>
      <c r="C107" s="113"/>
      <c r="D107" s="239"/>
      <c r="E107" s="239"/>
      <c r="F107" s="242"/>
      <c r="G107" s="239"/>
      <c r="H107" s="355"/>
      <c r="I107" s="239"/>
      <c r="J107" s="242"/>
      <c r="K107" s="331"/>
      <c r="L107" s="331"/>
      <c r="M107" s="112"/>
      <c r="N107" s="830"/>
      <c r="O107" s="630"/>
      <c r="P107" s="644"/>
      <c r="Q107" s="332"/>
      <c r="R107" s="239"/>
      <c r="S107" s="332"/>
      <c r="T107" s="239"/>
      <c r="U107" s="332"/>
      <c r="V107" s="239"/>
      <c r="W107" s="332"/>
      <c r="X107" s="239"/>
      <c r="Y107" s="332"/>
      <c r="Z107" s="239"/>
      <c r="AA107" s="239"/>
      <c r="AB107" s="242"/>
      <c r="AC107" s="242"/>
      <c r="AD107" s="242"/>
      <c r="AE107" s="242"/>
      <c r="AF107" s="242"/>
      <c r="AG107" s="242"/>
      <c r="AH107" s="242"/>
      <c r="AI107" s="242">
        <f t="shared" si="10"/>
        <v>0</v>
      </c>
      <c r="AJ107" s="242"/>
      <c r="AK107" s="333"/>
      <c r="AL107" s="333"/>
      <c r="AM107" s="333"/>
      <c r="AN107" s="333">
        <f t="shared" si="11"/>
        <v>0</v>
      </c>
      <c r="AO107" s="56"/>
      <c r="AP107" s="242"/>
      <c r="AQ107" s="242"/>
      <c r="AR107" s="334"/>
      <c r="AS107" s="334"/>
      <c r="AT107" s="112"/>
      <c r="AU107" s="239"/>
      <c r="AV107" s="540"/>
      <c r="AW107" s="237"/>
      <c r="AX107" s="239"/>
      <c r="AY107" s="239"/>
      <c r="AZ107" s="340"/>
      <c r="BA107" s="340"/>
      <c r="BB107" s="362"/>
      <c r="BC107" s="568"/>
      <c r="BD107" s="632"/>
      <c r="BE107" s="569"/>
      <c r="BF107" s="335"/>
      <c r="BG107" s="337"/>
      <c r="BH107" s="338"/>
      <c r="BI107" s="339"/>
      <c r="BJ107" s="336"/>
      <c r="BK107" s="338"/>
      <c r="BL107" s="339"/>
      <c r="BM107" s="338"/>
      <c r="BN107" s="339"/>
      <c r="BO107" s="336"/>
      <c r="BP107" s="338"/>
      <c r="BQ107" s="339"/>
    </row>
    <row r="108" spans="1:69" ht="99.75" customHeight="1">
      <c r="A108" s="308"/>
      <c r="B108" s="242"/>
      <c r="C108" s="113"/>
      <c r="D108" s="239"/>
      <c r="E108" s="239"/>
      <c r="F108" s="242"/>
      <c r="G108" s="239"/>
      <c r="H108" s="355"/>
      <c r="I108" s="239"/>
      <c r="J108" s="242"/>
      <c r="K108" s="331"/>
      <c r="L108" s="331"/>
      <c r="M108" s="112"/>
      <c r="N108" s="830"/>
      <c r="O108" s="630"/>
      <c r="P108" s="644"/>
      <c r="Q108" s="332"/>
      <c r="R108" s="239"/>
      <c r="S108" s="332"/>
      <c r="T108" s="239"/>
      <c r="U108" s="332"/>
      <c r="V108" s="239"/>
      <c r="W108" s="332"/>
      <c r="X108" s="239"/>
      <c r="Y108" s="332"/>
      <c r="Z108" s="239"/>
      <c r="AA108" s="239"/>
      <c r="AB108" s="242"/>
      <c r="AC108" s="242"/>
      <c r="AD108" s="242"/>
      <c r="AE108" s="242"/>
      <c r="AF108" s="242"/>
      <c r="AG108" s="242"/>
      <c r="AH108" s="242"/>
      <c r="AI108" s="242">
        <f t="shared" si="10"/>
        <v>0</v>
      </c>
      <c r="AJ108" s="242"/>
      <c r="AK108" s="333"/>
      <c r="AL108" s="333"/>
      <c r="AM108" s="333"/>
      <c r="AN108" s="333">
        <f t="shared" si="11"/>
        <v>0</v>
      </c>
      <c r="AO108" s="56"/>
      <c r="AP108" s="242"/>
      <c r="AQ108" s="242"/>
      <c r="AR108" s="334"/>
      <c r="AS108" s="334"/>
      <c r="AT108" s="112"/>
      <c r="AU108" s="239"/>
      <c r="AV108" s="540"/>
      <c r="AW108" s="237"/>
      <c r="AX108" s="239"/>
      <c r="AY108" s="239"/>
      <c r="AZ108" s="340"/>
      <c r="BA108" s="340"/>
      <c r="BB108" s="362"/>
      <c r="BC108" s="568"/>
      <c r="BD108" s="632"/>
      <c r="BE108" s="569"/>
      <c r="BF108" s="335"/>
      <c r="BG108" s="337"/>
      <c r="BH108" s="338"/>
      <c r="BI108" s="339"/>
      <c r="BJ108" s="336"/>
      <c r="BK108" s="338"/>
      <c r="BL108" s="339"/>
      <c r="BM108" s="338"/>
      <c r="BN108" s="339"/>
      <c r="BO108" s="336"/>
      <c r="BP108" s="338"/>
      <c r="BQ108" s="339"/>
    </row>
    <row r="109" spans="1:69" ht="99.75" customHeight="1">
      <c r="A109" s="308"/>
      <c r="B109" s="242"/>
      <c r="C109" s="113"/>
      <c r="D109" s="239"/>
      <c r="E109" s="239"/>
      <c r="F109" s="242"/>
      <c r="G109" s="239"/>
      <c r="H109" s="355"/>
      <c r="I109" s="239"/>
      <c r="J109" s="242"/>
      <c r="K109" s="331"/>
      <c r="L109" s="331"/>
      <c r="M109" s="112"/>
      <c r="N109" s="830"/>
      <c r="O109" s="630"/>
      <c r="P109" s="644"/>
      <c r="Q109" s="332"/>
      <c r="R109" s="239"/>
      <c r="S109" s="332"/>
      <c r="T109" s="239"/>
      <c r="U109" s="332"/>
      <c r="V109" s="239"/>
      <c r="W109" s="332"/>
      <c r="X109" s="239"/>
      <c r="Y109" s="332"/>
      <c r="Z109" s="239"/>
      <c r="AA109" s="239"/>
      <c r="AB109" s="242"/>
      <c r="AC109" s="242"/>
      <c r="AD109" s="242"/>
      <c r="AE109" s="242"/>
      <c r="AF109" s="242"/>
      <c r="AG109" s="242"/>
      <c r="AH109" s="242"/>
      <c r="AI109" s="242">
        <f t="shared" si="10"/>
        <v>0</v>
      </c>
      <c r="AJ109" s="242"/>
      <c r="AK109" s="333"/>
      <c r="AL109" s="333"/>
      <c r="AM109" s="333"/>
      <c r="AN109" s="333">
        <f t="shared" si="11"/>
        <v>0</v>
      </c>
      <c r="AO109" s="56"/>
      <c r="AP109" s="242"/>
      <c r="AQ109" s="242"/>
      <c r="AR109" s="334"/>
      <c r="AS109" s="334"/>
      <c r="AT109" s="112"/>
      <c r="AU109" s="239"/>
      <c r="AV109" s="540"/>
      <c r="AW109" s="237"/>
      <c r="AX109" s="239"/>
      <c r="AY109" s="239"/>
      <c r="AZ109" s="340"/>
      <c r="BA109" s="340"/>
      <c r="BB109" s="362"/>
      <c r="BC109" s="568"/>
      <c r="BD109" s="632"/>
      <c r="BE109" s="569"/>
      <c r="BF109" s="335"/>
      <c r="BG109" s="337"/>
      <c r="BH109" s="338"/>
      <c r="BI109" s="339"/>
      <c r="BJ109" s="336"/>
      <c r="BK109" s="338"/>
      <c r="BL109" s="339"/>
      <c r="BM109" s="338"/>
      <c r="BN109" s="339"/>
      <c r="BO109" s="336"/>
      <c r="BP109" s="338"/>
      <c r="BQ109" s="339"/>
    </row>
    <row r="110" spans="1:69" ht="99.75" customHeight="1">
      <c r="A110" s="308"/>
      <c r="B110" s="242"/>
      <c r="C110" s="113"/>
      <c r="D110" s="239"/>
      <c r="E110" s="239"/>
      <c r="F110" s="242"/>
      <c r="G110" s="239"/>
      <c r="H110" s="355"/>
      <c r="I110" s="239"/>
      <c r="J110" s="242"/>
      <c r="K110" s="331"/>
      <c r="L110" s="331"/>
      <c r="M110" s="112"/>
      <c r="N110" s="830"/>
      <c r="O110" s="630"/>
      <c r="P110" s="644"/>
      <c r="Q110" s="332"/>
      <c r="R110" s="239"/>
      <c r="S110" s="332"/>
      <c r="T110" s="239"/>
      <c r="U110" s="332"/>
      <c r="V110" s="239"/>
      <c r="W110" s="332"/>
      <c r="X110" s="239"/>
      <c r="Y110" s="332"/>
      <c r="Z110" s="239"/>
      <c r="AA110" s="239"/>
      <c r="AB110" s="242"/>
      <c r="AC110" s="242"/>
      <c r="AD110" s="242"/>
      <c r="AE110" s="242"/>
      <c r="AF110" s="242"/>
      <c r="AG110" s="242"/>
      <c r="AH110" s="242"/>
      <c r="AI110" s="242">
        <f t="shared" si="10"/>
        <v>0</v>
      </c>
      <c r="AJ110" s="242"/>
      <c r="AK110" s="333"/>
      <c r="AL110" s="333"/>
      <c r="AM110" s="333"/>
      <c r="AN110" s="333">
        <f t="shared" si="11"/>
        <v>0</v>
      </c>
      <c r="AO110" s="56"/>
      <c r="AP110" s="242"/>
      <c r="AQ110" s="242"/>
      <c r="AR110" s="334"/>
      <c r="AS110" s="334"/>
      <c r="AT110" s="112"/>
      <c r="AU110" s="239"/>
      <c r="AV110" s="540"/>
      <c r="AW110" s="237"/>
      <c r="AX110" s="239"/>
      <c r="AY110" s="239"/>
      <c r="AZ110" s="340"/>
      <c r="BA110" s="340"/>
      <c r="BB110" s="362"/>
      <c r="BC110" s="568"/>
      <c r="BD110" s="632"/>
      <c r="BE110" s="569"/>
      <c r="BF110" s="335"/>
      <c r="BG110" s="337"/>
      <c r="BH110" s="338"/>
      <c r="BI110" s="339"/>
      <c r="BJ110" s="336"/>
      <c r="BK110" s="338"/>
      <c r="BL110" s="339"/>
      <c r="BM110" s="338"/>
      <c r="BN110" s="339"/>
      <c r="BO110" s="336"/>
      <c r="BP110" s="338"/>
      <c r="BQ110" s="339"/>
    </row>
    <row r="111" spans="1:69" ht="99.75" customHeight="1">
      <c r="A111" s="308"/>
      <c r="B111" s="242"/>
      <c r="C111" s="113"/>
      <c r="D111" s="239"/>
      <c r="E111" s="239"/>
      <c r="F111" s="242"/>
      <c r="G111" s="239"/>
      <c r="H111" s="355"/>
      <c r="I111" s="239"/>
      <c r="J111" s="242"/>
      <c r="K111" s="331"/>
      <c r="L111" s="331"/>
      <c r="M111" s="112"/>
      <c r="N111" s="830"/>
      <c r="O111" s="630"/>
      <c r="P111" s="644"/>
      <c r="Q111" s="332"/>
      <c r="R111" s="239"/>
      <c r="S111" s="332"/>
      <c r="T111" s="239"/>
      <c r="U111" s="332"/>
      <c r="V111" s="239"/>
      <c r="W111" s="332"/>
      <c r="X111" s="239"/>
      <c r="Y111" s="332"/>
      <c r="Z111" s="239"/>
      <c r="AA111" s="239"/>
      <c r="AB111" s="242"/>
      <c r="AC111" s="242"/>
      <c r="AD111" s="242"/>
      <c r="AE111" s="242"/>
      <c r="AF111" s="242"/>
      <c r="AG111" s="242"/>
      <c r="AH111" s="242"/>
      <c r="AI111" s="242">
        <f t="shared" si="10"/>
        <v>0</v>
      </c>
      <c r="AJ111" s="242"/>
      <c r="AK111" s="333"/>
      <c r="AL111" s="333"/>
      <c r="AM111" s="333"/>
      <c r="AN111" s="333">
        <f t="shared" si="11"/>
        <v>0</v>
      </c>
      <c r="AO111" s="56"/>
      <c r="AP111" s="242"/>
      <c r="AQ111" s="242"/>
      <c r="AR111" s="334"/>
      <c r="AS111" s="334"/>
      <c r="AT111" s="112"/>
      <c r="AU111" s="239"/>
      <c r="AV111" s="540"/>
      <c r="AW111" s="237"/>
      <c r="AX111" s="239"/>
      <c r="AY111" s="239"/>
      <c r="AZ111" s="340"/>
      <c r="BA111" s="340"/>
      <c r="BB111" s="362"/>
      <c r="BC111" s="568"/>
      <c r="BD111" s="632"/>
      <c r="BE111" s="569"/>
      <c r="BF111" s="335"/>
      <c r="BG111" s="337"/>
      <c r="BH111" s="338"/>
      <c r="BI111" s="339"/>
      <c r="BJ111" s="336"/>
      <c r="BK111" s="338"/>
      <c r="BL111" s="339"/>
      <c r="BM111" s="338"/>
      <c r="BN111" s="339"/>
      <c r="BO111" s="336"/>
      <c r="BP111" s="338"/>
      <c r="BQ111" s="339"/>
    </row>
    <row r="112" spans="1:69" ht="99.75" customHeight="1">
      <c r="A112" s="308"/>
      <c r="B112" s="242"/>
      <c r="C112" s="113"/>
      <c r="D112" s="239"/>
      <c r="E112" s="239"/>
      <c r="F112" s="242"/>
      <c r="G112" s="239"/>
      <c r="H112" s="355"/>
      <c r="I112" s="239"/>
      <c r="J112" s="242"/>
      <c r="K112" s="331"/>
      <c r="L112" s="331"/>
      <c r="M112" s="112"/>
      <c r="N112" s="830"/>
      <c r="O112" s="630"/>
      <c r="P112" s="644"/>
      <c r="Q112" s="332"/>
      <c r="R112" s="239"/>
      <c r="S112" s="332"/>
      <c r="T112" s="239"/>
      <c r="U112" s="332"/>
      <c r="V112" s="239"/>
      <c r="W112" s="332"/>
      <c r="X112" s="239"/>
      <c r="Y112" s="332"/>
      <c r="Z112" s="239"/>
      <c r="AA112" s="239"/>
      <c r="AB112" s="242"/>
      <c r="AC112" s="242"/>
      <c r="AD112" s="242"/>
      <c r="AE112" s="242"/>
      <c r="AF112" s="242"/>
      <c r="AG112" s="242"/>
      <c r="AH112" s="242"/>
      <c r="AI112" s="242">
        <f t="shared" si="10"/>
        <v>0</v>
      </c>
      <c r="AJ112" s="242"/>
      <c r="AK112" s="333"/>
      <c r="AL112" s="333"/>
      <c r="AM112" s="333"/>
      <c r="AN112" s="333">
        <f t="shared" si="11"/>
        <v>0</v>
      </c>
      <c r="AO112" s="56"/>
      <c r="AP112" s="242"/>
      <c r="AQ112" s="242"/>
      <c r="AR112" s="334"/>
      <c r="AS112" s="334"/>
      <c r="AT112" s="112"/>
      <c r="AU112" s="239"/>
      <c r="AV112" s="540"/>
      <c r="AW112" s="237"/>
      <c r="AX112" s="239"/>
      <c r="AY112" s="239"/>
      <c r="AZ112" s="340"/>
      <c r="BA112" s="340"/>
      <c r="BB112" s="362"/>
      <c r="BC112" s="568"/>
      <c r="BD112" s="632"/>
      <c r="BE112" s="569"/>
      <c r="BF112" s="335"/>
      <c r="BG112" s="337"/>
      <c r="BH112" s="338"/>
      <c r="BI112" s="339"/>
      <c r="BJ112" s="336"/>
      <c r="BK112" s="338"/>
      <c r="BL112" s="339"/>
      <c r="BM112" s="338"/>
      <c r="BN112" s="339"/>
      <c r="BO112" s="336"/>
      <c r="BP112" s="338"/>
      <c r="BQ112" s="339"/>
    </row>
    <row r="113" spans="1:69" ht="99.75" customHeight="1">
      <c r="A113" s="308"/>
      <c r="B113" s="242"/>
      <c r="C113" s="113"/>
      <c r="D113" s="239"/>
      <c r="E113" s="239"/>
      <c r="F113" s="242"/>
      <c r="G113" s="239"/>
      <c r="H113" s="355"/>
      <c r="I113" s="239"/>
      <c r="J113" s="242"/>
      <c r="K113" s="331"/>
      <c r="L113" s="331"/>
      <c r="M113" s="112"/>
      <c r="N113" s="830"/>
      <c r="O113" s="630"/>
      <c r="P113" s="644"/>
      <c r="Q113" s="332"/>
      <c r="R113" s="239"/>
      <c r="S113" s="332"/>
      <c r="T113" s="239"/>
      <c r="U113" s="332"/>
      <c r="V113" s="239"/>
      <c r="W113" s="332"/>
      <c r="X113" s="239"/>
      <c r="Y113" s="332"/>
      <c r="Z113" s="239"/>
      <c r="AA113" s="239"/>
      <c r="AB113" s="242"/>
      <c r="AC113" s="242"/>
      <c r="AD113" s="242"/>
      <c r="AE113" s="242"/>
      <c r="AF113" s="242"/>
      <c r="AG113" s="242"/>
      <c r="AH113" s="242"/>
      <c r="AI113" s="242">
        <f t="shared" si="10"/>
        <v>0</v>
      </c>
      <c r="AJ113" s="242"/>
      <c r="AK113" s="333"/>
      <c r="AL113" s="333"/>
      <c r="AM113" s="333"/>
      <c r="AN113" s="333">
        <f t="shared" si="11"/>
        <v>0</v>
      </c>
      <c r="AO113" s="56"/>
      <c r="AP113" s="242"/>
      <c r="AQ113" s="242"/>
      <c r="AR113" s="334"/>
      <c r="AS113" s="334"/>
      <c r="AT113" s="112"/>
      <c r="AU113" s="239"/>
      <c r="AV113" s="540"/>
      <c r="AW113" s="237"/>
      <c r="AX113" s="239"/>
      <c r="AY113" s="239"/>
      <c r="AZ113" s="340"/>
      <c r="BA113" s="340"/>
      <c r="BB113" s="362"/>
      <c r="BC113" s="568"/>
      <c r="BD113" s="632"/>
      <c r="BE113" s="569"/>
      <c r="BF113" s="335"/>
      <c r="BG113" s="337"/>
      <c r="BH113" s="338"/>
      <c r="BI113" s="339"/>
      <c r="BJ113" s="336"/>
      <c r="BK113" s="338"/>
      <c r="BL113" s="339"/>
      <c r="BM113" s="338"/>
      <c r="BN113" s="339"/>
      <c r="BO113" s="336"/>
      <c r="BP113" s="338"/>
      <c r="BQ113" s="339"/>
    </row>
    <row r="114" spans="1:69" ht="99.75" customHeight="1">
      <c r="A114" s="308"/>
      <c r="B114" s="242"/>
      <c r="C114" s="113"/>
      <c r="D114" s="239"/>
      <c r="E114" s="239"/>
      <c r="F114" s="242"/>
      <c r="G114" s="239"/>
      <c r="H114" s="355"/>
      <c r="I114" s="239"/>
      <c r="J114" s="242"/>
      <c r="K114" s="331"/>
      <c r="L114" s="331"/>
      <c r="M114" s="112"/>
      <c r="N114" s="830"/>
      <c r="O114" s="630"/>
      <c r="P114" s="644"/>
      <c r="Q114" s="332"/>
      <c r="R114" s="239"/>
      <c r="S114" s="332"/>
      <c r="T114" s="239"/>
      <c r="U114" s="332"/>
      <c r="V114" s="239"/>
      <c r="W114" s="332"/>
      <c r="X114" s="239"/>
      <c r="Y114" s="332"/>
      <c r="Z114" s="239"/>
      <c r="AA114" s="239"/>
      <c r="AB114" s="242"/>
      <c r="AC114" s="242"/>
      <c r="AD114" s="242"/>
      <c r="AE114" s="242"/>
      <c r="AF114" s="242"/>
      <c r="AG114" s="242"/>
      <c r="AH114" s="242"/>
      <c r="AI114" s="242">
        <f t="shared" si="10"/>
        <v>0</v>
      </c>
      <c r="AJ114" s="242"/>
      <c r="AK114" s="333"/>
      <c r="AL114" s="333"/>
      <c r="AM114" s="333"/>
      <c r="AN114" s="333">
        <f t="shared" si="11"/>
        <v>0</v>
      </c>
      <c r="AO114" s="56"/>
      <c r="AP114" s="242"/>
      <c r="AQ114" s="242"/>
      <c r="AR114" s="334"/>
      <c r="AS114" s="334"/>
      <c r="AT114" s="112"/>
      <c r="AU114" s="239"/>
      <c r="AV114" s="540"/>
      <c r="AW114" s="237"/>
      <c r="AX114" s="239"/>
      <c r="AY114" s="239"/>
      <c r="AZ114" s="340"/>
      <c r="BA114" s="340"/>
      <c r="BB114" s="362"/>
      <c r="BC114" s="568"/>
      <c r="BD114" s="632"/>
      <c r="BE114" s="569"/>
      <c r="BF114" s="335"/>
      <c r="BG114" s="337"/>
      <c r="BH114" s="338"/>
      <c r="BI114" s="339"/>
      <c r="BJ114" s="336"/>
      <c r="BK114" s="338"/>
      <c r="BL114" s="339"/>
      <c r="BM114" s="338"/>
      <c r="BN114" s="339"/>
      <c r="BO114" s="336"/>
      <c r="BP114" s="338"/>
      <c r="BQ114" s="339"/>
    </row>
    <row r="115" spans="1:69" ht="99.75" customHeight="1">
      <c r="A115" s="308"/>
      <c r="B115" s="242"/>
      <c r="C115" s="113"/>
      <c r="D115" s="239"/>
      <c r="E115" s="239"/>
      <c r="F115" s="242"/>
      <c r="G115" s="239"/>
      <c r="H115" s="355"/>
      <c r="I115" s="239"/>
      <c r="J115" s="242"/>
      <c r="K115" s="331"/>
      <c r="L115" s="331"/>
      <c r="M115" s="112"/>
      <c r="N115" s="830"/>
      <c r="O115" s="630"/>
      <c r="P115" s="644"/>
      <c r="Q115" s="332"/>
      <c r="R115" s="239"/>
      <c r="S115" s="332"/>
      <c r="T115" s="239"/>
      <c r="U115" s="332"/>
      <c r="V115" s="239"/>
      <c r="W115" s="332"/>
      <c r="X115" s="239"/>
      <c r="Y115" s="332"/>
      <c r="Z115" s="239"/>
      <c r="AA115" s="239"/>
      <c r="AB115" s="242"/>
      <c r="AC115" s="242"/>
      <c r="AD115" s="242"/>
      <c r="AE115" s="242"/>
      <c r="AF115" s="242"/>
      <c r="AG115" s="242"/>
      <c r="AH115" s="242"/>
      <c r="AI115" s="242">
        <f t="shared" si="10"/>
        <v>0</v>
      </c>
      <c r="AJ115" s="242"/>
      <c r="AK115" s="333"/>
      <c r="AL115" s="333"/>
      <c r="AM115" s="333"/>
      <c r="AN115" s="333">
        <f t="shared" si="11"/>
        <v>0</v>
      </c>
      <c r="AO115" s="56"/>
      <c r="AP115" s="242"/>
      <c r="AQ115" s="242"/>
      <c r="AR115" s="334"/>
      <c r="AS115" s="334"/>
      <c r="AT115" s="112"/>
      <c r="AU115" s="239"/>
      <c r="AV115" s="540"/>
      <c r="AW115" s="237"/>
      <c r="AX115" s="239"/>
      <c r="AY115" s="239"/>
      <c r="AZ115" s="340"/>
      <c r="BA115" s="340"/>
      <c r="BB115" s="362"/>
      <c r="BC115" s="568"/>
      <c r="BD115" s="632"/>
      <c r="BE115" s="569"/>
      <c r="BF115" s="335"/>
      <c r="BG115" s="337"/>
      <c r="BH115" s="338"/>
      <c r="BI115" s="339"/>
      <c r="BJ115" s="336"/>
      <c r="BK115" s="338"/>
      <c r="BL115" s="339"/>
      <c r="BM115" s="338"/>
      <c r="BN115" s="339"/>
      <c r="BO115" s="336"/>
      <c r="BP115" s="338"/>
      <c r="BQ115" s="339"/>
    </row>
    <row r="116" spans="1:69" ht="99.75" customHeight="1">
      <c r="A116" s="308"/>
      <c r="B116" s="242"/>
      <c r="C116" s="113"/>
      <c r="D116" s="239"/>
      <c r="E116" s="239"/>
      <c r="F116" s="242"/>
      <c r="G116" s="239"/>
      <c r="H116" s="355"/>
      <c r="I116" s="239"/>
      <c r="J116" s="242"/>
      <c r="K116" s="331"/>
      <c r="L116" s="331"/>
      <c r="M116" s="112"/>
      <c r="N116" s="831"/>
      <c r="O116" s="630"/>
      <c r="P116" s="644"/>
      <c r="Q116" s="332"/>
      <c r="R116" s="239"/>
      <c r="S116" s="332"/>
      <c r="T116" s="239"/>
      <c r="U116" s="332"/>
      <c r="V116" s="239"/>
      <c r="W116" s="332"/>
      <c r="X116" s="239"/>
      <c r="Y116" s="332"/>
      <c r="Z116" s="239"/>
      <c r="AA116" s="239"/>
      <c r="AB116" s="242"/>
      <c r="AC116" s="242"/>
      <c r="AD116" s="242"/>
      <c r="AE116" s="242"/>
      <c r="AF116" s="242"/>
      <c r="AG116" s="242"/>
      <c r="AH116" s="242"/>
      <c r="AI116" s="242">
        <f t="shared" si="10"/>
        <v>0</v>
      </c>
      <c r="AJ116" s="242"/>
      <c r="AK116" s="333"/>
      <c r="AL116" s="333"/>
      <c r="AM116" s="333"/>
      <c r="AN116" s="333">
        <f t="shared" si="11"/>
        <v>0</v>
      </c>
      <c r="AO116" s="56"/>
      <c r="AP116" s="242"/>
      <c r="AQ116" s="242"/>
      <c r="AR116" s="334"/>
      <c r="AS116" s="334"/>
      <c r="AT116" s="112"/>
      <c r="AU116" s="239"/>
      <c r="AV116" s="540"/>
      <c r="AW116" s="237"/>
      <c r="AX116" s="239"/>
      <c r="AY116" s="239"/>
      <c r="AZ116" s="340"/>
      <c r="BA116" s="340"/>
      <c r="BB116" s="362"/>
      <c r="BC116" s="568"/>
      <c r="BD116" s="632"/>
      <c r="BE116" s="569"/>
      <c r="BF116" s="335"/>
      <c r="BG116" s="337"/>
      <c r="BH116" s="338"/>
      <c r="BI116" s="339"/>
      <c r="BJ116" s="336"/>
      <c r="BK116" s="338"/>
      <c r="BL116" s="339"/>
      <c r="BM116" s="338"/>
      <c r="BN116" s="339"/>
      <c r="BO116" s="336"/>
      <c r="BP116" s="338"/>
      <c r="BQ116" s="339"/>
    </row>
    <row r="117" spans="1:69" ht="99.75" customHeight="1">
      <c r="A117" s="308"/>
      <c r="B117" s="242"/>
      <c r="C117" s="113"/>
      <c r="D117" s="239"/>
      <c r="E117" s="239"/>
      <c r="F117" s="242"/>
      <c r="G117" s="239"/>
      <c r="H117" s="355"/>
      <c r="I117" s="239"/>
      <c r="J117" s="242"/>
      <c r="K117" s="331"/>
      <c r="L117" s="331"/>
      <c r="M117" s="112"/>
      <c r="N117" s="831"/>
      <c r="O117" s="630"/>
      <c r="P117" s="644"/>
      <c r="Q117" s="332"/>
      <c r="R117" s="239"/>
      <c r="S117" s="332"/>
      <c r="T117" s="239"/>
      <c r="U117" s="332"/>
      <c r="V117" s="239"/>
      <c r="W117" s="332"/>
      <c r="X117" s="239"/>
      <c r="Y117" s="332"/>
      <c r="Z117" s="239"/>
      <c r="AA117" s="239"/>
      <c r="AB117" s="242"/>
      <c r="AC117" s="242"/>
      <c r="AD117" s="242"/>
      <c r="AE117" s="242"/>
      <c r="AF117" s="242"/>
      <c r="AG117" s="242"/>
      <c r="AH117" s="242"/>
      <c r="AI117" s="242">
        <f t="shared" si="10"/>
        <v>0</v>
      </c>
      <c r="AJ117" s="242"/>
      <c r="AK117" s="333"/>
      <c r="AL117" s="333"/>
      <c r="AM117" s="333"/>
      <c r="AN117" s="333">
        <f t="shared" si="11"/>
        <v>0</v>
      </c>
      <c r="AO117" s="56"/>
      <c r="AP117" s="242"/>
      <c r="AQ117" s="242"/>
      <c r="AR117" s="334"/>
      <c r="AS117" s="334"/>
      <c r="AT117" s="112"/>
      <c r="AU117" s="239"/>
      <c r="AV117" s="540"/>
      <c r="AW117" s="237"/>
      <c r="AX117" s="239"/>
      <c r="AY117" s="239"/>
      <c r="AZ117" s="340"/>
      <c r="BA117" s="340"/>
      <c r="BB117" s="362"/>
      <c r="BC117" s="335"/>
      <c r="BD117" s="91"/>
      <c r="BE117" s="336"/>
      <c r="BF117" s="335"/>
      <c r="BG117" s="337"/>
      <c r="BH117" s="338"/>
      <c r="BI117" s="339"/>
      <c r="BJ117" s="336"/>
      <c r="BK117" s="338"/>
      <c r="BL117" s="339"/>
      <c r="BM117" s="338"/>
      <c r="BN117" s="339"/>
      <c r="BO117" s="336"/>
      <c r="BP117" s="338"/>
      <c r="BQ117" s="339"/>
    </row>
    <row r="118" spans="1:69" ht="99.75" customHeight="1">
      <c r="A118" s="308"/>
      <c r="B118" s="242"/>
      <c r="C118" s="113"/>
      <c r="D118" s="239"/>
      <c r="E118" s="239"/>
      <c r="F118" s="242"/>
      <c r="G118" s="239"/>
      <c r="H118" s="355"/>
      <c r="I118" s="239"/>
      <c r="J118" s="242"/>
      <c r="K118" s="331"/>
      <c r="L118" s="331"/>
      <c r="M118" s="112"/>
      <c r="N118" s="831"/>
      <c r="O118" s="630"/>
      <c r="P118" s="644"/>
      <c r="Q118" s="332"/>
      <c r="R118" s="239"/>
      <c r="S118" s="332"/>
      <c r="T118" s="239"/>
      <c r="U118" s="332"/>
      <c r="V118" s="239"/>
      <c r="W118" s="332"/>
      <c r="X118" s="239"/>
      <c r="Y118" s="332"/>
      <c r="Z118" s="239"/>
      <c r="AA118" s="239"/>
      <c r="AB118" s="242"/>
      <c r="AC118" s="242"/>
      <c r="AD118" s="242"/>
      <c r="AE118" s="242"/>
      <c r="AF118" s="242"/>
      <c r="AG118" s="242"/>
      <c r="AH118" s="242"/>
      <c r="AI118" s="242">
        <f t="shared" si="10"/>
        <v>0</v>
      </c>
      <c r="AJ118" s="242"/>
      <c r="AK118" s="333"/>
      <c r="AL118" s="333"/>
      <c r="AM118" s="333"/>
      <c r="AN118" s="333">
        <f t="shared" si="11"/>
        <v>0</v>
      </c>
      <c r="AO118" s="56"/>
      <c r="AP118" s="242"/>
      <c r="AQ118" s="242"/>
      <c r="AR118" s="334"/>
      <c r="AS118" s="334"/>
      <c r="AT118" s="112"/>
      <c r="AU118" s="239"/>
      <c r="AV118" s="540"/>
      <c r="AW118" s="237"/>
      <c r="AX118" s="239"/>
      <c r="AY118" s="239"/>
      <c r="AZ118" s="340"/>
      <c r="BA118" s="340"/>
      <c r="BB118" s="362"/>
      <c r="BC118" s="335"/>
      <c r="BD118" s="91"/>
      <c r="BE118" s="336"/>
      <c r="BF118" s="335"/>
      <c r="BG118" s="337"/>
      <c r="BH118" s="338"/>
      <c r="BI118" s="339"/>
      <c r="BJ118" s="336"/>
      <c r="BK118" s="338"/>
      <c r="BL118" s="339"/>
      <c r="BM118" s="338"/>
      <c r="BN118" s="339"/>
      <c r="BO118" s="336"/>
      <c r="BP118" s="338"/>
      <c r="BQ118" s="339"/>
    </row>
    <row r="119" spans="1:69" ht="99.75" customHeight="1">
      <c r="A119" s="308"/>
      <c r="B119" s="242"/>
      <c r="C119" s="113"/>
      <c r="D119" s="239"/>
      <c r="E119" s="239"/>
      <c r="F119" s="242"/>
      <c r="G119" s="239"/>
      <c r="H119" s="355"/>
      <c r="I119" s="239"/>
      <c r="J119" s="242"/>
      <c r="K119" s="331"/>
      <c r="L119" s="331"/>
      <c r="M119" s="112"/>
      <c r="N119" s="831"/>
      <c r="O119" s="630"/>
      <c r="P119" s="644"/>
      <c r="Q119" s="332"/>
      <c r="R119" s="239"/>
      <c r="S119" s="332"/>
      <c r="T119" s="239"/>
      <c r="U119" s="332"/>
      <c r="V119" s="239"/>
      <c r="W119" s="332"/>
      <c r="X119" s="239"/>
      <c r="Y119" s="332"/>
      <c r="Z119" s="239"/>
      <c r="AA119" s="239"/>
      <c r="AB119" s="242"/>
      <c r="AC119" s="242"/>
      <c r="AD119" s="242"/>
      <c r="AE119" s="242"/>
      <c r="AF119" s="242"/>
      <c r="AG119" s="242"/>
      <c r="AH119" s="242"/>
      <c r="AI119" s="242">
        <f t="shared" si="10"/>
        <v>0</v>
      </c>
      <c r="AJ119" s="242"/>
      <c r="AK119" s="333"/>
      <c r="AL119" s="333"/>
      <c r="AM119" s="333"/>
      <c r="AN119" s="333">
        <f t="shared" si="11"/>
        <v>0</v>
      </c>
      <c r="AO119" s="56"/>
      <c r="AP119" s="242"/>
      <c r="AQ119" s="242"/>
      <c r="AR119" s="334"/>
      <c r="AS119" s="334"/>
      <c r="AT119" s="112"/>
      <c r="AU119" s="239"/>
      <c r="AV119" s="540"/>
      <c r="AW119" s="237"/>
      <c r="AX119" s="239"/>
      <c r="AY119" s="239"/>
      <c r="AZ119" s="340"/>
      <c r="BA119" s="340"/>
      <c r="BB119" s="362"/>
      <c r="BC119" s="335"/>
      <c r="BD119" s="91"/>
      <c r="BE119" s="336"/>
      <c r="BF119" s="335"/>
      <c r="BG119" s="337"/>
      <c r="BH119" s="338"/>
      <c r="BI119" s="339"/>
      <c r="BJ119" s="336"/>
      <c r="BK119" s="338"/>
      <c r="BL119" s="339"/>
      <c r="BM119" s="338"/>
      <c r="BN119" s="339"/>
      <c r="BO119" s="336"/>
      <c r="BP119" s="338"/>
      <c r="BQ119" s="339"/>
    </row>
    <row r="120" spans="1:69" ht="99.75" customHeight="1">
      <c r="A120" s="308"/>
      <c r="B120" s="242"/>
      <c r="C120" s="113"/>
      <c r="D120" s="239"/>
      <c r="E120" s="239"/>
      <c r="F120" s="242"/>
      <c r="G120" s="239"/>
      <c r="H120" s="355"/>
      <c r="I120" s="239"/>
      <c r="J120" s="242"/>
      <c r="K120" s="331"/>
      <c r="L120" s="331"/>
      <c r="M120" s="112"/>
      <c r="N120" s="831"/>
      <c r="O120" s="630"/>
      <c r="P120" s="644"/>
      <c r="Q120" s="332"/>
      <c r="R120" s="239"/>
      <c r="S120" s="332"/>
      <c r="T120" s="239"/>
      <c r="U120" s="332"/>
      <c r="V120" s="239"/>
      <c r="W120" s="332"/>
      <c r="X120" s="239"/>
      <c r="Y120" s="332"/>
      <c r="Z120" s="239"/>
      <c r="AA120" s="239"/>
      <c r="AB120" s="242"/>
      <c r="AC120" s="242"/>
      <c r="AD120" s="242"/>
      <c r="AE120" s="242"/>
      <c r="AF120" s="242"/>
      <c r="AG120" s="242"/>
      <c r="AH120" s="242"/>
      <c r="AI120" s="242">
        <f t="shared" si="10"/>
        <v>0</v>
      </c>
      <c r="AJ120" s="242"/>
      <c r="AK120" s="333"/>
      <c r="AL120" s="333"/>
      <c r="AM120" s="333"/>
      <c r="AN120" s="333">
        <f t="shared" si="11"/>
        <v>0</v>
      </c>
      <c r="AO120" s="56"/>
      <c r="AP120" s="242"/>
      <c r="AQ120" s="242"/>
      <c r="AR120" s="334"/>
      <c r="AS120" s="334"/>
      <c r="AT120" s="112"/>
      <c r="AU120" s="239"/>
      <c r="AV120" s="540"/>
      <c r="AW120" s="237"/>
      <c r="AX120" s="239"/>
      <c r="AY120" s="239"/>
      <c r="AZ120" s="340"/>
      <c r="BA120" s="340"/>
      <c r="BB120" s="362"/>
      <c r="BC120" s="335"/>
      <c r="BD120" s="91"/>
      <c r="BE120" s="336"/>
      <c r="BF120" s="335"/>
      <c r="BG120" s="337"/>
      <c r="BH120" s="338"/>
      <c r="BI120" s="339"/>
      <c r="BJ120" s="336"/>
      <c r="BK120" s="338"/>
      <c r="BL120" s="339"/>
      <c r="BM120" s="338"/>
      <c r="BN120" s="339"/>
      <c r="BO120" s="336"/>
      <c r="BP120" s="338"/>
      <c r="BQ120" s="339"/>
    </row>
    <row r="121" spans="1:69" ht="99.75" customHeight="1">
      <c r="A121" s="308"/>
      <c r="B121" s="242"/>
      <c r="C121" s="113"/>
      <c r="D121" s="239"/>
      <c r="E121" s="239"/>
      <c r="F121" s="242"/>
      <c r="G121" s="239"/>
      <c r="H121" s="355"/>
      <c r="I121" s="239"/>
      <c r="J121" s="242"/>
      <c r="K121" s="331"/>
      <c r="L121" s="331"/>
      <c r="M121" s="112"/>
      <c r="N121" s="831"/>
      <c r="O121" s="630"/>
      <c r="P121" s="644"/>
      <c r="Q121" s="332"/>
      <c r="R121" s="239"/>
      <c r="S121" s="332"/>
      <c r="T121" s="239"/>
      <c r="U121" s="332"/>
      <c r="V121" s="239"/>
      <c r="W121" s="332"/>
      <c r="X121" s="239"/>
      <c r="Y121" s="332"/>
      <c r="Z121" s="239"/>
      <c r="AA121" s="239"/>
      <c r="AB121" s="242"/>
      <c r="AC121" s="242"/>
      <c r="AD121" s="242"/>
      <c r="AE121" s="242"/>
      <c r="AF121" s="242"/>
      <c r="AG121" s="242"/>
      <c r="AH121" s="242"/>
      <c r="AI121" s="242">
        <f t="shared" si="10"/>
        <v>0</v>
      </c>
      <c r="AJ121" s="242"/>
      <c r="AK121" s="333"/>
      <c r="AL121" s="333"/>
      <c r="AM121" s="333"/>
      <c r="AN121" s="333">
        <f t="shared" si="11"/>
        <v>0</v>
      </c>
      <c r="AO121" s="56"/>
      <c r="AP121" s="242"/>
      <c r="AQ121" s="242"/>
      <c r="AR121" s="334"/>
      <c r="AS121" s="334"/>
      <c r="AT121" s="112"/>
      <c r="AU121" s="239"/>
      <c r="AV121" s="540"/>
      <c r="AW121" s="237"/>
      <c r="AX121" s="239"/>
      <c r="AY121" s="239"/>
      <c r="AZ121" s="340"/>
      <c r="BA121" s="340"/>
      <c r="BB121" s="362"/>
      <c r="BC121" s="335"/>
      <c r="BD121" s="91"/>
      <c r="BE121" s="336"/>
      <c r="BF121" s="335"/>
      <c r="BG121" s="337"/>
      <c r="BH121" s="338"/>
      <c r="BI121" s="339"/>
      <c r="BJ121" s="336"/>
      <c r="BK121" s="338"/>
      <c r="BL121" s="339"/>
      <c r="BM121" s="338"/>
      <c r="BN121" s="339"/>
      <c r="BO121" s="336"/>
      <c r="BP121" s="338"/>
      <c r="BQ121" s="339"/>
    </row>
    <row r="122" spans="1:69" ht="99.75" customHeight="1">
      <c r="A122" s="308"/>
      <c r="B122" s="242"/>
      <c r="C122" s="113"/>
      <c r="D122" s="239"/>
      <c r="E122" s="239"/>
      <c r="F122" s="242"/>
      <c r="G122" s="239"/>
      <c r="H122" s="355"/>
      <c r="I122" s="239"/>
      <c r="J122" s="242"/>
      <c r="K122" s="331"/>
      <c r="L122" s="331"/>
      <c r="M122" s="112"/>
      <c r="N122" s="831"/>
      <c r="O122" s="630"/>
      <c r="P122" s="644"/>
      <c r="Q122" s="332"/>
      <c r="R122" s="239"/>
      <c r="S122" s="332"/>
      <c r="T122" s="239"/>
      <c r="U122" s="332"/>
      <c r="V122" s="239"/>
      <c r="W122" s="332"/>
      <c r="X122" s="239"/>
      <c r="Y122" s="332"/>
      <c r="Z122" s="239"/>
      <c r="AA122" s="239"/>
      <c r="AB122" s="242"/>
      <c r="AC122" s="242"/>
      <c r="AD122" s="242"/>
      <c r="AE122" s="242"/>
      <c r="AF122" s="242"/>
      <c r="AG122" s="242"/>
      <c r="AH122" s="242"/>
      <c r="AI122" s="242">
        <f t="shared" si="10"/>
        <v>0</v>
      </c>
      <c r="AJ122" s="242"/>
      <c r="AK122" s="333"/>
      <c r="AL122" s="333"/>
      <c r="AM122" s="333"/>
      <c r="AN122" s="333">
        <f t="shared" si="11"/>
        <v>0</v>
      </c>
      <c r="AO122" s="56"/>
      <c r="AP122" s="242"/>
      <c r="AQ122" s="242"/>
      <c r="AR122" s="334"/>
      <c r="AS122" s="334"/>
      <c r="AT122" s="112"/>
      <c r="AU122" s="239"/>
      <c r="AV122" s="540"/>
      <c r="AW122" s="237"/>
      <c r="AX122" s="239"/>
      <c r="AY122" s="239"/>
      <c r="AZ122" s="340"/>
      <c r="BA122" s="340"/>
      <c r="BB122" s="362"/>
      <c r="BC122" s="335"/>
      <c r="BD122" s="91"/>
      <c r="BE122" s="336"/>
      <c r="BF122" s="335"/>
      <c r="BG122" s="337"/>
      <c r="BH122" s="338"/>
      <c r="BI122" s="339"/>
      <c r="BJ122" s="336"/>
      <c r="BK122" s="338"/>
      <c r="BL122" s="339"/>
      <c r="BM122" s="338"/>
      <c r="BN122" s="339"/>
      <c r="BO122" s="336"/>
      <c r="BP122" s="338"/>
      <c r="BQ122" s="339"/>
    </row>
    <row r="123" spans="1:69" ht="99.75" customHeight="1">
      <c r="A123" s="308"/>
      <c r="B123" s="242"/>
      <c r="C123" s="113"/>
      <c r="D123" s="239"/>
      <c r="E123" s="239"/>
      <c r="F123" s="242"/>
      <c r="G123" s="239"/>
      <c r="H123" s="355"/>
      <c r="I123" s="239"/>
      <c r="J123" s="242"/>
      <c r="K123" s="331"/>
      <c r="L123" s="331"/>
      <c r="M123" s="112"/>
      <c r="N123" s="831"/>
      <c r="O123" s="630"/>
      <c r="P123" s="644"/>
      <c r="Q123" s="332"/>
      <c r="R123" s="239"/>
      <c r="S123" s="332"/>
      <c r="T123" s="239"/>
      <c r="U123" s="332"/>
      <c r="V123" s="239"/>
      <c r="W123" s="332"/>
      <c r="X123" s="239"/>
      <c r="Y123" s="332"/>
      <c r="Z123" s="239"/>
      <c r="AA123" s="239"/>
      <c r="AB123" s="242"/>
      <c r="AC123" s="242"/>
      <c r="AD123" s="242"/>
      <c r="AE123" s="242"/>
      <c r="AF123" s="242"/>
      <c r="AG123" s="242"/>
      <c r="AH123" s="242"/>
      <c r="AI123" s="242">
        <f t="shared" si="10"/>
        <v>0</v>
      </c>
      <c r="AJ123" s="242"/>
      <c r="AK123" s="333"/>
      <c r="AL123" s="333"/>
      <c r="AM123" s="333"/>
      <c r="AN123" s="333">
        <f t="shared" si="11"/>
        <v>0</v>
      </c>
      <c r="AO123" s="56"/>
      <c r="AP123" s="242"/>
      <c r="AQ123" s="242"/>
      <c r="AR123" s="334"/>
      <c r="AS123" s="334"/>
      <c r="AT123" s="112"/>
      <c r="AU123" s="239"/>
      <c r="AV123" s="540"/>
      <c r="AW123" s="237"/>
      <c r="AX123" s="239"/>
      <c r="AY123" s="239"/>
      <c r="AZ123" s="340"/>
      <c r="BA123" s="340"/>
      <c r="BB123" s="362"/>
      <c r="BC123" s="335"/>
      <c r="BD123" s="91"/>
      <c r="BE123" s="336"/>
      <c r="BF123" s="335"/>
      <c r="BG123" s="337"/>
      <c r="BH123" s="338"/>
      <c r="BI123" s="339"/>
      <c r="BJ123" s="336"/>
      <c r="BK123" s="338"/>
      <c r="BL123" s="339"/>
      <c r="BM123" s="338"/>
      <c r="BN123" s="339"/>
      <c r="BO123" s="336"/>
      <c r="BP123" s="338"/>
      <c r="BQ123" s="339"/>
    </row>
    <row r="124" spans="1:69" ht="99.75" customHeight="1">
      <c r="A124" s="308"/>
      <c r="B124" s="242"/>
      <c r="C124" s="113"/>
      <c r="D124" s="239"/>
      <c r="E124" s="239"/>
      <c r="F124" s="242"/>
      <c r="G124" s="239"/>
      <c r="H124" s="355"/>
      <c r="I124" s="239"/>
      <c r="J124" s="242"/>
      <c r="K124" s="331"/>
      <c r="L124" s="331"/>
      <c r="M124" s="112"/>
      <c r="N124" s="831"/>
      <c r="O124" s="630"/>
      <c r="P124" s="644"/>
      <c r="Q124" s="332"/>
      <c r="R124" s="239"/>
      <c r="S124" s="332"/>
      <c r="T124" s="239"/>
      <c r="U124" s="332"/>
      <c r="V124" s="239"/>
      <c r="W124" s="332"/>
      <c r="X124" s="239"/>
      <c r="Y124" s="332"/>
      <c r="Z124" s="239"/>
      <c r="AA124" s="239"/>
      <c r="AB124" s="242"/>
      <c r="AC124" s="242"/>
      <c r="AD124" s="242"/>
      <c r="AE124" s="242"/>
      <c r="AF124" s="242"/>
      <c r="AG124" s="242"/>
      <c r="AH124" s="242"/>
      <c r="AI124" s="242">
        <f t="shared" si="10"/>
        <v>0</v>
      </c>
      <c r="AJ124" s="242"/>
      <c r="AK124" s="333"/>
      <c r="AL124" s="333"/>
      <c r="AM124" s="333"/>
      <c r="AN124" s="333">
        <f t="shared" si="11"/>
        <v>0</v>
      </c>
      <c r="AO124" s="56"/>
      <c r="AP124" s="242"/>
      <c r="AQ124" s="242"/>
      <c r="AR124" s="334"/>
      <c r="AS124" s="334"/>
      <c r="AT124" s="112"/>
      <c r="AU124" s="239"/>
      <c r="AV124" s="540"/>
      <c r="AW124" s="237"/>
      <c r="AX124" s="239"/>
      <c r="AY124" s="239"/>
      <c r="AZ124" s="340"/>
      <c r="BA124" s="340"/>
      <c r="BB124" s="362"/>
      <c r="BC124" s="335"/>
      <c r="BD124" s="91"/>
      <c r="BE124" s="336"/>
      <c r="BF124" s="335"/>
      <c r="BG124" s="337"/>
      <c r="BH124" s="338"/>
      <c r="BI124" s="339"/>
      <c r="BJ124" s="336"/>
      <c r="BK124" s="338"/>
      <c r="BL124" s="339"/>
      <c r="BM124" s="338"/>
      <c r="BN124" s="339"/>
      <c r="BO124" s="336"/>
      <c r="BP124" s="338"/>
      <c r="BQ124" s="339"/>
    </row>
    <row r="125" spans="1:69" ht="99.75" customHeight="1">
      <c r="A125" s="308"/>
      <c r="B125" s="242"/>
      <c r="C125" s="113"/>
      <c r="D125" s="239"/>
      <c r="E125" s="239"/>
      <c r="F125" s="242"/>
      <c r="G125" s="239"/>
      <c r="H125" s="355"/>
      <c r="I125" s="239"/>
      <c r="J125" s="242"/>
      <c r="K125" s="331"/>
      <c r="L125" s="331"/>
      <c r="M125" s="112"/>
      <c r="N125" s="831"/>
      <c r="O125" s="630"/>
      <c r="P125" s="644"/>
      <c r="Q125" s="332"/>
      <c r="R125" s="239"/>
      <c r="S125" s="332"/>
      <c r="T125" s="239"/>
      <c r="U125" s="332"/>
      <c r="V125" s="239"/>
      <c r="W125" s="332"/>
      <c r="X125" s="239"/>
      <c r="Y125" s="332"/>
      <c r="Z125" s="239"/>
      <c r="AA125" s="239"/>
      <c r="AB125" s="242"/>
      <c r="AC125" s="242"/>
      <c r="AD125" s="242"/>
      <c r="AE125" s="242"/>
      <c r="AF125" s="242"/>
      <c r="AG125" s="242"/>
      <c r="AH125" s="242"/>
      <c r="AI125" s="242">
        <f t="shared" si="10"/>
        <v>0</v>
      </c>
      <c r="AJ125" s="242"/>
      <c r="AK125" s="333"/>
      <c r="AL125" s="333"/>
      <c r="AM125" s="333"/>
      <c r="AN125" s="333">
        <f t="shared" si="11"/>
        <v>0</v>
      </c>
      <c r="AO125" s="56"/>
      <c r="AP125" s="242"/>
      <c r="AQ125" s="242"/>
      <c r="AR125" s="334"/>
      <c r="AS125" s="334"/>
      <c r="AT125" s="112"/>
      <c r="AU125" s="239"/>
      <c r="AV125" s="540"/>
      <c r="AW125" s="237"/>
      <c r="AX125" s="239"/>
      <c r="AY125" s="239"/>
      <c r="AZ125" s="340"/>
      <c r="BA125" s="340"/>
      <c r="BB125" s="340"/>
      <c r="BC125" s="335"/>
      <c r="BD125" s="91"/>
      <c r="BE125" s="336"/>
      <c r="BF125" s="335"/>
      <c r="BG125" s="337"/>
      <c r="BH125" s="338"/>
      <c r="BI125" s="339"/>
      <c r="BJ125" s="336"/>
      <c r="BK125" s="338"/>
      <c r="BL125" s="339"/>
      <c r="BM125" s="338"/>
      <c r="BN125" s="339"/>
      <c r="BO125" s="336"/>
      <c r="BP125" s="338"/>
      <c r="BQ125" s="339"/>
    </row>
    <row r="126" spans="1:69" ht="99.75" customHeight="1">
      <c r="A126" s="308"/>
      <c r="B126" s="242"/>
      <c r="C126" s="113"/>
      <c r="D126" s="239"/>
      <c r="E126" s="239"/>
      <c r="F126" s="242"/>
      <c r="G126" s="239"/>
      <c r="H126" s="355"/>
      <c r="I126" s="239"/>
      <c r="J126" s="242"/>
      <c r="K126" s="331"/>
      <c r="L126" s="331"/>
      <c r="M126" s="112"/>
      <c r="N126" s="831"/>
      <c r="O126" s="630"/>
      <c r="P126" s="644"/>
      <c r="Q126" s="332"/>
      <c r="R126" s="239"/>
      <c r="S126" s="332"/>
      <c r="T126" s="239"/>
      <c r="U126" s="332"/>
      <c r="V126" s="239"/>
      <c r="W126" s="332"/>
      <c r="X126" s="239"/>
      <c r="Y126" s="332"/>
      <c r="Z126" s="239"/>
      <c r="AA126" s="239"/>
      <c r="AB126" s="242"/>
      <c r="AC126" s="242"/>
      <c r="AD126" s="242"/>
      <c r="AE126" s="242"/>
      <c r="AF126" s="242"/>
      <c r="AG126" s="242"/>
      <c r="AH126" s="242"/>
      <c r="AI126" s="242">
        <f t="shared" si="10"/>
        <v>0</v>
      </c>
      <c r="AJ126" s="242"/>
      <c r="AK126" s="333"/>
      <c r="AL126" s="333"/>
      <c r="AM126" s="333"/>
      <c r="AN126" s="333">
        <f t="shared" si="11"/>
        <v>0</v>
      </c>
      <c r="AO126" s="56"/>
      <c r="AP126" s="242"/>
      <c r="AQ126" s="242"/>
      <c r="AR126" s="334"/>
      <c r="AS126" s="334"/>
      <c r="AT126" s="112"/>
      <c r="AU126" s="239"/>
      <c r="AV126" s="540"/>
      <c r="AW126" s="237"/>
      <c r="AX126" s="239"/>
      <c r="AY126" s="239"/>
      <c r="AZ126" s="340"/>
      <c r="BA126" s="340"/>
      <c r="BB126" s="340"/>
      <c r="BC126" s="335"/>
      <c r="BD126" s="91"/>
      <c r="BE126" s="336"/>
      <c r="BF126" s="335"/>
      <c r="BG126" s="337"/>
      <c r="BH126" s="338"/>
      <c r="BI126" s="339"/>
      <c r="BJ126" s="336"/>
      <c r="BK126" s="338"/>
      <c r="BL126" s="339"/>
      <c r="BM126" s="338"/>
      <c r="BN126" s="339"/>
      <c r="BO126" s="336"/>
      <c r="BP126" s="338"/>
      <c r="BQ126" s="339"/>
    </row>
    <row r="127" spans="1:69" ht="99.75" customHeight="1">
      <c r="A127" s="308"/>
      <c r="B127" s="242"/>
      <c r="C127" s="113"/>
      <c r="D127" s="239"/>
      <c r="E127" s="239"/>
      <c r="F127" s="242"/>
      <c r="G127" s="239"/>
      <c r="H127" s="355"/>
      <c r="I127" s="239"/>
      <c r="J127" s="242"/>
      <c r="K127" s="331"/>
      <c r="L127" s="331"/>
      <c r="M127" s="112"/>
      <c r="N127" s="831"/>
      <c r="O127" s="649"/>
      <c r="P127" s="650"/>
      <c r="Q127" s="378"/>
      <c r="R127" s="379"/>
      <c r="S127" s="378"/>
      <c r="T127" s="379"/>
      <c r="U127" s="378"/>
      <c r="V127" s="379"/>
      <c r="W127" s="378"/>
      <c r="X127" s="379"/>
      <c r="Y127" s="378"/>
      <c r="Z127" s="379"/>
      <c r="AA127" s="239"/>
      <c r="AB127" s="242"/>
      <c r="AC127" s="242"/>
      <c r="AD127" s="242"/>
      <c r="AE127" s="242"/>
      <c r="AF127" s="242"/>
      <c r="AG127" s="242"/>
      <c r="AH127" s="242"/>
      <c r="AI127" s="242">
        <f t="shared" ref="AI127:AI128" si="12">SUM(AB127:AH127)</f>
        <v>0</v>
      </c>
      <c r="AJ127" s="242"/>
      <c r="AK127" s="333"/>
      <c r="AL127" s="333"/>
      <c r="AM127" s="333"/>
      <c r="AN127" s="333">
        <f t="shared" ref="AN127:AN128" si="13">AVERAGE(AI127,AM127)</f>
        <v>0</v>
      </c>
      <c r="AO127" s="56"/>
      <c r="AP127" s="242"/>
      <c r="AQ127" s="242"/>
      <c r="AR127" s="334"/>
      <c r="AS127" s="334"/>
      <c r="AT127" s="112"/>
      <c r="AU127" s="239"/>
      <c r="AV127" s="540"/>
      <c r="AW127" s="237"/>
      <c r="AX127" s="239"/>
      <c r="AY127" s="239"/>
      <c r="AZ127" s="340"/>
      <c r="BA127" s="340"/>
      <c r="BB127" s="340"/>
      <c r="BC127" s="335"/>
      <c r="BD127" s="91"/>
      <c r="BE127" s="336"/>
      <c r="BF127" s="335"/>
      <c r="BG127" s="337"/>
      <c r="BH127" s="338"/>
      <c r="BI127" s="339"/>
      <c r="BJ127" s="336"/>
      <c r="BK127" s="338"/>
      <c r="BL127" s="339"/>
      <c r="BM127" s="338"/>
      <c r="BN127" s="339"/>
      <c r="BO127" s="336"/>
      <c r="BP127" s="338"/>
      <c r="BQ127" s="339"/>
    </row>
    <row r="128" spans="1:69" ht="27" customHeight="1">
      <c r="A128" s="308"/>
      <c r="B128" s="242"/>
      <c r="C128" s="113"/>
      <c r="D128" s="239"/>
      <c r="E128" s="239"/>
      <c r="F128" s="242"/>
      <c r="G128" s="239"/>
      <c r="H128" s="355"/>
      <c r="I128" s="239"/>
      <c r="J128" s="242"/>
      <c r="K128" s="331"/>
      <c r="L128" s="331"/>
      <c r="M128" s="112"/>
      <c r="N128" s="831"/>
      <c r="O128" s="630"/>
      <c r="P128" s="644"/>
      <c r="Q128" s="332"/>
      <c r="R128" s="239"/>
      <c r="S128" s="332"/>
      <c r="T128" s="239"/>
      <c r="U128" s="332"/>
      <c r="V128" s="239"/>
      <c r="W128" s="332"/>
      <c r="X128" s="239"/>
      <c r="Y128" s="332"/>
      <c r="Z128" s="239"/>
      <c r="AA128" s="239"/>
      <c r="AB128" s="242"/>
      <c r="AC128" s="242"/>
      <c r="AD128" s="242"/>
      <c r="AE128" s="242"/>
      <c r="AF128" s="242"/>
      <c r="AG128" s="242"/>
      <c r="AH128" s="242"/>
      <c r="AI128" s="242">
        <f t="shared" si="12"/>
        <v>0</v>
      </c>
      <c r="AJ128" s="242"/>
      <c r="AK128" s="333"/>
      <c r="AL128" s="333"/>
      <c r="AM128" s="333"/>
      <c r="AN128" s="333">
        <f t="shared" si="13"/>
        <v>0</v>
      </c>
      <c r="AO128" s="56"/>
      <c r="AP128" s="242"/>
      <c r="AQ128" s="242"/>
      <c r="AR128" s="334"/>
      <c r="AS128" s="334"/>
      <c r="AT128" s="112"/>
      <c r="AU128" s="239"/>
      <c r="AV128" s="540"/>
      <c r="AW128" s="237"/>
      <c r="AX128" s="239"/>
      <c r="AY128" s="239"/>
      <c r="AZ128" s="340"/>
      <c r="BA128" s="340"/>
      <c r="BB128" s="340"/>
      <c r="BC128" s="335"/>
      <c r="BD128" s="91"/>
      <c r="BE128" s="336"/>
      <c r="BF128" s="335"/>
      <c r="BG128" s="337"/>
      <c r="BH128" s="338"/>
      <c r="BI128" s="339"/>
      <c r="BJ128" s="336"/>
      <c r="BK128" s="338"/>
      <c r="BL128" s="339"/>
      <c r="BM128" s="338"/>
      <c r="BN128" s="339"/>
      <c r="BO128" s="336"/>
      <c r="BP128" s="338"/>
      <c r="BQ128" s="339"/>
    </row>
    <row r="129" spans="1:69" ht="16.5" hidden="1" customHeight="1">
      <c r="A129" s="308"/>
      <c r="B129" s="281"/>
      <c r="C129" s="281"/>
      <c r="D129" s="281"/>
      <c r="E129" s="281"/>
      <c r="F129" s="281"/>
      <c r="G129" s="281"/>
      <c r="H129" s="281"/>
      <c r="I129" s="281"/>
      <c r="J129" s="281"/>
      <c r="K129" s="281"/>
      <c r="L129" s="281"/>
      <c r="M129" s="281"/>
      <c r="N129" s="571"/>
      <c r="O129" s="659"/>
      <c r="P129" s="659"/>
      <c r="Q129" s="281"/>
      <c r="R129" s="281"/>
      <c r="S129" s="281"/>
      <c r="T129" s="281"/>
      <c r="U129" s="281"/>
      <c r="V129" s="281"/>
      <c r="W129" s="281"/>
      <c r="X129" s="281"/>
      <c r="Y129" s="281"/>
      <c r="Z129" s="281"/>
      <c r="AA129" s="279"/>
      <c r="AB129" s="281"/>
      <c r="AC129" s="281"/>
      <c r="AD129" s="281"/>
      <c r="AE129" s="281"/>
      <c r="AF129" s="281"/>
      <c r="AG129" s="281"/>
      <c r="AH129" s="281"/>
      <c r="AI129" s="281"/>
      <c r="AJ129" s="281"/>
      <c r="AK129" s="281"/>
      <c r="AL129" s="281"/>
      <c r="AM129" s="281"/>
      <c r="AN129" s="281"/>
      <c r="AO129" s="281"/>
      <c r="AP129" s="281"/>
      <c r="AQ129" s="281"/>
      <c r="AR129" s="39"/>
      <c r="AS129" s="39"/>
      <c r="AT129" s="281"/>
      <c r="AU129" s="281"/>
      <c r="AV129" s="281"/>
      <c r="AW129" s="281"/>
      <c r="AX129" s="279"/>
      <c r="AY129" s="281"/>
      <c r="AZ129" s="310"/>
      <c r="BA129" s="310"/>
      <c r="BB129" s="281"/>
      <c r="BC129" s="310"/>
      <c r="BD129" s="281"/>
      <c r="BE129" s="380"/>
      <c r="BF129" s="310"/>
      <c r="BG129" s="281"/>
      <c r="BH129" s="310"/>
      <c r="BI129" s="281"/>
      <c r="BJ129" s="380"/>
      <c r="BK129" s="310"/>
      <c r="BL129" s="281"/>
      <c r="BM129" s="310"/>
      <c r="BN129" s="281"/>
      <c r="BO129" s="380"/>
      <c r="BP129" s="310"/>
      <c r="BQ129" s="281"/>
    </row>
    <row r="130" spans="1:69" ht="16.5" customHeight="1">
      <c r="A130" s="308"/>
      <c r="B130" s="281"/>
      <c r="C130" s="281"/>
      <c r="D130" s="281"/>
      <c r="E130" s="281"/>
      <c r="F130" s="281"/>
      <c r="G130" s="281"/>
      <c r="H130" s="281"/>
      <c r="I130" s="281"/>
      <c r="J130" s="281"/>
      <c r="K130" s="281"/>
      <c r="L130" s="281"/>
      <c r="M130" s="281"/>
      <c r="N130" s="832"/>
      <c r="O130" s="659"/>
      <c r="P130" s="659"/>
      <c r="Q130" s="281"/>
      <c r="R130" s="281"/>
      <c r="S130" s="281"/>
      <c r="T130" s="281"/>
      <c r="U130" s="281"/>
      <c r="V130" s="281"/>
      <c r="W130" s="281"/>
      <c r="X130" s="281"/>
      <c r="Y130" s="281"/>
      <c r="Z130" s="281"/>
      <c r="AA130" s="279"/>
      <c r="AB130" s="281"/>
      <c r="AC130" s="281"/>
      <c r="AD130" s="281"/>
      <c r="AE130" s="281"/>
      <c r="AF130" s="281"/>
      <c r="AG130" s="281"/>
      <c r="AH130" s="281"/>
      <c r="AI130" s="281"/>
      <c r="AJ130" s="281"/>
      <c r="AK130" s="281"/>
      <c r="AL130" s="281"/>
      <c r="AM130" s="281"/>
      <c r="AN130" s="281"/>
      <c r="AO130" s="281"/>
      <c r="AP130" s="281"/>
      <c r="AQ130" s="281"/>
      <c r="AR130" s="39"/>
      <c r="AS130" s="39"/>
      <c r="AT130" s="281"/>
      <c r="AU130" s="281"/>
      <c r="AV130" s="835"/>
      <c r="AW130" s="281"/>
      <c r="AX130" s="279"/>
      <c r="AY130" s="281"/>
      <c r="AZ130" s="310"/>
      <c r="BA130" s="310"/>
      <c r="BB130" s="281"/>
      <c r="BC130" s="310"/>
      <c r="BD130" s="281"/>
      <c r="BE130" s="380"/>
      <c r="BF130" s="310"/>
      <c r="BG130" s="281"/>
      <c r="BH130" s="310"/>
      <c r="BI130" s="281"/>
      <c r="BJ130" s="380"/>
      <c r="BK130" s="310"/>
      <c r="BL130" s="281"/>
      <c r="BM130" s="310"/>
      <c r="BN130" s="281"/>
      <c r="BO130" s="380"/>
      <c r="BP130" s="310"/>
      <c r="BQ130" s="281"/>
    </row>
    <row r="131" spans="1:69" ht="16.5" customHeight="1">
      <c r="A131" s="308"/>
      <c r="B131" s="281"/>
      <c r="C131" s="281"/>
      <c r="D131" s="281"/>
      <c r="E131" s="281"/>
      <c r="F131" s="281"/>
      <c r="G131" s="281"/>
      <c r="H131" s="281"/>
      <c r="I131" s="281"/>
      <c r="J131" s="281"/>
      <c r="K131" s="281"/>
      <c r="L131" s="281"/>
      <c r="M131" s="281"/>
      <c r="N131" s="832"/>
      <c r="O131" s="659"/>
      <c r="P131" s="659"/>
      <c r="Q131" s="281"/>
      <c r="R131" s="281"/>
      <c r="S131" s="281"/>
      <c r="T131" s="281"/>
      <c r="U131" s="281"/>
      <c r="V131" s="281"/>
      <c r="W131" s="281"/>
      <c r="X131" s="281"/>
      <c r="Y131" s="281"/>
      <c r="Z131" s="281"/>
      <c r="AA131" s="279"/>
      <c r="AB131" s="281"/>
      <c r="AC131" s="281"/>
      <c r="AD131" s="281"/>
      <c r="AE131" s="281"/>
      <c r="AF131" s="281"/>
      <c r="AG131" s="281"/>
      <c r="AH131" s="281"/>
      <c r="AI131" s="281"/>
      <c r="AJ131" s="281"/>
      <c r="AK131" s="281"/>
      <c r="AL131" s="281"/>
      <c r="AM131" s="281"/>
      <c r="AN131" s="281"/>
      <c r="AO131" s="281"/>
      <c r="AP131" s="281"/>
      <c r="AQ131" s="281"/>
      <c r="AR131" s="39"/>
      <c r="AS131" s="39"/>
      <c r="AT131" s="281"/>
      <c r="AU131" s="281"/>
      <c r="AV131" s="835"/>
      <c r="AW131" s="281"/>
      <c r="AX131" s="279"/>
      <c r="AY131" s="281"/>
      <c r="AZ131" s="310"/>
      <c r="BA131" s="310"/>
      <c r="BB131" s="281"/>
      <c r="BC131" s="310"/>
      <c r="BD131" s="281"/>
      <c r="BE131" s="380"/>
      <c r="BF131" s="310"/>
      <c r="BG131" s="281"/>
      <c r="BH131" s="310"/>
      <c r="BI131" s="281"/>
      <c r="BJ131" s="380"/>
      <c r="BK131" s="310"/>
      <c r="BL131" s="281"/>
      <c r="BM131" s="310"/>
      <c r="BN131" s="281"/>
      <c r="BO131" s="380"/>
      <c r="BP131" s="310"/>
      <c r="BQ131" s="281"/>
    </row>
    <row r="132" spans="1:69" ht="16.5" customHeight="1">
      <c r="A132" s="308"/>
      <c r="B132" s="281"/>
      <c r="C132" s="281"/>
      <c r="D132" s="281"/>
      <c r="E132" s="281"/>
      <c r="F132" s="281"/>
      <c r="G132" s="281"/>
      <c r="H132" s="281"/>
      <c r="I132" s="281"/>
      <c r="J132" s="281"/>
      <c r="K132" s="281"/>
      <c r="L132" s="281"/>
      <c r="M132" s="281"/>
      <c r="N132" s="832"/>
      <c r="O132" s="659"/>
      <c r="P132" s="659"/>
      <c r="Q132" s="281"/>
      <c r="R132" s="281"/>
      <c r="S132" s="281"/>
      <c r="T132" s="281"/>
      <c r="U132" s="281"/>
      <c r="V132" s="281"/>
      <c r="W132" s="281"/>
      <c r="X132" s="281"/>
      <c r="Y132" s="281"/>
      <c r="Z132" s="281"/>
      <c r="AA132" s="279"/>
      <c r="AB132" s="281"/>
      <c r="AC132" s="281"/>
      <c r="AD132" s="281"/>
      <c r="AE132" s="281"/>
      <c r="AF132" s="281"/>
      <c r="AG132" s="281"/>
      <c r="AH132" s="281"/>
      <c r="AI132" s="281"/>
      <c r="AJ132" s="281"/>
      <c r="AK132" s="281"/>
      <c r="AL132" s="281"/>
      <c r="AM132" s="281"/>
      <c r="AN132" s="281"/>
      <c r="AO132" s="281"/>
      <c r="AP132" s="281"/>
      <c r="AQ132" s="281"/>
      <c r="AR132" s="39"/>
      <c r="AS132" s="39"/>
      <c r="AT132" s="281"/>
      <c r="AU132" s="281"/>
      <c r="AV132" s="835"/>
      <c r="AW132" s="281"/>
      <c r="AX132" s="279"/>
      <c r="AY132" s="281"/>
      <c r="AZ132" s="310"/>
      <c r="BA132" s="310"/>
      <c r="BB132" s="281"/>
      <c r="BC132" s="310"/>
      <c r="BD132" s="281"/>
      <c r="BE132" s="380"/>
      <c r="BF132" s="310"/>
      <c r="BG132" s="281"/>
      <c r="BH132" s="310"/>
      <c r="BI132" s="281"/>
      <c r="BJ132" s="380"/>
      <c r="BK132" s="310"/>
      <c r="BL132" s="281"/>
      <c r="BM132" s="310"/>
      <c r="BN132" s="281"/>
      <c r="BO132" s="380"/>
      <c r="BP132" s="310"/>
      <c r="BQ132" s="281"/>
    </row>
    <row r="133" spans="1:69" ht="16.5" customHeight="1">
      <c r="A133" s="308"/>
      <c r="B133" s="281"/>
      <c r="C133" s="281"/>
      <c r="D133" s="281"/>
      <c r="E133" s="281"/>
      <c r="F133" s="281"/>
      <c r="G133" s="281"/>
      <c r="H133" s="281"/>
      <c r="I133" s="281"/>
      <c r="J133" s="281"/>
      <c r="K133" s="281"/>
      <c r="L133" s="281"/>
      <c r="M133" s="281"/>
      <c r="N133" s="832"/>
      <c r="O133" s="659"/>
      <c r="P133" s="659"/>
      <c r="Q133" s="281"/>
      <c r="R133" s="281"/>
      <c r="S133" s="281"/>
      <c r="T133" s="281"/>
      <c r="U133" s="281"/>
      <c r="V133" s="281"/>
      <c r="W133" s="281"/>
      <c r="X133" s="281"/>
      <c r="Y133" s="281"/>
      <c r="Z133" s="281"/>
      <c r="AA133" s="279"/>
      <c r="AB133" s="281"/>
      <c r="AC133" s="281"/>
      <c r="AD133" s="281"/>
      <c r="AE133" s="281"/>
      <c r="AF133" s="281"/>
      <c r="AG133" s="281"/>
      <c r="AH133" s="281"/>
      <c r="AI133" s="281"/>
      <c r="AJ133" s="281"/>
      <c r="AK133" s="281"/>
      <c r="AL133" s="281"/>
      <c r="AM133" s="281"/>
      <c r="AN133" s="281"/>
      <c r="AO133" s="281"/>
      <c r="AP133" s="281"/>
      <c r="AQ133" s="281"/>
      <c r="AR133" s="39"/>
      <c r="AS133" s="39"/>
      <c r="AT133" s="281"/>
      <c r="AU133" s="281"/>
      <c r="AV133" s="835"/>
      <c r="AW133" s="281"/>
      <c r="AX133" s="279"/>
      <c r="AY133" s="281"/>
      <c r="AZ133" s="310"/>
      <c r="BA133" s="310"/>
      <c r="BB133" s="281"/>
      <c r="BC133" s="310"/>
      <c r="BD133" s="281"/>
      <c r="BE133" s="380"/>
      <c r="BF133" s="310"/>
      <c r="BG133" s="281"/>
      <c r="BH133" s="310"/>
      <c r="BI133" s="281"/>
      <c r="BJ133" s="380"/>
      <c r="BK133" s="310"/>
      <c r="BL133" s="281"/>
      <c r="BM133" s="310"/>
      <c r="BN133" s="281"/>
      <c r="BO133" s="380"/>
      <c r="BP133" s="310"/>
      <c r="BQ133" s="281"/>
    </row>
    <row r="134" spans="1:69" ht="16.5" customHeight="1">
      <c r="A134" s="308"/>
      <c r="B134" s="281"/>
      <c r="C134" s="281"/>
      <c r="D134" s="281"/>
      <c r="E134" s="281"/>
      <c r="F134" s="281"/>
      <c r="G134" s="281"/>
      <c r="H134" s="281"/>
      <c r="I134" s="281"/>
      <c r="J134" s="281"/>
      <c r="K134" s="281"/>
      <c r="L134" s="281"/>
      <c r="M134" s="281"/>
      <c r="N134" s="832"/>
      <c r="O134" s="659"/>
      <c r="P134" s="659"/>
      <c r="Q134" s="281"/>
      <c r="R134" s="281"/>
      <c r="S134" s="281"/>
      <c r="T134" s="281"/>
      <c r="U134" s="281"/>
      <c r="V134" s="281"/>
      <c r="W134" s="281"/>
      <c r="X134" s="281"/>
      <c r="Y134" s="281"/>
      <c r="Z134" s="281"/>
      <c r="AA134" s="279"/>
      <c r="AB134" s="281"/>
      <c r="AC134" s="281"/>
      <c r="AD134" s="281"/>
      <c r="AE134" s="281"/>
      <c r="AF134" s="281"/>
      <c r="AG134" s="281"/>
      <c r="AH134" s="281"/>
      <c r="AI134" s="281"/>
      <c r="AJ134" s="281"/>
      <c r="AK134" s="281"/>
      <c r="AL134" s="281"/>
      <c r="AM134" s="281"/>
      <c r="AN134" s="281"/>
      <c r="AO134" s="281"/>
      <c r="AP134" s="281"/>
      <c r="AQ134" s="281"/>
      <c r="AR134" s="39"/>
      <c r="AS134" s="39"/>
      <c r="AT134" s="281"/>
      <c r="AU134" s="281"/>
      <c r="AV134" s="835"/>
      <c r="AW134" s="281"/>
      <c r="AX134" s="279"/>
      <c r="AY134" s="281"/>
      <c r="AZ134" s="310"/>
      <c r="BA134" s="310"/>
      <c r="BB134" s="281"/>
      <c r="BC134" s="310"/>
      <c r="BD134" s="281"/>
      <c r="BE134" s="380"/>
      <c r="BF134" s="310"/>
      <c r="BG134" s="281"/>
      <c r="BH134" s="310"/>
      <c r="BI134" s="281"/>
      <c r="BJ134" s="380"/>
      <c r="BK134" s="310"/>
      <c r="BL134" s="281"/>
      <c r="BM134" s="310"/>
      <c r="BN134" s="281"/>
      <c r="BO134" s="380"/>
      <c r="BP134" s="310"/>
      <c r="BQ134" s="281"/>
    </row>
    <row r="135" spans="1:69" ht="16.5" hidden="1" customHeight="1">
      <c r="A135" s="308"/>
      <c r="B135" s="281"/>
      <c r="C135" s="281"/>
      <c r="D135" s="281"/>
      <c r="E135" s="281"/>
      <c r="F135" s="281"/>
      <c r="G135" s="281"/>
      <c r="H135" s="281"/>
      <c r="I135" s="281"/>
      <c r="J135" s="281"/>
      <c r="K135" s="281"/>
      <c r="L135" s="281"/>
      <c r="M135" s="281"/>
      <c r="N135" s="281"/>
      <c r="O135" s="659"/>
      <c r="P135" s="659"/>
      <c r="Q135" s="281"/>
      <c r="R135" s="281"/>
      <c r="S135" s="281"/>
      <c r="T135" s="281"/>
      <c r="U135" s="281"/>
      <c r="V135" s="281"/>
      <c r="W135" s="281"/>
      <c r="X135" s="281"/>
      <c r="Y135" s="281"/>
      <c r="Z135" s="281"/>
      <c r="AA135" s="279"/>
      <c r="AB135" s="281"/>
      <c r="AC135" s="281"/>
      <c r="AD135" s="281"/>
      <c r="AE135" s="281"/>
      <c r="AF135" s="281"/>
      <c r="AG135" s="281"/>
      <c r="AH135" s="281"/>
      <c r="AI135" s="281"/>
      <c r="AJ135" s="281"/>
      <c r="AK135" s="281"/>
      <c r="AL135" s="281"/>
      <c r="AM135" s="281"/>
      <c r="AN135" s="281"/>
      <c r="AO135" s="281"/>
      <c r="AP135" s="281"/>
      <c r="AQ135" s="281"/>
      <c r="AR135" s="39"/>
      <c r="AS135" s="39"/>
      <c r="AT135" s="281"/>
      <c r="AU135" s="281"/>
      <c r="AV135" s="281"/>
      <c r="AW135" s="281"/>
      <c r="AX135" s="281"/>
      <c r="AY135" s="281"/>
      <c r="AZ135" s="310"/>
      <c r="BA135" s="310"/>
      <c r="BB135" s="281"/>
      <c r="BC135" s="310"/>
      <c r="BD135" s="281"/>
      <c r="BE135" s="380"/>
      <c r="BF135" s="310"/>
      <c r="BG135" s="281"/>
      <c r="BH135" s="310"/>
      <c r="BI135" s="281"/>
      <c r="BJ135" s="380"/>
      <c r="BK135" s="310"/>
      <c r="BL135" s="281"/>
      <c r="BM135" s="310"/>
      <c r="BN135" s="281"/>
      <c r="BO135" s="380"/>
      <c r="BP135" s="310"/>
      <c r="BQ135" s="281"/>
    </row>
    <row r="136" spans="1:69" ht="16.5" hidden="1" customHeight="1">
      <c r="A136" s="308"/>
      <c r="B136" s="281"/>
      <c r="C136" s="281"/>
      <c r="D136" s="280" t="s">
        <v>682</v>
      </c>
      <c r="E136" s="280" t="s">
        <v>682</v>
      </c>
      <c r="F136" s="280"/>
      <c r="G136" s="280"/>
      <c r="H136" s="281" t="s">
        <v>1665</v>
      </c>
      <c r="I136" s="281"/>
      <c r="J136" s="281"/>
      <c r="K136" s="281"/>
      <c r="L136" s="281"/>
      <c r="M136" s="281"/>
      <c r="N136" s="281"/>
      <c r="O136" s="659"/>
      <c r="P136" s="659"/>
      <c r="Q136" s="281"/>
      <c r="R136" s="281"/>
      <c r="S136" s="281"/>
      <c r="T136" s="281"/>
      <c r="U136" s="281"/>
      <c r="V136" s="281"/>
      <c r="W136" s="281"/>
      <c r="X136" s="281"/>
      <c r="Y136" s="281"/>
      <c r="Z136" s="281"/>
      <c r="AA136" s="279"/>
      <c r="AB136" s="281"/>
      <c r="AC136" s="281"/>
      <c r="AD136" s="281"/>
      <c r="AE136" s="281"/>
      <c r="AF136" s="281"/>
      <c r="AG136" s="281"/>
      <c r="AH136" s="281"/>
      <c r="AI136" s="281"/>
      <c r="AJ136" s="281"/>
      <c r="AK136" s="281"/>
      <c r="AL136" s="281"/>
      <c r="AM136" s="281"/>
      <c r="AN136" s="281"/>
      <c r="AO136" s="281"/>
      <c r="AP136" s="281"/>
      <c r="AQ136" s="281"/>
      <c r="AR136" s="39"/>
      <c r="AS136" s="39"/>
      <c r="AT136" s="281"/>
      <c r="AU136" s="281"/>
      <c r="AV136" s="281"/>
      <c r="AW136" s="281"/>
      <c r="AX136" s="281"/>
      <c r="AY136" s="281"/>
      <c r="AZ136" s="310"/>
      <c r="BA136" s="310"/>
      <c r="BB136" s="281"/>
      <c r="BC136" s="310"/>
      <c r="BD136" s="281"/>
      <c r="BE136" s="380"/>
      <c r="BF136" s="310"/>
      <c r="BG136" s="281"/>
      <c r="BH136" s="310"/>
      <c r="BI136" s="281"/>
      <c r="BJ136" s="380"/>
      <c r="BK136" s="310"/>
      <c r="BL136" s="281"/>
      <c r="BM136" s="310"/>
      <c r="BN136" s="281"/>
      <c r="BO136" s="380"/>
      <c r="BP136" s="310"/>
      <c r="BQ136" s="281"/>
    </row>
    <row r="137" spans="1:69" ht="16.5" hidden="1" customHeight="1">
      <c r="A137" s="308"/>
      <c r="B137" s="281"/>
      <c r="C137" s="281"/>
      <c r="D137" s="381" t="s">
        <v>1666</v>
      </c>
      <c r="E137" s="381" t="s">
        <v>1666</v>
      </c>
      <c r="F137" s="381"/>
      <c r="G137" s="381"/>
      <c r="H137" s="382" t="s">
        <v>1667</v>
      </c>
      <c r="I137" s="281"/>
      <c r="J137" s="281"/>
      <c r="K137" s="281"/>
      <c r="L137" s="281"/>
      <c r="M137" s="281"/>
      <c r="N137" s="281"/>
      <c r="O137" s="659"/>
      <c r="P137" s="659"/>
      <c r="Q137" s="281"/>
      <c r="R137" s="281"/>
      <c r="S137" s="281"/>
      <c r="T137" s="281"/>
      <c r="U137" s="281"/>
      <c r="V137" s="281"/>
      <c r="W137" s="281"/>
      <c r="X137" s="281"/>
      <c r="Y137" s="281"/>
      <c r="Z137" s="281"/>
      <c r="AA137" s="279"/>
      <c r="AB137" s="281"/>
      <c r="AC137" s="281"/>
      <c r="AD137" s="281"/>
      <c r="AE137" s="281"/>
      <c r="AF137" s="281"/>
      <c r="AG137" s="281"/>
      <c r="AH137" s="281"/>
      <c r="AI137" s="281"/>
      <c r="AJ137" s="281"/>
      <c r="AK137" s="281"/>
      <c r="AL137" s="281"/>
      <c r="AM137" s="281"/>
      <c r="AN137" s="281"/>
      <c r="AO137" s="281"/>
      <c r="AP137" s="281"/>
      <c r="AQ137" s="281"/>
      <c r="AR137" s="39"/>
      <c r="AS137" s="39"/>
      <c r="AT137" s="281"/>
      <c r="AU137" s="281"/>
      <c r="AV137" s="281"/>
      <c r="AW137" s="281"/>
      <c r="AX137" s="281"/>
      <c r="AY137" s="281"/>
      <c r="AZ137" s="310"/>
      <c r="BA137" s="310"/>
      <c r="BB137" s="281"/>
      <c r="BC137" s="310"/>
      <c r="BD137" s="281"/>
      <c r="BE137" s="380"/>
      <c r="BF137" s="310"/>
      <c r="BG137" s="281"/>
      <c r="BH137" s="310"/>
      <c r="BI137" s="281"/>
      <c r="BJ137" s="380"/>
      <c r="BK137" s="310"/>
      <c r="BL137" s="281"/>
      <c r="BM137" s="310"/>
      <c r="BN137" s="281"/>
      <c r="BO137" s="380"/>
      <c r="BP137" s="310"/>
      <c r="BQ137" s="281"/>
    </row>
    <row r="138" spans="1:69" ht="16.5" hidden="1" customHeight="1">
      <c r="A138" s="308"/>
      <c r="B138" s="281"/>
      <c r="C138" s="281"/>
      <c r="D138" s="381" t="s">
        <v>1668</v>
      </c>
      <c r="E138" s="381" t="s">
        <v>1668</v>
      </c>
      <c r="F138" s="381"/>
      <c r="G138" s="381"/>
      <c r="H138" s="382" t="s">
        <v>1669</v>
      </c>
      <c r="I138" s="281"/>
      <c r="J138" s="281"/>
      <c r="K138" s="281"/>
      <c r="L138" s="281"/>
      <c r="M138" s="281"/>
      <c r="N138" s="281"/>
      <c r="O138" s="659"/>
      <c r="P138" s="659"/>
      <c r="Q138" s="281"/>
      <c r="R138" s="281"/>
      <c r="S138" s="281"/>
      <c r="T138" s="281"/>
      <c r="U138" s="281"/>
      <c r="V138" s="281"/>
      <c r="W138" s="281"/>
      <c r="X138" s="281"/>
      <c r="Y138" s="281"/>
      <c r="Z138" s="281"/>
      <c r="AA138" s="279"/>
      <c r="AB138" s="281"/>
      <c r="AC138" s="281"/>
      <c r="AD138" s="281"/>
      <c r="AE138" s="281"/>
      <c r="AF138" s="281"/>
      <c r="AG138" s="281"/>
      <c r="AH138" s="281"/>
      <c r="AI138" s="281"/>
      <c r="AJ138" s="281"/>
      <c r="AK138" s="281"/>
      <c r="AL138" s="281"/>
      <c r="AM138" s="281"/>
      <c r="AN138" s="281"/>
      <c r="AO138" s="281"/>
      <c r="AP138" s="281"/>
      <c r="AQ138" s="281"/>
      <c r="AR138" s="39"/>
      <c r="AS138" s="39"/>
      <c r="AT138" s="281"/>
      <c r="AU138" s="281"/>
      <c r="AV138" s="281"/>
      <c r="AW138" s="281"/>
      <c r="AX138" s="281"/>
      <c r="AY138" s="281"/>
      <c r="AZ138" s="310"/>
      <c r="BA138" s="310"/>
      <c r="BB138" s="281"/>
      <c r="BC138" s="310"/>
      <c r="BD138" s="281"/>
      <c r="BE138" s="380"/>
      <c r="BF138" s="310"/>
      <c r="BG138" s="281"/>
      <c r="BH138" s="310"/>
      <c r="BI138" s="281"/>
      <c r="BJ138" s="380"/>
      <c r="BK138" s="310"/>
      <c r="BL138" s="281"/>
      <c r="BM138" s="310"/>
      <c r="BN138" s="281"/>
      <c r="BO138" s="380"/>
      <c r="BP138" s="310"/>
      <c r="BQ138" s="281"/>
    </row>
    <row r="139" spans="1:69" ht="16.5" hidden="1" customHeight="1">
      <c r="A139" s="308"/>
      <c r="B139" s="281"/>
      <c r="C139" s="281"/>
      <c r="D139" s="381" t="s">
        <v>1670</v>
      </c>
      <c r="E139" s="381" t="s">
        <v>1670</v>
      </c>
      <c r="F139" s="381"/>
      <c r="G139" s="381"/>
      <c r="H139" s="382" t="s">
        <v>1671</v>
      </c>
      <c r="I139" s="281"/>
      <c r="J139" s="281"/>
      <c r="K139" s="281"/>
      <c r="L139" s="281"/>
      <c r="M139" s="281"/>
      <c r="N139" s="281"/>
      <c r="O139" s="659"/>
      <c r="P139" s="659"/>
      <c r="Q139" s="281"/>
      <c r="R139" s="281"/>
      <c r="S139" s="281"/>
      <c r="T139" s="281"/>
      <c r="U139" s="281"/>
      <c r="V139" s="281"/>
      <c r="W139" s="281"/>
      <c r="X139" s="281"/>
      <c r="Y139" s="281"/>
      <c r="Z139" s="281"/>
      <c r="AA139" s="279"/>
      <c r="AB139" s="281"/>
      <c r="AC139" s="281"/>
      <c r="AD139" s="281"/>
      <c r="AE139" s="281"/>
      <c r="AF139" s="281"/>
      <c r="AG139" s="281"/>
      <c r="AH139" s="281"/>
      <c r="AI139" s="281"/>
      <c r="AJ139" s="281"/>
      <c r="AK139" s="281"/>
      <c r="AL139" s="281"/>
      <c r="AM139" s="281"/>
      <c r="AN139" s="281"/>
      <c r="AO139" s="281"/>
      <c r="AP139" s="281"/>
      <c r="AQ139" s="281"/>
      <c r="AR139" s="39"/>
      <c r="AS139" s="39"/>
      <c r="AT139" s="281"/>
      <c r="AU139" s="281"/>
      <c r="AV139" s="281"/>
      <c r="AW139" s="281"/>
      <c r="AX139" s="281"/>
      <c r="AY139" s="281"/>
      <c r="AZ139" s="310"/>
      <c r="BA139" s="310"/>
      <c r="BB139" s="281"/>
      <c r="BC139" s="310"/>
      <c r="BD139" s="281"/>
      <c r="BE139" s="380"/>
      <c r="BF139" s="310"/>
      <c r="BG139" s="281"/>
      <c r="BH139" s="310"/>
      <c r="BI139" s="281"/>
      <c r="BJ139" s="380"/>
      <c r="BK139" s="310"/>
      <c r="BL139" s="281"/>
      <c r="BM139" s="310"/>
      <c r="BN139" s="281"/>
      <c r="BO139" s="380"/>
      <c r="BP139" s="310"/>
      <c r="BQ139" s="281"/>
    </row>
    <row r="140" spans="1:69" ht="16.5" hidden="1" customHeight="1">
      <c r="A140" s="308"/>
      <c r="B140" s="281"/>
      <c r="C140" s="281"/>
      <c r="D140" s="381" t="s">
        <v>1672</v>
      </c>
      <c r="E140" s="381" t="s">
        <v>1672</v>
      </c>
      <c r="F140" s="381"/>
      <c r="G140" s="381"/>
      <c r="H140" s="382" t="s">
        <v>1673</v>
      </c>
      <c r="I140" s="281"/>
      <c r="J140" s="281"/>
      <c r="K140" s="281"/>
      <c r="L140" s="281"/>
      <c r="M140" s="281"/>
      <c r="N140" s="281"/>
      <c r="O140" s="659"/>
      <c r="P140" s="659"/>
      <c r="Q140" s="281"/>
      <c r="R140" s="281"/>
      <c r="S140" s="281"/>
      <c r="T140" s="281"/>
      <c r="U140" s="281"/>
      <c r="V140" s="281"/>
      <c r="W140" s="281"/>
      <c r="X140" s="281"/>
      <c r="Y140" s="281"/>
      <c r="Z140" s="281"/>
      <c r="AA140" s="279"/>
      <c r="AB140" s="281"/>
      <c r="AC140" s="281"/>
      <c r="AD140" s="281"/>
      <c r="AE140" s="281"/>
      <c r="AF140" s="281"/>
      <c r="AG140" s="281"/>
      <c r="AH140" s="281"/>
      <c r="AI140" s="281"/>
      <c r="AJ140" s="281"/>
      <c r="AK140" s="281"/>
      <c r="AL140" s="281"/>
      <c r="AM140" s="281"/>
      <c r="AN140" s="281"/>
      <c r="AO140" s="281"/>
      <c r="AP140" s="281"/>
      <c r="AQ140" s="281"/>
      <c r="AR140" s="39"/>
      <c r="AS140" s="39"/>
      <c r="AT140" s="281"/>
      <c r="AU140" s="281"/>
      <c r="AV140" s="281"/>
      <c r="AW140" s="281"/>
      <c r="AX140" s="281"/>
      <c r="AY140" s="281"/>
      <c r="AZ140" s="310"/>
      <c r="BA140" s="310"/>
      <c r="BB140" s="281"/>
      <c r="BC140" s="310"/>
      <c r="BD140" s="281"/>
      <c r="BE140" s="380"/>
      <c r="BF140" s="310"/>
      <c r="BG140" s="281"/>
      <c r="BH140" s="310"/>
      <c r="BI140" s="281"/>
      <c r="BJ140" s="380"/>
      <c r="BK140" s="310"/>
      <c r="BL140" s="281"/>
      <c r="BM140" s="310"/>
      <c r="BN140" s="281"/>
      <c r="BO140" s="380"/>
      <c r="BP140" s="310"/>
      <c r="BQ140" s="281"/>
    </row>
    <row r="141" spans="1:69" ht="16.5" hidden="1" customHeight="1">
      <c r="A141" s="308"/>
      <c r="B141" s="281"/>
      <c r="C141" s="281"/>
      <c r="D141" s="381" t="s">
        <v>1674</v>
      </c>
      <c r="E141" s="381" t="s">
        <v>1674</v>
      </c>
      <c r="F141" s="381"/>
      <c r="G141" s="381"/>
      <c r="H141" s="382" t="s">
        <v>1504</v>
      </c>
      <c r="I141" s="281"/>
      <c r="J141" s="281"/>
      <c r="K141" s="281"/>
      <c r="L141" s="281"/>
      <c r="M141" s="281"/>
      <c r="N141" s="281"/>
      <c r="O141" s="659"/>
      <c r="P141" s="659"/>
      <c r="Q141" s="281"/>
      <c r="R141" s="281"/>
      <c r="S141" s="281"/>
      <c r="T141" s="281"/>
      <c r="U141" s="281"/>
      <c r="V141" s="281"/>
      <c r="W141" s="281"/>
      <c r="X141" s="281"/>
      <c r="Y141" s="281"/>
      <c r="Z141" s="281"/>
      <c r="AA141" s="279"/>
      <c r="AB141" s="281"/>
      <c r="AC141" s="281"/>
      <c r="AD141" s="281"/>
      <c r="AE141" s="281"/>
      <c r="AF141" s="281"/>
      <c r="AG141" s="281"/>
      <c r="AH141" s="281"/>
      <c r="AI141" s="281"/>
      <c r="AJ141" s="281"/>
      <c r="AK141" s="281"/>
      <c r="AL141" s="281"/>
      <c r="AM141" s="281"/>
      <c r="AN141" s="281"/>
      <c r="AO141" s="281"/>
      <c r="AP141" s="281"/>
      <c r="AQ141" s="281"/>
      <c r="AR141" s="39"/>
      <c r="AS141" s="39"/>
      <c r="AT141" s="281"/>
      <c r="AU141" s="281"/>
      <c r="AV141" s="281"/>
      <c r="AW141" s="281"/>
      <c r="AX141" s="281"/>
      <c r="AY141" s="281"/>
      <c r="AZ141" s="310"/>
      <c r="BA141" s="310"/>
      <c r="BB141" s="281"/>
      <c r="BC141" s="310"/>
      <c r="BD141" s="281"/>
      <c r="BE141" s="380"/>
      <c r="BF141" s="310"/>
      <c r="BG141" s="281"/>
      <c r="BH141" s="310"/>
      <c r="BI141" s="281"/>
      <c r="BJ141" s="380"/>
      <c r="BK141" s="310"/>
      <c r="BL141" s="281"/>
      <c r="BM141" s="310"/>
      <c r="BN141" s="281"/>
      <c r="BO141" s="380"/>
      <c r="BP141" s="310"/>
      <c r="BQ141" s="281"/>
    </row>
    <row r="142" spans="1:69" ht="16.5" hidden="1" customHeight="1">
      <c r="A142" s="308"/>
      <c r="B142" s="281"/>
      <c r="C142" s="281"/>
      <c r="D142" s="381" t="s">
        <v>1675</v>
      </c>
      <c r="E142" s="381" t="s">
        <v>1675</v>
      </c>
      <c r="F142" s="381"/>
      <c r="G142" s="381"/>
      <c r="H142" s="382" t="s">
        <v>1676</v>
      </c>
      <c r="I142" s="281"/>
      <c r="J142" s="281"/>
      <c r="K142" s="281"/>
      <c r="L142" s="281"/>
      <c r="M142" s="281"/>
      <c r="N142" s="281"/>
      <c r="O142" s="659"/>
      <c r="P142" s="659"/>
      <c r="Q142" s="281"/>
      <c r="R142" s="281"/>
      <c r="S142" s="281"/>
      <c r="T142" s="281"/>
      <c r="U142" s="281"/>
      <c r="V142" s="281"/>
      <c r="W142" s="281"/>
      <c r="X142" s="281"/>
      <c r="Y142" s="281"/>
      <c r="Z142" s="281"/>
      <c r="AA142" s="279"/>
      <c r="AB142" s="281"/>
      <c r="AC142" s="281"/>
      <c r="AD142" s="281"/>
      <c r="AE142" s="281"/>
      <c r="AF142" s="281"/>
      <c r="AG142" s="281"/>
      <c r="AH142" s="281"/>
      <c r="AI142" s="281"/>
      <c r="AJ142" s="281"/>
      <c r="AK142" s="281"/>
      <c r="AL142" s="281"/>
      <c r="AM142" s="281"/>
      <c r="AN142" s="281"/>
      <c r="AO142" s="281"/>
      <c r="AP142" s="281"/>
      <c r="AQ142" s="281"/>
      <c r="AR142" s="39"/>
      <c r="AS142" s="39"/>
      <c r="AT142" s="281"/>
      <c r="AU142" s="281"/>
      <c r="AV142" s="281"/>
      <c r="AW142" s="281"/>
      <c r="AX142" s="281"/>
      <c r="AY142" s="281"/>
      <c r="AZ142" s="310"/>
      <c r="BA142" s="310"/>
      <c r="BB142" s="281"/>
      <c r="BC142" s="310"/>
      <c r="BD142" s="281"/>
      <c r="BE142" s="380"/>
      <c r="BF142" s="310"/>
      <c r="BG142" s="281"/>
      <c r="BH142" s="310"/>
      <c r="BI142" s="281"/>
      <c r="BJ142" s="380"/>
      <c r="BK142" s="310"/>
      <c r="BL142" s="281"/>
      <c r="BM142" s="310"/>
      <c r="BN142" s="281"/>
      <c r="BO142" s="380"/>
      <c r="BP142" s="310"/>
      <c r="BQ142" s="281"/>
    </row>
    <row r="143" spans="1:69" ht="16.5" hidden="1" customHeight="1">
      <c r="A143" s="308"/>
      <c r="B143" s="281"/>
      <c r="C143" s="281"/>
      <c r="D143" s="381" t="s">
        <v>1677</v>
      </c>
      <c r="E143" s="381" t="s">
        <v>1677</v>
      </c>
      <c r="F143" s="381"/>
      <c r="G143" s="381"/>
      <c r="H143" s="382" t="s">
        <v>1678</v>
      </c>
      <c r="I143" s="281"/>
      <c r="J143" s="281"/>
      <c r="K143" s="281"/>
      <c r="L143" s="281"/>
      <c r="M143" s="281"/>
      <c r="N143" s="281"/>
      <c r="O143" s="659"/>
      <c r="P143" s="659"/>
      <c r="Q143" s="281"/>
      <c r="R143" s="281"/>
      <c r="S143" s="281"/>
      <c r="T143" s="281"/>
      <c r="U143" s="281"/>
      <c r="V143" s="281"/>
      <c r="W143" s="281"/>
      <c r="X143" s="281"/>
      <c r="Y143" s="281"/>
      <c r="Z143" s="281"/>
      <c r="AA143" s="279"/>
      <c r="AB143" s="281"/>
      <c r="AC143" s="281"/>
      <c r="AD143" s="281"/>
      <c r="AE143" s="281"/>
      <c r="AF143" s="281"/>
      <c r="AG143" s="281"/>
      <c r="AH143" s="281"/>
      <c r="AI143" s="281"/>
      <c r="AJ143" s="281"/>
      <c r="AK143" s="281"/>
      <c r="AL143" s="281"/>
      <c r="AM143" s="281"/>
      <c r="AN143" s="281"/>
      <c r="AO143" s="281"/>
      <c r="AP143" s="281"/>
      <c r="AQ143" s="281"/>
      <c r="AR143" s="39"/>
      <c r="AS143" s="39"/>
      <c r="AT143" s="281"/>
      <c r="AU143" s="281"/>
      <c r="AV143" s="281"/>
      <c r="AW143" s="281"/>
      <c r="AX143" s="281"/>
      <c r="AY143" s="281"/>
      <c r="AZ143" s="310"/>
      <c r="BA143" s="310"/>
      <c r="BB143" s="281"/>
      <c r="BC143" s="310"/>
      <c r="BD143" s="281"/>
      <c r="BE143" s="380"/>
      <c r="BF143" s="310"/>
      <c r="BG143" s="281"/>
      <c r="BH143" s="310"/>
      <c r="BI143" s="281"/>
      <c r="BJ143" s="380"/>
      <c r="BK143" s="310"/>
      <c r="BL143" s="281"/>
      <c r="BM143" s="310"/>
      <c r="BN143" s="281"/>
      <c r="BO143" s="380"/>
      <c r="BP143" s="310"/>
      <c r="BQ143" s="281"/>
    </row>
    <row r="144" spans="1:69" ht="16.5" hidden="1" customHeight="1">
      <c r="A144" s="308"/>
      <c r="B144" s="281"/>
      <c r="C144" s="281"/>
      <c r="D144" s="381" t="s">
        <v>1679</v>
      </c>
      <c r="E144" s="381" t="s">
        <v>1679</v>
      </c>
      <c r="F144" s="381"/>
      <c r="G144" s="381"/>
      <c r="H144" s="382" t="s">
        <v>1680</v>
      </c>
      <c r="I144" s="281"/>
      <c r="J144" s="281"/>
      <c r="K144" s="281"/>
      <c r="L144" s="281"/>
      <c r="M144" s="281"/>
      <c r="N144" s="281"/>
      <c r="O144" s="659"/>
      <c r="P144" s="659"/>
      <c r="Q144" s="281"/>
      <c r="R144" s="281"/>
      <c r="S144" s="281"/>
      <c r="T144" s="281"/>
      <c r="U144" s="281"/>
      <c r="V144" s="281"/>
      <c r="W144" s="281"/>
      <c r="X144" s="281"/>
      <c r="Y144" s="281"/>
      <c r="Z144" s="281"/>
      <c r="AA144" s="279"/>
      <c r="AB144" s="281"/>
      <c r="AC144" s="281"/>
      <c r="AD144" s="281"/>
      <c r="AE144" s="281"/>
      <c r="AF144" s="281"/>
      <c r="AG144" s="281"/>
      <c r="AH144" s="281"/>
      <c r="AI144" s="281"/>
      <c r="AJ144" s="281"/>
      <c r="AK144" s="281"/>
      <c r="AL144" s="281"/>
      <c r="AM144" s="281"/>
      <c r="AN144" s="281"/>
      <c r="AO144" s="281"/>
      <c r="AP144" s="281"/>
      <c r="AQ144" s="281"/>
      <c r="AR144" s="39"/>
      <c r="AS144" s="39"/>
      <c r="AT144" s="281"/>
      <c r="AU144" s="281"/>
      <c r="AV144" s="281"/>
      <c r="AW144" s="281"/>
      <c r="AX144" s="281"/>
      <c r="AY144" s="281"/>
      <c r="AZ144" s="310"/>
      <c r="BA144" s="310"/>
      <c r="BB144" s="281"/>
      <c r="BC144" s="310"/>
      <c r="BD144" s="281"/>
      <c r="BE144" s="380"/>
      <c r="BF144" s="310"/>
      <c r="BG144" s="281"/>
      <c r="BH144" s="310"/>
      <c r="BI144" s="281"/>
      <c r="BJ144" s="380"/>
      <c r="BK144" s="310"/>
      <c r="BL144" s="281"/>
      <c r="BM144" s="310"/>
      <c r="BN144" s="281"/>
      <c r="BO144" s="380"/>
      <c r="BP144" s="310"/>
      <c r="BQ144" s="281"/>
    </row>
    <row r="145" spans="1:69" ht="16.5" hidden="1" customHeight="1">
      <c r="A145" s="308"/>
      <c r="B145" s="281"/>
      <c r="C145" s="281"/>
      <c r="D145" s="381" t="s">
        <v>1681</v>
      </c>
      <c r="E145" s="381" t="s">
        <v>1681</v>
      </c>
      <c r="F145" s="381"/>
      <c r="G145" s="381"/>
      <c r="H145" s="382" t="s">
        <v>1682</v>
      </c>
      <c r="I145" s="281"/>
      <c r="J145" s="281"/>
      <c r="K145" s="281"/>
      <c r="L145" s="281"/>
      <c r="M145" s="281"/>
      <c r="N145" s="281"/>
      <c r="O145" s="659"/>
      <c r="P145" s="659"/>
      <c r="Q145" s="281"/>
      <c r="R145" s="281"/>
      <c r="S145" s="281"/>
      <c r="T145" s="281"/>
      <c r="U145" s="281"/>
      <c r="V145" s="281"/>
      <c r="W145" s="281"/>
      <c r="X145" s="281"/>
      <c r="Y145" s="281"/>
      <c r="Z145" s="281"/>
      <c r="AA145" s="279"/>
      <c r="AB145" s="281"/>
      <c r="AC145" s="281"/>
      <c r="AD145" s="281"/>
      <c r="AE145" s="281"/>
      <c r="AF145" s="281"/>
      <c r="AG145" s="281"/>
      <c r="AH145" s="281"/>
      <c r="AI145" s="281"/>
      <c r="AJ145" s="281"/>
      <c r="AK145" s="281"/>
      <c r="AL145" s="281"/>
      <c r="AM145" s="281"/>
      <c r="AN145" s="281"/>
      <c r="AO145" s="281"/>
      <c r="AP145" s="281"/>
      <c r="AQ145" s="281"/>
      <c r="AR145" s="39"/>
      <c r="AS145" s="39"/>
      <c r="AT145" s="281"/>
      <c r="AU145" s="281"/>
      <c r="AV145" s="281"/>
      <c r="AW145" s="281"/>
      <c r="AX145" s="281"/>
      <c r="AY145" s="281"/>
      <c r="AZ145" s="310"/>
      <c r="BA145" s="310"/>
      <c r="BB145" s="281"/>
      <c r="BC145" s="310"/>
      <c r="BD145" s="281"/>
      <c r="BE145" s="380"/>
      <c r="BF145" s="310"/>
      <c r="BG145" s="281"/>
      <c r="BH145" s="310"/>
      <c r="BI145" s="281"/>
      <c r="BJ145" s="380"/>
      <c r="BK145" s="310"/>
      <c r="BL145" s="281"/>
      <c r="BM145" s="310"/>
      <c r="BN145" s="281"/>
      <c r="BO145" s="380"/>
      <c r="BP145" s="310"/>
      <c r="BQ145" s="281"/>
    </row>
    <row r="146" spans="1:69" ht="16.5" hidden="1" customHeight="1">
      <c r="A146" s="308"/>
      <c r="B146" s="281"/>
      <c r="C146" s="281"/>
      <c r="D146" s="381" t="s">
        <v>1683</v>
      </c>
      <c r="E146" s="381" t="s">
        <v>1683</v>
      </c>
      <c r="F146" s="381"/>
      <c r="G146" s="381"/>
      <c r="H146" s="382" t="s">
        <v>1598</v>
      </c>
      <c r="I146" s="281"/>
      <c r="J146" s="281"/>
      <c r="K146" s="281"/>
      <c r="L146" s="281"/>
      <c r="M146" s="281"/>
      <c r="N146" s="281"/>
      <c r="O146" s="659"/>
      <c r="P146" s="659"/>
      <c r="Q146" s="281"/>
      <c r="R146" s="281"/>
      <c r="S146" s="281"/>
      <c r="T146" s="281"/>
      <c r="U146" s="281"/>
      <c r="V146" s="281"/>
      <c r="W146" s="281"/>
      <c r="X146" s="281"/>
      <c r="Y146" s="281"/>
      <c r="Z146" s="281"/>
      <c r="AA146" s="279"/>
      <c r="AB146" s="281"/>
      <c r="AC146" s="281"/>
      <c r="AD146" s="281"/>
      <c r="AE146" s="281"/>
      <c r="AF146" s="281"/>
      <c r="AG146" s="281"/>
      <c r="AH146" s="281"/>
      <c r="AI146" s="281"/>
      <c r="AJ146" s="281"/>
      <c r="AK146" s="281"/>
      <c r="AL146" s="281"/>
      <c r="AM146" s="281"/>
      <c r="AN146" s="281"/>
      <c r="AO146" s="281"/>
      <c r="AP146" s="281"/>
      <c r="AQ146" s="281"/>
      <c r="AR146" s="39"/>
      <c r="AS146" s="39"/>
      <c r="AT146" s="281"/>
      <c r="AU146" s="281"/>
      <c r="AV146" s="281"/>
      <c r="AW146" s="281"/>
      <c r="AX146" s="281"/>
      <c r="AY146" s="281"/>
      <c r="AZ146" s="310"/>
      <c r="BA146" s="310"/>
      <c r="BB146" s="281"/>
      <c r="BC146" s="310"/>
      <c r="BD146" s="281"/>
      <c r="BE146" s="380"/>
      <c r="BF146" s="310"/>
      <c r="BG146" s="281"/>
      <c r="BH146" s="310"/>
      <c r="BI146" s="281"/>
      <c r="BJ146" s="380"/>
      <c r="BK146" s="310"/>
      <c r="BL146" s="281"/>
      <c r="BM146" s="310"/>
      <c r="BN146" s="281"/>
      <c r="BO146" s="380"/>
      <c r="BP146" s="310"/>
      <c r="BQ146" s="281"/>
    </row>
    <row r="147" spans="1:69" ht="16.5" hidden="1" customHeight="1">
      <c r="A147" s="308"/>
      <c r="B147" s="281"/>
      <c r="C147" s="281"/>
      <c r="D147" s="381" t="s">
        <v>1684</v>
      </c>
      <c r="E147" s="381" t="s">
        <v>1684</v>
      </c>
      <c r="F147" s="381"/>
      <c r="G147" s="381"/>
      <c r="H147" s="382" t="s">
        <v>1685</v>
      </c>
      <c r="I147" s="281"/>
      <c r="J147" s="281"/>
      <c r="K147" s="281"/>
      <c r="L147" s="281"/>
      <c r="M147" s="281"/>
      <c r="N147" s="281"/>
      <c r="O147" s="659"/>
      <c r="P147" s="659"/>
      <c r="Q147" s="281"/>
      <c r="R147" s="281"/>
      <c r="S147" s="281"/>
      <c r="T147" s="281"/>
      <c r="U147" s="281"/>
      <c r="V147" s="281"/>
      <c r="W147" s="281"/>
      <c r="X147" s="281"/>
      <c r="Y147" s="281"/>
      <c r="Z147" s="281"/>
      <c r="AA147" s="279"/>
      <c r="AB147" s="281"/>
      <c r="AC147" s="281"/>
      <c r="AD147" s="281"/>
      <c r="AE147" s="281"/>
      <c r="AF147" s="281"/>
      <c r="AG147" s="281"/>
      <c r="AH147" s="281"/>
      <c r="AI147" s="281"/>
      <c r="AJ147" s="281"/>
      <c r="AK147" s="281"/>
      <c r="AL147" s="281"/>
      <c r="AM147" s="281"/>
      <c r="AN147" s="281"/>
      <c r="AO147" s="281"/>
      <c r="AP147" s="281"/>
      <c r="AQ147" s="281"/>
      <c r="AR147" s="39"/>
      <c r="AS147" s="39"/>
      <c r="AT147" s="281"/>
      <c r="AU147" s="281"/>
      <c r="AV147" s="281"/>
      <c r="AW147" s="281"/>
      <c r="AX147" s="281"/>
      <c r="AY147" s="281"/>
      <c r="AZ147" s="310"/>
      <c r="BA147" s="310"/>
      <c r="BB147" s="281"/>
      <c r="BC147" s="310"/>
      <c r="BD147" s="281"/>
      <c r="BE147" s="380"/>
      <c r="BF147" s="310"/>
      <c r="BG147" s="281"/>
      <c r="BH147" s="310"/>
      <c r="BI147" s="281"/>
      <c r="BJ147" s="380"/>
      <c r="BK147" s="310"/>
      <c r="BL147" s="281"/>
      <c r="BM147" s="310"/>
      <c r="BN147" s="281"/>
      <c r="BO147" s="380"/>
      <c r="BP147" s="310"/>
      <c r="BQ147" s="281"/>
    </row>
    <row r="148" spans="1:69" ht="16.5" hidden="1" customHeight="1">
      <c r="A148" s="308"/>
      <c r="B148" s="281"/>
      <c r="C148" s="281"/>
      <c r="D148" s="381" t="s">
        <v>1686</v>
      </c>
      <c r="E148" s="381" t="s">
        <v>1686</v>
      </c>
      <c r="F148" s="381"/>
      <c r="G148" s="381"/>
      <c r="H148" s="382" t="s">
        <v>1687</v>
      </c>
      <c r="I148" s="281"/>
      <c r="J148" s="281"/>
      <c r="K148" s="281"/>
      <c r="L148" s="281"/>
      <c r="M148" s="281"/>
      <c r="N148" s="281"/>
      <c r="O148" s="659"/>
      <c r="P148" s="659"/>
      <c r="Q148" s="281"/>
      <c r="R148" s="281"/>
      <c r="S148" s="281"/>
      <c r="T148" s="281"/>
      <c r="U148" s="281"/>
      <c r="V148" s="281"/>
      <c r="W148" s="281"/>
      <c r="X148" s="281"/>
      <c r="Y148" s="281"/>
      <c r="Z148" s="281"/>
      <c r="AA148" s="279"/>
      <c r="AB148" s="281"/>
      <c r="AC148" s="281"/>
      <c r="AD148" s="281"/>
      <c r="AE148" s="281"/>
      <c r="AF148" s="281"/>
      <c r="AG148" s="281"/>
      <c r="AH148" s="281"/>
      <c r="AI148" s="281"/>
      <c r="AJ148" s="281"/>
      <c r="AK148" s="281"/>
      <c r="AL148" s="281"/>
      <c r="AM148" s="281"/>
      <c r="AN148" s="281"/>
      <c r="AO148" s="281"/>
      <c r="AP148" s="281"/>
      <c r="AQ148" s="281"/>
      <c r="AR148" s="39"/>
      <c r="AS148" s="39"/>
      <c r="AT148" s="281"/>
      <c r="AU148" s="281"/>
      <c r="AV148" s="281"/>
      <c r="AW148" s="281"/>
      <c r="AX148" s="281"/>
      <c r="AY148" s="281"/>
      <c r="AZ148" s="310"/>
      <c r="BA148" s="310"/>
      <c r="BB148" s="281"/>
      <c r="BC148" s="310"/>
      <c r="BD148" s="281"/>
      <c r="BE148" s="380"/>
      <c r="BF148" s="310"/>
      <c r="BG148" s="281"/>
      <c r="BH148" s="310"/>
      <c r="BI148" s="281"/>
      <c r="BJ148" s="380"/>
      <c r="BK148" s="310"/>
      <c r="BL148" s="281"/>
      <c r="BM148" s="310"/>
      <c r="BN148" s="281"/>
      <c r="BO148" s="380"/>
      <c r="BP148" s="310"/>
      <c r="BQ148" s="281"/>
    </row>
    <row r="149" spans="1:69" ht="16.5" hidden="1" customHeight="1">
      <c r="A149" s="308"/>
      <c r="B149" s="281"/>
      <c r="C149" s="281"/>
      <c r="D149" s="381" t="s">
        <v>1688</v>
      </c>
      <c r="E149" s="381" t="s">
        <v>1688</v>
      </c>
      <c r="F149" s="381"/>
      <c r="G149" s="381"/>
      <c r="H149" s="382" t="s">
        <v>1689</v>
      </c>
      <c r="I149" s="281"/>
      <c r="J149" s="281"/>
      <c r="K149" s="281"/>
      <c r="L149" s="281"/>
      <c r="M149" s="281"/>
      <c r="N149" s="281"/>
      <c r="O149" s="659"/>
      <c r="P149" s="659"/>
      <c r="Q149" s="281"/>
      <c r="R149" s="281"/>
      <c r="S149" s="281"/>
      <c r="T149" s="281"/>
      <c r="U149" s="281"/>
      <c r="V149" s="281"/>
      <c r="W149" s="281"/>
      <c r="X149" s="281"/>
      <c r="Y149" s="281"/>
      <c r="Z149" s="281"/>
      <c r="AA149" s="279"/>
      <c r="AB149" s="281"/>
      <c r="AC149" s="281"/>
      <c r="AD149" s="281"/>
      <c r="AE149" s="281"/>
      <c r="AF149" s="281"/>
      <c r="AG149" s="281"/>
      <c r="AH149" s="281"/>
      <c r="AI149" s="281"/>
      <c r="AJ149" s="281"/>
      <c r="AK149" s="281"/>
      <c r="AL149" s="281"/>
      <c r="AM149" s="281"/>
      <c r="AN149" s="281"/>
      <c r="AO149" s="281"/>
      <c r="AP149" s="281"/>
      <c r="AQ149" s="281"/>
      <c r="AR149" s="39"/>
      <c r="AS149" s="39"/>
      <c r="AT149" s="281"/>
      <c r="AU149" s="281"/>
      <c r="AV149" s="281"/>
      <c r="AW149" s="281"/>
      <c r="AX149" s="281"/>
      <c r="AY149" s="281"/>
      <c r="AZ149" s="310"/>
      <c r="BA149" s="310"/>
      <c r="BB149" s="281"/>
      <c r="BC149" s="310"/>
      <c r="BD149" s="281"/>
      <c r="BE149" s="380"/>
      <c r="BF149" s="310"/>
      <c r="BG149" s="281"/>
      <c r="BH149" s="310"/>
      <c r="BI149" s="281"/>
      <c r="BJ149" s="380"/>
      <c r="BK149" s="310"/>
      <c r="BL149" s="281"/>
      <c r="BM149" s="310"/>
      <c r="BN149" s="281"/>
      <c r="BO149" s="380"/>
      <c r="BP149" s="310"/>
      <c r="BQ149" s="281"/>
    </row>
    <row r="150" spans="1:69" ht="15.75" customHeight="1">
      <c r="A150" s="308"/>
      <c r="B150" s="308"/>
      <c r="C150" s="308"/>
      <c r="D150" s="308"/>
      <c r="E150" s="308"/>
      <c r="F150" s="308"/>
      <c r="G150" s="308"/>
      <c r="H150" s="308"/>
      <c r="I150" s="308"/>
      <c r="J150" s="308"/>
      <c r="K150" s="308"/>
      <c r="L150" s="308"/>
      <c r="M150" s="308"/>
      <c r="N150" s="833"/>
      <c r="O150" s="659"/>
      <c r="P150" s="659"/>
      <c r="Q150" s="308"/>
      <c r="R150" s="308"/>
      <c r="S150" s="308"/>
      <c r="T150" s="308"/>
      <c r="U150" s="308"/>
      <c r="V150" s="308"/>
      <c r="W150" s="308"/>
      <c r="X150" s="308"/>
      <c r="Y150" s="308"/>
      <c r="Z150" s="308"/>
      <c r="AA150" s="383"/>
      <c r="AB150" s="308"/>
      <c r="AC150" s="308"/>
      <c r="AD150" s="308"/>
      <c r="AE150" s="308"/>
      <c r="AF150" s="308"/>
      <c r="AG150" s="308"/>
      <c r="AH150" s="308"/>
      <c r="AI150" s="308"/>
      <c r="AJ150" s="308"/>
      <c r="AK150" s="308"/>
      <c r="AL150" s="308"/>
      <c r="AM150" s="308"/>
      <c r="AN150" s="308"/>
      <c r="AO150" s="308"/>
      <c r="AP150" s="308"/>
      <c r="AQ150" s="308"/>
      <c r="AR150" s="384"/>
      <c r="AS150" s="384"/>
      <c r="AT150" s="308"/>
      <c r="AU150" s="308"/>
      <c r="AV150" s="836"/>
      <c r="AW150" s="308"/>
      <c r="AX150" s="383"/>
      <c r="AY150" s="308"/>
      <c r="AZ150" s="385"/>
      <c r="BA150" s="385"/>
      <c r="BB150" s="308"/>
      <c r="BC150" s="385"/>
      <c r="BD150" s="308"/>
      <c r="BE150" s="386"/>
      <c r="BF150" s="385"/>
      <c r="BG150" s="281"/>
      <c r="BH150" s="385"/>
      <c r="BI150" s="308"/>
      <c r="BJ150" s="386"/>
      <c r="BK150" s="385"/>
      <c r="BL150" s="308"/>
      <c r="BM150" s="385"/>
      <c r="BN150" s="308"/>
      <c r="BO150" s="386"/>
      <c r="BP150" s="385"/>
      <c r="BQ150" s="308"/>
    </row>
    <row r="151" spans="1:69" ht="15.75" customHeight="1">
      <c r="A151" s="308"/>
      <c r="B151" s="308"/>
      <c r="C151" s="308"/>
      <c r="D151" s="308"/>
      <c r="E151" s="308"/>
      <c r="F151" s="308"/>
      <c r="G151" s="308"/>
      <c r="H151" s="308"/>
      <c r="I151" s="308"/>
      <c r="J151" s="308"/>
      <c r="K151" s="308"/>
      <c r="L151" s="308"/>
      <c r="M151" s="308"/>
      <c r="N151" s="833"/>
      <c r="O151" s="659"/>
      <c r="P151" s="659"/>
      <c r="Q151" s="308"/>
      <c r="R151" s="308"/>
      <c r="S151" s="308"/>
      <c r="T151" s="308"/>
      <c r="U151" s="308"/>
      <c r="V151" s="308"/>
      <c r="W151" s="308"/>
      <c r="X151" s="308"/>
      <c r="Y151" s="308"/>
      <c r="Z151" s="308"/>
      <c r="AA151" s="383"/>
      <c r="AB151" s="308"/>
      <c r="AC151" s="308"/>
      <c r="AD151" s="308"/>
      <c r="AE151" s="308"/>
      <c r="AF151" s="308"/>
      <c r="AG151" s="308"/>
      <c r="AH151" s="308"/>
      <c r="AI151" s="308"/>
      <c r="AJ151" s="308"/>
      <c r="AK151" s="308"/>
      <c r="AL151" s="308"/>
      <c r="AM151" s="308"/>
      <c r="AN151" s="308"/>
      <c r="AO151" s="308"/>
      <c r="AP151" s="308"/>
      <c r="AQ151" s="308"/>
      <c r="AR151" s="384"/>
      <c r="AS151" s="384"/>
      <c r="AT151" s="308"/>
      <c r="AU151" s="308"/>
      <c r="AV151" s="836"/>
      <c r="AW151" s="308"/>
      <c r="AX151" s="383"/>
      <c r="AY151" s="308"/>
      <c r="AZ151" s="385"/>
      <c r="BA151" s="385"/>
      <c r="BB151" s="308"/>
      <c r="BC151" s="385"/>
      <c r="BD151" s="308"/>
      <c r="BE151" s="386"/>
      <c r="BF151" s="385"/>
      <c r="BG151" s="281"/>
      <c r="BH151" s="385"/>
      <c r="BI151" s="308"/>
      <c r="BJ151" s="386"/>
      <c r="BK151" s="385"/>
      <c r="BL151" s="308"/>
      <c r="BM151" s="385"/>
      <c r="BN151" s="308"/>
      <c r="BO151" s="386"/>
      <c r="BP151" s="385"/>
      <c r="BQ151" s="308"/>
    </row>
    <row r="152" spans="1:69" ht="15.75" customHeight="1">
      <c r="A152" s="308"/>
      <c r="B152" s="308"/>
      <c r="C152" s="308"/>
      <c r="D152" s="308"/>
      <c r="E152" s="308"/>
      <c r="F152" s="308"/>
      <c r="G152" s="308"/>
      <c r="H152" s="308"/>
      <c r="I152" s="308"/>
      <c r="J152" s="308"/>
      <c r="K152" s="308"/>
      <c r="L152" s="308"/>
      <c r="M152" s="308"/>
      <c r="N152" s="833"/>
      <c r="O152" s="659"/>
      <c r="P152" s="659"/>
      <c r="Q152" s="308"/>
      <c r="R152" s="308"/>
      <c r="S152" s="308"/>
      <c r="T152" s="308"/>
      <c r="U152" s="308"/>
      <c r="V152" s="308"/>
      <c r="W152" s="308"/>
      <c r="X152" s="308"/>
      <c r="Y152" s="308"/>
      <c r="Z152" s="308"/>
      <c r="AA152" s="383"/>
      <c r="AB152" s="308"/>
      <c r="AC152" s="308"/>
      <c r="AD152" s="308"/>
      <c r="AE152" s="308"/>
      <c r="AF152" s="308"/>
      <c r="AG152" s="308"/>
      <c r="AH152" s="308"/>
      <c r="AI152" s="308"/>
      <c r="AJ152" s="308"/>
      <c r="AK152" s="308"/>
      <c r="AL152" s="308"/>
      <c r="AM152" s="308"/>
      <c r="AN152" s="308"/>
      <c r="AO152" s="308"/>
      <c r="AP152" s="308"/>
      <c r="AQ152" s="308"/>
      <c r="AR152" s="384"/>
      <c r="AS152" s="384"/>
      <c r="AT152" s="308"/>
      <c r="AU152" s="308"/>
      <c r="AV152" s="836"/>
      <c r="AW152" s="308"/>
      <c r="AX152" s="383"/>
      <c r="AY152" s="308"/>
      <c r="AZ152" s="385"/>
      <c r="BA152" s="385"/>
      <c r="BB152" s="308"/>
      <c r="BC152" s="385"/>
      <c r="BD152" s="308"/>
      <c r="BE152" s="386"/>
      <c r="BF152" s="385"/>
      <c r="BG152" s="281"/>
      <c r="BH152" s="385"/>
      <c r="BI152" s="308"/>
      <c r="BJ152" s="386"/>
      <c r="BK152" s="385"/>
      <c r="BL152" s="308"/>
      <c r="BM152" s="385"/>
      <c r="BN152" s="308"/>
      <c r="BO152" s="386"/>
      <c r="BP152" s="385"/>
      <c r="BQ152" s="308"/>
    </row>
    <row r="153" spans="1:69" ht="15.75" customHeight="1">
      <c r="A153" s="308"/>
      <c r="B153" s="308"/>
      <c r="C153" s="308"/>
      <c r="D153" s="308"/>
      <c r="E153" s="308"/>
      <c r="F153" s="308"/>
      <c r="G153" s="308"/>
      <c r="H153" s="308"/>
      <c r="I153" s="308"/>
      <c r="J153" s="308"/>
      <c r="K153" s="308"/>
      <c r="L153" s="308"/>
      <c r="M153" s="308"/>
      <c r="N153" s="833"/>
      <c r="O153" s="659"/>
      <c r="P153" s="659"/>
      <c r="Q153" s="308"/>
      <c r="R153" s="308"/>
      <c r="S153" s="308"/>
      <c r="T153" s="308"/>
      <c r="U153" s="308"/>
      <c r="V153" s="308"/>
      <c r="W153" s="308"/>
      <c r="X153" s="308"/>
      <c r="Y153" s="308"/>
      <c r="Z153" s="308"/>
      <c r="AA153" s="383"/>
      <c r="AB153" s="308"/>
      <c r="AC153" s="308"/>
      <c r="AD153" s="308"/>
      <c r="AE153" s="308"/>
      <c r="AF153" s="308"/>
      <c r="AG153" s="308"/>
      <c r="AH153" s="308"/>
      <c r="AI153" s="308"/>
      <c r="AJ153" s="308"/>
      <c r="AK153" s="308"/>
      <c r="AL153" s="308"/>
      <c r="AM153" s="308"/>
      <c r="AN153" s="308"/>
      <c r="AO153" s="308"/>
      <c r="AP153" s="308"/>
      <c r="AQ153" s="308"/>
      <c r="AR153" s="384"/>
      <c r="AS153" s="384"/>
      <c r="AT153" s="308"/>
      <c r="AU153" s="308"/>
      <c r="AV153" s="836"/>
      <c r="AW153" s="308"/>
      <c r="AX153" s="383"/>
      <c r="AY153" s="308"/>
      <c r="AZ153" s="385"/>
      <c r="BA153" s="385"/>
      <c r="BB153" s="308"/>
      <c r="BC153" s="385"/>
      <c r="BD153" s="308"/>
      <c r="BE153" s="386"/>
      <c r="BF153" s="385"/>
      <c r="BG153" s="281"/>
      <c r="BH153" s="385"/>
      <c r="BI153" s="308"/>
      <c r="BJ153" s="386"/>
      <c r="BK153" s="385"/>
      <c r="BL153" s="308"/>
      <c r="BM153" s="385"/>
      <c r="BN153" s="308"/>
      <c r="BO153" s="386"/>
      <c r="BP153" s="385"/>
      <c r="BQ153" s="308"/>
    </row>
    <row r="154" spans="1:69" ht="15.75" customHeight="1">
      <c r="A154" s="308"/>
      <c r="B154" s="308"/>
      <c r="C154" s="308"/>
      <c r="D154" s="308"/>
      <c r="E154" s="308"/>
      <c r="F154" s="308"/>
      <c r="G154" s="308"/>
      <c r="H154" s="308"/>
      <c r="I154" s="308"/>
      <c r="J154" s="308"/>
      <c r="K154" s="308"/>
      <c r="L154" s="308"/>
      <c r="M154" s="308"/>
      <c r="N154" s="833"/>
      <c r="O154" s="659"/>
      <c r="P154" s="659"/>
      <c r="Q154" s="308"/>
      <c r="R154" s="308"/>
      <c r="S154" s="308"/>
      <c r="T154" s="308"/>
      <c r="U154" s="308"/>
      <c r="V154" s="308"/>
      <c r="W154" s="308"/>
      <c r="X154" s="308"/>
      <c r="Y154" s="308"/>
      <c r="Z154" s="308"/>
      <c r="AA154" s="383"/>
      <c r="AB154" s="308"/>
      <c r="AC154" s="308"/>
      <c r="AD154" s="308"/>
      <c r="AE154" s="308"/>
      <c r="AF154" s="308"/>
      <c r="AG154" s="308"/>
      <c r="AH154" s="308"/>
      <c r="AI154" s="308"/>
      <c r="AJ154" s="308"/>
      <c r="AK154" s="308"/>
      <c r="AL154" s="308"/>
      <c r="AM154" s="308"/>
      <c r="AN154" s="308"/>
      <c r="AO154" s="308"/>
      <c r="AP154" s="308"/>
      <c r="AQ154" s="308"/>
      <c r="AR154" s="384"/>
      <c r="AS154" s="384"/>
      <c r="AT154" s="308"/>
      <c r="AU154" s="308"/>
      <c r="AV154" s="836"/>
      <c r="AW154" s="308"/>
      <c r="AX154" s="383"/>
      <c r="AY154" s="308"/>
      <c r="AZ154" s="385"/>
      <c r="BA154" s="385"/>
      <c r="BB154" s="308"/>
      <c r="BC154" s="385"/>
      <c r="BD154" s="308"/>
      <c r="BE154" s="386"/>
      <c r="BF154" s="385"/>
      <c r="BG154" s="281"/>
      <c r="BH154" s="385"/>
      <c r="BI154" s="308"/>
      <c r="BJ154" s="386"/>
      <c r="BK154" s="385"/>
      <c r="BL154" s="308"/>
      <c r="BM154" s="385"/>
      <c r="BN154" s="308"/>
      <c r="BO154" s="386"/>
      <c r="BP154" s="385"/>
      <c r="BQ154" s="308"/>
    </row>
    <row r="155" spans="1:69" ht="15.75" customHeight="1">
      <c r="A155" s="308"/>
      <c r="B155" s="308"/>
      <c r="C155" s="308"/>
      <c r="D155" s="308"/>
      <c r="E155" s="308"/>
      <c r="F155" s="308"/>
      <c r="G155" s="308"/>
      <c r="H155" s="308"/>
      <c r="I155" s="308"/>
      <c r="J155" s="308"/>
      <c r="K155" s="308"/>
      <c r="L155" s="308"/>
      <c r="M155" s="308"/>
      <c r="N155" s="833"/>
      <c r="O155" s="659"/>
      <c r="P155" s="659"/>
      <c r="Q155" s="308"/>
      <c r="R155" s="308"/>
      <c r="S155" s="308"/>
      <c r="T155" s="308"/>
      <c r="U155" s="308"/>
      <c r="V155" s="308"/>
      <c r="W155" s="308"/>
      <c r="X155" s="308"/>
      <c r="Y155" s="308"/>
      <c r="Z155" s="308"/>
      <c r="AA155" s="383"/>
      <c r="AB155" s="308"/>
      <c r="AC155" s="308"/>
      <c r="AD155" s="308"/>
      <c r="AE155" s="308"/>
      <c r="AF155" s="308"/>
      <c r="AG155" s="308"/>
      <c r="AH155" s="308"/>
      <c r="AI155" s="308"/>
      <c r="AJ155" s="308"/>
      <c r="AK155" s="308"/>
      <c r="AL155" s="308"/>
      <c r="AM155" s="308"/>
      <c r="AN155" s="308"/>
      <c r="AO155" s="308"/>
      <c r="AP155" s="308"/>
      <c r="AQ155" s="308"/>
      <c r="AR155" s="384"/>
      <c r="AS155" s="384"/>
      <c r="AT155" s="308"/>
      <c r="AU155" s="308"/>
      <c r="AV155" s="836"/>
      <c r="AW155" s="308"/>
      <c r="AX155" s="383"/>
      <c r="AY155" s="308"/>
      <c r="AZ155" s="385"/>
      <c r="BA155" s="385"/>
      <c r="BB155" s="308"/>
      <c r="BC155" s="385"/>
      <c r="BD155" s="308"/>
      <c r="BE155" s="386"/>
      <c r="BF155" s="385"/>
      <c r="BG155" s="281"/>
      <c r="BH155" s="385"/>
      <c r="BI155" s="308"/>
      <c r="BJ155" s="386"/>
      <c r="BK155" s="385"/>
      <c r="BL155" s="308"/>
      <c r="BM155" s="385"/>
      <c r="BN155" s="308"/>
      <c r="BO155" s="386"/>
      <c r="BP155" s="385"/>
      <c r="BQ155" s="308"/>
    </row>
    <row r="156" spans="1:69" ht="15.75" customHeight="1">
      <c r="A156" s="308"/>
      <c r="B156" s="308"/>
      <c r="C156" s="308"/>
      <c r="D156" s="308"/>
      <c r="E156" s="308"/>
      <c r="F156" s="308"/>
      <c r="G156" s="308"/>
      <c r="H156" s="308"/>
      <c r="I156" s="308"/>
      <c r="J156" s="308"/>
      <c r="K156" s="308"/>
      <c r="L156" s="308"/>
      <c r="M156" s="308"/>
      <c r="N156" s="833"/>
      <c r="O156" s="659"/>
      <c r="P156" s="659"/>
      <c r="Q156" s="308"/>
      <c r="R156" s="308"/>
      <c r="S156" s="308"/>
      <c r="T156" s="308"/>
      <c r="U156" s="308"/>
      <c r="V156" s="308"/>
      <c r="W156" s="308"/>
      <c r="X156" s="308"/>
      <c r="Y156" s="308"/>
      <c r="Z156" s="308"/>
      <c r="AA156" s="383"/>
      <c r="AB156" s="308"/>
      <c r="AC156" s="308"/>
      <c r="AD156" s="308"/>
      <c r="AE156" s="308"/>
      <c r="AF156" s="308"/>
      <c r="AG156" s="308"/>
      <c r="AH156" s="308"/>
      <c r="AI156" s="308"/>
      <c r="AJ156" s="308"/>
      <c r="AK156" s="308"/>
      <c r="AL156" s="308"/>
      <c r="AM156" s="308"/>
      <c r="AN156" s="308"/>
      <c r="AO156" s="308"/>
      <c r="AP156" s="308"/>
      <c r="AQ156" s="308"/>
      <c r="AR156" s="384"/>
      <c r="AS156" s="384"/>
      <c r="AT156" s="308"/>
      <c r="AU156" s="308"/>
      <c r="AV156" s="836"/>
      <c r="AW156" s="308"/>
      <c r="AX156" s="383"/>
      <c r="AY156" s="308"/>
      <c r="AZ156" s="385"/>
      <c r="BA156" s="385"/>
      <c r="BB156" s="308"/>
      <c r="BC156" s="385"/>
      <c r="BD156" s="308"/>
      <c r="BE156" s="386"/>
      <c r="BF156" s="385"/>
      <c r="BG156" s="281"/>
      <c r="BH156" s="385"/>
      <c r="BI156" s="308"/>
      <c r="BJ156" s="386"/>
      <c r="BK156" s="385"/>
      <c r="BL156" s="308"/>
      <c r="BM156" s="385"/>
      <c r="BN156" s="308"/>
      <c r="BO156" s="386"/>
      <c r="BP156" s="385"/>
      <c r="BQ156" s="308"/>
    </row>
    <row r="157" spans="1:69" ht="15.75" customHeight="1">
      <c r="A157" s="308"/>
      <c r="B157" s="308"/>
      <c r="C157" s="308"/>
      <c r="D157" s="308"/>
      <c r="E157" s="308"/>
      <c r="F157" s="308"/>
      <c r="G157" s="308"/>
      <c r="H157" s="308"/>
      <c r="I157" s="308"/>
      <c r="J157" s="308"/>
      <c r="K157" s="308"/>
      <c r="L157" s="308"/>
      <c r="M157" s="308"/>
      <c r="N157" s="833"/>
      <c r="O157" s="659"/>
      <c r="P157" s="659"/>
      <c r="Q157" s="308"/>
      <c r="R157" s="308"/>
      <c r="S157" s="308"/>
      <c r="T157" s="308"/>
      <c r="U157" s="308"/>
      <c r="V157" s="308"/>
      <c r="W157" s="308"/>
      <c r="X157" s="308"/>
      <c r="Y157" s="308"/>
      <c r="Z157" s="308"/>
      <c r="AA157" s="383"/>
      <c r="AB157" s="308"/>
      <c r="AC157" s="308"/>
      <c r="AD157" s="308"/>
      <c r="AE157" s="308"/>
      <c r="AF157" s="308"/>
      <c r="AG157" s="308"/>
      <c r="AH157" s="308"/>
      <c r="AI157" s="308"/>
      <c r="AJ157" s="308"/>
      <c r="AK157" s="308"/>
      <c r="AL157" s="308"/>
      <c r="AM157" s="308"/>
      <c r="AN157" s="308"/>
      <c r="AO157" s="308"/>
      <c r="AP157" s="308"/>
      <c r="AQ157" s="308"/>
      <c r="AR157" s="384"/>
      <c r="AS157" s="384"/>
      <c r="AT157" s="308"/>
      <c r="AU157" s="308"/>
      <c r="AV157" s="836"/>
      <c r="AW157" s="308"/>
      <c r="AX157" s="383"/>
      <c r="AY157" s="308"/>
      <c r="AZ157" s="385"/>
      <c r="BA157" s="385"/>
      <c r="BB157" s="308"/>
      <c r="BC157" s="385"/>
      <c r="BD157" s="308"/>
      <c r="BE157" s="386"/>
      <c r="BF157" s="385"/>
      <c r="BG157" s="281"/>
      <c r="BH157" s="385"/>
      <c r="BI157" s="308"/>
      <c r="BJ157" s="386"/>
      <c r="BK157" s="385"/>
      <c r="BL157" s="308"/>
      <c r="BM157" s="385"/>
      <c r="BN157" s="308"/>
      <c r="BO157" s="386"/>
      <c r="BP157" s="385"/>
      <c r="BQ157" s="308"/>
    </row>
    <row r="158" spans="1:69" ht="15.75" customHeight="1">
      <c r="A158" s="308"/>
      <c r="B158" s="308"/>
      <c r="C158" s="308"/>
      <c r="D158" s="308"/>
      <c r="E158" s="308"/>
      <c r="F158" s="308"/>
      <c r="G158" s="308"/>
      <c r="H158" s="308"/>
      <c r="I158" s="308"/>
      <c r="J158" s="308"/>
      <c r="K158" s="308"/>
      <c r="L158" s="308"/>
      <c r="M158" s="308"/>
      <c r="N158" s="833"/>
      <c r="O158" s="659"/>
      <c r="P158" s="659"/>
      <c r="Q158" s="308"/>
      <c r="R158" s="308"/>
      <c r="S158" s="308"/>
      <c r="T158" s="308"/>
      <c r="U158" s="308"/>
      <c r="V158" s="308"/>
      <c r="W158" s="308"/>
      <c r="X158" s="308"/>
      <c r="Y158" s="308"/>
      <c r="Z158" s="308"/>
      <c r="AA158" s="383"/>
      <c r="AB158" s="308"/>
      <c r="AC158" s="308"/>
      <c r="AD158" s="308"/>
      <c r="AE158" s="308"/>
      <c r="AF158" s="308"/>
      <c r="AG158" s="308"/>
      <c r="AH158" s="308"/>
      <c r="AI158" s="308"/>
      <c r="AJ158" s="308"/>
      <c r="AK158" s="308"/>
      <c r="AL158" s="308"/>
      <c r="AM158" s="308"/>
      <c r="AN158" s="308"/>
      <c r="AO158" s="308"/>
      <c r="AP158" s="308"/>
      <c r="AQ158" s="308"/>
      <c r="AR158" s="384"/>
      <c r="AS158" s="384"/>
      <c r="AT158" s="308"/>
      <c r="AU158" s="308"/>
      <c r="AV158" s="836"/>
      <c r="AW158" s="308"/>
      <c r="AX158" s="383"/>
      <c r="AY158" s="308"/>
      <c r="AZ158" s="385"/>
      <c r="BA158" s="385"/>
      <c r="BB158" s="308"/>
      <c r="BC158" s="385"/>
      <c r="BD158" s="308"/>
      <c r="BE158" s="386"/>
      <c r="BF158" s="385"/>
      <c r="BG158" s="281"/>
      <c r="BH158" s="385"/>
      <c r="BI158" s="308"/>
      <c r="BJ158" s="386"/>
      <c r="BK158" s="385"/>
      <c r="BL158" s="308"/>
      <c r="BM158" s="385"/>
      <c r="BN158" s="308"/>
      <c r="BO158" s="386"/>
      <c r="BP158" s="385"/>
      <c r="BQ158" s="308"/>
    </row>
    <row r="159" spans="1:69" ht="15.75" customHeight="1">
      <c r="A159" s="308"/>
      <c r="B159" s="308"/>
      <c r="C159" s="308"/>
      <c r="D159" s="308"/>
      <c r="E159" s="308"/>
      <c r="F159" s="308"/>
      <c r="G159" s="308"/>
      <c r="H159" s="308"/>
      <c r="I159" s="308"/>
      <c r="J159" s="308"/>
      <c r="K159" s="308"/>
      <c r="L159" s="308"/>
      <c r="M159" s="308"/>
      <c r="N159" s="833"/>
      <c r="O159" s="659"/>
      <c r="P159" s="659"/>
      <c r="Q159" s="308"/>
      <c r="R159" s="308"/>
      <c r="S159" s="308"/>
      <c r="T159" s="308"/>
      <c r="U159" s="308"/>
      <c r="V159" s="308"/>
      <c r="W159" s="308"/>
      <c r="X159" s="308"/>
      <c r="Y159" s="308"/>
      <c r="Z159" s="308"/>
      <c r="AA159" s="383"/>
      <c r="AB159" s="308"/>
      <c r="AC159" s="308"/>
      <c r="AD159" s="308"/>
      <c r="AE159" s="308"/>
      <c r="AF159" s="308"/>
      <c r="AG159" s="308"/>
      <c r="AH159" s="308"/>
      <c r="AI159" s="308"/>
      <c r="AJ159" s="308"/>
      <c r="AK159" s="308"/>
      <c r="AL159" s="308"/>
      <c r="AM159" s="308"/>
      <c r="AN159" s="308"/>
      <c r="AO159" s="308"/>
      <c r="AP159" s="308"/>
      <c r="AQ159" s="308"/>
      <c r="AR159" s="384"/>
      <c r="AS159" s="384"/>
      <c r="AT159" s="308"/>
      <c r="AU159" s="308"/>
      <c r="AV159" s="836"/>
      <c r="AW159" s="308"/>
      <c r="AX159" s="383"/>
      <c r="AY159" s="308"/>
      <c r="AZ159" s="385"/>
      <c r="BA159" s="385"/>
      <c r="BB159" s="308"/>
      <c r="BC159" s="385"/>
      <c r="BD159" s="308"/>
      <c r="BE159" s="386"/>
      <c r="BF159" s="385"/>
      <c r="BG159" s="281"/>
      <c r="BH159" s="385"/>
      <c r="BI159" s="308"/>
      <c r="BJ159" s="386"/>
      <c r="BK159" s="385"/>
      <c r="BL159" s="308"/>
      <c r="BM159" s="385"/>
      <c r="BN159" s="308"/>
      <c r="BO159" s="386"/>
      <c r="BP159" s="385"/>
      <c r="BQ159" s="308"/>
    </row>
    <row r="160" spans="1:69" ht="15.75" customHeight="1">
      <c r="A160" s="308"/>
      <c r="B160" s="308"/>
      <c r="C160" s="308"/>
      <c r="D160" s="308"/>
      <c r="E160" s="308"/>
      <c r="F160" s="308"/>
      <c r="G160" s="308"/>
      <c r="H160" s="308"/>
      <c r="I160" s="308"/>
      <c r="J160" s="308"/>
      <c r="K160" s="308"/>
      <c r="L160" s="308"/>
      <c r="M160" s="308"/>
      <c r="N160" s="833"/>
      <c r="O160" s="659"/>
      <c r="P160" s="659"/>
      <c r="Q160" s="308"/>
      <c r="R160" s="308"/>
      <c r="S160" s="308"/>
      <c r="T160" s="308"/>
      <c r="U160" s="308"/>
      <c r="V160" s="308"/>
      <c r="W160" s="308"/>
      <c r="X160" s="308"/>
      <c r="Y160" s="308"/>
      <c r="Z160" s="308"/>
      <c r="AA160" s="383"/>
      <c r="AB160" s="308"/>
      <c r="AC160" s="308"/>
      <c r="AD160" s="308"/>
      <c r="AE160" s="308"/>
      <c r="AF160" s="308"/>
      <c r="AG160" s="308"/>
      <c r="AH160" s="308"/>
      <c r="AI160" s="308"/>
      <c r="AJ160" s="308"/>
      <c r="AK160" s="308"/>
      <c r="AL160" s="308"/>
      <c r="AM160" s="308"/>
      <c r="AN160" s="308"/>
      <c r="AO160" s="308"/>
      <c r="AP160" s="308"/>
      <c r="AQ160" s="308"/>
      <c r="AR160" s="384"/>
      <c r="AS160" s="384"/>
      <c r="AT160" s="308"/>
      <c r="AU160" s="308"/>
      <c r="AV160" s="836"/>
      <c r="AW160" s="308"/>
      <c r="AX160" s="383"/>
      <c r="AY160" s="308"/>
      <c r="AZ160" s="385"/>
      <c r="BA160" s="385"/>
      <c r="BB160" s="308"/>
      <c r="BC160" s="385"/>
      <c r="BD160" s="308"/>
      <c r="BE160" s="386"/>
      <c r="BF160" s="385"/>
      <c r="BG160" s="281"/>
      <c r="BH160" s="385"/>
      <c r="BI160" s="308"/>
      <c r="BJ160" s="386"/>
      <c r="BK160" s="385"/>
      <c r="BL160" s="308"/>
      <c r="BM160" s="385"/>
      <c r="BN160" s="308"/>
      <c r="BO160" s="386"/>
      <c r="BP160" s="385"/>
      <c r="BQ160" s="308"/>
    </row>
    <row r="161" spans="1:69" ht="15.75" customHeight="1">
      <c r="A161" s="308"/>
      <c r="B161" s="308"/>
      <c r="C161" s="308"/>
      <c r="D161" s="308"/>
      <c r="E161" s="308"/>
      <c r="F161" s="308"/>
      <c r="G161" s="308"/>
      <c r="H161" s="308"/>
      <c r="I161" s="308"/>
      <c r="J161" s="308"/>
      <c r="K161" s="308"/>
      <c r="L161" s="308"/>
      <c r="M161" s="308"/>
      <c r="N161" s="833"/>
      <c r="O161" s="659"/>
      <c r="P161" s="659"/>
      <c r="Q161" s="308"/>
      <c r="R161" s="308"/>
      <c r="S161" s="308"/>
      <c r="T161" s="308"/>
      <c r="U161" s="308"/>
      <c r="V161" s="308"/>
      <c r="W161" s="308"/>
      <c r="X161" s="308"/>
      <c r="Y161" s="308"/>
      <c r="Z161" s="308"/>
      <c r="AA161" s="383"/>
      <c r="AB161" s="308"/>
      <c r="AC161" s="308"/>
      <c r="AD161" s="308"/>
      <c r="AE161" s="308"/>
      <c r="AF161" s="308"/>
      <c r="AG161" s="308"/>
      <c r="AH161" s="308"/>
      <c r="AI161" s="308"/>
      <c r="AJ161" s="308"/>
      <c r="AK161" s="308"/>
      <c r="AL161" s="308"/>
      <c r="AM161" s="308"/>
      <c r="AN161" s="308"/>
      <c r="AO161" s="308"/>
      <c r="AP161" s="308"/>
      <c r="AQ161" s="308"/>
      <c r="AR161" s="384"/>
      <c r="AS161" s="384"/>
      <c r="AT161" s="308"/>
      <c r="AU161" s="308"/>
      <c r="AV161" s="836"/>
      <c r="AW161" s="308"/>
      <c r="AX161" s="383"/>
      <c r="AY161" s="308"/>
      <c r="AZ161" s="385"/>
      <c r="BA161" s="385"/>
      <c r="BB161" s="308"/>
      <c r="BC161" s="385"/>
      <c r="BD161" s="308"/>
      <c r="BE161" s="386"/>
      <c r="BF161" s="385"/>
      <c r="BG161" s="281"/>
      <c r="BH161" s="385"/>
      <c r="BI161" s="308"/>
      <c r="BJ161" s="386"/>
      <c r="BK161" s="385"/>
      <c r="BL161" s="308"/>
      <c r="BM161" s="385"/>
      <c r="BN161" s="308"/>
      <c r="BO161" s="386"/>
      <c r="BP161" s="385"/>
      <c r="BQ161" s="308"/>
    </row>
    <row r="162" spans="1:69" ht="15.75" customHeight="1">
      <c r="A162" s="308"/>
      <c r="B162" s="308"/>
      <c r="C162" s="308"/>
      <c r="D162" s="308"/>
      <c r="E162" s="308"/>
      <c r="F162" s="308"/>
      <c r="G162" s="308"/>
      <c r="H162" s="308"/>
      <c r="I162" s="308"/>
      <c r="J162" s="308"/>
      <c r="K162" s="308"/>
      <c r="L162" s="308"/>
      <c r="M162" s="308"/>
      <c r="N162" s="833"/>
      <c r="O162" s="659"/>
      <c r="P162" s="659"/>
      <c r="Q162" s="308"/>
      <c r="R162" s="308"/>
      <c r="S162" s="308"/>
      <c r="T162" s="308"/>
      <c r="U162" s="308"/>
      <c r="V162" s="308"/>
      <c r="W162" s="308"/>
      <c r="X162" s="308"/>
      <c r="Y162" s="308"/>
      <c r="Z162" s="308"/>
      <c r="AA162" s="383"/>
      <c r="AB162" s="308"/>
      <c r="AC162" s="308"/>
      <c r="AD162" s="308"/>
      <c r="AE162" s="308"/>
      <c r="AF162" s="308"/>
      <c r="AG162" s="308"/>
      <c r="AH162" s="308"/>
      <c r="AI162" s="308"/>
      <c r="AJ162" s="308"/>
      <c r="AK162" s="308"/>
      <c r="AL162" s="308"/>
      <c r="AM162" s="308"/>
      <c r="AN162" s="308"/>
      <c r="AO162" s="308"/>
      <c r="AP162" s="308"/>
      <c r="AQ162" s="308"/>
      <c r="AR162" s="384"/>
      <c r="AS162" s="384"/>
      <c r="AT162" s="308"/>
      <c r="AU162" s="308"/>
      <c r="AV162" s="836"/>
      <c r="AW162" s="308"/>
      <c r="AX162" s="383"/>
      <c r="AY162" s="308"/>
      <c r="AZ162" s="385"/>
      <c r="BA162" s="385"/>
      <c r="BB162" s="308"/>
      <c r="BC162" s="385"/>
      <c r="BD162" s="308"/>
      <c r="BE162" s="386"/>
      <c r="BF162" s="385"/>
      <c r="BG162" s="281"/>
      <c r="BH162" s="385"/>
      <c r="BI162" s="308"/>
      <c r="BJ162" s="386"/>
      <c r="BK162" s="385"/>
      <c r="BL162" s="308"/>
      <c r="BM162" s="385"/>
      <c r="BN162" s="308"/>
      <c r="BO162" s="386"/>
      <c r="BP162" s="385"/>
      <c r="BQ162" s="308"/>
    </row>
    <row r="163" spans="1:69" ht="15.75" customHeight="1">
      <c r="A163" s="308"/>
      <c r="B163" s="308"/>
      <c r="C163" s="308"/>
      <c r="D163" s="308"/>
      <c r="E163" s="308"/>
      <c r="F163" s="308"/>
      <c r="G163" s="308"/>
      <c r="H163" s="308"/>
      <c r="I163" s="308"/>
      <c r="J163" s="308"/>
      <c r="K163" s="308"/>
      <c r="L163" s="308"/>
      <c r="M163" s="308"/>
      <c r="N163" s="833"/>
      <c r="O163" s="659"/>
      <c r="P163" s="659"/>
      <c r="Q163" s="308"/>
      <c r="R163" s="308"/>
      <c r="S163" s="308"/>
      <c r="T163" s="308"/>
      <c r="U163" s="308"/>
      <c r="V163" s="308"/>
      <c r="W163" s="308"/>
      <c r="X163" s="308"/>
      <c r="Y163" s="308"/>
      <c r="Z163" s="308"/>
      <c r="AA163" s="383"/>
      <c r="AB163" s="308"/>
      <c r="AC163" s="308"/>
      <c r="AD163" s="308"/>
      <c r="AE163" s="308"/>
      <c r="AF163" s="308"/>
      <c r="AG163" s="308"/>
      <c r="AH163" s="308"/>
      <c r="AI163" s="308"/>
      <c r="AJ163" s="308"/>
      <c r="AK163" s="308"/>
      <c r="AL163" s="308"/>
      <c r="AM163" s="308"/>
      <c r="AN163" s="308"/>
      <c r="AO163" s="308"/>
      <c r="AP163" s="308"/>
      <c r="AQ163" s="308"/>
      <c r="AR163" s="384"/>
      <c r="AS163" s="384"/>
      <c r="AT163" s="308"/>
      <c r="AU163" s="308"/>
      <c r="AV163" s="836"/>
      <c r="AW163" s="308"/>
      <c r="AX163" s="383"/>
      <c r="AY163" s="308"/>
      <c r="AZ163" s="385"/>
      <c r="BA163" s="385"/>
      <c r="BB163" s="308"/>
      <c r="BC163" s="385"/>
      <c r="BD163" s="308"/>
      <c r="BE163" s="386"/>
      <c r="BF163" s="385"/>
      <c r="BG163" s="281"/>
      <c r="BH163" s="385"/>
      <c r="BI163" s="308"/>
      <c r="BJ163" s="386"/>
      <c r="BK163" s="385"/>
      <c r="BL163" s="308"/>
      <c r="BM163" s="385"/>
      <c r="BN163" s="308"/>
      <c r="BO163" s="386"/>
      <c r="BP163" s="385"/>
      <c r="BQ163" s="308"/>
    </row>
    <row r="164" spans="1:69" ht="15.75" customHeight="1">
      <c r="A164" s="308"/>
      <c r="B164" s="308"/>
      <c r="C164" s="308"/>
      <c r="D164" s="308"/>
      <c r="E164" s="308"/>
      <c r="F164" s="308"/>
      <c r="G164" s="308"/>
      <c r="H164" s="308"/>
      <c r="I164" s="308"/>
      <c r="J164" s="308"/>
      <c r="K164" s="308"/>
      <c r="L164" s="308"/>
      <c r="M164" s="308"/>
      <c r="N164" s="833"/>
      <c r="O164" s="659"/>
      <c r="P164" s="659"/>
      <c r="Q164" s="308"/>
      <c r="R164" s="308"/>
      <c r="S164" s="308"/>
      <c r="T164" s="308"/>
      <c r="U164" s="308"/>
      <c r="V164" s="308"/>
      <c r="W164" s="308"/>
      <c r="X164" s="308"/>
      <c r="Y164" s="308"/>
      <c r="Z164" s="308"/>
      <c r="AA164" s="383"/>
      <c r="AB164" s="308"/>
      <c r="AC164" s="308"/>
      <c r="AD164" s="308"/>
      <c r="AE164" s="308"/>
      <c r="AF164" s="308"/>
      <c r="AG164" s="308"/>
      <c r="AH164" s="308"/>
      <c r="AI164" s="308"/>
      <c r="AJ164" s="308"/>
      <c r="AK164" s="308"/>
      <c r="AL164" s="308"/>
      <c r="AM164" s="308"/>
      <c r="AN164" s="308"/>
      <c r="AO164" s="308"/>
      <c r="AP164" s="308"/>
      <c r="AQ164" s="308"/>
      <c r="AR164" s="384"/>
      <c r="AS164" s="384"/>
      <c r="AT164" s="308"/>
      <c r="AU164" s="308"/>
      <c r="AV164" s="836"/>
      <c r="AW164" s="308"/>
      <c r="AX164" s="383"/>
      <c r="AY164" s="308"/>
      <c r="AZ164" s="385"/>
      <c r="BA164" s="385"/>
      <c r="BB164" s="308"/>
      <c r="BC164" s="385"/>
      <c r="BD164" s="308"/>
      <c r="BE164" s="386"/>
      <c r="BF164" s="385"/>
      <c r="BG164" s="281"/>
      <c r="BH164" s="385"/>
      <c r="BI164" s="308"/>
      <c r="BJ164" s="386"/>
      <c r="BK164" s="385"/>
      <c r="BL164" s="308"/>
      <c r="BM164" s="385"/>
      <c r="BN164" s="308"/>
      <c r="BO164" s="386"/>
      <c r="BP164" s="385"/>
      <c r="BQ164" s="308"/>
    </row>
    <row r="165" spans="1:69" ht="15.75" customHeight="1">
      <c r="A165" s="308"/>
      <c r="B165" s="308"/>
      <c r="C165" s="308"/>
      <c r="D165" s="308"/>
      <c r="E165" s="308"/>
      <c r="F165" s="308"/>
      <c r="G165" s="308"/>
      <c r="H165" s="308"/>
      <c r="I165" s="308"/>
      <c r="J165" s="308"/>
      <c r="K165" s="308"/>
      <c r="L165" s="308"/>
      <c r="M165" s="308"/>
      <c r="N165" s="833"/>
      <c r="O165" s="659"/>
      <c r="P165" s="659"/>
      <c r="Q165" s="308"/>
      <c r="R165" s="308"/>
      <c r="S165" s="308"/>
      <c r="T165" s="308"/>
      <c r="U165" s="308"/>
      <c r="V165" s="308"/>
      <c r="W165" s="308"/>
      <c r="X165" s="308"/>
      <c r="Y165" s="308"/>
      <c r="Z165" s="308"/>
      <c r="AA165" s="383"/>
      <c r="AB165" s="308"/>
      <c r="AC165" s="308"/>
      <c r="AD165" s="308"/>
      <c r="AE165" s="308"/>
      <c r="AF165" s="308"/>
      <c r="AG165" s="308"/>
      <c r="AH165" s="308"/>
      <c r="AI165" s="308"/>
      <c r="AJ165" s="308"/>
      <c r="AK165" s="308"/>
      <c r="AL165" s="308"/>
      <c r="AM165" s="308"/>
      <c r="AN165" s="308"/>
      <c r="AO165" s="308"/>
      <c r="AP165" s="308"/>
      <c r="AQ165" s="308"/>
      <c r="AR165" s="384"/>
      <c r="AS165" s="384"/>
      <c r="AT165" s="308"/>
      <c r="AU165" s="308"/>
      <c r="AV165" s="836"/>
      <c r="AW165" s="308"/>
      <c r="AX165" s="383"/>
      <c r="AY165" s="308"/>
      <c r="AZ165" s="385"/>
      <c r="BA165" s="385"/>
      <c r="BB165" s="308"/>
      <c r="BC165" s="385"/>
      <c r="BD165" s="308"/>
      <c r="BE165" s="386"/>
      <c r="BF165" s="385"/>
      <c r="BG165" s="281"/>
      <c r="BH165" s="385"/>
      <c r="BI165" s="308"/>
      <c r="BJ165" s="386"/>
      <c r="BK165" s="385"/>
      <c r="BL165" s="308"/>
      <c r="BM165" s="385"/>
      <c r="BN165" s="308"/>
      <c r="BO165" s="386"/>
      <c r="BP165" s="385"/>
      <c r="BQ165" s="308"/>
    </row>
    <row r="166" spans="1:69" ht="15.75" customHeight="1">
      <c r="A166" s="308"/>
      <c r="B166" s="308"/>
      <c r="C166" s="308"/>
      <c r="D166" s="308"/>
      <c r="E166" s="308"/>
      <c r="F166" s="308"/>
      <c r="G166" s="308"/>
      <c r="H166" s="308"/>
      <c r="I166" s="308"/>
      <c r="J166" s="308"/>
      <c r="K166" s="308"/>
      <c r="L166" s="308"/>
      <c r="M166" s="308"/>
      <c r="N166" s="833"/>
      <c r="O166" s="659"/>
      <c r="P166" s="659"/>
      <c r="Q166" s="308"/>
      <c r="R166" s="308"/>
      <c r="S166" s="308"/>
      <c r="T166" s="308"/>
      <c r="U166" s="308"/>
      <c r="V166" s="308"/>
      <c r="W166" s="308"/>
      <c r="X166" s="308"/>
      <c r="Y166" s="308"/>
      <c r="Z166" s="308"/>
      <c r="AA166" s="383"/>
      <c r="AB166" s="308"/>
      <c r="AC166" s="308"/>
      <c r="AD166" s="308"/>
      <c r="AE166" s="308"/>
      <c r="AF166" s="308"/>
      <c r="AG166" s="308"/>
      <c r="AH166" s="308"/>
      <c r="AI166" s="308"/>
      <c r="AJ166" s="308"/>
      <c r="AK166" s="308"/>
      <c r="AL166" s="308"/>
      <c r="AM166" s="308"/>
      <c r="AN166" s="308"/>
      <c r="AO166" s="308"/>
      <c r="AP166" s="308"/>
      <c r="AQ166" s="308"/>
      <c r="AR166" s="384"/>
      <c r="AS166" s="384"/>
      <c r="AT166" s="308"/>
      <c r="AU166" s="308"/>
      <c r="AV166" s="836"/>
      <c r="AW166" s="308"/>
      <c r="AX166" s="383"/>
      <c r="AY166" s="308"/>
      <c r="AZ166" s="385"/>
      <c r="BA166" s="385"/>
      <c r="BB166" s="308"/>
      <c r="BC166" s="385"/>
      <c r="BD166" s="308"/>
      <c r="BE166" s="386"/>
      <c r="BF166" s="385"/>
      <c r="BG166" s="281"/>
      <c r="BH166" s="385"/>
      <c r="BI166" s="308"/>
      <c r="BJ166" s="386"/>
      <c r="BK166" s="385"/>
      <c r="BL166" s="308"/>
      <c r="BM166" s="385"/>
      <c r="BN166" s="308"/>
      <c r="BO166" s="386"/>
      <c r="BP166" s="385"/>
      <c r="BQ166" s="308"/>
    </row>
    <row r="167" spans="1:69" ht="15.75" customHeight="1">
      <c r="A167" s="308"/>
      <c r="B167" s="308"/>
      <c r="C167" s="308"/>
      <c r="D167" s="308"/>
      <c r="E167" s="308"/>
      <c r="F167" s="308"/>
      <c r="G167" s="308"/>
      <c r="H167" s="308"/>
      <c r="I167" s="308"/>
      <c r="J167" s="308"/>
      <c r="K167" s="308"/>
      <c r="L167" s="308"/>
      <c r="M167" s="308"/>
      <c r="N167" s="833"/>
      <c r="O167" s="659"/>
      <c r="P167" s="659"/>
      <c r="Q167" s="308"/>
      <c r="R167" s="308"/>
      <c r="S167" s="308"/>
      <c r="T167" s="308"/>
      <c r="U167" s="308"/>
      <c r="V167" s="308"/>
      <c r="W167" s="308"/>
      <c r="X167" s="308"/>
      <c r="Y167" s="308"/>
      <c r="Z167" s="308"/>
      <c r="AA167" s="383"/>
      <c r="AB167" s="308"/>
      <c r="AC167" s="308"/>
      <c r="AD167" s="308"/>
      <c r="AE167" s="308"/>
      <c r="AF167" s="308"/>
      <c r="AG167" s="308"/>
      <c r="AH167" s="308"/>
      <c r="AI167" s="308"/>
      <c r="AJ167" s="308"/>
      <c r="AK167" s="308"/>
      <c r="AL167" s="308"/>
      <c r="AM167" s="308"/>
      <c r="AN167" s="308"/>
      <c r="AO167" s="308"/>
      <c r="AP167" s="308"/>
      <c r="AQ167" s="308"/>
      <c r="AR167" s="384"/>
      <c r="AS167" s="384"/>
      <c r="AT167" s="308"/>
      <c r="AU167" s="308"/>
      <c r="AV167" s="836"/>
      <c r="AW167" s="308"/>
      <c r="AX167" s="383"/>
      <c r="AY167" s="308"/>
      <c r="AZ167" s="385"/>
      <c r="BA167" s="385"/>
      <c r="BB167" s="308"/>
      <c r="BC167" s="385"/>
      <c r="BD167" s="308"/>
      <c r="BE167" s="386"/>
      <c r="BF167" s="385"/>
      <c r="BG167" s="281"/>
      <c r="BH167" s="385"/>
      <c r="BI167" s="308"/>
      <c r="BJ167" s="386"/>
      <c r="BK167" s="385"/>
      <c r="BL167" s="308"/>
      <c r="BM167" s="385"/>
      <c r="BN167" s="308"/>
      <c r="BO167" s="386"/>
      <c r="BP167" s="385"/>
      <c r="BQ167" s="308"/>
    </row>
    <row r="168" spans="1:69" ht="15.75" customHeight="1">
      <c r="A168" s="308"/>
      <c r="B168" s="308"/>
      <c r="C168" s="308"/>
      <c r="D168" s="308"/>
      <c r="E168" s="308"/>
      <c r="F168" s="308"/>
      <c r="G168" s="308"/>
      <c r="H168" s="308"/>
      <c r="I168" s="308"/>
      <c r="J168" s="308"/>
      <c r="K168" s="308"/>
      <c r="L168" s="308"/>
      <c r="M168" s="308"/>
      <c r="N168" s="833"/>
      <c r="O168" s="659"/>
      <c r="P168" s="659"/>
      <c r="Q168" s="308"/>
      <c r="R168" s="308"/>
      <c r="S168" s="308"/>
      <c r="T168" s="308"/>
      <c r="U168" s="308"/>
      <c r="V168" s="308"/>
      <c r="W168" s="308"/>
      <c r="X168" s="308"/>
      <c r="Y168" s="308"/>
      <c r="Z168" s="308"/>
      <c r="AA168" s="383"/>
      <c r="AB168" s="308"/>
      <c r="AC168" s="308"/>
      <c r="AD168" s="308"/>
      <c r="AE168" s="308"/>
      <c r="AF168" s="308"/>
      <c r="AG168" s="308"/>
      <c r="AH168" s="308"/>
      <c r="AI168" s="308"/>
      <c r="AJ168" s="308"/>
      <c r="AK168" s="308"/>
      <c r="AL168" s="308"/>
      <c r="AM168" s="308"/>
      <c r="AN168" s="308"/>
      <c r="AO168" s="308"/>
      <c r="AP168" s="308"/>
      <c r="AQ168" s="308"/>
      <c r="AR168" s="384"/>
      <c r="AS168" s="384"/>
      <c r="AT168" s="308"/>
      <c r="AU168" s="308"/>
      <c r="AV168" s="836"/>
      <c r="AW168" s="308"/>
      <c r="AX168" s="383"/>
      <c r="AY168" s="308"/>
      <c r="AZ168" s="385"/>
      <c r="BA168" s="385"/>
      <c r="BB168" s="308"/>
      <c r="BC168" s="385"/>
      <c r="BD168" s="308"/>
      <c r="BE168" s="386"/>
      <c r="BF168" s="385"/>
      <c r="BG168" s="281"/>
      <c r="BH168" s="385"/>
      <c r="BI168" s="308"/>
      <c r="BJ168" s="386"/>
      <c r="BK168" s="385"/>
      <c r="BL168" s="308"/>
      <c r="BM168" s="385"/>
      <c r="BN168" s="308"/>
      <c r="BO168" s="386"/>
      <c r="BP168" s="385"/>
      <c r="BQ168" s="308"/>
    </row>
    <row r="169" spans="1:69" ht="15.75" customHeight="1">
      <c r="A169" s="308"/>
      <c r="B169" s="308"/>
      <c r="C169" s="308"/>
      <c r="D169" s="308"/>
      <c r="E169" s="308"/>
      <c r="F169" s="308"/>
      <c r="G169" s="308"/>
      <c r="H169" s="308"/>
      <c r="I169" s="308"/>
      <c r="J169" s="308"/>
      <c r="K169" s="308"/>
      <c r="L169" s="308"/>
      <c r="M169" s="308"/>
      <c r="N169" s="833"/>
      <c r="O169" s="659"/>
      <c r="P169" s="659"/>
      <c r="Q169" s="308"/>
      <c r="R169" s="308"/>
      <c r="S169" s="308"/>
      <c r="T169" s="308"/>
      <c r="U169" s="308"/>
      <c r="V169" s="308"/>
      <c r="W169" s="308"/>
      <c r="X169" s="308"/>
      <c r="Y169" s="308"/>
      <c r="Z169" s="308"/>
      <c r="AA169" s="383"/>
      <c r="AB169" s="308"/>
      <c r="AC169" s="308"/>
      <c r="AD169" s="308"/>
      <c r="AE169" s="308"/>
      <c r="AF169" s="308"/>
      <c r="AG169" s="308"/>
      <c r="AH169" s="308"/>
      <c r="AI169" s="308"/>
      <c r="AJ169" s="308"/>
      <c r="AK169" s="308"/>
      <c r="AL169" s="308"/>
      <c r="AM169" s="308"/>
      <c r="AN169" s="308"/>
      <c r="AO169" s="308"/>
      <c r="AP169" s="308"/>
      <c r="AQ169" s="308"/>
      <c r="AR169" s="384"/>
      <c r="AS169" s="384"/>
      <c r="AT169" s="308"/>
      <c r="AU169" s="308"/>
      <c r="AV169" s="836"/>
      <c r="AW169" s="308"/>
      <c r="AX169" s="383"/>
      <c r="AY169" s="308"/>
      <c r="AZ169" s="385"/>
      <c r="BA169" s="385"/>
      <c r="BB169" s="308"/>
      <c r="BC169" s="385"/>
      <c r="BD169" s="308"/>
      <c r="BE169" s="386"/>
      <c r="BF169" s="385"/>
      <c r="BG169" s="281"/>
      <c r="BH169" s="385"/>
      <c r="BI169" s="308"/>
      <c r="BJ169" s="386"/>
      <c r="BK169" s="385"/>
      <c r="BL169" s="308"/>
      <c r="BM169" s="385"/>
      <c r="BN169" s="308"/>
      <c r="BO169" s="386"/>
      <c r="BP169" s="385"/>
      <c r="BQ169" s="308"/>
    </row>
    <row r="170" spans="1:69" ht="15.75" customHeight="1">
      <c r="A170" s="308"/>
      <c r="B170" s="308"/>
      <c r="C170" s="308"/>
      <c r="D170" s="308"/>
      <c r="E170" s="308"/>
      <c r="F170" s="308"/>
      <c r="G170" s="308"/>
      <c r="H170" s="308"/>
      <c r="I170" s="308"/>
      <c r="J170" s="308"/>
      <c r="K170" s="308"/>
      <c r="L170" s="308"/>
      <c r="M170" s="308"/>
      <c r="N170" s="833"/>
      <c r="O170" s="659"/>
      <c r="P170" s="659"/>
      <c r="Q170" s="308"/>
      <c r="R170" s="308"/>
      <c r="S170" s="308"/>
      <c r="T170" s="308"/>
      <c r="U170" s="308"/>
      <c r="V170" s="308"/>
      <c r="W170" s="308"/>
      <c r="X170" s="308"/>
      <c r="Y170" s="308"/>
      <c r="Z170" s="308"/>
      <c r="AA170" s="383"/>
      <c r="AB170" s="308"/>
      <c r="AC170" s="308"/>
      <c r="AD170" s="308"/>
      <c r="AE170" s="308"/>
      <c r="AF170" s="308"/>
      <c r="AG170" s="308"/>
      <c r="AH170" s="308"/>
      <c r="AI170" s="308"/>
      <c r="AJ170" s="308"/>
      <c r="AK170" s="308"/>
      <c r="AL170" s="308"/>
      <c r="AM170" s="308"/>
      <c r="AN170" s="308"/>
      <c r="AO170" s="308"/>
      <c r="AP170" s="308"/>
      <c r="AQ170" s="308"/>
      <c r="AR170" s="384"/>
      <c r="AS170" s="384"/>
      <c r="AT170" s="308"/>
      <c r="AU170" s="308"/>
      <c r="AV170" s="836"/>
      <c r="AW170" s="308"/>
      <c r="AX170" s="383"/>
      <c r="AY170" s="308"/>
      <c r="AZ170" s="385"/>
      <c r="BA170" s="385"/>
      <c r="BB170" s="308"/>
      <c r="BC170" s="385"/>
      <c r="BD170" s="308"/>
      <c r="BE170" s="386"/>
      <c r="BF170" s="385"/>
      <c r="BG170" s="281"/>
      <c r="BH170" s="385"/>
      <c r="BI170" s="308"/>
      <c r="BJ170" s="386"/>
      <c r="BK170" s="385"/>
      <c r="BL170" s="308"/>
      <c r="BM170" s="385"/>
      <c r="BN170" s="308"/>
      <c r="BO170" s="386"/>
      <c r="BP170" s="385"/>
      <c r="BQ170" s="308"/>
    </row>
    <row r="171" spans="1:69" ht="15.75" customHeight="1">
      <c r="A171" s="308"/>
      <c r="B171" s="308"/>
      <c r="C171" s="308"/>
      <c r="D171" s="308"/>
      <c r="E171" s="308"/>
      <c r="F171" s="308"/>
      <c r="G171" s="308"/>
      <c r="H171" s="308"/>
      <c r="I171" s="308"/>
      <c r="J171" s="308"/>
      <c r="K171" s="308"/>
      <c r="L171" s="308"/>
      <c r="M171" s="308"/>
      <c r="N171" s="833"/>
      <c r="O171" s="659"/>
      <c r="P171" s="659"/>
      <c r="Q171" s="308"/>
      <c r="R171" s="308"/>
      <c r="S171" s="308"/>
      <c r="T171" s="308"/>
      <c r="U171" s="308"/>
      <c r="V171" s="308"/>
      <c r="W171" s="308"/>
      <c r="X171" s="308"/>
      <c r="Y171" s="308"/>
      <c r="Z171" s="308"/>
      <c r="AA171" s="383"/>
      <c r="AB171" s="308"/>
      <c r="AC171" s="308"/>
      <c r="AD171" s="308"/>
      <c r="AE171" s="308"/>
      <c r="AF171" s="308"/>
      <c r="AG171" s="308"/>
      <c r="AH171" s="308"/>
      <c r="AI171" s="308"/>
      <c r="AJ171" s="308"/>
      <c r="AK171" s="308"/>
      <c r="AL171" s="308"/>
      <c r="AM171" s="308"/>
      <c r="AN171" s="308"/>
      <c r="AO171" s="308"/>
      <c r="AP171" s="308"/>
      <c r="AQ171" s="308"/>
      <c r="AR171" s="384"/>
      <c r="AS171" s="384"/>
      <c r="AT171" s="308"/>
      <c r="AU171" s="308"/>
      <c r="AV171" s="836"/>
      <c r="AW171" s="308"/>
      <c r="AX171" s="383"/>
      <c r="AY171" s="308"/>
      <c r="AZ171" s="385"/>
      <c r="BA171" s="385"/>
      <c r="BB171" s="308"/>
      <c r="BC171" s="385"/>
      <c r="BD171" s="308"/>
      <c r="BE171" s="386"/>
      <c r="BF171" s="385"/>
      <c r="BG171" s="281"/>
      <c r="BH171" s="385"/>
      <c r="BI171" s="308"/>
      <c r="BJ171" s="386"/>
      <c r="BK171" s="385"/>
      <c r="BL171" s="308"/>
      <c r="BM171" s="385"/>
      <c r="BN171" s="308"/>
      <c r="BO171" s="386"/>
      <c r="BP171" s="385"/>
      <c r="BQ171" s="308"/>
    </row>
    <row r="172" spans="1:69" ht="15.75" customHeight="1">
      <c r="A172" s="308"/>
      <c r="B172" s="308"/>
      <c r="C172" s="308"/>
      <c r="D172" s="308"/>
      <c r="E172" s="308"/>
      <c r="F172" s="308"/>
      <c r="G172" s="308"/>
      <c r="H172" s="308"/>
      <c r="I172" s="308"/>
      <c r="J172" s="308"/>
      <c r="K172" s="308"/>
      <c r="L172" s="308"/>
      <c r="M172" s="308"/>
      <c r="N172" s="833"/>
      <c r="O172" s="659"/>
      <c r="P172" s="659"/>
      <c r="Q172" s="308"/>
      <c r="R172" s="308"/>
      <c r="S172" s="308"/>
      <c r="T172" s="308"/>
      <c r="U172" s="308"/>
      <c r="V172" s="308"/>
      <c r="W172" s="308"/>
      <c r="X172" s="308"/>
      <c r="Y172" s="308"/>
      <c r="Z172" s="308"/>
      <c r="AA172" s="383"/>
      <c r="AB172" s="308"/>
      <c r="AC172" s="308"/>
      <c r="AD172" s="308"/>
      <c r="AE172" s="308"/>
      <c r="AF172" s="308"/>
      <c r="AG172" s="308"/>
      <c r="AH172" s="308"/>
      <c r="AI172" s="308"/>
      <c r="AJ172" s="308"/>
      <c r="AK172" s="308"/>
      <c r="AL172" s="308"/>
      <c r="AM172" s="308"/>
      <c r="AN172" s="308"/>
      <c r="AO172" s="308"/>
      <c r="AP172" s="308"/>
      <c r="AQ172" s="308"/>
      <c r="AR172" s="384"/>
      <c r="AS172" s="384"/>
      <c r="AT172" s="308"/>
      <c r="AU172" s="308"/>
      <c r="AV172" s="836"/>
      <c r="AW172" s="308"/>
      <c r="AX172" s="383"/>
      <c r="AY172" s="308"/>
      <c r="AZ172" s="385"/>
      <c r="BA172" s="385"/>
      <c r="BB172" s="308"/>
      <c r="BC172" s="385"/>
      <c r="BD172" s="308"/>
      <c r="BE172" s="386"/>
      <c r="BF172" s="385"/>
      <c r="BG172" s="281"/>
      <c r="BH172" s="385"/>
      <c r="BI172" s="308"/>
      <c r="BJ172" s="386"/>
      <c r="BK172" s="385"/>
      <c r="BL172" s="308"/>
      <c r="BM172" s="385"/>
      <c r="BN172" s="308"/>
      <c r="BO172" s="386"/>
      <c r="BP172" s="385"/>
      <c r="BQ172" s="308"/>
    </row>
    <row r="173" spans="1:69" ht="15.75" customHeight="1">
      <c r="A173" s="308"/>
      <c r="B173" s="308"/>
      <c r="C173" s="308"/>
      <c r="D173" s="308"/>
      <c r="E173" s="308"/>
      <c r="F173" s="308"/>
      <c r="G173" s="308"/>
      <c r="H173" s="308"/>
      <c r="I173" s="308"/>
      <c r="J173" s="308"/>
      <c r="K173" s="308"/>
      <c r="L173" s="308"/>
      <c r="M173" s="308"/>
      <c r="N173" s="833"/>
      <c r="O173" s="659"/>
      <c r="P173" s="659"/>
      <c r="Q173" s="308"/>
      <c r="R173" s="308"/>
      <c r="S173" s="308"/>
      <c r="T173" s="308"/>
      <c r="U173" s="308"/>
      <c r="V173" s="308"/>
      <c r="W173" s="308"/>
      <c r="X173" s="308"/>
      <c r="Y173" s="308"/>
      <c r="Z173" s="308"/>
      <c r="AA173" s="383"/>
      <c r="AB173" s="308"/>
      <c r="AC173" s="308"/>
      <c r="AD173" s="308"/>
      <c r="AE173" s="308"/>
      <c r="AF173" s="308"/>
      <c r="AG173" s="308"/>
      <c r="AH173" s="308"/>
      <c r="AI173" s="308"/>
      <c r="AJ173" s="308"/>
      <c r="AK173" s="308"/>
      <c r="AL173" s="308"/>
      <c r="AM173" s="308"/>
      <c r="AN173" s="308"/>
      <c r="AO173" s="308"/>
      <c r="AP173" s="308"/>
      <c r="AQ173" s="308"/>
      <c r="AR173" s="384"/>
      <c r="AS173" s="384"/>
      <c r="AT173" s="308"/>
      <c r="AU173" s="308"/>
      <c r="AV173" s="836"/>
      <c r="AW173" s="308"/>
      <c r="AX173" s="383"/>
      <c r="AY173" s="308"/>
      <c r="AZ173" s="385"/>
      <c r="BA173" s="385"/>
      <c r="BB173" s="308"/>
      <c r="BC173" s="385"/>
      <c r="BD173" s="308"/>
      <c r="BE173" s="386"/>
      <c r="BF173" s="385"/>
      <c r="BG173" s="281"/>
      <c r="BH173" s="385"/>
      <c r="BI173" s="308"/>
      <c r="BJ173" s="386"/>
      <c r="BK173" s="385"/>
      <c r="BL173" s="308"/>
      <c r="BM173" s="385"/>
      <c r="BN173" s="308"/>
      <c r="BO173" s="386"/>
      <c r="BP173" s="385"/>
      <c r="BQ173" s="308"/>
    </row>
    <row r="174" spans="1:69" ht="15.75" customHeight="1">
      <c r="A174" s="308"/>
      <c r="B174" s="308"/>
      <c r="C174" s="308"/>
      <c r="D174" s="308"/>
      <c r="E174" s="308"/>
      <c r="F174" s="308"/>
      <c r="G174" s="308"/>
      <c r="H174" s="308"/>
      <c r="I174" s="308"/>
      <c r="J174" s="308"/>
      <c r="K174" s="308"/>
      <c r="L174" s="308"/>
      <c r="M174" s="308"/>
      <c r="N174" s="833"/>
      <c r="O174" s="659"/>
      <c r="P174" s="659"/>
      <c r="Q174" s="308"/>
      <c r="R174" s="308"/>
      <c r="S174" s="308"/>
      <c r="T174" s="308"/>
      <c r="U174" s="308"/>
      <c r="V174" s="308"/>
      <c r="W174" s="308"/>
      <c r="X174" s="308"/>
      <c r="Y174" s="308"/>
      <c r="Z174" s="308"/>
      <c r="AA174" s="383"/>
      <c r="AB174" s="308"/>
      <c r="AC174" s="308"/>
      <c r="AD174" s="308"/>
      <c r="AE174" s="308"/>
      <c r="AF174" s="308"/>
      <c r="AG174" s="308"/>
      <c r="AH174" s="308"/>
      <c r="AI174" s="308"/>
      <c r="AJ174" s="308"/>
      <c r="AK174" s="308"/>
      <c r="AL174" s="308"/>
      <c r="AM174" s="308"/>
      <c r="AN174" s="308"/>
      <c r="AO174" s="308"/>
      <c r="AP174" s="308"/>
      <c r="AQ174" s="308"/>
      <c r="AR174" s="384"/>
      <c r="AS174" s="384"/>
      <c r="AT174" s="308"/>
      <c r="AU174" s="308"/>
      <c r="AV174" s="836"/>
      <c r="AW174" s="308"/>
      <c r="AX174" s="383"/>
      <c r="AY174" s="308"/>
      <c r="AZ174" s="385"/>
      <c r="BA174" s="385"/>
      <c r="BB174" s="308"/>
      <c r="BC174" s="385"/>
      <c r="BD174" s="308"/>
      <c r="BE174" s="386"/>
      <c r="BF174" s="385"/>
      <c r="BG174" s="281"/>
      <c r="BH174" s="385"/>
      <c r="BI174" s="308"/>
      <c r="BJ174" s="386"/>
      <c r="BK174" s="385"/>
      <c r="BL174" s="308"/>
      <c r="BM174" s="385"/>
      <c r="BN174" s="308"/>
      <c r="BO174" s="386"/>
      <c r="BP174" s="385"/>
      <c r="BQ174" s="308"/>
    </row>
    <row r="175" spans="1:69" ht="15.75" customHeight="1">
      <c r="A175" s="308"/>
      <c r="B175" s="308"/>
      <c r="C175" s="308"/>
      <c r="D175" s="308"/>
      <c r="E175" s="308"/>
      <c r="F175" s="308"/>
      <c r="G175" s="308"/>
      <c r="H175" s="308"/>
      <c r="I175" s="308"/>
      <c r="J175" s="308"/>
      <c r="K175" s="308"/>
      <c r="L175" s="308"/>
      <c r="M175" s="308"/>
      <c r="N175" s="833"/>
      <c r="O175" s="659"/>
      <c r="P175" s="659"/>
      <c r="Q175" s="308"/>
      <c r="R175" s="308"/>
      <c r="S175" s="308"/>
      <c r="T175" s="308"/>
      <c r="U175" s="308"/>
      <c r="V175" s="308"/>
      <c r="W175" s="308"/>
      <c r="X175" s="308"/>
      <c r="Y175" s="308"/>
      <c r="Z175" s="308"/>
      <c r="AA175" s="383"/>
      <c r="AB175" s="308"/>
      <c r="AC175" s="308"/>
      <c r="AD175" s="308"/>
      <c r="AE175" s="308"/>
      <c r="AF175" s="308"/>
      <c r="AG175" s="308"/>
      <c r="AH175" s="308"/>
      <c r="AI175" s="308"/>
      <c r="AJ175" s="308"/>
      <c r="AK175" s="308"/>
      <c r="AL175" s="308"/>
      <c r="AM175" s="308"/>
      <c r="AN175" s="308"/>
      <c r="AO175" s="308"/>
      <c r="AP175" s="308"/>
      <c r="AQ175" s="308"/>
      <c r="AR175" s="384"/>
      <c r="AS175" s="384"/>
      <c r="AT175" s="308"/>
      <c r="AU175" s="308"/>
      <c r="AV175" s="836"/>
      <c r="AW175" s="308"/>
      <c r="AX175" s="383"/>
      <c r="AY175" s="308"/>
      <c r="AZ175" s="385"/>
      <c r="BA175" s="385"/>
      <c r="BB175" s="308"/>
      <c r="BC175" s="385"/>
      <c r="BD175" s="308"/>
      <c r="BE175" s="386"/>
      <c r="BF175" s="385"/>
      <c r="BG175" s="281"/>
      <c r="BH175" s="385"/>
      <c r="BI175" s="308"/>
      <c r="BJ175" s="386"/>
      <c r="BK175" s="385"/>
      <c r="BL175" s="308"/>
      <c r="BM175" s="385"/>
      <c r="BN175" s="308"/>
      <c r="BO175" s="386"/>
      <c r="BP175" s="385"/>
      <c r="BQ175" s="308"/>
    </row>
    <row r="176" spans="1:69" ht="15.75" customHeight="1">
      <c r="A176" s="308"/>
      <c r="B176" s="308"/>
      <c r="C176" s="308"/>
      <c r="D176" s="308"/>
      <c r="E176" s="308"/>
      <c r="F176" s="308"/>
      <c r="G176" s="308"/>
      <c r="H176" s="308"/>
      <c r="I176" s="308"/>
      <c r="J176" s="308"/>
      <c r="K176" s="308"/>
      <c r="L176" s="308"/>
      <c r="M176" s="308"/>
      <c r="N176" s="833"/>
      <c r="O176" s="659"/>
      <c r="P176" s="659"/>
      <c r="Q176" s="308"/>
      <c r="R176" s="308"/>
      <c r="S176" s="308"/>
      <c r="T176" s="308"/>
      <c r="U176" s="308"/>
      <c r="V176" s="308"/>
      <c r="W176" s="308"/>
      <c r="X176" s="308"/>
      <c r="Y176" s="308"/>
      <c r="Z176" s="308"/>
      <c r="AA176" s="383"/>
      <c r="AB176" s="308"/>
      <c r="AC176" s="308"/>
      <c r="AD176" s="308"/>
      <c r="AE176" s="308"/>
      <c r="AF176" s="308"/>
      <c r="AG176" s="308"/>
      <c r="AH176" s="308"/>
      <c r="AI176" s="308"/>
      <c r="AJ176" s="308"/>
      <c r="AK176" s="308"/>
      <c r="AL176" s="308"/>
      <c r="AM176" s="308"/>
      <c r="AN176" s="308"/>
      <c r="AO176" s="308"/>
      <c r="AP176" s="308"/>
      <c r="AQ176" s="308"/>
      <c r="AR176" s="384"/>
      <c r="AS176" s="384"/>
      <c r="AT176" s="308"/>
      <c r="AU176" s="308"/>
      <c r="AV176" s="836"/>
      <c r="AW176" s="308"/>
      <c r="AX176" s="383"/>
      <c r="AY176" s="308"/>
      <c r="AZ176" s="385"/>
      <c r="BA176" s="385"/>
      <c r="BB176" s="308"/>
      <c r="BC176" s="385"/>
      <c r="BD176" s="308"/>
      <c r="BE176" s="386"/>
      <c r="BF176" s="385"/>
      <c r="BG176" s="281"/>
      <c r="BH176" s="385"/>
      <c r="BI176" s="308"/>
      <c r="BJ176" s="386"/>
      <c r="BK176" s="385"/>
      <c r="BL176" s="308"/>
      <c r="BM176" s="385"/>
      <c r="BN176" s="308"/>
      <c r="BO176" s="386"/>
      <c r="BP176" s="385"/>
      <c r="BQ176" s="308"/>
    </row>
    <row r="177" spans="1:69" ht="15.75" customHeight="1">
      <c r="A177" s="308"/>
      <c r="B177" s="308"/>
      <c r="C177" s="308"/>
      <c r="D177" s="308"/>
      <c r="E177" s="308"/>
      <c r="F177" s="308"/>
      <c r="G177" s="308"/>
      <c r="H177" s="308"/>
      <c r="I177" s="308"/>
      <c r="J177" s="308"/>
      <c r="K177" s="308"/>
      <c r="L177" s="308"/>
      <c r="M177" s="308"/>
      <c r="N177" s="833"/>
      <c r="O177" s="659"/>
      <c r="P177" s="659"/>
      <c r="Q177" s="308"/>
      <c r="R177" s="308"/>
      <c r="S177" s="308"/>
      <c r="T177" s="308"/>
      <c r="U177" s="308"/>
      <c r="V177" s="308"/>
      <c r="W177" s="308"/>
      <c r="X177" s="308"/>
      <c r="Y177" s="308"/>
      <c r="Z177" s="308"/>
      <c r="AA177" s="383"/>
      <c r="AB177" s="308"/>
      <c r="AC177" s="308"/>
      <c r="AD177" s="308"/>
      <c r="AE177" s="308"/>
      <c r="AF177" s="308"/>
      <c r="AG177" s="308"/>
      <c r="AH177" s="308"/>
      <c r="AI177" s="308"/>
      <c r="AJ177" s="308"/>
      <c r="AK177" s="308"/>
      <c r="AL177" s="308"/>
      <c r="AM177" s="308"/>
      <c r="AN177" s="308"/>
      <c r="AO177" s="308"/>
      <c r="AP177" s="308"/>
      <c r="AQ177" s="308"/>
      <c r="AR177" s="384"/>
      <c r="AS177" s="384"/>
      <c r="AT177" s="308"/>
      <c r="AU177" s="308"/>
      <c r="AV177" s="836"/>
      <c r="AW177" s="308"/>
      <c r="AX177" s="383"/>
      <c r="AY177" s="308"/>
      <c r="AZ177" s="385"/>
      <c r="BA177" s="385"/>
      <c r="BB177" s="308"/>
      <c r="BC177" s="385"/>
      <c r="BD177" s="308"/>
      <c r="BE177" s="386"/>
      <c r="BF177" s="385"/>
      <c r="BG177" s="281"/>
      <c r="BH177" s="385"/>
      <c r="BI177" s="308"/>
      <c r="BJ177" s="386"/>
      <c r="BK177" s="385"/>
      <c r="BL177" s="308"/>
      <c r="BM177" s="385"/>
      <c r="BN177" s="308"/>
      <c r="BO177" s="386"/>
      <c r="BP177" s="385"/>
      <c r="BQ177" s="308"/>
    </row>
    <row r="178" spans="1:69" ht="15.75" customHeight="1">
      <c r="A178" s="308"/>
      <c r="B178" s="308"/>
      <c r="C178" s="308"/>
      <c r="D178" s="308"/>
      <c r="E178" s="308"/>
      <c r="F178" s="308"/>
      <c r="G178" s="308"/>
      <c r="H178" s="308"/>
      <c r="I178" s="308"/>
      <c r="J178" s="308"/>
      <c r="K178" s="308"/>
      <c r="L178" s="308"/>
      <c r="M178" s="308"/>
      <c r="N178" s="833"/>
      <c r="O178" s="659"/>
      <c r="P178" s="659"/>
      <c r="Q178" s="308"/>
      <c r="R178" s="308"/>
      <c r="S178" s="308"/>
      <c r="T178" s="308"/>
      <c r="U178" s="308"/>
      <c r="V178" s="308"/>
      <c r="W178" s="308"/>
      <c r="X178" s="308"/>
      <c r="Y178" s="308"/>
      <c r="Z178" s="308"/>
      <c r="AA178" s="383"/>
      <c r="AB178" s="308"/>
      <c r="AC178" s="308"/>
      <c r="AD178" s="308"/>
      <c r="AE178" s="308"/>
      <c r="AF178" s="308"/>
      <c r="AG178" s="308"/>
      <c r="AH178" s="308"/>
      <c r="AI178" s="308"/>
      <c r="AJ178" s="308"/>
      <c r="AK178" s="308"/>
      <c r="AL178" s="308"/>
      <c r="AM178" s="308"/>
      <c r="AN178" s="308"/>
      <c r="AO178" s="308"/>
      <c r="AP178" s="308"/>
      <c r="AQ178" s="308"/>
      <c r="AR178" s="384"/>
      <c r="AS178" s="384"/>
      <c r="AT178" s="308"/>
      <c r="AU178" s="308"/>
      <c r="AV178" s="836"/>
      <c r="AW178" s="308"/>
      <c r="AX178" s="383"/>
      <c r="AY178" s="308"/>
      <c r="AZ178" s="385"/>
      <c r="BA178" s="385"/>
      <c r="BB178" s="308"/>
      <c r="BC178" s="385"/>
      <c r="BD178" s="308"/>
      <c r="BE178" s="386"/>
      <c r="BF178" s="385"/>
      <c r="BG178" s="281"/>
      <c r="BH178" s="385"/>
      <c r="BI178" s="308"/>
      <c r="BJ178" s="386"/>
      <c r="BK178" s="385"/>
      <c r="BL178" s="308"/>
      <c r="BM178" s="385"/>
      <c r="BN178" s="308"/>
      <c r="BO178" s="386"/>
      <c r="BP178" s="385"/>
      <c r="BQ178" s="308"/>
    </row>
    <row r="179" spans="1:69" ht="15.75" customHeight="1">
      <c r="A179" s="308"/>
      <c r="B179" s="308"/>
      <c r="C179" s="308"/>
      <c r="D179" s="308"/>
      <c r="E179" s="308"/>
      <c r="F179" s="308"/>
      <c r="G179" s="308"/>
      <c r="H179" s="308"/>
      <c r="I179" s="308"/>
      <c r="J179" s="308"/>
      <c r="K179" s="308"/>
      <c r="L179" s="308"/>
      <c r="M179" s="308"/>
      <c r="N179" s="833"/>
      <c r="O179" s="659"/>
      <c r="P179" s="659"/>
      <c r="Q179" s="308"/>
      <c r="R179" s="308"/>
      <c r="S179" s="308"/>
      <c r="T179" s="308"/>
      <c r="U179" s="308"/>
      <c r="V179" s="308"/>
      <c r="W179" s="308"/>
      <c r="X179" s="308"/>
      <c r="Y179" s="308"/>
      <c r="Z179" s="308"/>
      <c r="AA179" s="383"/>
      <c r="AB179" s="308"/>
      <c r="AC179" s="308"/>
      <c r="AD179" s="308"/>
      <c r="AE179" s="308"/>
      <c r="AF179" s="308"/>
      <c r="AG179" s="308"/>
      <c r="AH179" s="308"/>
      <c r="AI179" s="308"/>
      <c r="AJ179" s="308"/>
      <c r="AK179" s="308"/>
      <c r="AL179" s="308"/>
      <c r="AM179" s="308"/>
      <c r="AN179" s="308"/>
      <c r="AO179" s="308"/>
      <c r="AP179" s="308"/>
      <c r="AQ179" s="308"/>
      <c r="AR179" s="384"/>
      <c r="AS179" s="384"/>
      <c r="AT179" s="308"/>
      <c r="AU179" s="308"/>
      <c r="AV179" s="836"/>
      <c r="AW179" s="308"/>
      <c r="AX179" s="383"/>
      <c r="AY179" s="308"/>
      <c r="AZ179" s="385"/>
      <c r="BA179" s="385"/>
      <c r="BB179" s="308"/>
      <c r="BC179" s="385"/>
      <c r="BD179" s="308"/>
      <c r="BE179" s="386"/>
      <c r="BF179" s="385"/>
      <c r="BG179" s="281"/>
      <c r="BH179" s="385"/>
      <c r="BI179" s="308"/>
      <c r="BJ179" s="386"/>
      <c r="BK179" s="385"/>
      <c r="BL179" s="308"/>
      <c r="BM179" s="385"/>
      <c r="BN179" s="308"/>
      <c r="BO179" s="386"/>
      <c r="BP179" s="385"/>
      <c r="BQ179" s="308"/>
    </row>
    <row r="180" spans="1:69" ht="15.75" customHeight="1">
      <c r="A180" s="308"/>
      <c r="B180" s="308"/>
      <c r="C180" s="308"/>
      <c r="D180" s="308"/>
      <c r="E180" s="308"/>
      <c r="F180" s="308"/>
      <c r="G180" s="308"/>
      <c r="H180" s="308"/>
      <c r="I180" s="308"/>
      <c r="J180" s="308"/>
      <c r="K180" s="308"/>
      <c r="L180" s="308"/>
      <c r="M180" s="308"/>
      <c r="N180" s="833"/>
      <c r="O180" s="659"/>
      <c r="P180" s="659"/>
      <c r="Q180" s="308"/>
      <c r="R180" s="308"/>
      <c r="S180" s="308"/>
      <c r="T180" s="308"/>
      <c r="U180" s="308"/>
      <c r="V180" s="308"/>
      <c r="W180" s="308"/>
      <c r="X180" s="308"/>
      <c r="Y180" s="308"/>
      <c r="Z180" s="308"/>
      <c r="AA180" s="383"/>
      <c r="AB180" s="308"/>
      <c r="AC180" s="308"/>
      <c r="AD180" s="308"/>
      <c r="AE180" s="308"/>
      <c r="AF180" s="308"/>
      <c r="AG180" s="308"/>
      <c r="AH180" s="308"/>
      <c r="AI180" s="308"/>
      <c r="AJ180" s="308"/>
      <c r="AK180" s="308"/>
      <c r="AL180" s="308"/>
      <c r="AM180" s="308"/>
      <c r="AN180" s="308"/>
      <c r="AO180" s="308"/>
      <c r="AP180" s="308"/>
      <c r="AQ180" s="308"/>
      <c r="AR180" s="384"/>
      <c r="AS180" s="384"/>
      <c r="AT180" s="308"/>
      <c r="AU180" s="308"/>
      <c r="AV180" s="836"/>
      <c r="AW180" s="308"/>
      <c r="AX180" s="383"/>
      <c r="AY180" s="308"/>
      <c r="AZ180" s="385"/>
      <c r="BA180" s="385"/>
      <c r="BB180" s="308"/>
      <c r="BC180" s="385"/>
      <c r="BD180" s="308"/>
      <c r="BE180" s="386"/>
      <c r="BF180" s="385"/>
      <c r="BG180" s="281"/>
      <c r="BH180" s="385"/>
      <c r="BI180" s="308"/>
      <c r="BJ180" s="386"/>
      <c r="BK180" s="385"/>
      <c r="BL180" s="308"/>
      <c r="BM180" s="385"/>
      <c r="BN180" s="308"/>
      <c r="BO180" s="386"/>
      <c r="BP180" s="385"/>
      <c r="BQ180" s="308"/>
    </row>
    <row r="181" spans="1:69" ht="15.75" customHeight="1">
      <c r="A181" s="308"/>
      <c r="B181" s="308"/>
      <c r="C181" s="308"/>
      <c r="D181" s="308"/>
      <c r="E181" s="308"/>
      <c r="F181" s="308"/>
      <c r="G181" s="308"/>
      <c r="H181" s="308"/>
      <c r="I181" s="308"/>
      <c r="J181" s="308"/>
      <c r="K181" s="308"/>
      <c r="L181" s="308"/>
      <c r="M181" s="308"/>
      <c r="N181" s="833"/>
      <c r="O181" s="308"/>
      <c r="P181" s="308"/>
      <c r="Q181" s="308"/>
      <c r="R181" s="308"/>
      <c r="S181" s="308"/>
      <c r="T181" s="308"/>
      <c r="U181" s="308"/>
      <c r="V181" s="308"/>
      <c r="W181" s="308"/>
      <c r="X181" s="308"/>
      <c r="Y181" s="308"/>
      <c r="Z181" s="308"/>
      <c r="AA181" s="383"/>
      <c r="AB181" s="308"/>
      <c r="AC181" s="308"/>
      <c r="AD181" s="308"/>
      <c r="AE181" s="308"/>
      <c r="AF181" s="308"/>
      <c r="AG181" s="308"/>
      <c r="AH181" s="308"/>
      <c r="AI181" s="308"/>
      <c r="AJ181" s="308"/>
      <c r="AK181" s="308"/>
      <c r="AL181" s="308"/>
      <c r="AM181" s="308"/>
      <c r="AN181" s="308"/>
      <c r="AO181" s="308"/>
      <c r="AP181" s="308"/>
      <c r="AQ181" s="308"/>
      <c r="AR181" s="384"/>
      <c r="AS181" s="384"/>
      <c r="AT181" s="308"/>
      <c r="AU181" s="308"/>
      <c r="AV181" s="836"/>
      <c r="AW181" s="308"/>
      <c r="AX181" s="383"/>
      <c r="AY181" s="308"/>
      <c r="AZ181" s="385"/>
      <c r="BA181" s="385"/>
      <c r="BB181" s="308"/>
      <c r="BC181" s="385"/>
      <c r="BD181" s="308"/>
      <c r="BE181" s="386"/>
      <c r="BF181" s="385"/>
      <c r="BG181" s="281"/>
      <c r="BH181" s="385"/>
      <c r="BI181" s="308"/>
      <c r="BJ181" s="386"/>
      <c r="BK181" s="385"/>
      <c r="BL181" s="308"/>
      <c r="BM181" s="385"/>
      <c r="BN181" s="308"/>
      <c r="BO181" s="386"/>
      <c r="BP181" s="385"/>
      <c r="BQ181" s="308"/>
    </row>
    <row r="182" spans="1:69" ht="15.75" customHeight="1">
      <c r="A182" s="308"/>
      <c r="B182" s="308"/>
      <c r="C182" s="308"/>
      <c r="D182" s="308"/>
      <c r="E182" s="308"/>
      <c r="F182" s="308"/>
      <c r="G182" s="308"/>
      <c r="H182" s="308"/>
      <c r="I182" s="308"/>
      <c r="J182" s="308"/>
      <c r="K182" s="308"/>
      <c r="L182" s="308"/>
      <c r="M182" s="308"/>
      <c r="N182" s="833"/>
      <c r="O182" s="308"/>
      <c r="P182" s="308"/>
      <c r="Q182" s="308"/>
      <c r="R182" s="308"/>
      <c r="S182" s="308"/>
      <c r="T182" s="308"/>
      <c r="U182" s="308"/>
      <c r="V182" s="308"/>
      <c r="W182" s="308"/>
      <c r="X182" s="308"/>
      <c r="Y182" s="308"/>
      <c r="Z182" s="308"/>
      <c r="AA182" s="383"/>
      <c r="AB182" s="308"/>
      <c r="AC182" s="308"/>
      <c r="AD182" s="308"/>
      <c r="AE182" s="308"/>
      <c r="AF182" s="308"/>
      <c r="AG182" s="308"/>
      <c r="AH182" s="308"/>
      <c r="AI182" s="308"/>
      <c r="AJ182" s="308"/>
      <c r="AK182" s="308"/>
      <c r="AL182" s="308"/>
      <c r="AM182" s="308"/>
      <c r="AN182" s="308"/>
      <c r="AO182" s="308"/>
      <c r="AP182" s="308"/>
      <c r="AQ182" s="308"/>
      <c r="AR182" s="384"/>
      <c r="AS182" s="384"/>
      <c r="AT182" s="308"/>
      <c r="AU182" s="308"/>
      <c r="AV182" s="836"/>
      <c r="AW182" s="308"/>
      <c r="AX182" s="383"/>
      <c r="AY182" s="308"/>
      <c r="AZ182" s="385"/>
      <c r="BA182" s="385"/>
      <c r="BB182" s="308"/>
      <c r="BC182" s="385"/>
      <c r="BD182" s="308"/>
      <c r="BE182" s="386"/>
      <c r="BF182" s="385"/>
      <c r="BG182" s="281"/>
      <c r="BH182" s="385"/>
      <c r="BI182" s="308"/>
      <c r="BJ182" s="386"/>
      <c r="BK182" s="385"/>
      <c r="BL182" s="308"/>
      <c r="BM182" s="385"/>
      <c r="BN182" s="308"/>
      <c r="BO182" s="386"/>
      <c r="BP182" s="385"/>
      <c r="BQ182" s="308"/>
    </row>
    <row r="183" spans="1:69" ht="15.75" customHeight="1">
      <c r="A183" s="308"/>
      <c r="B183" s="308"/>
      <c r="C183" s="308"/>
      <c r="D183" s="308"/>
      <c r="E183" s="308"/>
      <c r="F183" s="308"/>
      <c r="G183" s="308"/>
      <c r="H183" s="308"/>
      <c r="I183" s="308"/>
      <c r="J183" s="308"/>
      <c r="K183" s="308"/>
      <c r="L183" s="308"/>
      <c r="M183" s="308"/>
      <c r="N183" s="833"/>
      <c r="O183" s="308"/>
      <c r="P183" s="308"/>
      <c r="Q183" s="308"/>
      <c r="R183" s="308"/>
      <c r="S183" s="308"/>
      <c r="T183" s="308"/>
      <c r="U183" s="308"/>
      <c r="V183" s="308"/>
      <c r="W183" s="308"/>
      <c r="X183" s="308"/>
      <c r="Y183" s="308"/>
      <c r="Z183" s="308"/>
      <c r="AA183" s="383"/>
      <c r="AB183" s="308"/>
      <c r="AC183" s="308"/>
      <c r="AD183" s="308"/>
      <c r="AE183" s="308"/>
      <c r="AF183" s="308"/>
      <c r="AG183" s="308"/>
      <c r="AH183" s="308"/>
      <c r="AI183" s="308"/>
      <c r="AJ183" s="308"/>
      <c r="AK183" s="308"/>
      <c r="AL183" s="308"/>
      <c r="AM183" s="308"/>
      <c r="AN183" s="308"/>
      <c r="AO183" s="308"/>
      <c r="AP183" s="308"/>
      <c r="AQ183" s="308"/>
      <c r="AR183" s="384"/>
      <c r="AS183" s="384"/>
      <c r="AT183" s="308"/>
      <c r="AU183" s="308"/>
      <c r="AV183" s="836"/>
      <c r="AW183" s="308"/>
      <c r="AX183" s="383"/>
      <c r="AY183" s="308"/>
      <c r="AZ183" s="385"/>
      <c r="BA183" s="385"/>
      <c r="BB183" s="308"/>
      <c r="BC183" s="385"/>
      <c r="BD183" s="308"/>
      <c r="BE183" s="386"/>
      <c r="BF183" s="385"/>
      <c r="BG183" s="281"/>
      <c r="BH183" s="385"/>
      <c r="BI183" s="308"/>
      <c r="BJ183" s="386"/>
      <c r="BK183" s="385"/>
      <c r="BL183" s="308"/>
      <c r="BM183" s="385"/>
      <c r="BN183" s="308"/>
      <c r="BO183" s="386"/>
      <c r="BP183" s="385"/>
      <c r="BQ183" s="308"/>
    </row>
    <row r="184" spans="1:69" ht="15.75" customHeight="1">
      <c r="A184" s="308"/>
      <c r="B184" s="308"/>
      <c r="C184" s="308"/>
      <c r="D184" s="308"/>
      <c r="E184" s="308"/>
      <c r="F184" s="308"/>
      <c r="G184" s="308"/>
      <c r="H184" s="308"/>
      <c r="I184" s="308"/>
      <c r="J184" s="308"/>
      <c r="K184" s="308"/>
      <c r="L184" s="308"/>
      <c r="M184" s="308"/>
      <c r="N184" s="833"/>
      <c r="O184" s="308"/>
      <c r="P184" s="308"/>
      <c r="Q184" s="308"/>
      <c r="R184" s="308"/>
      <c r="S184" s="308"/>
      <c r="T184" s="308"/>
      <c r="U184" s="308"/>
      <c r="V184" s="308"/>
      <c r="W184" s="308"/>
      <c r="X184" s="308"/>
      <c r="Y184" s="308"/>
      <c r="Z184" s="308"/>
      <c r="AA184" s="383"/>
      <c r="AB184" s="308"/>
      <c r="AC184" s="308"/>
      <c r="AD184" s="308"/>
      <c r="AE184" s="308"/>
      <c r="AF184" s="308"/>
      <c r="AG184" s="308"/>
      <c r="AH184" s="308"/>
      <c r="AI184" s="308"/>
      <c r="AJ184" s="308"/>
      <c r="AK184" s="308"/>
      <c r="AL184" s="308"/>
      <c r="AM184" s="308"/>
      <c r="AN184" s="308"/>
      <c r="AO184" s="308"/>
      <c r="AP184" s="308"/>
      <c r="AQ184" s="308"/>
      <c r="AR184" s="384"/>
      <c r="AS184" s="384"/>
      <c r="AT184" s="308"/>
      <c r="AU184" s="308"/>
      <c r="AV184" s="836"/>
      <c r="AW184" s="308"/>
      <c r="AX184" s="383"/>
      <c r="AY184" s="308"/>
      <c r="AZ184" s="385"/>
      <c r="BA184" s="385"/>
      <c r="BB184" s="308"/>
      <c r="BC184" s="385"/>
      <c r="BD184" s="308"/>
      <c r="BE184" s="386"/>
      <c r="BF184" s="385"/>
      <c r="BG184" s="281"/>
      <c r="BH184" s="385"/>
      <c r="BI184" s="308"/>
      <c r="BJ184" s="386"/>
      <c r="BK184" s="385"/>
      <c r="BL184" s="308"/>
      <c r="BM184" s="385"/>
      <c r="BN184" s="308"/>
      <c r="BO184" s="386"/>
      <c r="BP184" s="385"/>
      <c r="BQ184" s="308"/>
    </row>
    <row r="185" spans="1:69" ht="15.75" customHeight="1">
      <c r="A185" s="308"/>
      <c r="B185" s="308"/>
      <c r="C185" s="308"/>
      <c r="D185" s="308"/>
      <c r="E185" s="308"/>
      <c r="F185" s="308"/>
      <c r="G185" s="308"/>
      <c r="H185" s="308"/>
      <c r="I185" s="308"/>
      <c r="J185" s="308"/>
      <c r="K185" s="308"/>
      <c r="L185" s="308"/>
      <c r="M185" s="308"/>
      <c r="N185" s="833"/>
      <c r="O185" s="308"/>
      <c r="P185" s="308"/>
      <c r="Q185" s="308"/>
      <c r="R185" s="308"/>
      <c r="S185" s="308"/>
      <c r="T185" s="308"/>
      <c r="U185" s="308"/>
      <c r="V185" s="308"/>
      <c r="W185" s="308"/>
      <c r="X185" s="308"/>
      <c r="Y185" s="308"/>
      <c r="Z185" s="308"/>
      <c r="AA185" s="383"/>
      <c r="AB185" s="308"/>
      <c r="AC185" s="308"/>
      <c r="AD185" s="308"/>
      <c r="AE185" s="308"/>
      <c r="AF185" s="308"/>
      <c r="AG185" s="308"/>
      <c r="AH185" s="308"/>
      <c r="AI185" s="308"/>
      <c r="AJ185" s="308"/>
      <c r="AK185" s="308"/>
      <c r="AL185" s="308"/>
      <c r="AM185" s="308"/>
      <c r="AN185" s="308"/>
      <c r="AO185" s="308"/>
      <c r="AP185" s="308"/>
      <c r="AQ185" s="308"/>
      <c r="AR185" s="384"/>
      <c r="AS185" s="384"/>
      <c r="AT185" s="308"/>
      <c r="AU185" s="308"/>
      <c r="AV185" s="836"/>
      <c r="AW185" s="308"/>
      <c r="AX185" s="383"/>
      <c r="AY185" s="308"/>
      <c r="AZ185" s="385"/>
      <c r="BA185" s="385"/>
      <c r="BB185" s="308"/>
      <c r="BC185" s="385"/>
      <c r="BD185" s="308"/>
      <c r="BE185" s="386"/>
      <c r="BF185" s="385"/>
      <c r="BG185" s="281"/>
      <c r="BH185" s="385"/>
      <c r="BI185" s="308"/>
      <c r="BJ185" s="386"/>
      <c r="BK185" s="385"/>
      <c r="BL185" s="308"/>
      <c r="BM185" s="385"/>
      <c r="BN185" s="308"/>
      <c r="BO185" s="386"/>
      <c r="BP185" s="385"/>
      <c r="BQ185" s="308"/>
    </row>
    <row r="186" spans="1:69" ht="15.75" customHeight="1">
      <c r="A186" s="308"/>
      <c r="B186" s="308"/>
      <c r="C186" s="308"/>
      <c r="D186" s="308"/>
      <c r="E186" s="308"/>
      <c r="F186" s="308"/>
      <c r="G186" s="308"/>
      <c r="H186" s="308"/>
      <c r="I186" s="308"/>
      <c r="J186" s="308"/>
      <c r="K186" s="308"/>
      <c r="L186" s="308"/>
      <c r="M186" s="308"/>
      <c r="N186" s="833"/>
      <c r="O186" s="308"/>
      <c r="P186" s="308"/>
      <c r="Q186" s="308"/>
      <c r="R186" s="308"/>
      <c r="S186" s="308"/>
      <c r="T186" s="308"/>
      <c r="U186" s="308"/>
      <c r="V186" s="308"/>
      <c r="W186" s="308"/>
      <c r="X186" s="308"/>
      <c r="Y186" s="308"/>
      <c r="Z186" s="308"/>
      <c r="AA186" s="383"/>
      <c r="AB186" s="308"/>
      <c r="AC186" s="308"/>
      <c r="AD186" s="308"/>
      <c r="AE186" s="308"/>
      <c r="AF186" s="308"/>
      <c r="AG186" s="308"/>
      <c r="AH186" s="308"/>
      <c r="AI186" s="308"/>
      <c r="AJ186" s="308"/>
      <c r="AK186" s="308"/>
      <c r="AL186" s="308"/>
      <c r="AM186" s="308"/>
      <c r="AN186" s="308"/>
      <c r="AO186" s="308"/>
      <c r="AP186" s="308"/>
      <c r="AQ186" s="308"/>
      <c r="AR186" s="384"/>
      <c r="AS186" s="384"/>
      <c r="AT186" s="308"/>
      <c r="AU186" s="308"/>
      <c r="AV186" s="836"/>
      <c r="AW186" s="308"/>
      <c r="AX186" s="383"/>
      <c r="AY186" s="308"/>
      <c r="AZ186" s="385"/>
      <c r="BA186" s="385"/>
      <c r="BB186" s="308"/>
      <c r="BC186" s="385"/>
      <c r="BD186" s="308"/>
      <c r="BE186" s="386"/>
      <c r="BF186" s="385"/>
      <c r="BG186" s="281"/>
      <c r="BH186" s="385"/>
      <c r="BI186" s="308"/>
      <c r="BJ186" s="386"/>
      <c r="BK186" s="385"/>
      <c r="BL186" s="308"/>
      <c r="BM186" s="385"/>
      <c r="BN186" s="308"/>
      <c r="BO186" s="386"/>
      <c r="BP186" s="385"/>
      <c r="BQ186" s="308"/>
    </row>
    <row r="187" spans="1:69" ht="15.75" customHeight="1">
      <c r="A187" s="308"/>
      <c r="B187" s="308"/>
      <c r="C187" s="308"/>
      <c r="D187" s="308"/>
      <c r="E187" s="308"/>
      <c r="F187" s="308"/>
      <c r="G187" s="308"/>
      <c r="H187" s="308"/>
      <c r="I187" s="308"/>
      <c r="J187" s="308"/>
      <c r="K187" s="308"/>
      <c r="L187" s="308"/>
      <c r="M187" s="308"/>
      <c r="N187" s="833"/>
      <c r="O187" s="308"/>
      <c r="P187" s="308"/>
      <c r="Q187" s="308"/>
      <c r="R187" s="308"/>
      <c r="S187" s="308"/>
      <c r="T187" s="308"/>
      <c r="U187" s="308"/>
      <c r="V187" s="308"/>
      <c r="W187" s="308"/>
      <c r="X187" s="308"/>
      <c r="Y187" s="308"/>
      <c r="Z187" s="308"/>
      <c r="AA187" s="383"/>
      <c r="AB187" s="308"/>
      <c r="AC187" s="308"/>
      <c r="AD187" s="308"/>
      <c r="AE187" s="308"/>
      <c r="AF187" s="308"/>
      <c r="AG187" s="308"/>
      <c r="AH187" s="308"/>
      <c r="AI187" s="308"/>
      <c r="AJ187" s="308"/>
      <c r="AK187" s="308"/>
      <c r="AL187" s="308"/>
      <c r="AM187" s="308"/>
      <c r="AN187" s="308"/>
      <c r="AO187" s="308"/>
      <c r="AP187" s="308"/>
      <c r="AQ187" s="308"/>
      <c r="AR187" s="384"/>
      <c r="AS187" s="384"/>
      <c r="AT187" s="308"/>
      <c r="AU187" s="308"/>
      <c r="AV187" s="836"/>
      <c r="AW187" s="308"/>
      <c r="AX187" s="383"/>
      <c r="AY187" s="308"/>
      <c r="AZ187" s="385"/>
      <c r="BA187" s="385"/>
      <c r="BB187" s="308"/>
      <c r="BC187" s="385"/>
      <c r="BD187" s="308"/>
      <c r="BE187" s="386"/>
      <c r="BF187" s="385"/>
      <c r="BG187" s="281"/>
      <c r="BH187" s="385"/>
      <c r="BI187" s="308"/>
      <c r="BJ187" s="386"/>
      <c r="BK187" s="385"/>
      <c r="BL187" s="308"/>
      <c r="BM187" s="385"/>
      <c r="BN187" s="308"/>
      <c r="BO187" s="386"/>
      <c r="BP187" s="385"/>
      <c r="BQ187" s="308"/>
    </row>
    <row r="188" spans="1:69" ht="15.75" customHeight="1">
      <c r="A188" s="308"/>
      <c r="B188" s="308"/>
      <c r="C188" s="308"/>
      <c r="D188" s="308"/>
      <c r="E188" s="308"/>
      <c r="F188" s="308"/>
      <c r="G188" s="308"/>
      <c r="H188" s="308"/>
      <c r="I188" s="308"/>
      <c r="J188" s="308"/>
      <c r="K188" s="308"/>
      <c r="L188" s="308"/>
      <c r="M188" s="308"/>
      <c r="N188" s="833"/>
      <c r="O188" s="308"/>
      <c r="P188" s="308"/>
      <c r="Q188" s="308"/>
      <c r="R188" s="308"/>
      <c r="S188" s="308"/>
      <c r="T188" s="308"/>
      <c r="U188" s="308"/>
      <c r="V188" s="308"/>
      <c r="W188" s="308"/>
      <c r="X188" s="308"/>
      <c r="Y188" s="308"/>
      <c r="Z188" s="308"/>
      <c r="AA188" s="383"/>
      <c r="AB188" s="308"/>
      <c r="AC188" s="308"/>
      <c r="AD188" s="308"/>
      <c r="AE188" s="308"/>
      <c r="AF188" s="308"/>
      <c r="AG188" s="308"/>
      <c r="AH188" s="308"/>
      <c r="AI188" s="308"/>
      <c r="AJ188" s="308"/>
      <c r="AK188" s="308"/>
      <c r="AL188" s="308"/>
      <c r="AM188" s="308"/>
      <c r="AN188" s="308"/>
      <c r="AO188" s="308"/>
      <c r="AP188" s="308"/>
      <c r="AQ188" s="308"/>
      <c r="AR188" s="384"/>
      <c r="AS188" s="384"/>
      <c r="AT188" s="308"/>
      <c r="AU188" s="308"/>
      <c r="AV188" s="836"/>
      <c r="AW188" s="308"/>
      <c r="AX188" s="383"/>
      <c r="AY188" s="308"/>
      <c r="AZ188" s="385"/>
      <c r="BA188" s="385"/>
      <c r="BB188" s="308"/>
      <c r="BC188" s="385"/>
      <c r="BD188" s="308"/>
      <c r="BE188" s="386"/>
      <c r="BF188" s="385"/>
      <c r="BG188" s="281"/>
      <c r="BH188" s="385"/>
      <c r="BI188" s="308"/>
      <c r="BJ188" s="386"/>
      <c r="BK188" s="385"/>
      <c r="BL188" s="308"/>
      <c r="BM188" s="385"/>
      <c r="BN188" s="308"/>
      <c r="BO188" s="386"/>
      <c r="BP188" s="385"/>
      <c r="BQ188" s="308"/>
    </row>
    <row r="189" spans="1:69" ht="15.75" customHeight="1">
      <c r="A189" s="308"/>
      <c r="B189" s="308"/>
      <c r="C189" s="308"/>
      <c r="D189" s="308"/>
      <c r="E189" s="308"/>
      <c r="F189" s="308"/>
      <c r="G189" s="308"/>
      <c r="H189" s="308"/>
      <c r="I189" s="308"/>
      <c r="J189" s="308"/>
      <c r="K189" s="308"/>
      <c r="L189" s="308"/>
      <c r="M189" s="308"/>
      <c r="N189" s="833"/>
      <c r="O189" s="308"/>
      <c r="P189" s="308"/>
      <c r="Q189" s="308"/>
      <c r="R189" s="308"/>
      <c r="S189" s="308"/>
      <c r="T189" s="308"/>
      <c r="U189" s="308"/>
      <c r="V189" s="308"/>
      <c r="W189" s="308"/>
      <c r="X189" s="308"/>
      <c r="Y189" s="308"/>
      <c r="Z189" s="308"/>
      <c r="AA189" s="383"/>
      <c r="AB189" s="308"/>
      <c r="AC189" s="308"/>
      <c r="AD189" s="308"/>
      <c r="AE189" s="308"/>
      <c r="AF189" s="308"/>
      <c r="AG189" s="308"/>
      <c r="AH189" s="308"/>
      <c r="AI189" s="308"/>
      <c r="AJ189" s="308"/>
      <c r="AK189" s="308"/>
      <c r="AL189" s="308"/>
      <c r="AM189" s="308"/>
      <c r="AN189" s="308"/>
      <c r="AO189" s="308"/>
      <c r="AP189" s="308"/>
      <c r="AQ189" s="308"/>
      <c r="AR189" s="384"/>
      <c r="AS189" s="384"/>
      <c r="AT189" s="308"/>
      <c r="AU189" s="308"/>
      <c r="AV189" s="836"/>
      <c r="AW189" s="308"/>
      <c r="AX189" s="383"/>
      <c r="AY189" s="308"/>
      <c r="AZ189" s="385"/>
      <c r="BA189" s="385"/>
      <c r="BB189" s="308"/>
      <c r="BC189" s="385"/>
      <c r="BD189" s="308"/>
      <c r="BE189" s="386"/>
      <c r="BF189" s="385"/>
      <c r="BG189" s="281"/>
      <c r="BH189" s="385"/>
      <c r="BI189" s="308"/>
      <c r="BJ189" s="386"/>
      <c r="BK189" s="385"/>
      <c r="BL189" s="308"/>
      <c r="BM189" s="385"/>
      <c r="BN189" s="308"/>
      <c r="BO189" s="386"/>
      <c r="BP189" s="385"/>
      <c r="BQ189" s="308"/>
    </row>
    <row r="190" spans="1:69" ht="15.75" customHeight="1">
      <c r="A190" s="308"/>
      <c r="B190" s="308"/>
      <c r="C190" s="308"/>
      <c r="D190" s="308"/>
      <c r="E190" s="308"/>
      <c r="F190" s="308"/>
      <c r="G190" s="308"/>
      <c r="H190" s="308"/>
      <c r="I190" s="308"/>
      <c r="J190" s="308"/>
      <c r="K190" s="308"/>
      <c r="L190" s="308"/>
      <c r="M190" s="308"/>
      <c r="N190" s="833"/>
      <c r="O190" s="308"/>
      <c r="P190" s="308"/>
      <c r="Q190" s="308"/>
      <c r="R190" s="308"/>
      <c r="S190" s="308"/>
      <c r="T190" s="308"/>
      <c r="U190" s="308"/>
      <c r="V190" s="308"/>
      <c r="W190" s="308"/>
      <c r="X190" s="308"/>
      <c r="Y190" s="308"/>
      <c r="Z190" s="308"/>
      <c r="AA190" s="383"/>
      <c r="AB190" s="308"/>
      <c r="AC190" s="308"/>
      <c r="AD190" s="308"/>
      <c r="AE190" s="308"/>
      <c r="AF190" s="308"/>
      <c r="AG190" s="308"/>
      <c r="AH190" s="308"/>
      <c r="AI190" s="308"/>
      <c r="AJ190" s="308"/>
      <c r="AK190" s="308"/>
      <c r="AL190" s="308"/>
      <c r="AM190" s="308"/>
      <c r="AN190" s="308"/>
      <c r="AO190" s="308"/>
      <c r="AP190" s="308"/>
      <c r="AQ190" s="308"/>
      <c r="AR190" s="384"/>
      <c r="AS190" s="384"/>
      <c r="AT190" s="308"/>
      <c r="AU190" s="308"/>
      <c r="AV190" s="836"/>
      <c r="AW190" s="308"/>
      <c r="AX190" s="383"/>
      <c r="AY190" s="308"/>
      <c r="AZ190" s="385"/>
      <c r="BA190" s="385"/>
      <c r="BB190" s="308"/>
      <c r="BC190" s="385"/>
      <c r="BD190" s="308"/>
      <c r="BE190" s="386"/>
      <c r="BF190" s="385"/>
      <c r="BG190" s="281"/>
      <c r="BH190" s="385"/>
      <c r="BI190" s="308"/>
      <c r="BJ190" s="386"/>
      <c r="BK190" s="385"/>
      <c r="BL190" s="308"/>
      <c r="BM190" s="385"/>
      <c r="BN190" s="308"/>
      <c r="BO190" s="386"/>
      <c r="BP190" s="385"/>
      <c r="BQ190" s="308"/>
    </row>
    <row r="191" spans="1:69" ht="15.75" customHeight="1">
      <c r="A191" s="308"/>
      <c r="B191" s="308"/>
      <c r="C191" s="308"/>
      <c r="D191" s="308"/>
      <c r="E191" s="308"/>
      <c r="F191" s="308"/>
      <c r="G191" s="308"/>
      <c r="H191" s="308"/>
      <c r="I191" s="308"/>
      <c r="J191" s="308"/>
      <c r="K191" s="308"/>
      <c r="L191" s="308"/>
      <c r="M191" s="308"/>
      <c r="N191" s="833"/>
      <c r="O191" s="308"/>
      <c r="P191" s="308"/>
      <c r="Q191" s="308"/>
      <c r="R191" s="308"/>
      <c r="S191" s="308"/>
      <c r="T191" s="308"/>
      <c r="U191" s="308"/>
      <c r="V191" s="308"/>
      <c r="W191" s="308"/>
      <c r="X191" s="308"/>
      <c r="Y191" s="308"/>
      <c r="Z191" s="308"/>
      <c r="AA191" s="383"/>
      <c r="AB191" s="308"/>
      <c r="AC191" s="308"/>
      <c r="AD191" s="308"/>
      <c r="AE191" s="308"/>
      <c r="AF191" s="308"/>
      <c r="AG191" s="308"/>
      <c r="AH191" s="308"/>
      <c r="AI191" s="308"/>
      <c r="AJ191" s="308"/>
      <c r="AK191" s="308"/>
      <c r="AL191" s="308"/>
      <c r="AM191" s="308"/>
      <c r="AN191" s="308"/>
      <c r="AO191" s="308"/>
      <c r="AP191" s="308"/>
      <c r="AQ191" s="308"/>
      <c r="AR191" s="384"/>
      <c r="AS191" s="384"/>
      <c r="AT191" s="308"/>
      <c r="AU191" s="308"/>
      <c r="AV191" s="836"/>
      <c r="AW191" s="308"/>
      <c r="AX191" s="383"/>
      <c r="AY191" s="308"/>
      <c r="AZ191" s="385"/>
      <c r="BA191" s="385"/>
      <c r="BB191" s="308"/>
      <c r="BC191" s="385"/>
      <c r="BD191" s="308"/>
      <c r="BE191" s="386"/>
      <c r="BF191" s="385"/>
      <c r="BG191" s="281"/>
      <c r="BH191" s="385"/>
      <c r="BI191" s="308"/>
      <c r="BJ191" s="386"/>
      <c r="BK191" s="385"/>
      <c r="BL191" s="308"/>
      <c r="BM191" s="385"/>
      <c r="BN191" s="308"/>
      <c r="BO191" s="386"/>
      <c r="BP191" s="385"/>
      <c r="BQ191" s="308"/>
    </row>
    <row r="192" spans="1:69" ht="15.75" customHeight="1">
      <c r="A192" s="308"/>
      <c r="B192" s="308"/>
      <c r="C192" s="308"/>
      <c r="D192" s="308"/>
      <c r="E192" s="308"/>
      <c r="F192" s="308"/>
      <c r="G192" s="308"/>
      <c r="H192" s="308"/>
      <c r="I192" s="308"/>
      <c r="J192" s="308"/>
      <c r="K192" s="308"/>
      <c r="L192" s="308"/>
      <c r="M192" s="308"/>
      <c r="N192" s="833"/>
      <c r="O192" s="308"/>
      <c r="P192" s="308"/>
      <c r="Q192" s="308"/>
      <c r="R192" s="308"/>
      <c r="S192" s="308"/>
      <c r="T192" s="308"/>
      <c r="U192" s="308"/>
      <c r="V192" s="308"/>
      <c r="W192" s="308"/>
      <c r="X192" s="308"/>
      <c r="Y192" s="308"/>
      <c r="Z192" s="308"/>
      <c r="AA192" s="383"/>
      <c r="AB192" s="308"/>
      <c r="AC192" s="308"/>
      <c r="AD192" s="308"/>
      <c r="AE192" s="308"/>
      <c r="AF192" s="308"/>
      <c r="AG192" s="308"/>
      <c r="AH192" s="308"/>
      <c r="AI192" s="308"/>
      <c r="AJ192" s="308"/>
      <c r="AK192" s="308"/>
      <c r="AL192" s="308"/>
      <c r="AM192" s="308"/>
      <c r="AN192" s="308"/>
      <c r="AO192" s="308"/>
      <c r="AP192" s="308"/>
      <c r="AQ192" s="308"/>
      <c r="AR192" s="384"/>
      <c r="AS192" s="384"/>
      <c r="AT192" s="308"/>
      <c r="AU192" s="308"/>
      <c r="AV192" s="836"/>
      <c r="AW192" s="308"/>
      <c r="AX192" s="383"/>
      <c r="AY192" s="308"/>
      <c r="AZ192" s="385"/>
      <c r="BA192" s="385"/>
      <c r="BB192" s="308"/>
      <c r="BC192" s="385"/>
      <c r="BD192" s="308"/>
      <c r="BE192" s="386"/>
      <c r="BF192" s="385"/>
      <c r="BG192" s="281"/>
      <c r="BH192" s="385"/>
      <c r="BI192" s="308"/>
      <c r="BJ192" s="386"/>
      <c r="BK192" s="385"/>
      <c r="BL192" s="308"/>
      <c r="BM192" s="385"/>
      <c r="BN192" s="308"/>
      <c r="BO192" s="386"/>
      <c r="BP192" s="385"/>
      <c r="BQ192" s="308"/>
    </row>
    <row r="193" spans="1:69" ht="15.75" customHeight="1">
      <c r="A193" s="308"/>
      <c r="B193" s="308"/>
      <c r="C193" s="308"/>
      <c r="D193" s="308"/>
      <c r="E193" s="308"/>
      <c r="F193" s="308"/>
      <c r="G193" s="308"/>
      <c r="H193" s="308"/>
      <c r="I193" s="308"/>
      <c r="J193" s="308"/>
      <c r="K193" s="308"/>
      <c r="L193" s="308"/>
      <c r="M193" s="308"/>
      <c r="N193" s="833"/>
      <c r="O193" s="308"/>
      <c r="P193" s="308"/>
      <c r="Q193" s="308"/>
      <c r="R193" s="308"/>
      <c r="S193" s="308"/>
      <c r="T193" s="308"/>
      <c r="U193" s="308"/>
      <c r="V193" s="308"/>
      <c r="W193" s="308"/>
      <c r="X193" s="308"/>
      <c r="Y193" s="308"/>
      <c r="Z193" s="308"/>
      <c r="AA193" s="383"/>
      <c r="AB193" s="308"/>
      <c r="AC193" s="308"/>
      <c r="AD193" s="308"/>
      <c r="AE193" s="308"/>
      <c r="AF193" s="308"/>
      <c r="AG193" s="308"/>
      <c r="AH193" s="308"/>
      <c r="AI193" s="308"/>
      <c r="AJ193" s="308"/>
      <c r="AK193" s="308"/>
      <c r="AL193" s="308"/>
      <c r="AM193" s="308"/>
      <c r="AN193" s="308"/>
      <c r="AO193" s="308"/>
      <c r="AP193" s="308"/>
      <c r="AQ193" s="308"/>
      <c r="AR193" s="384"/>
      <c r="AS193" s="384"/>
      <c r="AT193" s="308"/>
      <c r="AU193" s="308"/>
      <c r="AV193" s="836"/>
      <c r="AW193" s="308"/>
      <c r="AX193" s="383"/>
      <c r="AY193" s="308"/>
      <c r="AZ193" s="385"/>
      <c r="BA193" s="385"/>
      <c r="BB193" s="308"/>
      <c r="BC193" s="385"/>
      <c r="BD193" s="308"/>
      <c r="BE193" s="386"/>
      <c r="BF193" s="385"/>
      <c r="BG193" s="281"/>
      <c r="BH193" s="385"/>
      <c r="BI193" s="308"/>
      <c r="BJ193" s="386"/>
      <c r="BK193" s="385"/>
      <c r="BL193" s="308"/>
      <c r="BM193" s="385"/>
      <c r="BN193" s="308"/>
      <c r="BO193" s="386"/>
      <c r="BP193" s="385"/>
      <c r="BQ193" s="308"/>
    </row>
    <row r="194" spans="1:69" ht="15.75" customHeight="1">
      <c r="A194" s="308"/>
      <c r="B194" s="308"/>
      <c r="C194" s="308"/>
      <c r="D194" s="308"/>
      <c r="E194" s="308"/>
      <c r="F194" s="308"/>
      <c r="G194" s="308"/>
      <c r="H194" s="308"/>
      <c r="I194" s="308"/>
      <c r="J194" s="308"/>
      <c r="K194" s="308"/>
      <c r="L194" s="308"/>
      <c r="M194" s="308"/>
      <c r="N194" s="833"/>
      <c r="O194" s="308"/>
      <c r="P194" s="308"/>
      <c r="Q194" s="308"/>
      <c r="R194" s="308"/>
      <c r="S194" s="308"/>
      <c r="T194" s="308"/>
      <c r="U194" s="308"/>
      <c r="V194" s="308"/>
      <c r="W194" s="308"/>
      <c r="X194" s="308"/>
      <c r="Y194" s="308"/>
      <c r="Z194" s="308"/>
      <c r="AA194" s="383"/>
      <c r="AB194" s="308"/>
      <c r="AC194" s="308"/>
      <c r="AD194" s="308"/>
      <c r="AE194" s="308"/>
      <c r="AF194" s="308"/>
      <c r="AG194" s="308"/>
      <c r="AH194" s="308"/>
      <c r="AI194" s="308"/>
      <c r="AJ194" s="308"/>
      <c r="AK194" s="308"/>
      <c r="AL194" s="308"/>
      <c r="AM194" s="308"/>
      <c r="AN194" s="308"/>
      <c r="AO194" s="308"/>
      <c r="AP194" s="308"/>
      <c r="AQ194" s="308"/>
      <c r="AR194" s="384"/>
      <c r="AS194" s="384"/>
      <c r="AT194" s="308"/>
      <c r="AU194" s="308"/>
      <c r="AV194" s="836"/>
      <c r="AW194" s="308"/>
      <c r="AX194" s="383"/>
      <c r="AY194" s="308"/>
      <c r="AZ194" s="385"/>
      <c r="BA194" s="385"/>
      <c r="BB194" s="308"/>
      <c r="BC194" s="385"/>
      <c r="BD194" s="308"/>
      <c r="BE194" s="386"/>
      <c r="BF194" s="385"/>
      <c r="BG194" s="281"/>
      <c r="BH194" s="385"/>
      <c r="BI194" s="308"/>
      <c r="BJ194" s="386"/>
      <c r="BK194" s="385"/>
      <c r="BL194" s="308"/>
      <c r="BM194" s="385"/>
      <c r="BN194" s="308"/>
      <c r="BO194" s="386"/>
      <c r="BP194" s="385"/>
      <c r="BQ194" s="308"/>
    </row>
    <row r="195" spans="1:69" ht="15.75" customHeight="1">
      <c r="A195" s="308"/>
      <c r="B195" s="308"/>
      <c r="C195" s="308"/>
      <c r="D195" s="308"/>
      <c r="E195" s="308"/>
      <c r="F195" s="308"/>
      <c r="G195" s="308"/>
      <c r="H195" s="308"/>
      <c r="I195" s="308"/>
      <c r="J195" s="308"/>
      <c r="K195" s="308"/>
      <c r="L195" s="308"/>
      <c r="M195" s="308"/>
      <c r="N195" s="833"/>
      <c r="O195" s="308"/>
      <c r="P195" s="308"/>
      <c r="Q195" s="308"/>
      <c r="R195" s="308"/>
      <c r="S195" s="308"/>
      <c r="T195" s="308"/>
      <c r="U195" s="308"/>
      <c r="V195" s="308"/>
      <c r="W195" s="308"/>
      <c r="X195" s="308"/>
      <c r="Y195" s="308"/>
      <c r="Z195" s="308"/>
      <c r="AA195" s="383"/>
      <c r="AB195" s="308"/>
      <c r="AC195" s="308"/>
      <c r="AD195" s="308"/>
      <c r="AE195" s="308"/>
      <c r="AF195" s="308"/>
      <c r="AG195" s="308"/>
      <c r="AH195" s="308"/>
      <c r="AI195" s="308"/>
      <c r="AJ195" s="308"/>
      <c r="AK195" s="308"/>
      <c r="AL195" s="308"/>
      <c r="AM195" s="308"/>
      <c r="AN195" s="308"/>
      <c r="AO195" s="308"/>
      <c r="AP195" s="308"/>
      <c r="AQ195" s="308"/>
      <c r="AR195" s="384"/>
      <c r="AS195" s="384"/>
      <c r="AT195" s="308"/>
      <c r="AU195" s="308"/>
      <c r="AV195" s="836"/>
      <c r="AW195" s="308"/>
      <c r="AX195" s="383"/>
      <c r="AY195" s="308"/>
      <c r="AZ195" s="385"/>
      <c r="BA195" s="385"/>
      <c r="BB195" s="308"/>
      <c r="BC195" s="385"/>
      <c r="BD195" s="308"/>
      <c r="BE195" s="386"/>
      <c r="BF195" s="385"/>
      <c r="BG195" s="281"/>
      <c r="BH195" s="385"/>
      <c r="BI195" s="308"/>
      <c r="BJ195" s="386"/>
      <c r="BK195" s="385"/>
      <c r="BL195" s="308"/>
      <c r="BM195" s="385"/>
      <c r="BN195" s="308"/>
      <c r="BO195" s="386"/>
      <c r="BP195" s="385"/>
      <c r="BQ195" s="308"/>
    </row>
    <row r="196" spans="1:69" ht="15.75" customHeight="1">
      <c r="A196" s="308"/>
      <c r="B196" s="308"/>
      <c r="C196" s="308"/>
      <c r="D196" s="308"/>
      <c r="E196" s="308"/>
      <c r="F196" s="308"/>
      <c r="G196" s="308"/>
      <c r="H196" s="308"/>
      <c r="I196" s="308"/>
      <c r="J196" s="308"/>
      <c r="K196" s="308"/>
      <c r="L196" s="308"/>
      <c r="M196" s="308"/>
      <c r="N196" s="833"/>
      <c r="O196" s="308"/>
      <c r="P196" s="308"/>
      <c r="Q196" s="308"/>
      <c r="R196" s="308"/>
      <c r="S196" s="308"/>
      <c r="T196" s="308"/>
      <c r="U196" s="308"/>
      <c r="V196" s="308"/>
      <c r="W196" s="308"/>
      <c r="X196" s="308"/>
      <c r="Y196" s="308"/>
      <c r="Z196" s="308"/>
      <c r="AA196" s="383"/>
      <c r="AB196" s="308"/>
      <c r="AC196" s="308"/>
      <c r="AD196" s="308"/>
      <c r="AE196" s="308"/>
      <c r="AF196" s="308"/>
      <c r="AG196" s="308"/>
      <c r="AH196" s="308"/>
      <c r="AI196" s="308"/>
      <c r="AJ196" s="308"/>
      <c r="AK196" s="308"/>
      <c r="AL196" s="308"/>
      <c r="AM196" s="308"/>
      <c r="AN196" s="308"/>
      <c r="AO196" s="308"/>
      <c r="AP196" s="308"/>
      <c r="AQ196" s="308"/>
      <c r="AR196" s="384"/>
      <c r="AS196" s="384"/>
      <c r="AT196" s="308"/>
      <c r="AU196" s="308"/>
      <c r="AV196" s="836"/>
      <c r="AW196" s="308"/>
      <c r="AX196" s="383"/>
      <c r="AY196" s="308"/>
      <c r="AZ196" s="385"/>
      <c r="BA196" s="385"/>
      <c r="BB196" s="308"/>
      <c r="BC196" s="385"/>
      <c r="BD196" s="308"/>
      <c r="BE196" s="386"/>
      <c r="BF196" s="385"/>
      <c r="BG196" s="281"/>
      <c r="BH196" s="385"/>
      <c r="BI196" s="308"/>
      <c r="BJ196" s="386"/>
      <c r="BK196" s="385"/>
      <c r="BL196" s="308"/>
      <c r="BM196" s="385"/>
      <c r="BN196" s="308"/>
      <c r="BO196" s="386"/>
      <c r="BP196" s="385"/>
      <c r="BQ196" s="308"/>
    </row>
    <row r="197" spans="1:69" ht="15.75" customHeight="1">
      <c r="A197" s="308"/>
      <c r="B197" s="308"/>
      <c r="C197" s="308"/>
      <c r="D197" s="308"/>
      <c r="E197" s="308"/>
      <c r="F197" s="308"/>
      <c r="G197" s="308"/>
      <c r="H197" s="308"/>
      <c r="I197" s="308"/>
      <c r="J197" s="308"/>
      <c r="K197" s="308"/>
      <c r="L197" s="308"/>
      <c r="M197" s="308"/>
      <c r="N197" s="833"/>
      <c r="O197" s="308"/>
      <c r="P197" s="308"/>
      <c r="Q197" s="308"/>
      <c r="R197" s="308"/>
      <c r="S197" s="308"/>
      <c r="T197" s="308"/>
      <c r="U197" s="308"/>
      <c r="V197" s="308"/>
      <c r="W197" s="308"/>
      <c r="X197" s="308"/>
      <c r="Y197" s="308"/>
      <c r="Z197" s="308"/>
      <c r="AA197" s="383"/>
      <c r="AB197" s="308"/>
      <c r="AC197" s="308"/>
      <c r="AD197" s="308"/>
      <c r="AE197" s="308"/>
      <c r="AF197" s="308"/>
      <c r="AG197" s="308"/>
      <c r="AH197" s="308"/>
      <c r="AI197" s="308"/>
      <c r="AJ197" s="308"/>
      <c r="AK197" s="308"/>
      <c r="AL197" s="308"/>
      <c r="AM197" s="308"/>
      <c r="AN197" s="308"/>
      <c r="AO197" s="308"/>
      <c r="AP197" s="308"/>
      <c r="AQ197" s="308"/>
      <c r="AR197" s="384"/>
      <c r="AS197" s="384"/>
      <c r="AT197" s="308"/>
      <c r="AU197" s="308"/>
      <c r="AV197" s="836"/>
      <c r="AW197" s="308"/>
      <c r="AX197" s="383"/>
      <c r="AY197" s="308"/>
      <c r="AZ197" s="385"/>
      <c r="BA197" s="385"/>
      <c r="BB197" s="308"/>
      <c r="BC197" s="385"/>
      <c r="BD197" s="308"/>
      <c r="BE197" s="386"/>
      <c r="BF197" s="385"/>
      <c r="BG197" s="281"/>
      <c r="BH197" s="385"/>
      <c r="BI197" s="308"/>
      <c r="BJ197" s="386"/>
      <c r="BK197" s="385"/>
      <c r="BL197" s="308"/>
      <c r="BM197" s="385"/>
      <c r="BN197" s="308"/>
      <c r="BO197" s="386"/>
      <c r="BP197" s="385"/>
      <c r="BQ197" s="308"/>
    </row>
    <row r="198" spans="1:69" ht="15.75" customHeight="1">
      <c r="A198" s="308"/>
      <c r="B198" s="308"/>
      <c r="C198" s="308"/>
      <c r="D198" s="308"/>
      <c r="E198" s="308"/>
      <c r="F198" s="308"/>
      <c r="G198" s="308"/>
      <c r="H198" s="308"/>
      <c r="I198" s="308"/>
      <c r="J198" s="308"/>
      <c r="K198" s="308"/>
      <c r="L198" s="308"/>
      <c r="M198" s="308"/>
      <c r="N198" s="833"/>
      <c r="O198" s="308"/>
      <c r="P198" s="308"/>
      <c r="Q198" s="308"/>
      <c r="R198" s="308"/>
      <c r="S198" s="308"/>
      <c r="T198" s="308"/>
      <c r="U198" s="308"/>
      <c r="V198" s="308"/>
      <c r="W198" s="308"/>
      <c r="X198" s="308"/>
      <c r="Y198" s="308"/>
      <c r="Z198" s="308"/>
      <c r="AA198" s="383"/>
      <c r="AB198" s="308"/>
      <c r="AC198" s="308"/>
      <c r="AD198" s="308"/>
      <c r="AE198" s="308"/>
      <c r="AF198" s="308"/>
      <c r="AG198" s="308"/>
      <c r="AH198" s="308"/>
      <c r="AI198" s="308"/>
      <c r="AJ198" s="308"/>
      <c r="AK198" s="308"/>
      <c r="AL198" s="308"/>
      <c r="AM198" s="308"/>
      <c r="AN198" s="308"/>
      <c r="AO198" s="308"/>
      <c r="AP198" s="308"/>
      <c r="AQ198" s="308"/>
      <c r="AR198" s="384"/>
      <c r="AS198" s="384"/>
      <c r="AT198" s="308"/>
      <c r="AU198" s="308"/>
      <c r="AV198" s="836"/>
      <c r="AW198" s="308"/>
      <c r="AX198" s="383"/>
      <c r="AY198" s="308"/>
      <c r="AZ198" s="385"/>
      <c r="BA198" s="385"/>
      <c r="BB198" s="308"/>
      <c r="BC198" s="385"/>
      <c r="BD198" s="308"/>
      <c r="BE198" s="386"/>
      <c r="BF198" s="385"/>
      <c r="BG198" s="281"/>
      <c r="BH198" s="385"/>
      <c r="BI198" s="308"/>
      <c r="BJ198" s="386"/>
      <c r="BK198" s="385"/>
      <c r="BL198" s="308"/>
      <c r="BM198" s="385"/>
      <c r="BN198" s="308"/>
      <c r="BO198" s="386"/>
      <c r="BP198" s="385"/>
      <c r="BQ198" s="308"/>
    </row>
    <row r="199" spans="1:69" ht="15.75" customHeight="1">
      <c r="A199" s="308"/>
      <c r="B199" s="308"/>
      <c r="C199" s="308"/>
      <c r="D199" s="308"/>
      <c r="E199" s="308"/>
      <c r="F199" s="308"/>
      <c r="G199" s="308"/>
      <c r="H199" s="308"/>
      <c r="I199" s="308"/>
      <c r="J199" s="308"/>
      <c r="K199" s="308"/>
      <c r="L199" s="308"/>
      <c r="M199" s="308"/>
      <c r="N199" s="833"/>
      <c r="O199" s="308"/>
      <c r="P199" s="308"/>
      <c r="Q199" s="308"/>
      <c r="R199" s="308"/>
      <c r="S199" s="308"/>
      <c r="T199" s="308"/>
      <c r="U199" s="308"/>
      <c r="V199" s="308"/>
      <c r="W199" s="308"/>
      <c r="X199" s="308"/>
      <c r="Y199" s="308"/>
      <c r="Z199" s="308"/>
      <c r="AA199" s="383"/>
      <c r="AB199" s="308"/>
      <c r="AC199" s="308"/>
      <c r="AD199" s="308"/>
      <c r="AE199" s="308"/>
      <c r="AF199" s="308"/>
      <c r="AG199" s="308"/>
      <c r="AH199" s="308"/>
      <c r="AI199" s="308"/>
      <c r="AJ199" s="308"/>
      <c r="AK199" s="308"/>
      <c r="AL199" s="308"/>
      <c r="AM199" s="308"/>
      <c r="AN199" s="308"/>
      <c r="AO199" s="308"/>
      <c r="AP199" s="308"/>
      <c r="AQ199" s="308"/>
      <c r="AR199" s="384"/>
      <c r="AS199" s="384"/>
      <c r="AT199" s="308"/>
      <c r="AU199" s="308"/>
      <c r="AV199" s="836"/>
      <c r="AW199" s="308"/>
      <c r="AX199" s="383"/>
      <c r="AY199" s="308"/>
      <c r="AZ199" s="385"/>
      <c r="BA199" s="385"/>
      <c r="BB199" s="308"/>
      <c r="BC199" s="385"/>
      <c r="BD199" s="308"/>
      <c r="BE199" s="386"/>
      <c r="BF199" s="385"/>
      <c r="BG199" s="281"/>
      <c r="BH199" s="385"/>
      <c r="BI199" s="308"/>
      <c r="BJ199" s="386"/>
      <c r="BK199" s="385"/>
      <c r="BL199" s="308"/>
      <c r="BM199" s="385"/>
      <c r="BN199" s="308"/>
      <c r="BO199" s="386"/>
      <c r="BP199" s="385"/>
      <c r="BQ199" s="308"/>
    </row>
    <row r="200" spans="1:69" ht="15.75" customHeight="1">
      <c r="A200" s="308"/>
      <c r="B200" s="308"/>
      <c r="C200" s="308"/>
      <c r="D200" s="308"/>
      <c r="E200" s="308"/>
      <c r="F200" s="308"/>
      <c r="G200" s="308"/>
      <c r="H200" s="308"/>
      <c r="I200" s="308"/>
      <c r="J200" s="308"/>
      <c r="K200" s="308"/>
      <c r="L200" s="308"/>
      <c r="M200" s="308"/>
      <c r="N200" s="833"/>
      <c r="O200" s="308"/>
      <c r="P200" s="308"/>
      <c r="Q200" s="308"/>
      <c r="R200" s="308"/>
      <c r="S200" s="308"/>
      <c r="T200" s="308"/>
      <c r="U200" s="308"/>
      <c r="V200" s="308"/>
      <c r="W200" s="308"/>
      <c r="X200" s="308"/>
      <c r="Y200" s="308"/>
      <c r="Z200" s="308"/>
      <c r="AA200" s="383"/>
      <c r="AB200" s="308"/>
      <c r="AC200" s="308"/>
      <c r="AD200" s="308"/>
      <c r="AE200" s="308"/>
      <c r="AF200" s="308"/>
      <c r="AG200" s="308"/>
      <c r="AH200" s="308"/>
      <c r="AI200" s="308"/>
      <c r="AJ200" s="308"/>
      <c r="AK200" s="308"/>
      <c r="AL200" s="308"/>
      <c r="AM200" s="308"/>
      <c r="AN200" s="308"/>
      <c r="AO200" s="308"/>
      <c r="AP200" s="308"/>
      <c r="AQ200" s="308"/>
      <c r="AR200" s="384"/>
      <c r="AS200" s="384"/>
      <c r="AT200" s="308"/>
      <c r="AU200" s="308"/>
      <c r="AV200" s="836"/>
      <c r="AW200" s="308"/>
      <c r="AX200" s="383"/>
      <c r="AY200" s="308"/>
      <c r="AZ200" s="385"/>
      <c r="BA200" s="385"/>
      <c r="BB200" s="308"/>
      <c r="BC200" s="385"/>
      <c r="BD200" s="308"/>
      <c r="BE200" s="386"/>
      <c r="BF200" s="385"/>
      <c r="BG200" s="281"/>
      <c r="BH200" s="385"/>
      <c r="BI200" s="308"/>
      <c r="BJ200" s="386"/>
      <c r="BK200" s="385"/>
      <c r="BL200" s="308"/>
      <c r="BM200" s="385"/>
      <c r="BN200" s="308"/>
      <c r="BO200" s="386"/>
      <c r="BP200" s="385"/>
      <c r="BQ200" s="308"/>
    </row>
    <row r="201" spans="1:69" ht="15.75" customHeight="1">
      <c r="A201" s="308"/>
      <c r="B201" s="308"/>
      <c r="C201" s="308"/>
      <c r="D201" s="308"/>
      <c r="E201" s="308"/>
      <c r="F201" s="308"/>
      <c r="G201" s="308"/>
      <c r="H201" s="308"/>
      <c r="I201" s="308"/>
      <c r="J201" s="308"/>
      <c r="K201" s="308"/>
      <c r="L201" s="308"/>
      <c r="M201" s="308"/>
      <c r="N201" s="833"/>
      <c r="O201" s="308"/>
      <c r="P201" s="308"/>
      <c r="Q201" s="308"/>
      <c r="R201" s="308"/>
      <c r="S201" s="308"/>
      <c r="T201" s="308"/>
      <c r="U201" s="308"/>
      <c r="V201" s="308"/>
      <c r="W201" s="308"/>
      <c r="X201" s="308"/>
      <c r="Y201" s="308"/>
      <c r="Z201" s="308"/>
      <c r="AA201" s="383"/>
      <c r="AB201" s="308"/>
      <c r="AC201" s="308"/>
      <c r="AD201" s="308"/>
      <c r="AE201" s="308"/>
      <c r="AF201" s="308"/>
      <c r="AG201" s="308"/>
      <c r="AH201" s="308"/>
      <c r="AI201" s="308"/>
      <c r="AJ201" s="308"/>
      <c r="AK201" s="308"/>
      <c r="AL201" s="308"/>
      <c r="AM201" s="308"/>
      <c r="AN201" s="308"/>
      <c r="AO201" s="308"/>
      <c r="AP201" s="308"/>
      <c r="AQ201" s="308"/>
      <c r="AR201" s="384"/>
      <c r="AS201" s="384"/>
      <c r="AT201" s="308"/>
      <c r="AU201" s="308"/>
      <c r="AV201" s="836"/>
      <c r="AW201" s="308"/>
      <c r="AX201" s="383"/>
      <c r="AY201" s="308"/>
      <c r="AZ201" s="385"/>
      <c r="BA201" s="385"/>
      <c r="BB201" s="308"/>
      <c r="BC201" s="385"/>
      <c r="BD201" s="308"/>
      <c r="BE201" s="386"/>
      <c r="BF201" s="385"/>
      <c r="BG201" s="281"/>
      <c r="BH201" s="385"/>
      <c r="BI201" s="308"/>
      <c r="BJ201" s="386"/>
      <c r="BK201" s="385"/>
      <c r="BL201" s="308"/>
      <c r="BM201" s="385"/>
      <c r="BN201" s="308"/>
      <c r="BO201" s="386"/>
      <c r="BP201" s="385"/>
      <c r="BQ201" s="308"/>
    </row>
    <row r="202" spans="1:69" ht="15.75" customHeight="1">
      <c r="A202" s="308"/>
      <c r="B202" s="308"/>
      <c r="C202" s="308"/>
      <c r="D202" s="308"/>
      <c r="E202" s="308"/>
      <c r="F202" s="308"/>
      <c r="G202" s="308"/>
      <c r="H202" s="308"/>
      <c r="I202" s="308"/>
      <c r="J202" s="308"/>
      <c r="K202" s="308"/>
      <c r="L202" s="308"/>
      <c r="M202" s="308"/>
      <c r="N202" s="833"/>
      <c r="O202" s="308"/>
      <c r="P202" s="308"/>
      <c r="Q202" s="308"/>
      <c r="R202" s="308"/>
      <c r="S202" s="308"/>
      <c r="T202" s="308"/>
      <c r="U202" s="308"/>
      <c r="V202" s="308"/>
      <c r="W202" s="308"/>
      <c r="X202" s="308"/>
      <c r="Y202" s="308"/>
      <c r="Z202" s="308"/>
      <c r="AA202" s="383"/>
      <c r="AB202" s="308"/>
      <c r="AC202" s="308"/>
      <c r="AD202" s="308"/>
      <c r="AE202" s="308"/>
      <c r="AF202" s="308"/>
      <c r="AG202" s="308"/>
      <c r="AH202" s="308"/>
      <c r="AI202" s="308"/>
      <c r="AJ202" s="308"/>
      <c r="AK202" s="308"/>
      <c r="AL202" s="308"/>
      <c r="AM202" s="308"/>
      <c r="AN202" s="308"/>
      <c r="AO202" s="308"/>
      <c r="AP202" s="308"/>
      <c r="AQ202" s="308"/>
      <c r="AR202" s="384"/>
      <c r="AS202" s="384"/>
      <c r="AT202" s="308"/>
      <c r="AU202" s="308"/>
      <c r="AV202" s="836"/>
      <c r="AW202" s="308"/>
      <c r="AX202" s="383"/>
      <c r="AY202" s="308"/>
      <c r="AZ202" s="385"/>
      <c r="BA202" s="385"/>
      <c r="BB202" s="308"/>
      <c r="BC202" s="385"/>
      <c r="BD202" s="308"/>
      <c r="BE202" s="386"/>
      <c r="BF202" s="385"/>
      <c r="BG202" s="281"/>
      <c r="BH202" s="385"/>
      <c r="BI202" s="308"/>
      <c r="BJ202" s="386"/>
      <c r="BK202" s="385"/>
      <c r="BL202" s="308"/>
      <c r="BM202" s="385"/>
      <c r="BN202" s="308"/>
      <c r="BO202" s="386"/>
      <c r="BP202" s="385"/>
      <c r="BQ202" s="308"/>
    </row>
    <row r="203" spans="1:69" ht="15.75" customHeight="1">
      <c r="A203" s="308"/>
      <c r="B203" s="308"/>
      <c r="C203" s="308"/>
      <c r="D203" s="308"/>
      <c r="E203" s="308"/>
      <c r="F203" s="308"/>
      <c r="G203" s="308"/>
      <c r="H203" s="308"/>
      <c r="I203" s="308"/>
      <c r="J203" s="308"/>
      <c r="K203" s="308"/>
      <c r="L203" s="308"/>
      <c r="M203" s="308"/>
      <c r="N203" s="833"/>
      <c r="O203" s="308"/>
      <c r="P203" s="308"/>
      <c r="Q203" s="308"/>
      <c r="R203" s="308"/>
      <c r="S203" s="308"/>
      <c r="T203" s="308"/>
      <c r="U203" s="308"/>
      <c r="V203" s="308"/>
      <c r="W203" s="308"/>
      <c r="X203" s="308"/>
      <c r="Y203" s="308"/>
      <c r="Z203" s="308"/>
      <c r="AA203" s="383"/>
      <c r="AB203" s="308"/>
      <c r="AC203" s="308"/>
      <c r="AD203" s="308"/>
      <c r="AE203" s="308"/>
      <c r="AF203" s="308"/>
      <c r="AG203" s="308"/>
      <c r="AH203" s="308"/>
      <c r="AI203" s="308"/>
      <c r="AJ203" s="308"/>
      <c r="AK203" s="308"/>
      <c r="AL203" s="308"/>
      <c r="AM203" s="308"/>
      <c r="AN203" s="308"/>
      <c r="AO203" s="308"/>
      <c r="AP203" s="308"/>
      <c r="AQ203" s="308"/>
      <c r="AR203" s="384"/>
      <c r="AS203" s="384"/>
      <c r="AT203" s="308"/>
      <c r="AU203" s="308"/>
      <c r="AV203" s="836"/>
      <c r="AW203" s="308"/>
      <c r="AX203" s="383"/>
      <c r="AY203" s="308"/>
      <c r="AZ203" s="385"/>
      <c r="BA203" s="385"/>
      <c r="BB203" s="308"/>
      <c r="BC203" s="385"/>
      <c r="BD203" s="308"/>
      <c r="BE203" s="386"/>
      <c r="BF203" s="385"/>
      <c r="BG203" s="281"/>
      <c r="BH203" s="385"/>
      <c r="BI203" s="308"/>
      <c r="BJ203" s="386"/>
      <c r="BK203" s="385"/>
      <c r="BL203" s="308"/>
      <c r="BM203" s="385"/>
      <c r="BN203" s="308"/>
      <c r="BO203" s="386"/>
      <c r="BP203" s="385"/>
      <c r="BQ203" s="308"/>
    </row>
    <row r="204" spans="1:69" ht="15.75" customHeight="1">
      <c r="A204" s="308"/>
      <c r="B204" s="308"/>
      <c r="C204" s="308"/>
      <c r="D204" s="308"/>
      <c r="E204" s="308"/>
      <c r="F204" s="308"/>
      <c r="G204" s="308"/>
      <c r="H204" s="308"/>
      <c r="I204" s="308"/>
      <c r="J204" s="308"/>
      <c r="K204" s="308"/>
      <c r="L204" s="308"/>
      <c r="M204" s="308"/>
      <c r="N204" s="833"/>
      <c r="O204" s="308"/>
      <c r="P204" s="308"/>
      <c r="Q204" s="308"/>
      <c r="R204" s="308"/>
      <c r="S204" s="308"/>
      <c r="T204" s="308"/>
      <c r="U204" s="308"/>
      <c r="V204" s="308"/>
      <c r="W204" s="308"/>
      <c r="X204" s="308"/>
      <c r="Y204" s="308"/>
      <c r="Z204" s="308"/>
      <c r="AA204" s="383"/>
      <c r="AB204" s="308"/>
      <c r="AC204" s="308"/>
      <c r="AD204" s="308"/>
      <c r="AE204" s="308"/>
      <c r="AF204" s="308"/>
      <c r="AG204" s="308"/>
      <c r="AH204" s="308"/>
      <c r="AI204" s="308"/>
      <c r="AJ204" s="308"/>
      <c r="AK204" s="308"/>
      <c r="AL204" s="308"/>
      <c r="AM204" s="308"/>
      <c r="AN204" s="308"/>
      <c r="AO204" s="308"/>
      <c r="AP204" s="308"/>
      <c r="AQ204" s="308"/>
      <c r="AR204" s="384"/>
      <c r="AS204" s="384"/>
      <c r="AT204" s="308"/>
      <c r="AU204" s="308"/>
      <c r="AV204" s="836"/>
      <c r="AW204" s="308"/>
      <c r="AX204" s="383"/>
      <c r="AY204" s="308"/>
      <c r="AZ204" s="385"/>
      <c r="BA204" s="385"/>
      <c r="BB204" s="308"/>
      <c r="BC204" s="385"/>
      <c r="BD204" s="308"/>
      <c r="BE204" s="386"/>
      <c r="BF204" s="385"/>
      <c r="BG204" s="281"/>
      <c r="BH204" s="385"/>
      <c r="BI204" s="308"/>
      <c r="BJ204" s="386"/>
      <c r="BK204" s="385"/>
      <c r="BL204" s="308"/>
      <c r="BM204" s="385"/>
      <c r="BN204" s="308"/>
      <c r="BO204" s="386"/>
      <c r="BP204" s="385"/>
      <c r="BQ204" s="308"/>
    </row>
    <row r="205" spans="1:69" ht="15.75" customHeight="1">
      <c r="A205" s="308"/>
      <c r="B205" s="308"/>
      <c r="C205" s="308"/>
      <c r="D205" s="308"/>
      <c r="E205" s="308"/>
      <c r="F205" s="308"/>
      <c r="G205" s="308"/>
      <c r="H205" s="308"/>
      <c r="I205" s="308"/>
      <c r="J205" s="308"/>
      <c r="K205" s="308"/>
      <c r="L205" s="308"/>
      <c r="M205" s="308"/>
      <c r="N205" s="833"/>
      <c r="O205" s="308"/>
      <c r="P205" s="308"/>
      <c r="Q205" s="308"/>
      <c r="R205" s="308"/>
      <c r="S205" s="308"/>
      <c r="T205" s="308"/>
      <c r="U205" s="308"/>
      <c r="V205" s="308"/>
      <c r="W205" s="308"/>
      <c r="X205" s="308"/>
      <c r="Y205" s="308"/>
      <c r="Z205" s="308"/>
      <c r="AA205" s="383"/>
      <c r="AB205" s="308"/>
      <c r="AC205" s="308"/>
      <c r="AD205" s="308"/>
      <c r="AE205" s="308"/>
      <c r="AF205" s="308"/>
      <c r="AG205" s="308"/>
      <c r="AH205" s="308"/>
      <c r="AI205" s="308"/>
      <c r="AJ205" s="308"/>
      <c r="AK205" s="308"/>
      <c r="AL205" s="308"/>
      <c r="AM205" s="308"/>
      <c r="AN205" s="308"/>
      <c r="AO205" s="308"/>
      <c r="AP205" s="308"/>
      <c r="AQ205" s="308"/>
      <c r="AR205" s="384"/>
      <c r="AS205" s="384"/>
      <c r="AT205" s="308"/>
      <c r="AU205" s="308"/>
      <c r="AV205" s="836"/>
      <c r="AW205" s="308"/>
      <c r="AX205" s="383"/>
      <c r="AY205" s="308"/>
      <c r="AZ205" s="385"/>
      <c r="BA205" s="385"/>
      <c r="BB205" s="308"/>
      <c r="BC205" s="385"/>
      <c r="BD205" s="308"/>
      <c r="BE205" s="386"/>
      <c r="BF205" s="385"/>
      <c r="BG205" s="281"/>
      <c r="BH205" s="385"/>
      <c r="BI205" s="308"/>
      <c r="BJ205" s="386"/>
      <c r="BK205" s="385"/>
      <c r="BL205" s="308"/>
      <c r="BM205" s="385"/>
      <c r="BN205" s="308"/>
      <c r="BO205" s="386"/>
      <c r="BP205" s="385"/>
      <c r="BQ205" s="308"/>
    </row>
    <row r="206" spans="1:69" ht="15.75" customHeight="1">
      <c r="A206" s="308"/>
      <c r="B206" s="308"/>
      <c r="C206" s="308"/>
      <c r="D206" s="308"/>
      <c r="E206" s="308"/>
      <c r="F206" s="308"/>
      <c r="G206" s="308"/>
      <c r="H206" s="308"/>
      <c r="I206" s="308"/>
      <c r="J206" s="308"/>
      <c r="K206" s="308"/>
      <c r="L206" s="308"/>
      <c r="M206" s="308"/>
      <c r="N206" s="833"/>
      <c r="O206" s="308"/>
      <c r="P206" s="308"/>
      <c r="Q206" s="308"/>
      <c r="R206" s="308"/>
      <c r="S206" s="308"/>
      <c r="T206" s="308"/>
      <c r="U206" s="308"/>
      <c r="V206" s="308"/>
      <c r="W206" s="308"/>
      <c r="X206" s="308"/>
      <c r="Y206" s="308"/>
      <c r="Z206" s="308"/>
      <c r="AA206" s="383"/>
      <c r="AB206" s="308"/>
      <c r="AC206" s="308"/>
      <c r="AD206" s="308"/>
      <c r="AE206" s="308"/>
      <c r="AF206" s="308"/>
      <c r="AG206" s="308"/>
      <c r="AH206" s="308"/>
      <c r="AI206" s="308"/>
      <c r="AJ206" s="308"/>
      <c r="AK206" s="308"/>
      <c r="AL206" s="308"/>
      <c r="AM206" s="308"/>
      <c r="AN206" s="308"/>
      <c r="AO206" s="308"/>
      <c r="AP206" s="308"/>
      <c r="AQ206" s="308"/>
      <c r="AR206" s="384"/>
      <c r="AS206" s="384"/>
      <c r="AT206" s="308"/>
      <c r="AU206" s="308"/>
      <c r="AV206" s="836"/>
      <c r="AW206" s="308"/>
      <c r="AX206" s="383"/>
      <c r="AY206" s="308"/>
      <c r="AZ206" s="385"/>
      <c r="BA206" s="385"/>
      <c r="BB206" s="308"/>
      <c r="BC206" s="385"/>
      <c r="BD206" s="308"/>
      <c r="BE206" s="386"/>
      <c r="BF206" s="385"/>
      <c r="BG206" s="281"/>
      <c r="BH206" s="385"/>
      <c r="BI206" s="308"/>
      <c r="BJ206" s="386"/>
      <c r="BK206" s="385"/>
      <c r="BL206" s="308"/>
      <c r="BM206" s="385"/>
      <c r="BN206" s="308"/>
      <c r="BO206" s="386"/>
      <c r="BP206" s="385"/>
      <c r="BQ206" s="308"/>
    </row>
    <row r="207" spans="1:69" ht="15.75" customHeight="1">
      <c r="A207" s="308"/>
      <c r="B207" s="308"/>
      <c r="C207" s="308"/>
      <c r="D207" s="308"/>
      <c r="E207" s="308"/>
      <c r="F207" s="308"/>
      <c r="G207" s="308"/>
      <c r="H207" s="308"/>
      <c r="I207" s="308"/>
      <c r="J207" s="308"/>
      <c r="K207" s="308"/>
      <c r="L207" s="308"/>
      <c r="M207" s="308"/>
      <c r="N207" s="833"/>
      <c r="O207" s="308"/>
      <c r="P207" s="308"/>
      <c r="Q207" s="308"/>
      <c r="R207" s="308"/>
      <c r="S207" s="308"/>
      <c r="T207" s="308"/>
      <c r="U207" s="308"/>
      <c r="V207" s="308"/>
      <c r="W207" s="308"/>
      <c r="X207" s="308"/>
      <c r="Y207" s="308"/>
      <c r="Z207" s="308"/>
      <c r="AA207" s="383"/>
      <c r="AB207" s="308"/>
      <c r="AC207" s="308"/>
      <c r="AD207" s="308"/>
      <c r="AE207" s="308"/>
      <c r="AF207" s="308"/>
      <c r="AG207" s="308"/>
      <c r="AH207" s="308"/>
      <c r="AI207" s="308"/>
      <c r="AJ207" s="308"/>
      <c r="AK207" s="308"/>
      <c r="AL207" s="308"/>
      <c r="AM207" s="308"/>
      <c r="AN207" s="308"/>
      <c r="AO207" s="308"/>
      <c r="AP207" s="308"/>
      <c r="AQ207" s="308"/>
      <c r="AR207" s="384"/>
      <c r="AS207" s="384"/>
      <c r="AT207" s="308"/>
      <c r="AU207" s="308"/>
      <c r="AV207" s="836"/>
      <c r="AW207" s="308"/>
      <c r="AX207" s="383"/>
      <c r="AY207" s="308"/>
      <c r="AZ207" s="385"/>
      <c r="BA207" s="385"/>
      <c r="BB207" s="308"/>
      <c r="BC207" s="385"/>
      <c r="BD207" s="308"/>
      <c r="BE207" s="386"/>
      <c r="BF207" s="385"/>
      <c r="BG207" s="281"/>
      <c r="BH207" s="385"/>
      <c r="BI207" s="308"/>
      <c r="BJ207" s="386"/>
      <c r="BK207" s="385"/>
      <c r="BL207" s="308"/>
      <c r="BM207" s="385"/>
      <c r="BN207" s="308"/>
      <c r="BO207" s="386"/>
      <c r="BP207" s="385"/>
      <c r="BQ207" s="308"/>
    </row>
    <row r="208" spans="1:69" ht="15.75" customHeight="1">
      <c r="A208" s="308"/>
      <c r="B208" s="308"/>
      <c r="C208" s="308"/>
      <c r="D208" s="308"/>
      <c r="E208" s="308"/>
      <c r="F208" s="308"/>
      <c r="G208" s="308"/>
      <c r="H208" s="308"/>
      <c r="I208" s="308"/>
      <c r="J208" s="308"/>
      <c r="K208" s="308"/>
      <c r="L208" s="308"/>
      <c r="M208" s="308"/>
      <c r="N208" s="833"/>
      <c r="O208" s="308"/>
      <c r="P208" s="308"/>
      <c r="Q208" s="308"/>
      <c r="R208" s="308"/>
      <c r="S208" s="308"/>
      <c r="T208" s="308"/>
      <c r="U208" s="308"/>
      <c r="V208" s="308"/>
      <c r="W208" s="308"/>
      <c r="X208" s="308"/>
      <c r="Y208" s="308"/>
      <c r="Z208" s="308"/>
      <c r="AA208" s="383"/>
      <c r="AB208" s="308"/>
      <c r="AC208" s="308"/>
      <c r="AD208" s="308"/>
      <c r="AE208" s="308"/>
      <c r="AF208" s="308"/>
      <c r="AG208" s="308"/>
      <c r="AH208" s="308"/>
      <c r="AI208" s="308"/>
      <c r="AJ208" s="308"/>
      <c r="AK208" s="308"/>
      <c r="AL208" s="308"/>
      <c r="AM208" s="308"/>
      <c r="AN208" s="308"/>
      <c r="AO208" s="308"/>
      <c r="AP208" s="308"/>
      <c r="AQ208" s="308"/>
      <c r="AR208" s="384"/>
      <c r="AS208" s="384"/>
      <c r="AT208" s="308"/>
      <c r="AU208" s="308"/>
      <c r="AV208" s="836"/>
      <c r="AW208" s="308"/>
      <c r="AX208" s="383"/>
      <c r="AY208" s="308"/>
      <c r="AZ208" s="385"/>
      <c r="BA208" s="385"/>
      <c r="BB208" s="308"/>
      <c r="BC208" s="385"/>
      <c r="BD208" s="308"/>
      <c r="BE208" s="386"/>
      <c r="BF208" s="385"/>
      <c r="BG208" s="281"/>
      <c r="BH208" s="385"/>
      <c r="BI208" s="308"/>
      <c r="BJ208" s="386"/>
      <c r="BK208" s="385"/>
      <c r="BL208" s="308"/>
      <c r="BM208" s="385"/>
      <c r="BN208" s="308"/>
      <c r="BO208" s="386"/>
      <c r="BP208" s="385"/>
      <c r="BQ208" s="308"/>
    </row>
    <row r="209" spans="1:69" ht="15.75" customHeight="1">
      <c r="A209" s="308"/>
      <c r="B209" s="308"/>
      <c r="C209" s="308"/>
      <c r="D209" s="308"/>
      <c r="E209" s="308"/>
      <c r="F209" s="308"/>
      <c r="G209" s="308"/>
      <c r="H209" s="308"/>
      <c r="I209" s="308"/>
      <c r="J209" s="308"/>
      <c r="K209" s="308"/>
      <c r="L209" s="308"/>
      <c r="M209" s="308"/>
      <c r="N209" s="833"/>
      <c r="O209" s="308"/>
      <c r="P209" s="308"/>
      <c r="Q209" s="308"/>
      <c r="R209" s="308"/>
      <c r="S209" s="308"/>
      <c r="T209" s="308"/>
      <c r="U209" s="308"/>
      <c r="V209" s="308"/>
      <c r="W209" s="308"/>
      <c r="X209" s="308"/>
      <c r="Y209" s="308"/>
      <c r="Z209" s="308"/>
      <c r="AA209" s="383"/>
      <c r="AB209" s="308"/>
      <c r="AC209" s="308"/>
      <c r="AD209" s="308"/>
      <c r="AE209" s="308"/>
      <c r="AF209" s="308"/>
      <c r="AG209" s="308"/>
      <c r="AH209" s="308"/>
      <c r="AI209" s="308"/>
      <c r="AJ209" s="308"/>
      <c r="AK209" s="308"/>
      <c r="AL209" s="308"/>
      <c r="AM209" s="308"/>
      <c r="AN209" s="308"/>
      <c r="AO209" s="308"/>
      <c r="AP209" s="308"/>
      <c r="AQ209" s="308"/>
      <c r="AR209" s="384"/>
      <c r="AS209" s="384"/>
      <c r="AT209" s="308"/>
      <c r="AU209" s="308"/>
      <c r="AV209" s="836"/>
      <c r="AW209" s="308"/>
      <c r="AX209" s="383"/>
      <c r="AY209" s="308"/>
      <c r="AZ209" s="385"/>
      <c r="BA209" s="385"/>
      <c r="BB209" s="308"/>
      <c r="BC209" s="385"/>
      <c r="BD209" s="308"/>
      <c r="BE209" s="386"/>
      <c r="BF209" s="385"/>
      <c r="BG209" s="281"/>
      <c r="BH209" s="385"/>
      <c r="BI209" s="308"/>
      <c r="BJ209" s="386"/>
      <c r="BK209" s="385"/>
      <c r="BL209" s="308"/>
      <c r="BM209" s="385"/>
      <c r="BN209" s="308"/>
      <c r="BO209" s="386"/>
      <c r="BP209" s="385"/>
      <c r="BQ209" s="308"/>
    </row>
    <row r="210" spans="1:69" ht="15.75" customHeight="1">
      <c r="A210" s="308"/>
      <c r="B210" s="308"/>
      <c r="C210" s="308"/>
      <c r="D210" s="308"/>
      <c r="E210" s="308"/>
      <c r="F210" s="308"/>
      <c r="G210" s="308"/>
      <c r="H210" s="308"/>
      <c r="I210" s="308"/>
      <c r="J210" s="308"/>
      <c r="K210" s="308"/>
      <c r="L210" s="308"/>
      <c r="M210" s="308"/>
      <c r="N210" s="833"/>
      <c r="O210" s="308"/>
      <c r="P210" s="308"/>
      <c r="Q210" s="308"/>
      <c r="R210" s="308"/>
      <c r="S210" s="308"/>
      <c r="T210" s="308"/>
      <c r="U210" s="308"/>
      <c r="V210" s="308"/>
      <c r="W210" s="308"/>
      <c r="X210" s="308"/>
      <c r="Y210" s="308"/>
      <c r="Z210" s="308"/>
      <c r="AA210" s="383"/>
      <c r="AB210" s="308"/>
      <c r="AC210" s="308"/>
      <c r="AD210" s="308"/>
      <c r="AE210" s="308"/>
      <c r="AF210" s="308"/>
      <c r="AG210" s="308"/>
      <c r="AH210" s="308"/>
      <c r="AI210" s="308"/>
      <c r="AJ210" s="308"/>
      <c r="AK210" s="308"/>
      <c r="AL210" s="308"/>
      <c r="AM210" s="308"/>
      <c r="AN210" s="308"/>
      <c r="AO210" s="308"/>
      <c r="AP210" s="308"/>
      <c r="AQ210" s="308"/>
      <c r="AR210" s="384"/>
      <c r="AS210" s="384"/>
      <c r="AT210" s="308"/>
      <c r="AU210" s="308"/>
      <c r="AV210" s="836"/>
      <c r="AW210" s="308"/>
      <c r="AX210" s="383"/>
      <c r="AY210" s="308"/>
      <c r="AZ210" s="385"/>
      <c r="BA210" s="385"/>
      <c r="BB210" s="308"/>
      <c r="BC210" s="385"/>
      <c r="BD210" s="308"/>
      <c r="BE210" s="386"/>
      <c r="BF210" s="385"/>
      <c r="BG210" s="281"/>
      <c r="BH210" s="385"/>
      <c r="BI210" s="308"/>
      <c r="BJ210" s="386"/>
      <c r="BK210" s="385"/>
      <c r="BL210" s="308"/>
      <c r="BM210" s="385"/>
      <c r="BN210" s="308"/>
      <c r="BO210" s="386"/>
      <c r="BP210" s="385"/>
      <c r="BQ210" s="308"/>
    </row>
    <row r="211" spans="1:69" ht="15.75" customHeight="1">
      <c r="A211" s="308"/>
      <c r="B211" s="308"/>
      <c r="C211" s="308"/>
      <c r="D211" s="308"/>
      <c r="E211" s="308"/>
      <c r="F211" s="308"/>
      <c r="G211" s="308"/>
      <c r="H211" s="308"/>
      <c r="I211" s="308"/>
      <c r="J211" s="308"/>
      <c r="K211" s="308"/>
      <c r="L211" s="308"/>
      <c r="M211" s="308"/>
      <c r="N211" s="833"/>
      <c r="O211" s="308"/>
      <c r="P211" s="308"/>
      <c r="Q211" s="308"/>
      <c r="R211" s="308"/>
      <c r="S211" s="308"/>
      <c r="T211" s="308"/>
      <c r="U211" s="308"/>
      <c r="V211" s="308"/>
      <c r="W211" s="308"/>
      <c r="X211" s="308"/>
      <c r="Y211" s="308"/>
      <c r="Z211" s="308"/>
      <c r="AA211" s="383"/>
      <c r="AB211" s="308"/>
      <c r="AC211" s="308"/>
      <c r="AD211" s="308"/>
      <c r="AE211" s="308"/>
      <c r="AF211" s="308"/>
      <c r="AG211" s="308"/>
      <c r="AH211" s="308"/>
      <c r="AI211" s="308"/>
      <c r="AJ211" s="308"/>
      <c r="AK211" s="308"/>
      <c r="AL211" s="308"/>
      <c r="AM211" s="308"/>
      <c r="AN211" s="308"/>
      <c r="AO211" s="308"/>
      <c r="AP211" s="308"/>
      <c r="AQ211" s="308"/>
      <c r="AR211" s="384"/>
      <c r="AS211" s="384"/>
      <c r="AT211" s="308"/>
      <c r="AU211" s="308"/>
      <c r="AV211" s="836"/>
      <c r="AW211" s="308"/>
      <c r="AX211" s="383"/>
      <c r="AY211" s="308"/>
      <c r="AZ211" s="385"/>
      <c r="BA211" s="385"/>
      <c r="BB211" s="308"/>
      <c r="BC211" s="385"/>
      <c r="BD211" s="308"/>
      <c r="BE211" s="386"/>
      <c r="BF211" s="385"/>
      <c r="BG211" s="281"/>
      <c r="BH211" s="385"/>
      <c r="BI211" s="308"/>
      <c r="BJ211" s="386"/>
      <c r="BK211" s="385"/>
      <c r="BL211" s="308"/>
      <c r="BM211" s="385"/>
      <c r="BN211" s="308"/>
      <c r="BO211" s="386"/>
      <c r="BP211" s="385"/>
      <c r="BQ211" s="308"/>
    </row>
    <row r="212" spans="1:69" ht="15.75" customHeight="1">
      <c r="A212" s="308"/>
      <c r="B212" s="308"/>
      <c r="C212" s="308"/>
      <c r="D212" s="308"/>
      <c r="E212" s="308"/>
      <c r="F212" s="308"/>
      <c r="G212" s="308"/>
      <c r="H212" s="308"/>
      <c r="I212" s="308"/>
      <c r="J212" s="308"/>
      <c r="K212" s="308"/>
      <c r="L212" s="308"/>
      <c r="M212" s="308"/>
      <c r="N212" s="833"/>
      <c r="O212" s="308"/>
      <c r="P212" s="308"/>
      <c r="Q212" s="308"/>
      <c r="R212" s="308"/>
      <c r="S212" s="308"/>
      <c r="T212" s="308"/>
      <c r="U212" s="308"/>
      <c r="V212" s="308"/>
      <c r="W212" s="308"/>
      <c r="X212" s="308"/>
      <c r="Y212" s="308"/>
      <c r="Z212" s="308"/>
      <c r="AA212" s="383"/>
      <c r="AB212" s="308"/>
      <c r="AC212" s="308"/>
      <c r="AD212" s="308"/>
      <c r="AE212" s="308"/>
      <c r="AF212" s="308"/>
      <c r="AG212" s="308"/>
      <c r="AH212" s="308"/>
      <c r="AI212" s="308"/>
      <c r="AJ212" s="308"/>
      <c r="AK212" s="308"/>
      <c r="AL212" s="308"/>
      <c r="AM212" s="308"/>
      <c r="AN212" s="308"/>
      <c r="AO212" s="308"/>
      <c r="AP212" s="308"/>
      <c r="AQ212" s="308"/>
      <c r="AR212" s="384"/>
      <c r="AS212" s="384"/>
      <c r="AT212" s="308"/>
      <c r="AU212" s="308"/>
      <c r="AV212" s="836"/>
      <c r="AW212" s="308"/>
      <c r="AX212" s="383"/>
      <c r="AY212" s="308"/>
      <c r="AZ212" s="385"/>
      <c r="BA212" s="385"/>
      <c r="BB212" s="308"/>
      <c r="BC212" s="385"/>
      <c r="BD212" s="308"/>
      <c r="BE212" s="386"/>
      <c r="BF212" s="385"/>
      <c r="BG212" s="281"/>
      <c r="BH212" s="385"/>
      <c r="BI212" s="308"/>
      <c r="BJ212" s="386"/>
      <c r="BK212" s="385"/>
      <c r="BL212" s="308"/>
      <c r="BM212" s="385"/>
      <c r="BN212" s="308"/>
      <c r="BO212" s="386"/>
      <c r="BP212" s="385"/>
      <c r="BQ212" s="308"/>
    </row>
    <row r="213" spans="1:69" ht="15.75" customHeight="1">
      <c r="A213" s="308"/>
      <c r="B213" s="308"/>
      <c r="C213" s="308"/>
      <c r="D213" s="308"/>
      <c r="E213" s="308"/>
      <c r="F213" s="308"/>
      <c r="G213" s="308"/>
      <c r="H213" s="308"/>
      <c r="I213" s="308"/>
      <c r="J213" s="308"/>
      <c r="K213" s="308"/>
      <c r="L213" s="308"/>
      <c r="M213" s="308"/>
      <c r="N213" s="833"/>
      <c r="O213" s="308"/>
      <c r="P213" s="308"/>
      <c r="Q213" s="308"/>
      <c r="R213" s="308"/>
      <c r="S213" s="308"/>
      <c r="T213" s="308"/>
      <c r="U213" s="308"/>
      <c r="V213" s="308"/>
      <c r="W213" s="308"/>
      <c r="X213" s="308"/>
      <c r="Y213" s="308"/>
      <c r="Z213" s="308"/>
      <c r="AA213" s="383"/>
      <c r="AB213" s="308"/>
      <c r="AC213" s="308"/>
      <c r="AD213" s="308"/>
      <c r="AE213" s="308"/>
      <c r="AF213" s="308"/>
      <c r="AG213" s="308"/>
      <c r="AH213" s="308"/>
      <c r="AI213" s="308"/>
      <c r="AJ213" s="308"/>
      <c r="AK213" s="308"/>
      <c r="AL213" s="308"/>
      <c r="AM213" s="308"/>
      <c r="AN213" s="308"/>
      <c r="AO213" s="308"/>
      <c r="AP213" s="308"/>
      <c r="AQ213" s="308"/>
      <c r="AR213" s="384"/>
      <c r="AS213" s="384"/>
      <c r="AT213" s="308"/>
      <c r="AU213" s="308"/>
      <c r="AV213" s="836"/>
      <c r="AW213" s="308"/>
      <c r="AX213" s="383"/>
      <c r="AY213" s="308"/>
      <c r="AZ213" s="385"/>
      <c r="BA213" s="385"/>
      <c r="BB213" s="308"/>
      <c r="BC213" s="385"/>
      <c r="BD213" s="308"/>
      <c r="BE213" s="386"/>
      <c r="BF213" s="385"/>
      <c r="BG213" s="281"/>
      <c r="BH213" s="385"/>
      <c r="BI213" s="308"/>
      <c r="BJ213" s="386"/>
      <c r="BK213" s="385"/>
      <c r="BL213" s="308"/>
      <c r="BM213" s="385"/>
      <c r="BN213" s="308"/>
      <c r="BO213" s="386"/>
      <c r="BP213" s="385"/>
      <c r="BQ213" s="308"/>
    </row>
    <row r="214" spans="1:69" ht="15.75" customHeight="1">
      <c r="A214" s="308"/>
      <c r="B214" s="308"/>
      <c r="C214" s="308"/>
      <c r="D214" s="308"/>
      <c r="E214" s="308"/>
      <c r="F214" s="308"/>
      <c r="G214" s="308"/>
      <c r="H214" s="308"/>
      <c r="I214" s="308"/>
      <c r="J214" s="308"/>
      <c r="K214" s="308"/>
      <c r="L214" s="308"/>
      <c r="M214" s="308"/>
      <c r="N214" s="833"/>
      <c r="O214" s="308"/>
      <c r="P214" s="308"/>
      <c r="Q214" s="308"/>
      <c r="R214" s="308"/>
      <c r="S214" s="308"/>
      <c r="T214" s="308"/>
      <c r="U214" s="308"/>
      <c r="V214" s="308"/>
      <c r="W214" s="308"/>
      <c r="X214" s="308"/>
      <c r="Y214" s="308"/>
      <c r="Z214" s="308"/>
      <c r="AA214" s="383"/>
      <c r="AB214" s="308"/>
      <c r="AC214" s="308"/>
      <c r="AD214" s="308"/>
      <c r="AE214" s="308"/>
      <c r="AF214" s="308"/>
      <c r="AG214" s="308"/>
      <c r="AH214" s="308"/>
      <c r="AI214" s="308"/>
      <c r="AJ214" s="308"/>
      <c r="AK214" s="308"/>
      <c r="AL214" s="308"/>
      <c r="AM214" s="308"/>
      <c r="AN214" s="308"/>
      <c r="AO214" s="308"/>
      <c r="AP214" s="308"/>
      <c r="AQ214" s="308"/>
      <c r="AR214" s="384"/>
      <c r="AS214" s="384"/>
      <c r="AT214" s="308"/>
      <c r="AU214" s="308"/>
      <c r="AV214" s="836"/>
      <c r="AW214" s="308"/>
      <c r="AX214" s="383"/>
      <c r="AY214" s="308"/>
      <c r="AZ214" s="385"/>
      <c r="BA214" s="385"/>
      <c r="BB214" s="308"/>
      <c r="BC214" s="385"/>
      <c r="BD214" s="308"/>
      <c r="BE214" s="386"/>
      <c r="BF214" s="385"/>
      <c r="BG214" s="281"/>
      <c r="BH214" s="385"/>
      <c r="BI214" s="308"/>
      <c r="BJ214" s="386"/>
      <c r="BK214" s="385"/>
      <c r="BL214" s="308"/>
      <c r="BM214" s="385"/>
      <c r="BN214" s="308"/>
      <c r="BO214" s="386"/>
      <c r="BP214" s="385"/>
      <c r="BQ214" s="308"/>
    </row>
    <row r="215" spans="1:69" ht="15.75" customHeight="1">
      <c r="A215" s="308"/>
      <c r="B215" s="308"/>
      <c r="C215" s="308"/>
      <c r="D215" s="308"/>
      <c r="E215" s="308"/>
      <c r="F215" s="308"/>
      <c r="G215" s="308"/>
      <c r="H215" s="308"/>
      <c r="I215" s="308"/>
      <c r="J215" s="308"/>
      <c r="K215" s="308"/>
      <c r="L215" s="308"/>
      <c r="M215" s="308"/>
      <c r="N215" s="833"/>
      <c r="O215" s="308"/>
      <c r="P215" s="308"/>
      <c r="Q215" s="308"/>
      <c r="R215" s="308"/>
      <c r="S215" s="308"/>
      <c r="T215" s="308"/>
      <c r="U215" s="308"/>
      <c r="V215" s="308"/>
      <c r="W215" s="308"/>
      <c r="X215" s="308"/>
      <c r="Y215" s="308"/>
      <c r="Z215" s="308"/>
      <c r="AA215" s="383"/>
      <c r="AB215" s="308"/>
      <c r="AC215" s="308"/>
      <c r="AD215" s="308"/>
      <c r="AE215" s="308"/>
      <c r="AF215" s="308"/>
      <c r="AG215" s="308"/>
      <c r="AH215" s="308"/>
      <c r="AI215" s="308"/>
      <c r="AJ215" s="308"/>
      <c r="AK215" s="308"/>
      <c r="AL215" s="308"/>
      <c r="AM215" s="308"/>
      <c r="AN215" s="308"/>
      <c r="AO215" s="308"/>
      <c r="AP215" s="308"/>
      <c r="AQ215" s="308"/>
      <c r="AR215" s="384"/>
      <c r="AS215" s="384"/>
      <c r="AT215" s="308"/>
      <c r="AU215" s="308"/>
      <c r="AV215" s="836"/>
      <c r="AW215" s="308"/>
      <c r="AX215" s="383"/>
      <c r="AY215" s="308"/>
      <c r="AZ215" s="385"/>
      <c r="BA215" s="385"/>
      <c r="BB215" s="308"/>
      <c r="BC215" s="385"/>
      <c r="BD215" s="308"/>
      <c r="BE215" s="386"/>
      <c r="BF215" s="385"/>
      <c r="BG215" s="281"/>
      <c r="BH215" s="385"/>
      <c r="BI215" s="308"/>
      <c r="BJ215" s="386"/>
      <c r="BK215" s="385"/>
      <c r="BL215" s="308"/>
      <c r="BM215" s="385"/>
      <c r="BN215" s="308"/>
      <c r="BO215" s="386"/>
      <c r="BP215" s="385"/>
      <c r="BQ215" s="308"/>
    </row>
    <row r="216" spans="1:69" ht="15.75" customHeight="1">
      <c r="A216" s="308"/>
      <c r="B216" s="308"/>
      <c r="C216" s="308"/>
      <c r="D216" s="308"/>
      <c r="E216" s="308"/>
      <c r="F216" s="308"/>
      <c r="G216" s="308"/>
      <c r="H216" s="308"/>
      <c r="I216" s="308"/>
      <c r="J216" s="308"/>
      <c r="K216" s="308"/>
      <c r="L216" s="308"/>
      <c r="M216" s="308"/>
      <c r="N216" s="833"/>
      <c r="O216" s="308"/>
      <c r="P216" s="308"/>
      <c r="Q216" s="308"/>
      <c r="R216" s="308"/>
      <c r="S216" s="308"/>
      <c r="T216" s="308"/>
      <c r="U216" s="308"/>
      <c r="V216" s="308"/>
      <c r="W216" s="308"/>
      <c r="X216" s="308"/>
      <c r="Y216" s="308"/>
      <c r="Z216" s="308"/>
      <c r="AA216" s="383"/>
      <c r="AB216" s="308"/>
      <c r="AC216" s="308"/>
      <c r="AD216" s="308"/>
      <c r="AE216" s="308"/>
      <c r="AF216" s="308"/>
      <c r="AG216" s="308"/>
      <c r="AH216" s="308"/>
      <c r="AI216" s="308"/>
      <c r="AJ216" s="308"/>
      <c r="AK216" s="308"/>
      <c r="AL216" s="308"/>
      <c r="AM216" s="308"/>
      <c r="AN216" s="308"/>
      <c r="AO216" s="308"/>
      <c r="AP216" s="308"/>
      <c r="AQ216" s="308"/>
      <c r="AR216" s="384"/>
      <c r="AS216" s="384"/>
      <c r="AT216" s="308"/>
      <c r="AU216" s="308"/>
      <c r="AV216" s="836"/>
      <c r="AW216" s="308"/>
      <c r="AX216" s="383"/>
      <c r="AY216" s="308"/>
      <c r="AZ216" s="385"/>
      <c r="BA216" s="385"/>
      <c r="BB216" s="308"/>
      <c r="BC216" s="385"/>
      <c r="BD216" s="308"/>
      <c r="BE216" s="386"/>
      <c r="BF216" s="385"/>
      <c r="BG216" s="281"/>
      <c r="BH216" s="385"/>
      <c r="BI216" s="308"/>
      <c r="BJ216" s="386"/>
      <c r="BK216" s="385"/>
      <c r="BL216" s="308"/>
      <c r="BM216" s="385"/>
      <c r="BN216" s="308"/>
      <c r="BO216" s="386"/>
      <c r="BP216" s="385"/>
      <c r="BQ216" s="308"/>
    </row>
    <row r="217" spans="1:69" ht="15.75" customHeight="1">
      <c r="A217" s="308"/>
      <c r="B217" s="308"/>
      <c r="C217" s="308"/>
      <c r="D217" s="308"/>
      <c r="E217" s="308"/>
      <c r="F217" s="308"/>
      <c r="G217" s="308"/>
      <c r="H217" s="308"/>
      <c r="I217" s="308"/>
      <c r="J217" s="308"/>
      <c r="K217" s="308"/>
      <c r="L217" s="308"/>
      <c r="M217" s="308"/>
      <c r="N217" s="833"/>
      <c r="O217" s="308"/>
      <c r="P217" s="308"/>
      <c r="Q217" s="308"/>
      <c r="R217" s="308"/>
      <c r="S217" s="308"/>
      <c r="T217" s="308"/>
      <c r="U217" s="308"/>
      <c r="V217" s="308"/>
      <c r="W217" s="308"/>
      <c r="X217" s="308"/>
      <c r="Y217" s="308"/>
      <c r="Z217" s="308"/>
      <c r="AA217" s="383"/>
      <c r="AB217" s="308"/>
      <c r="AC217" s="308"/>
      <c r="AD217" s="308"/>
      <c r="AE217" s="308"/>
      <c r="AF217" s="308"/>
      <c r="AG217" s="308"/>
      <c r="AH217" s="308"/>
      <c r="AI217" s="308"/>
      <c r="AJ217" s="308"/>
      <c r="AK217" s="308"/>
      <c r="AL217" s="308"/>
      <c r="AM217" s="308"/>
      <c r="AN217" s="308"/>
      <c r="AO217" s="308"/>
      <c r="AP217" s="308"/>
      <c r="AQ217" s="308"/>
      <c r="AR217" s="384"/>
      <c r="AS217" s="384"/>
      <c r="AT217" s="308"/>
      <c r="AU217" s="308"/>
      <c r="AV217" s="836"/>
      <c r="AW217" s="308"/>
      <c r="AX217" s="383"/>
      <c r="AY217" s="308"/>
      <c r="AZ217" s="385"/>
      <c r="BA217" s="385"/>
      <c r="BB217" s="308"/>
      <c r="BC217" s="385"/>
      <c r="BD217" s="308"/>
      <c r="BE217" s="386"/>
      <c r="BF217" s="385"/>
      <c r="BG217" s="281"/>
      <c r="BH217" s="385"/>
      <c r="BI217" s="308"/>
      <c r="BJ217" s="386"/>
      <c r="BK217" s="385"/>
      <c r="BL217" s="308"/>
      <c r="BM217" s="385"/>
      <c r="BN217" s="308"/>
      <c r="BO217" s="386"/>
      <c r="BP217" s="385"/>
      <c r="BQ217" s="308"/>
    </row>
    <row r="218" spans="1:69" ht="15.75" customHeight="1">
      <c r="A218" s="308"/>
      <c r="B218" s="308"/>
      <c r="C218" s="308"/>
      <c r="D218" s="308"/>
      <c r="E218" s="308"/>
      <c r="F218" s="308"/>
      <c r="G218" s="308"/>
      <c r="H218" s="308"/>
      <c r="I218" s="308"/>
      <c r="J218" s="308"/>
      <c r="K218" s="308"/>
      <c r="L218" s="308"/>
      <c r="M218" s="308"/>
      <c r="N218" s="833"/>
      <c r="O218" s="308"/>
      <c r="P218" s="308"/>
      <c r="Q218" s="308"/>
      <c r="R218" s="308"/>
      <c r="S218" s="308"/>
      <c r="T218" s="308"/>
      <c r="U218" s="308"/>
      <c r="V218" s="308"/>
      <c r="W218" s="308"/>
      <c r="X218" s="308"/>
      <c r="Y218" s="308"/>
      <c r="Z218" s="308"/>
      <c r="AA218" s="383"/>
      <c r="AB218" s="308"/>
      <c r="AC218" s="308"/>
      <c r="AD218" s="308"/>
      <c r="AE218" s="308"/>
      <c r="AF218" s="308"/>
      <c r="AG218" s="308"/>
      <c r="AH218" s="308"/>
      <c r="AI218" s="308"/>
      <c r="AJ218" s="308"/>
      <c r="AK218" s="308"/>
      <c r="AL218" s="308"/>
      <c r="AM218" s="308"/>
      <c r="AN218" s="308"/>
      <c r="AO218" s="308"/>
      <c r="AP218" s="308"/>
      <c r="AQ218" s="308"/>
      <c r="AR218" s="384"/>
      <c r="AS218" s="384"/>
      <c r="AT218" s="308"/>
      <c r="AU218" s="308"/>
      <c r="AV218" s="836"/>
      <c r="AW218" s="308"/>
      <c r="AX218" s="383"/>
      <c r="AY218" s="308"/>
      <c r="AZ218" s="385"/>
      <c r="BA218" s="385"/>
      <c r="BB218" s="308"/>
      <c r="BC218" s="385"/>
      <c r="BD218" s="308"/>
      <c r="BE218" s="386"/>
      <c r="BF218" s="385"/>
      <c r="BG218" s="281"/>
      <c r="BH218" s="385"/>
      <c r="BI218" s="308"/>
      <c r="BJ218" s="386"/>
      <c r="BK218" s="385"/>
      <c r="BL218" s="308"/>
      <c r="BM218" s="385"/>
      <c r="BN218" s="308"/>
      <c r="BO218" s="386"/>
      <c r="BP218" s="385"/>
      <c r="BQ218" s="308"/>
    </row>
    <row r="219" spans="1:69" ht="15.75" customHeight="1">
      <c r="A219" s="308"/>
      <c r="B219" s="308"/>
      <c r="C219" s="308"/>
      <c r="D219" s="308"/>
      <c r="E219" s="308"/>
      <c r="F219" s="308"/>
      <c r="G219" s="308"/>
      <c r="H219" s="308"/>
      <c r="I219" s="308"/>
      <c r="J219" s="308"/>
      <c r="K219" s="308"/>
      <c r="L219" s="308"/>
      <c r="M219" s="308"/>
      <c r="N219" s="833"/>
      <c r="O219" s="308"/>
      <c r="P219" s="308"/>
      <c r="Q219" s="308"/>
      <c r="R219" s="308"/>
      <c r="S219" s="308"/>
      <c r="T219" s="308"/>
      <c r="U219" s="308"/>
      <c r="V219" s="308"/>
      <c r="W219" s="308"/>
      <c r="X219" s="308"/>
      <c r="Y219" s="308"/>
      <c r="Z219" s="308"/>
      <c r="AA219" s="383"/>
      <c r="AB219" s="308"/>
      <c r="AC219" s="308"/>
      <c r="AD219" s="308"/>
      <c r="AE219" s="308"/>
      <c r="AF219" s="308"/>
      <c r="AG219" s="308"/>
      <c r="AH219" s="308"/>
      <c r="AI219" s="308"/>
      <c r="AJ219" s="308"/>
      <c r="AK219" s="308"/>
      <c r="AL219" s="308"/>
      <c r="AM219" s="308"/>
      <c r="AN219" s="308"/>
      <c r="AO219" s="308"/>
      <c r="AP219" s="308"/>
      <c r="AQ219" s="308"/>
      <c r="AR219" s="384"/>
      <c r="AS219" s="384"/>
      <c r="AT219" s="308"/>
      <c r="AU219" s="308"/>
      <c r="AV219" s="836"/>
      <c r="AW219" s="308"/>
      <c r="AX219" s="383"/>
      <c r="AY219" s="308"/>
      <c r="AZ219" s="385"/>
      <c r="BA219" s="385"/>
      <c r="BB219" s="308"/>
      <c r="BC219" s="385"/>
      <c r="BD219" s="308"/>
      <c r="BE219" s="386"/>
      <c r="BF219" s="385"/>
      <c r="BG219" s="281"/>
      <c r="BH219" s="385"/>
      <c r="BI219" s="308"/>
      <c r="BJ219" s="386"/>
      <c r="BK219" s="385"/>
      <c r="BL219" s="308"/>
      <c r="BM219" s="385"/>
      <c r="BN219" s="308"/>
      <c r="BO219" s="386"/>
      <c r="BP219" s="385"/>
      <c r="BQ219" s="308"/>
    </row>
    <row r="220" spans="1:69" ht="15.75" customHeight="1">
      <c r="A220" s="308"/>
      <c r="B220" s="308"/>
      <c r="C220" s="308"/>
      <c r="D220" s="308"/>
      <c r="E220" s="308"/>
      <c r="F220" s="308"/>
      <c r="G220" s="308"/>
      <c r="H220" s="308"/>
      <c r="I220" s="308"/>
      <c r="J220" s="308"/>
      <c r="K220" s="308"/>
      <c r="L220" s="308"/>
      <c r="M220" s="308"/>
      <c r="N220" s="833"/>
      <c r="O220" s="308"/>
      <c r="P220" s="308"/>
      <c r="Q220" s="308"/>
      <c r="R220" s="308"/>
      <c r="S220" s="308"/>
      <c r="T220" s="308"/>
      <c r="U220" s="308"/>
      <c r="V220" s="308"/>
      <c r="W220" s="308"/>
      <c r="X220" s="308"/>
      <c r="Y220" s="308"/>
      <c r="Z220" s="308"/>
      <c r="AA220" s="383"/>
      <c r="AB220" s="308"/>
      <c r="AC220" s="308"/>
      <c r="AD220" s="308"/>
      <c r="AE220" s="308"/>
      <c r="AF220" s="308"/>
      <c r="AG220" s="308"/>
      <c r="AH220" s="308"/>
      <c r="AI220" s="308"/>
      <c r="AJ220" s="308"/>
      <c r="AK220" s="308"/>
      <c r="AL220" s="308"/>
      <c r="AM220" s="308"/>
      <c r="AN220" s="308"/>
      <c r="AO220" s="308"/>
      <c r="AP220" s="308"/>
      <c r="AQ220" s="308"/>
      <c r="AR220" s="384"/>
      <c r="AS220" s="384"/>
      <c r="AT220" s="308"/>
      <c r="AU220" s="308"/>
      <c r="AV220" s="836"/>
      <c r="AW220" s="308"/>
      <c r="AX220" s="383"/>
      <c r="AY220" s="308"/>
      <c r="AZ220" s="385"/>
      <c r="BA220" s="385"/>
      <c r="BB220" s="308"/>
      <c r="BC220" s="385"/>
      <c r="BD220" s="308"/>
      <c r="BE220" s="386"/>
      <c r="BF220" s="385"/>
      <c r="BG220" s="281"/>
      <c r="BH220" s="385"/>
      <c r="BI220" s="308"/>
      <c r="BJ220" s="386"/>
      <c r="BK220" s="385"/>
      <c r="BL220" s="308"/>
      <c r="BM220" s="385"/>
      <c r="BN220" s="308"/>
      <c r="BO220" s="386"/>
      <c r="BP220" s="385"/>
      <c r="BQ220" s="308"/>
    </row>
    <row r="221" spans="1:69" ht="15.75" customHeight="1">
      <c r="A221" s="308"/>
      <c r="B221" s="308"/>
      <c r="C221" s="308"/>
      <c r="D221" s="308"/>
      <c r="E221" s="308"/>
      <c r="F221" s="308"/>
      <c r="G221" s="308"/>
      <c r="H221" s="308"/>
      <c r="I221" s="308"/>
      <c r="J221" s="308"/>
      <c r="K221" s="308"/>
      <c r="L221" s="308"/>
      <c r="M221" s="308"/>
      <c r="N221" s="833"/>
      <c r="O221" s="308"/>
      <c r="P221" s="308"/>
      <c r="Q221" s="308"/>
      <c r="R221" s="308"/>
      <c r="S221" s="308"/>
      <c r="T221" s="308"/>
      <c r="U221" s="308"/>
      <c r="V221" s="308"/>
      <c r="W221" s="308"/>
      <c r="X221" s="308"/>
      <c r="Y221" s="308"/>
      <c r="Z221" s="308"/>
      <c r="AA221" s="383"/>
      <c r="AB221" s="308"/>
      <c r="AC221" s="308"/>
      <c r="AD221" s="308"/>
      <c r="AE221" s="308"/>
      <c r="AF221" s="308"/>
      <c r="AG221" s="308"/>
      <c r="AH221" s="308"/>
      <c r="AI221" s="308"/>
      <c r="AJ221" s="308"/>
      <c r="AK221" s="308"/>
      <c r="AL221" s="308"/>
      <c r="AM221" s="308"/>
      <c r="AN221" s="308"/>
      <c r="AO221" s="308"/>
      <c r="AP221" s="308"/>
      <c r="AQ221" s="308"/>
      <c r="AR221" s="384"/>
      <c r="AS221" s="384"/>
      <c r="AT221" s="308"/>
      <c r="AU221" s="308"/>
      <c r="AV221" s="836"/>
      <c r="AW221" s="308"/>
      <c r="AX221" s="383"/>
      <c r="AY221" s="308"/>
      <c r="AZ221" s="385"/>
      <c r="BA221" s="385"/>
      <c r="BB221" s="308"/>
      <c r="BC221" s="385"/>
      <c r="BD221" s="308"/>
      <c r="BE221" s="386"/>
      <c r="BF221" s="385"/>
      <c r="BG221" s="281"/>
      <c r="BH221" s="385"/>
      <c r="BI221" s="308"/>
      <c r="BJ221" s="386"/>
      <c r="BK221" s="385"/>
      <c r="BL221" s="308"/>
      <c r="BM221" s="385"/>
      <c r="BN221" s="308"/>
      <c r="BO221" s="386"/>
      <c r="BP221" s="385"/>
      <c r="BQ221" s="308"/>
    </row>
    <row r="222" spans="1:69" ht="15.75" customHeight="1">
      <c r="A222" s="308"/>
      <c r="B222" s="308"/>
      <c r="C222" s="308"/>
      <c r="D222" s="308"/>
      <c r="E222" s="308"/>
      <c r="F222" s="308"/>
      <c r="G222" s="308"/>
      <c r="H222" s="308"/>
      <c r="I222" s="308"/>
      <c r="J222" s="308"/>
      <c r="K222" s="308"/>
      <c r="L222" s="308"/>
      <c r="M222" s="308"/>
      <c r="N222" s="833"/>
      <c r="O222" s="308"/>
      <c r="P222" s="308"/>
      <c r="Q222" s="308"/>
      <c r="R222" s="308"/>
      <c r="S222" s="308"/>
      <c r="T222" s="308"/>
      <c r="U222" s="308"/>
      <c r="V222" s="308"/>
      <c r="W222" s="308"/>
      <c r="X222" s="308"/>
      <c r="Y222" s="308"/>
      <c r="Z222" s="308"/>
      <c r="AA222" s="383"/>
      <c r="AB222" s="308"/>
      <c r="AC222" s="308"/>
      <c r="AD222" s="308"/>
      <c r="AE222" s="308"/>
      <c r="AF222" s="308"/>
      <c r="AG222" s="308"/>
      <c r="AH222" s="308"/>
      <c r="AI222" s="308"/>
      <c r="AJ222" s="308"/>
      <c r="AK222" s="308"/>
      <c r="AL222" s="308"/>
      <c r="AM222" s="308"/>
      <c r="AN222" s="308"/>
      <c r="AO222" s="308"/>
      <c r="AP222" s="308"/>
      <c r="AQ222" s="308"/>
      <c r="AR222" s="384"/>
      <c r="AS222" s="384"/>
      <c r="AT222" s="308"/>
      <c r="AU222" s="308"/>
      <c r="AV222" s="836"/>
      <c r="AW222" s="308"/>
      <c r="AX222" s="383"/>
      <c r="AY222" s="308"/>
      <c r="AZ222" s="385"/>
      <c r="BA222" s="385"/>
      <c r="BB222" s="308"/>
      <c r="BC222" s="385"/>
      <c r="BD222" s="308"/>
      <c r="BE222" s="386"/>
      <c r="BF222" s="385"/>
      <c r="BG222" s="281"/>
      <c r="BH222" s="385"/>
      <c r="BI222" s="308"/>
      <c r="BJ222" s="386"/>
      <c r="BK222" s="385"/>
      <c r="BL222" s="308"/>
      <c r="BM222" s="385"/>
      <c r="BN222" s="308"/>
      <c r="BO222" s="386"/>
      <c r="BP222" s="385"/>
      <c r="BQ222" s="308"/>
    </row>
    <row r="223" spans="1:69" ht="15.75" customHeight="1">
      <c r="A223" s="308"/>
      <c r="B223" s="308"/>
      <c r="C223" s="308"/>
      <c r="D223" s="308"/>
      <c r="E223" s="308"/>
      <c r="F223" s="308"/>
      <c r="G223" s="308"/>
      <c r="H223" s="308"/>
      <c r="I223" s="308"/>
      <c r="J223" s="308"/>
      <c r="K223" s="308"/>
      <c r="L223" s="308"/>
      <c r="M223" s="308"/>
      <c r="N223" s="833"/>
      <c r="O223" s="308"/>
      <c r="P223" s="308"/>
      <c r="Q223" s="308"/>
      <c r="R223" s="308"/>
      <c r="S223" s="308"/>
      <c r="T223" s="308"/>
      <c r="U223" s="308"/>
      <c r="V223" s="308"/>
      <c r="W223" s="308"/>
      <c r="X223" s="308"/>
      <c r="Y223" s="308"/>
      <c r="Z223" s="308"/>
      <c r="AA223" s="383"/>
      <c r="AB223" s="308"/>
      <c r="AC223" s="308"/>
      <c r="AD223" s="308"/>
      <c r="AE223" s="308"/>
      <c r="AF223" s="308"/>
      <c r="AG223" s="308"/>
      <c r="AH223" s="308"/>
      <c r="AI223" s="308"/>
      <c r="AJ223" s="308"/>
      <c r="AK223" s="308"/>
      <c r="AL223" s="308"/>
      <c r="AM223" s="308"/>
      <c r="AN223" s="308"/>
      <c r="AO223" s="308"/>
      <c r="AP223" s="308"/>
      <c r="AQ223" s="308"/>
      <c r="AR223" s="384"/>
      <c r="AS223" s="384"/>
      <c r="AT223" s="308"/>
      <c r="AU223" s="308"/>
      <c r="AV223" s="836"/>
      <c r="AW223" s="308"/>
      <c r="AX223" s="383"/>
      <c r="AY223" s="308"/>
      <c r="AZ223" s="385"/>
      <c r="BA223" s="385"/>
      <c r="BB223" s="308"/>
      <c r="BC223" s="385"/>
      <c r="BD223" s="308"/>
      <c r="BE223" s="386"/>
      <c r="BF223" s="385"/>
      <c r="BG223" s="281"/>
      <c r="BH223" s="385"/>
      <c r="BI223" s="308"/>
      <c r="BJ223" s="386"/>
      <c r="BK223" s="385"/>
      <c r="BL223" s="308"/>
      <c r="BM223" s="385"/>
      <c r="BN223" s="308"/>
      <c r="BO223" s="386"/>
      <c r="BP223" s="385"/>
      <c r="BQ223" s="308"/>
    </row>
    <row r="224" spans="1:69" ht="15.75" customHeight="1">
      <c r="A224" s="308"/>
      <c r="B224" s="308"/>
      <c r="C224" s="308"/>
      <c r="D224" s="308"/>
      <c r="E224" s="308"/>
      <c r="F224" s="308"/>
      <c r="G224" s="308"/>
      <c r="H224" s="308"/>
      <c r="I224" s="308"/>
      <c r="J224" s="308"/>
      <c r="K224" s="308"/>
      <c r="L224" s="308"/>
      <c r="M224" s="308"/>
      <c r="N224" s="833"/>
      <c r="O224" s="308"/>
      <c r="P224" s="308"/>
      <c r="Q224" s="308"/>
      <c r="R224" s="308"/>
      <c r="S224" s="308"/>
      <c r="T224" s="308"/>
      <c r="U224" s="308"/>
      <c r="V224" s="308"/>
      <c r="W224" s="308"/>
      <c r="X224" s="308"/>
      <c r="Y224" s="308"/>
      <c r="Z224" s="308"/>
      <c r="AA224" s="383"/>
      <c r="AB224" s="308"/>
      <c r="AC224" s="308"/>
      <c r="AD224" s="308"/>
      <c r="AE224" s="308"/>
      <c r="AF224" s="308"/>
      <c r="AG224" s="308"/>
      <c r="AH224" s="308"/>
      <c r="AI224" s="308"/>
      <c r="AJ224" s="308"/>
      <c r="AK224" s="308"/>
      <c r="AL224" s="308"/>
      <c r="AM224" s="308"/>
      <c r="AN224" s="308"/>
      <c r="AO224" s="308"/>
      <c r="AP224" s="308"/>
      <c r="AQ224" s="308"/>
      <c r="AR224" s="384"/>
      <c r="AS224" s="384"/>
      <c r="AT224" s="308"/>
      <c r="AU224" s="308"/>
      <c r="AV224" s="836"/>
      <c r="AW224" s="308"/>
      <c r="AX224" s="383"/>
      <c r="AY224" s="308"/>
      <c r="AZ224" s="385"/>
      <c r="BA224" s="385"/>
      <c r="BB224" s="308"/>
      <c r="BC224" s="385"/>
      <c r="BD224" s="308"/>
      <c r="BE224" s="386"/>
      <c r="BF224" s="385"/>
      <c r="BG224" s="281"/>
      <c r="BH224" s="385"/>
      <c r="BI224" s="308"/>
      <c r="BJ224" s="386"/>
      <c r="BK224" s="385"/>
      <c r="BL224" s="308"/>
      <c r="BM224" s="385"/>
      <c r="BN224" s="308"/>
      <c r="BO224" s="386"/>
      <c r="BP224" s="385"/>
      <c r="BQ224" s="308"/>
    </row>
    <row r="225" spans="1:69" ht="15.75" customHeight="1">
      <c r="A225" s="308"/>
      <c r="B225" s="308"/>
      <c r="C225" s="308"/>
      <c r="D225" s="308"/>
      <c r="E225" s="308"/>
      <c r="F225" s="308"/>
      <c r="G225" s="308"/>
      <c r="H225" s="308"/>
      <c r="I225" s="308"/>
      <c r="J225" s="308"/>
      <c r="K225" s="308"/>
      <c r="L225" s="308"/>
      <c r="M225" s="308"/>
      <c r="N225" s="833"/>
      <c r="O225" s="308"/>
      <c r="P225" s="308"/>
      <c r="Q225" s="308"/>
      <c r="R225" s="308"/>
      <c r="S225" s="308"/>
      <c r="T225" s="308"/>
      <c r="U225" s="308"/>
      <c r="V225" s="308"/>
      <c r="W225" s="308"/>
      <c r="X225" s="308"/>
      <c r="Y225" s="308"/>
      <c r="Z225" s="308"/>
      <c r="AA225" s="383"/>
      <c r="AB225" s="308"/>
      <c r="AC225" s="308"/>
      <c r="AD225" s="308"/>
      <c r="AE225" s="308"/>
      <c r="AF225" s="308"/>
      <c r="AG225" s="308"/>
      <c r="AH225" s="308"/>
      <c r="AI225" s="308"/>
      <c r="AJ225" s="308"/>
      <c r="AK225" s="308"/>
      <c r="AL225" s="308"/>
      <c r="AM225" s="308"/>
      <c r="AN225" s="308"/>
      <c r="AO225" s="308"/>
      <c r="AP225" s="308"/>
      <c r="AQ225" s="308"/>
      <c r="AR225" s="384"/>
      <c r="AS225" s="384"/>
      <c r="AT225" s="308"/>
      <c r="AU225" s="308"/>
      <c r="AV225" s="836"/>
      <c r="AW225" s="308"/>
      <c r="AX225" s="383"/>
      <c r="AY225" s="308"/>
      <c r="AZ225" s="385"/>
      <c r="BA225" s="385"/>
      <c r="BB225" s="308"/>
      <c r="BC225" s="385"/>
      <c r="BD225" s="308"/>
      <c r="BE225" s="386"/>
      <c r="BF225" s="385"/>
      <c r="BG225" s="281"/>
      <c r="BH225" s="385"/>
      <c r="BI225" s="308"/>
      <c r="BJ225" s="386"/>
      <c r="BK225" s="385"/>
      <c r="BL225" s="308"/>
      <c r="BM225" s="385"/>
      <c r="BN225" s="308"/>
      <c r="BO225" s="386"/>
      <c r="BP225" s="385"/>
      <c r="BQ225" s="308"/>
    </row>
    <row r="226" spans="1:69" ht="15.75" customHeight="1">
      <c r="A226" s="308"/>
      <c r="B226" s="308"/>
      <c r="C226" s="308"/>
      <c r="D226" s="308"/>
      <c r="E226" s="308"/>
      <c r="F226" s="308"/>
      <c r="G226" s="308"/>
      <c r="H226" s="308"/>
      <c r="I226" s="308"/>
      <c r="J226" s="308"/>
      <c r="K226" s="308"/>
      <c r="L226" s="308"/>
      <c r="M226" s="308"/>
      <c r="N226" s="833"/>
      <c r="O226" s="308"/>
      <c r="P226" s="308"/>
      <c r="Q226" s="308"/>
      <c r="R226" s="308"/>
      <c r="S226" s="308"/>
      <c r="T226" s="308"/>
      <c r="U226" s="308"/>
      <c r="V226" s="308"/>
      <c r="W226" s="308"/>
      <c r="X226" s="308"/>
      <c r="Y226" s="308"/>
      <c r="Z226" s="308"/>
      <c r="AA226" s="383"/>
      <c r="AB226" s="308"/>
      <c r="AC226" s="308"/>
      <c r="AD226" s="308"/>
      <c r="AE226" s="308"/>
      <c r="AF226" s="308"/>
      <c r="AG226" s="308"/>
      <c r="AH226" s="308"/>
      <c r="AI226" s="308"/>
      <c r="AJ226" s="308"/>
      <c r="AK226" s="308"/>
      <c r="AL226" s="308"/>
      <c r="AM226" s="308"/>
      <c r="AN226" s="308"/>
      <c r="AO226" s="308"/>
      <c r="AP226" s="308"/>
      <c r="AQ226" s="308"/>
      <c r="AR226" s="384"/>
      <c r="AS226" s="384"/>
      <c r="AT226" s="308"/>
      <c r="AU226" s="308"/>
      <c r="AV226" s="836"/>
      <c r="AW226" s="308"/>
      <c r="AX226" s="383"/>
      <c r="AY226" s="308"/>
      <c r="AZ226" s="385"/>
      <c r="BA226" s="385"/>
      <c r="BB226" s="308"/>
      <c r="BC226" s="385"/>
      <c r="BD226" s="308"/>
      <c r="BE226" s="386"/>
      <c r="BF226" s="385"/>
      <c r="BG226" s="281"/>
      <c r="BH226" s="385"/>
      <c r="BI226" s="308"/>
      <c r="BJ226" s="386"/>
      <c r="BK226" s="385"/>
      <c r="BL226" s="308"/>
      <c r="BM226" s="385"/>
      <c r="BN226" s="308"/>
      <c r="BO226" s="386"/>
      <c r="BP226" s="385"/>
      <c r="BQ226" s="308"/>
    </row>
    <row r="227" spans="1:69" ht="15.75" customHeight="1">
      <c r="A227" s="308"/>
      <c r="B227" s="308"/>
      <c r="C227" s="308"/>
      <c r="D227" s="308"/>
      <c r="E227" s="308"/>
      <c r="F227" s="308"/>
      <c r="G227" s="308"/>
      <c r="H227" s="308"/>
      <c r="I227" s="308"/>
      <c r="J227" s="308"/>
      <c r="K227" s="308"/>
      <c r="L227" s="308"/>
      <c r="M227" s="308"/>
      <c r="N227" s="833"/>
      <c r="O227" s="308"/>
      <c r="P227" s="308"/>
      <c r="Q227" s="308"/>
      <c r="R227" s="308"/>
      <c r="S227" s="308"/>
      <c r="T227" s="308"/>
      <c r="U227" s="308"/>
      <c r="V227" s="308"/>
      <c r="W227" s="308"/>
      <c r="X227" s="308"/>
      <c r="Y227" s="308"/>
      <c r="Z227" s="308"/>
      <c r="AA227" s="383"/>
      <c r="AB227" s="308"/>
      <c r="AC227" s="308"/>
      <c r="AD227" s="308"/>
      <c r="AE227" s="308"/>
      <c r="AF227" s="308"/>
      <c r="AG227" s="308"/>
      <c r="AH227" s="308"/>
      <c r="AI227" s="308"/>
      <c r="AJ227" s="308"/>
      <c r="AK227" s="308"/>
      <c r="AL227" s="308"/>
      <c r="AM227" s="308"/>
      <c r="AN227" s="308"/>
      <c r="AO227" s="308"/>
      <c r="AP227" s="308"/>
      <c r="AQ227" s="308"/>
      <c r="AR227" s="384"/>
      <c r="AS227" s="384"/>
      <c r="AT227" s="308"/>
      <c r="AU227" s="308"/>
      <c r="AV227" s="836"/>
      <c r="AW227" s="308"/>
      <c r="AX227" s="383"/>
      <c r="AY227" s="308"/>
      <c r="AZ227" s="385"/>
      <c r="BA227" s="385"/>
      <c r="BB227" s="308"/>
      <c r="BC227" s="385"/>
      <c r="BD227" s="308"/>
      <c r="BE227" s="386"/>
      <c r="BF227" s="385"/>
      <c r="BG227" s="281"/>
      <c r="BH227" s="385"/>
      <c r="BI227" s="308"/>
      <c r="BJ227" s="386"/>
      <c r="BK227" s="385"/>
      <c r="BL227" s="308"/>
      <c r="BM227" s="385"/>
      <c r="BN227" s="308"/>
      <c r="BO227" s="386"/>
      <c r="BP227" s="385"/>
      <c r="BQ227" s="308"/>
    </row>
    <row r="228" spans="1:69" ht="15.75" customHeight="1">
      <c r="A228" s="308"/>
      <c r="B228" s="308"/>
      <c r="C228" s="308"/>
      <c r="D228" s="308"/>
      <c r="E228" s="308"/>
      <c r="F228" s="308"/>
      <c r="G228" s="308"/>
      <c r="H228" s="308"/>
      <c r="I228" s="308"/>
      <c r="J228" s="308"/>
      <c r="K228" s="308"/>
      <c r="L228" s="308"/>
      <c r="M228" s="308"/>
      <c r="N228" s="833"/>
      <c r="O228" s="308"/>
      <c r="P228" s="308"/>
      <c r="Q228" s="308"/>
      <c r="R228" s="308"/>
      <c r="S228" s="308"/>
      <c r="T228" s="308"/>
      <c r="U228" s="308"/>
      <c r="V228" s="308"/>
      <c r="W228" s="308"/>
      <c r="X228" s="308"/>
      <c r="Y228" s="308"/>
      <c r="Z228" s="308"/>
      <c r="AA228" s="383"/>
      <c r="AB228" s="308"/>
      <c r="AC228" s="308"/>
      <c r="AD228" s="308"/>
      <c r="AE228" s="308"/>
      <c r="AF228" s="308"/>
      <c r="AG228" s="308"/>
      <c r="AH228" s="308"/>
      <c r="AI228" s="308"/>
      <c r="AJ228" s="308"/>
      <c r="AK228" s="308"/>
      <c r="AL228" s="308"/>
      <c r="AM228" s="308"/>
      <c r="AN228" s="308"/>
      <c r="AO228" s="308"/>
      <c r="AP228" s="308"/>
      <c r="AQ228" s="308"/>
      <c r="AR228" s="384"/>
      <c r="AS228" s="384"/>
      <c r="AT228" s="308"/>
      <c r="AU228" s="308"/>
      <c r="AV228" s="836"/>
      <c r="AW228" s="308"/>
      <c r="AX228" s="383"/>
      <c r="AY228" s="308"/>
      <c r="AZ228" s="385"/>
      <c r="BA228" s="385"/>
      <c r="BB228" s="308"/>
      <c r="BC228" s="385"/>
      <c r="BD228" s="308"/>
      <c r="BE228" s="386"/>
      <c r="BF228" s="385"/>
      <c r="BG228" s="281"/>
      <c r="BH228" s="385"/>
      <c r="BI228" s="308"/>
      <c r="BJ228" s="386"/>
      <c r="BK228" s="385"/>
      <c r="BL228" s="308"/>
      <c r="BM228" s="385"/>
      <c r="BN228" s="308"/>
      <c r="BO228" s="386"/>
      <c r="BP228" s="385"/>
      <c r="BQ228" s="308"/>
    </row>
    <row r="229" spans="1:69" ht="15.75" customHeight="1">
      <c r="A229" s="308"/>
      <c r="B229" s="308"/>
      <c r="C229" s="308"/>
      <c r="D229" s="308"/>
      <c r="E229" s="308"/>
      <c r="F229" s="308"/>
      <c r="G229" s="308"/>
      <c r="H229" s="308"/>
      <c r="I229" s="308"/>
      <c r="J229" s="308"/>
      <c r="K229" s="308"/>
      <c r="L229" s="308"/>
      <c r="M229" s="308"/>
      <c r="N229" s="833"/>
      <c r="O229" s="308"/>
      <c r="P229" s="308"/>
      <c r="Q229" s="308"/>
      <c r="R229" s="308"/>
      <c r="S229" s="308"/>
      <c r="T229" s="308"/>
      <c r="U229" s="308"/>
      <c r="V229" s="308"/>
      <c r="W229" s="308"/>
      <c r="X229" s="308"/>
      <c r="Y229" s="308"/>
      <c r="Z229" s="308"/>
      <c r="AA229" s="383"/>
      <c r="AB229" s="308"/>
      <c r="AC229" s="308"/>
      <c r="AD229" s="308"/>
      <c r="AE229" s="308"/>
      <c r="AF229" s="308"/>
      <c r="AG229" s="308"/>
      <c r="AH229" s="308"/>
      <c r="AI229" s="308"/>
      <c r="AJ229" s="308"/>
      <c r="AK229" s="308"/>
      <c r="AL229" s="308"/>
      <c r="AM229" s="308"/>
      <c r="AN229" s="308"/>
      <c r="AO229" s="308"/>
      <c r="AP229" s="308"/>
      <c r="AQ229" s="308"/>
      <c r="AR229" s="384"/>
      <c r="AS229" s="384"/>
      <c r="AT229" s="308"/>
      <c r="AU229" s="308"/>
      <c r="AV229" s="836"/>
      <c r="AW229" s="308"/>
      <c r="AX229" s="383"/>
      <c r="AY229" s="308"/>
      <c r="AZ229" s="385"/>
      <c r="BA229" s="385"/>
      <c r="BB229" s="308"/>
      <c r="BC229" s="385"/>
      <c r="BD229" s="308"/>
      <c r="BE229" s="386"/>
      <c r="BF229" s="385"/>
      <c r="BG229" s="281"/>
      <c r="BH229" s="385"/>
      <c r="BI229" s="308"/>
      <c r="BJ229" s="386"/>
      <c r="BK229" s="385"/>
      <c r="BL229" s="308"/>
      <c r="BM229" s="385"/>
      <c r="BN229" s="308"/>
      <c r="BO229" s="386"/>
      <c r="BP229" s="385"/>
      <c r="BQ229" s="308"/>
    </row>
    <row r="230" spans="1:69" ht="15.75" customHeight="1">
      <c r="A230" s="308"/>
      <c r="B230" s="308"/>
      <c r="C230" s="308"/>
      <c r="D230" s="308"/>
      <c r="E230" s="308"/>
      <c r="F230" s="308"/>
      <c r="G230" s="308"/>
      <c r="H230" s="308"/>
      <c r="I230" s="308"/>
      <c r="J230" s="308"/>
      <c r="K230" s="308"/>
      <c r="L230" s="308"/>
      <c r="M230" s="308"/>
      <c r="N230" s="833"/>
      <c r="O230" s="308"/>
      <c r="P230" s="308"/>
      <c r="Q230" s="308"/>
      <c r="R230" s="308"/>
      <c r="S230" s="308"/>
      <c r="T230" s="308"/>
      <c r="U230" s="308"/>
      <c r="V230" s="308"/>
      <c r="W230" s="308"/>
      <c r="X230" s="308"/>
      <c r="Y230" s="308"/>
      <c r="Z230" s="308"/>
      <c r="AA230" s="383"/>
      <c r="AB230" s="308"/>
      <c r="AC230" s="308"/>
      <c r="AD230" s="308"/>
      <c r="AE230" s="308"/>
      <c r="AF230" s="308"/>
      <c r="AG230" s="308"/>
      <c r="AH230" s="308"/>
      <c r="AI230" s="308"/>
      <c r="AJ230" s="308"/>
      <c r="AK230" s="308"/>
      <c r="AL230" s="308"/>
      <c r="AM230" s="308"/>
      <c r="AN230" s="308"/>
      <c r="AO230" s="308"/>
      <c r="AP230" s="308"/>
      <c r="AQ230" s="308"/>
      <c r="AR230" s="384"/>
      <c r="AS230" s="384"/>
      <c r="AT230" s="308"/>
      <c r="AU230" s="308"/>
      <c r="AV230" s="836"/>
      <c r="AW230" s="308"/>
      <c r="AX230" s="383"/>
      <c r="AY230" s="308"/>
      <c r="AZ230" s="385"/>
      <c r="BA230" s="385"/>
      <c r="BB230" s="308"/>
      <c r="BC230" s="385"/>
      <c r="BD230" s="308"/>
      <c r="BE230" s="386"/>
      <c r="BF230" s="385"/>
      <c r="BG230" s="281"/>
      <c r="BH230" s="385"/>
      <c r="BI230" s="308"/>
      <c r="BJ230" s="386"/>
      <c r="BK230" s="385"/>
      <c r="BL230" s="308"/>
      <c r="BM230" s="385"/>
      <c r="BN230" s="308"/>
      <c r="BO230" s="386"/>
      <c r="BP230" s="385"/>
      <c r="BQ230" s="308"/>
    </row>
    <row r="231" spans="1:69" ht="15.75" customHeight="1">
      <c r="A231" s="308"/>
      <c r="B231" s="308"/>
      <c r="C231" s="308"/>
      <c r="D231" s="308"/>
      <c r="E231" s="308"/>
      <c r="F231" s="308"/>
      <c r="G231" s="308"/>
      <c r="H231" s="308"/>
      <c r="I231" s="308"/>
      <c r="J231" s="308"/>
      <c r="K231" s="308"/>
      <c r="L231" s="308"/>
      <c r="M231" s="308"/>
      <c r="N231" s="833"/>
      <c r="O231" s="308"/>
      <c r="P231" s="308"/>
      <c r="Q231" s="308"/>
      <c r="R231" s="308"/>
      <c r="S231" s="308"/>
      <c r="T231" s="308"/>
      <c r="U231" s="308"/>
      <c r="V231" s="308"/>
      <c r="W231" s="308"/>
      <c r="X231" s="308"/>
      <c r="Y231" s="308"/>
      <c r="Z231" s="308"/>
      <c r="AA231" s="383"/>
      <c r="AB231" s="308"/>
      <c r="AC231" s="308"/>
      <c r="AD231" s="308"/>
      <c r="AE231" s="308"/>
      <c r="AF231" s="308"/>
      <c r="AG231" s="308"/>
      <c r="AH231" s="308"/>
      <c r="AI231" s="308"/>
      <c r="AJ231" s="308"/>
      <c r="AK231" s="308"/>
      <c r="AL231" s="308"/>
      <c r="AM231" s="308"/>
      <c r="AN231" s="308"/>
      <c r="AO231" s="308"/>
      <c r="AP231" s="308"/>
      <c r="AQ231" s="308"/>
      <c r="AR231" s="384"/>
      <c r="AS231" s="384"/>
      <c r="AT231" s="308"/>
      <c r="AU231" s="308"/>
      <c r="AV231" s="836"/>
      <c r="AW231" s="308"/>
      <c r="AX231" s="383"/>
      <c r="AY231" s="308"/>
      <c r="AZ231" s="385"/>
      <c r="BA231" s="385"/>
      <c r="BB231" s="308"/>
      <c r="BC231" s="385"/>
      <c r="BD231" s="308"/>
      <c r="BE231" s="386"/>
      <c r="BF231" s="385"/>
      <c r="BG231" s="281"/>
      <c r="BH231" s="385"/>
      <c r="BI231" s="308"/>
      <c r="BJ231" s="386"/>
      <c r="BK231" s="385"/>
      <c r="BL231" s="308"/>
      <c r="BM231" s="385"/>
      <c r="BN231" s="308"/>
      <c r="BO231" s="386"/>
      <c r="BP231" s="385"/>
      <c r="BQ231" s="308"/>
    </row>
    <row r="232" spans="1:69" ht="15.75" customHeight="1">
      <c r="A232" s="308"/>
      <c r="B232" s="308"/>
      <c r="C232" s="308"/>
      <c r="D232" s="308"/>
      <c r="E232" s="308"/>
      <c r="F232" s="308"/>
      <c r="G232" s="308"/>
      <c r="H232" s="308"/>
      <c r="I232" s="308"/>
      <c r="J232" s="308"/>
      <c r="K232" s="308"/>
      <c r="L232" s="308"/>
      <c r="M232" s="308"/>
      <c r="N232" s="833"/>
      <c r="O232" s="308"/>
      <c r="P232" s="308"/>
      <c r="Q232" s="308"/>
      <c r="R232" s="308"/>
      <c r="S232" s="308"/>
      <c r="T232" s="308"/>
      <c r="U232" s="308"/>
      <c r="V232" s="308"/>
      <c r="W232" s="308"/>
      <c r="X232" s="308"/>
      <c r="Y232" s="308"/>
      <c r="Z232" s="308"/>
      <c r="AA232" s="383"/>
      <c r="AB232" s="308"/>
      <c r="AC232" s="308"/>
      <c r="AD232" s="308"/>
      <c r="AE232" s="308"/>
      <c r="AF232" s="308"/>
      <c r="AG232" s="308"/>
      <c r="AH232" s="308"/>
      <c r="AI232" s="308"/>
      <c r="AJ232" s="308"/>
      <c r="AK232" s="308"/>
      <c r="AL232" s="308"/>
      <c r="AM232" s="308"/>
      <c r="AN232" s="308"/>
      <c r="AO232" s="308"/>
      <c r="AP232" s="308"/>
      <c r="AQ232" s="308"/>
      <c r="AR232" s="384"/>
      <c r="AS232" s="384"/>
      <c r="AT232" s="308"/>
      <c r="AU232" s="308"/>
      <c r="AV232" s="836"/>
      <c r="AW232" s="308"/>
      <c r="AX232" s="383"/>
      <c r="AY232" s="308"/>
      <c r="AZ232" s="385"/>
      <c r="BA232" s="385"/>
      <c r="BB232" s="308"/>
      <c r="BC232" s="385"/>
      <c r="BD232" s="308"/>
      <c r="BE232" s="386"/>
      <c r="BF232" s="385"/>
      <c r="BG232" s="281"/>
      <c r="BH232" s="385"/>
      <c r="BI232" s="308"/>
      <c r="BJ232" s="386"/>
      <c r="BK232" s="385"/>
      <c r="BL232" s="308"/>
      <c r="BM232" s="385"/>
      <c r="BN232" s="308"/>
      <c r="BO232" s="386"/>
      <c r="BP232" s="385"/>
      <c r="BQ232" s="308"/>
    </row>
    <row r="233" spans="1:69" ht="15.75" customHeight="1">
      <c r="A233" s="308"/>
      <c r="B233" s="308"/>
      <c r="C233" s="308"/>
      <c r="D233" s="308"/>
      <c r="E233" s="308"/>
      <c r="F233" s="308"/>
      <c r="G233" s="308"/>
      <c r="H233" s="308"/>
      <c r="I233" s="308"/>
      <c r="J233" s="308"/>
      <c r="K233" s="308"/>
      <c r="L233" s="308"/>
      <c r="M233" s="308"/>
      <c r="N233" s="833"/>
      <c r="O233" s="308"/>
      <c r="P233" s="308"/>
      <c r="Q233" s="308"/>
      <c r="R233" s="308"/>
      <c r="S233" s="308"/>
      <c r="T233" s="308"/>
      <c r="U233" s="308"/>
      <c r="V233" s="308"/>
      <c r="W233" s="308"/>
      <c r="X233" s="308"/>
      <c r="Y233" s="308"/>
      <c r="Z233" s="308"/>
      <c r="AA233" s="383"/>
      <c r="AB233" s="308"/>
      <c r="AC233" s="308"/>
      <c r="AD233" s="308"/>
      <c r="AE233" s="308"/>
      <c r="AF233" s="308"/>
      <c r="AG233" s="308"/>
      <c r="AH233" s="308"/>
      <c r="AI233" s="308"/>
      <c r="AJ233" s="308"/>
      <c r="AK233" s="308"/>
      <c r="AL233" s="308"/>
      <c r="AM233" s="308"/>
      <c r="AN233" s="308"/>
      <c r="AO233" s="308"/>
      <c r="AP233" s="308"/>
      <c r="AQ233" s="308"/>
      <c r="AR233" s="384"/>
      <c r="AS233" s="384"/>
      <c r="AT233" s="308"/>
      <c r="AU233" s="308"/>
      <c r="AV233" s="836"/>
      <c r="AW233" s="308"/>
      <c r="AX233" s="383"/>
      <c r="AY233" s="308"/>
      <c r="AZ233" s="385"/>
      <c r="BA233" s="385"/>
      <c r="BB233" s="308"/>
      <c r="BC233" s="385"/>
      <c r="BD233" s="308"/>
      <c r="BE233" s="386"/>
      <c r="BF233" s="385"/>
      <c r="BG233" s="281"/>
      <c r="BH233" s="385"/>
      <c r="BI233" s="308"/>
      <c r="BJ233" s="386"/>
      <c r="BK233" s="385"/>
      <c r="BL233" s="308"/>
      <c r="BM233" s="385"/>
      <c r="BN233" s="308"/>
      <c r="BO233" s="386"/>
      <c r="BP233" s="385"/>
      <c r="BQ233" s="308"/>
    </row>
    <row r="234" spans="1:69" ht="15.75" customHeight="1">
      <c r="A234" s="308"/>
      <c r="B234" s="308"/>
      <c r="C234" s="308"/>
      <c r="D234" s="308"/>
      <c r="E234" s="308"/>
      <c r="F234" s="308"/>
      <c r="G234" s="308"/>
      <c r="H234" s="308"/>
      <c r="I234" s="308"/>
      <c r="J234" s="308"/>
      <c r="K234" s="308"/>
      <c r="L234" s="308"/>
      <c r="M234" s="308"/>
      <c r="N234" s="833"/>
      <c r="O234" s="308"/>
      <c r="P234" s="308"/>
      <c r="Q234" s="308"/>
      <c r="R234" s="308"/>
      <c r="S234" s="308"/>
      <c r="T234" s="308"/>
      <c r="U234" s="308"/>
      <c r="V234" s="308"/>
      <c r="W234" s="308"/>
      <c r="X234" s="308"/>
      <c r="Y234" s="308"/>
      <c r="Z234" s="308"/>
      <c r="AA234" s="383"/>
      <c r="AB234" s="308"/>
      <c r="AC234" s="308"/>
      <c r="AD234" s="308"/>
      <c r="AE234" s="308"/>
      <c r="AF234" s="308"/>
      <c r="AG234" s="308"/>
      <c r="AH234" s="308"/>
      <c r="AI234" s="308"/>
      <c r="AJ234" s="308"/>
      <c r="AK234" s="308"/>
      <c r="AL234" s="308"/>
      <c r="AM234" s="308"/>
      <c r="AN234" s="308"/>
      <c r="AO234" s="308"/>
      <c r="AP234" s="308"/>
      <c r="AQ234" s="308"/>
      <c r="AR234" s="384"/>
      <c r="AS234" s="384"/>
      <c r="AT234" s="308"/>
      <c r="AU234" s="308"/>
      <c r="AV234" s="836"/>
      <c r="AW234" s="308"/>
      <c r="AX234" s="383"/>
      <c r="AY234" s="308"/>
      <c r="AZ234" s="385"/>
      <c r="BA234" s="385"/>
      <c r="BB234" s="308"/>
      <c r="BC234" s="385"/>
      <c r="BD234" s="308"/>
      <c r="BE234" s="386"/>
      <c r="BF234" s="385"/>
      <c r="BG234" s="281"/>
      <c r="BH234" s="385"/>
      <c r="BI234" s="308"/>
      <c r="BJ234" s="386"/>
      <c r="BK234" s="385"/>
      <c r="BL234" s="308"/>
      <c r="BM234" s="385"/>
      <c r="BN234" s="308"/>
      <c r="BO234" s="386"/>
      <c r="BP234" s="385"/>
      <c r="BQ234" s="308"/>
    </row>
    <row r="235" spans="1:69" ht="15.75" customHeight="1">
      <c r="A235" s="308"/>
      <c r="B235" s="308"/>
      <c r="C235" s="308"/>
      <c r="D235" s="308"/>
      <c r="E235" s="308"/>
      <c r="F235" s="308"/>
      <c r="G235" s="308"/>
      <c r="H235" s="308"/>
      <c r="I235" s="308"/>
      <c r="J235" s="308"/>
      <c r="K235" s="308"/>
      <c r="L235" s="308"/>
      <c r="M235" s="308"/>
      <c r="N235" s="833"/>
      <c r="O235" s="308"/>
      <c r="P235" s="308"/>
      <c r="Q235" s="308"/>
      <c r="R235" s="308"/>
      <c r="S235" s="308"/>
      <c r="T235" s="308"/>
      <c r="U235" s="308"/>
      <c r="V235" s="308"/>
      <c r="W235" s="308"/>
      <c r="X235" s="308"/>
      <c r="Y235" s="308"/>
      <c r="Z235" s="308"/>
      <c r="AA235" s="383"/>
      <c r="AB235" s="308"/>
      <c r="AC235" s="308"/>
      <c r="AD235" s="308"/>
      <c r="AE235" s="308"/>
      <c r="AF235" s="308"/>
      <c r="AG235" s="308"/>
      <c r="AH235" s="308"/>
      <c r="AI235" s="308"/>
      <c r="AJ235" s="308"/>
      <c r="AK235" s="308"/>
      <c r="AL235" s="308"/>
      <c r="AM235" s="308"/>
      <c r="AN235" s="308"/>
      <c r="AO235" s="308"/>
      <c r="AP235" s="308"/>
      <c r="AQ235" s="308"/>
      <c r="AR235" s="384"/>
      <c r="AS235" s="384"/>
      <c r="AT235" s="308"/>
      <c r="AU235" s="308"/>
      <c r="AV235" s="836"/>
      <c r="AW235" s="308"/>
      <c r="AX235" s="383"/>
      <c r="AY235" s="308"/>
      <c r="AZ235" s="385"/>
      <c r="BA235" s="385"/>
      <c r="BB235" s="308"/>
      <c r="BC235" s="385"/>
      <c r="BD235" s="308"/>
      <c r="BE235" s="386"/>
      <c r="BF235" s="385"/>
      <c r="BG235" s="281"/>
      <c r="BH235" s="385"/>
      <c r="BI235" s="308"/>
      <c r="BJ235" s="386"/>
      <c r="BK235" s="385"/>
      <c r="BL235" s="308"/>
      <c r="BM235" s="385"/>
      <c r="BN235" s="308"/>
      <c r="BO235" s="386"/>
      <c r="BP235" s="385"/>
      <c r="BQ235" s="308"/>
    </row>
    <row r="236" spans="1:69" ht="15.75" customHeight="1">
      <c r="A236" s="308"/>
      <c r="B236" s="308"/>
      <c r="C236" s="308"/>
      <c r="D236" s="308"/>
      <c r="E236" s="308"/>
      <c r="F236" s="308"/>
      <c r="G236" s="308"/>
      <c r="H236" s="308"/>
      <c r="I236" s="308"/>
      <c r="J236" s="308"/>
      <c r="K236" s="308"/>
      <c r="L236" s="308"/>
      <c r="M236" s="308"/>
      <c r="N236" s="833"/>
      <c r="O236" s="308"/>
      <c r="P236" s="308"/>
      <c r="Q236" s="308"/>
      <c r="R236" s="308"/>
      <c r="S236" s="308"/>
      <c r="T236" s="308"/>
      <c r="U236" s="308"/>
      <c r="V236" s="308"/>
      <c r="W236" s="308"/>
      <c r="X236" s="308"/>
      <c r="Y236" s="308"/>
      <c r="Z236" s="308"/>
      <c r="AA236" s="383"/>
      <c r="AB236" s="308"/>
      <c r="AC236" s="308"/>
      <c r="AD236" s="308"/>
      <c r="AE236" s="308"/>
      <c r="AF236" s="308"/>
      <c r="AG236" s="308"/>
      <c r="AH236" s="308"/>
      <c r="AI236" s="308"/>
      <c r="AJ236" s="308"/>
      <c r="AK236" s="308"/>
      <c r="AL236" s="308"/>
      <c r="AM236" s="308"/>
      <c r="AN236" s="308"/>
      <c r="AO236" s="308"/>
      <c r="AP236" s="308"/>
      <c r="AQ236" s="308"/>
      <c r="AR236" s="384"/>
      <c r="AS236" s="384"/>
      <c r="AT236" s="308"/>
      <c r="AU236" s="308"/>
      <c r="AV236" s="836"/>
      <c r="AW236" s="308"/>
      <c r="AX236" s="383"/>
      <c r="AY236" s="308"/>
      <c r="AZ236" s="385"/>
      <c r="BA236" s="385"/>
      <c r="BB236" s="308"/>
      <c r="BC236" s="385"/>
      <c r="BD236" s="308"/>
      <c r="BE236" s="386"/>
      <c r="BF236" s="385"/>
      <c r="BG236" s="281"/>
      <c r="BH236" s="385"/>
      <c r="BI236" s="308"/>
      <c r="BJ236" s="386"/>
      <c r="BK236" s="385"/>
      <c r="BL236" s="308"/>
      <c r="BM236" s="385"/>
      <c r="BN236" s="308"/>
      <c r="BO236" s="386"/>
      <c r="BP236" s="385"/>
      <c r="BQ236" s="308"/>
    </row>
    <row r="237" spans="1:69" ht="15.75" customHeight="1">
      <c r="A237" s="308"/>
      <c r="B237" s="308"/>
      <c r="C237" s="308"/>
      <c r="D237" s="308"/>
      <c r="E237" s="308"/>
      <c r="F237" s="308"/>
      <c r="G237" s="308"/>
      <c r="H237" s="308"/>
      <c r="I237" s="308"/>
      <c r="J237" s="308"/>
      <c r="K237" s="308"/>
      <c r="L237" s="308"/>
      <c r="M237" s="308"/>
      <c r="N237" s="833"/>
      <c r="O237" s="308"/>
      <c r="P237" s="308"/>
      <c r="Q237" s="308"/>
      <c r="R237" s="308"/>
      <c r="S237" s="308"/>
      <c r="T237" s="308"/>
      <c r="U237" s="308"/>
      <c r="V237" s="308"/>
      <c r="W237" s="308"/>
      <c r="X237" s="308"/>
      <c r="Y237" s="308"/>
      <c r="Z237" s="308"/>
      <c r="AA237" s="383"/>
      <c r="AB237" s="308"/>
      <c r="AC237" s="308"/>
      <c r="AD237" s="308"/>
      <c r="AE237" s="308"/>
      <c r="AF237" s="308"/>
      <c r="AG237" s="308"/>
      <c r="AH237" s="308"/>
      <c r="AI237" s="308"/>
      <c r="AJ237" s="308"/>
      <c r="AK237" s="308"/>
      <c r="AL237" s="308"/>
      <c r="AM237" s="308"/>
      <c r="AN237" s="308"/>
      <c r="AO237" s="308"/>
      <c r="AP237" s="308"/>
      <c r="AQ237" s="308"/>
      <c r="AR237" s="384"/>
      <c r="AS237" s="384"/>
      <c r="AT237" s="308"/>
      <c r="AU237" s="308"/>
      <c r="AV237" s="836"/>
      <c r="AW237" s="308"/>
      <c r="AX237" s="383"/>
      <c r="AY237" s="308"/>
      <c r="AZ237" s="385"/>
      <c r="BA237" s="385"/>
      <c r="BB237" s="308"/>
      <c r="BC237" s="385"/>
      <c r="BD237" s="308"/>
      <c r="BE237" s="386"/>
      <c r="BF237" s="385"/>
      <c r="BG237" s="281"/>
      <c r="BH237" s="385"/>
      <c r="BI237" s="308"/>
      <c r="BJ237" s="386"/>
      <c r="BK237" s="385"/>
      <c r="BL237" s="308"/>
      <c r="BM237" s="385"/>
      <c r="BN237" s="308"/>
      <c r="BO237" s="386"/>
      <c r="BP237" s="385"/>
      <c r="BQ237" s="308"/>
    </row>
    <row r="238" spans="1:69" ht="15.75" customHeight="1">
      <c r="A238" s="308"/>
      <c r="B238" s="308"/>
      <c r="C238" s="308"/>
      <c r="D238" s="308"/>
      <c r="E238" s="308"/>
      <c r="F238" s="308"/>
      <c r="G238" s="308"/>
      <c r="H238" s="308"/>
      <c r="I238" s="308"/>
      <c r="J238" s="308"/>
      <c r="K238" s="308"/>
      <c r="L238" s="308"/>
      <c r="M238" s="308"/>
      <c r="N238" s="833"/>
      <c r="O238" s="308"/>
      <c r="P238" s="308"/>
      <c r="Q238" s="308"/>
      <c r="R238" s="308"/>
      <c r="S238" s="308"/>
      <c r="T238" s="308"/>
      <c r="U238" s="308"/>
      <c r="V238" s="308"/>
      <c r="W238" s="308"/>
      <c r="X238" s="308"/>
      <c r="Y238" s="308"/>
      <c r="Z238" s="308"/>
      <c r="AA238" s="383"/>
      <c r="AB238" s="308"/>
      <c r="AC238" s="308"/>
      <c r="AD238" s="308"/>
      <c r="AE238" s="308"/>
      <c r="AF238" s="308"/>
      <c r="AG238" s="308"/>
      <c r="AH238" s="308"/>
      <c r="AI238" s="308"/>
      <c r="AJ238" s="308"/>
      <c r="AK238" s="308"/>
      <c r="AL238" s="308"/>
      <c r="AM238" s="308"/>
      <c r="AN238" s="308"/>
      <c r="AO238" s="308"/>
      <c r="AP238" s="308"/>
      <c r="AQ238" s="308"/>
      <c r="AR238" s="384"/>
      <c r="AS238" s="384"/>
      <c r="AT238" s="308"/>
      <c r="AU238" s="308"/>
      <c r="AV238" s="836"/>
      <c r="AW238" s="308"/>
      <c r="AX238" s="383"/>
      <c r="AY238" s="308"/>
      <c r="AZ238" s="385"/>
      <c r="BA238" s="385"/>
      <c r="BB238" s="308"/>
      <c r="BC238" s="385"/>
      <c r="BD238" s="308"/>
      <c r="BE238" s="386"/>
      <c r="BF238" s="385"/>
      <c r="BG238" s="281"/>
      <c r="BH238" s="385"/>
      <c r="BI238" s="308"/>
      <c r="BJ238" s="386"/>
      <c r="BK238" s="385"/>
      <c r="BL238" s="308"/>
      <c r="BM238" s="385"/>
      <c r="BN238" s="308"/>
      <c r="BO238" s="386"/>
      <c r="BP238" s="385"/>
      <c r="BQ238" s="308"/>
    </row>
    <row r="239" spans="1:69" ht="15.75" customHeight="1">
      <c r="A239" s="308"/>
      <c r="B239" s="308"/>
      <c r="C239" s="308"/>
      <c r="D239" s="308"/>
      <c r="E239" s="308"/>
      <c r="F239" s="308"/>
      <c r="G239" s="308"/>
      <c r="H239" s="308"/>
      <c r="I239" s="308"/>
      <c r="J239" s="308"/>
      <c r="K239" s="308"/>
      <c r="L239" s="308"/>
      <c r="M239" s="308"/>
      <c r="N239" s="833"/>
      <c r="O239" s="308"/>
      <c r="P239" s="308"/>
      <c r="Q239" s="308"/>
      <c r="R239" s="308"/>
      <c r="S239" s="308"/>
      <c r="T239" s="308"/>
      <c r="U239" s="308"/>
      <c r="V239" s="308"/>
      <c r="W239" s="308"/>
      <c r="X239" s="308"/>
      <c r="Y239" s="308"/>
      <c r="Z239" s="308"/>
      <c r="AA239" s="383"/>
      <c r="AB239" s="308"/>
      <c r="AC239" s="308"/>
      <c r="AD239" s="308"/>
      <c r="AE239" s="308"/>
      <c r="AF239" s="308"/>
      <c r="AG239" s="308"/>
      <c r="AH239" s="308"/>
      <c r="AI239" s="308"/>
      <c r="AJ239" s="308"/>
      <c r="AK239" s="308"/>
      <c r="AL239" s="308"/>
      <c r="AM239" s="308"/>
      <c r="AN239" s="308"/>
      <c r="AO239" s="308"/>
      <c r="AP239" s="308"/>
      <c r="AQ239" s="308"/>
      <c r="AR239" s="384"/>
      <c r="AS239" s="384"/>
      <c r="AT239" s="308"/>
      <c r="AU239" s="308"/>
      <c r="AV239" s="836"/>
      <c r="AW239" s="308"/>
      <c r="AX239" s="383"/>
      <c r="AY239" s="308"/>
      <c r="AZ239" s="385"/>
      <c r="BA239" s="385"/>
      <c r="BB239" s="308"/>
      <c r="BC239" s="385"/>
      <c r="BD239" s="308"/>
      <c r="BE239" s="386"/>
      <c r="BF239" s="385"/>
      <c r="BG239" s="281"/>
      <c r="BH239" s="385"/>
      <c r="BI239" s="308"/>
      <c r="BJ239" s="386"/>
      <c r="BK239" s="385"/>
      <c r="BL239" s="308"/>
      <c r="BM239" s="385"/>
      <c r="BN239" s="308"/>
      <c r="BO239" s="386"/>
      <c r="BP239" s="385"/>
      <c r="BQ239" s="308"/>
    </row>
    <row r="240" spans="1:69" ht="15.75" customHeight="1">
      <c r="A240" s="308"/>
      <c r="B240" s="308"/>
      <c r="C240" s="308"/>
      <c r="D240" s="308"/>
      <c r="E240" s="308"/>
      <c r="F240" s="308"/>
      <c r="G240" s="308"/>
      <c r="H240" s="308"/>
      <c r="I240" s="308"/>
      <c r="J240" s="308"/>
      <c r="K240" s="308"/>
      <c r="L240" s="308"/>
      <c r="M240" s="308"/>
      <c r="N240" s="833"/>
      <c r="O240" s="308"/>
      <c r="P240" s="308"/>
      <c r="Q240" s="308"/>
      <c r="R240" s="308"/>
      <c r="S240" s="308"/>
      <c r="T240" s="308"/>
      <c r="U240" s="308"/>
      <c r="V240" s="308"/>
      <c r="W240" s="308"/>
      <c r="X240" s="308"/>
      <c r="Y240" s="308"/>
      <c r="Z240" s="308"/>
      <c r="AA240" s="383"/>
      <c r="AB240" s="308"/>
      <c r="AC240" s="308"/>
      <c r="AD240" s="308"/>
      <c r="AE240" s="308"/>
      <c r="AF240" s="308"/>
      <c r="AG240" s="308"/>
      <c r="AH240" s="308"/>
      <c r="AI240" s="308"/>
      <c r="AJ240" s="308"/>
      <c r="AK240" s="308"/>
      <c r="AL240" s="308"/>
      <c r="AM240" s="308"/>
      <c r="AN240" s="308"/>
      <c r="AO240" s="308"/>
      <c r="AP240" s="308"/>
      <c r="AQ240" s="308"/>
      <c r="AR240" s="384"/>
      <c r="AS240" s="384"/>
      <c r="AT240" s="308"/>
      <c r="AU240" s="308"/>
      <c r="AV240" s="836"/>
      <c r="AW240" s="308"/>
      <c r="AX240" s="383"/>
      <c r="AY240" s="308"/>
      <c r="AZ240" s="385"/>
      <c r="BA240" s="385"/>
      <c r="BB240" s="308"/>
      <c r="BC240" s="385"/>
      <c r="BD240" s="308"/>
      <c r="BE240" s="386"/>
      <c r="BF240" s="385"/>
      <c r="BG240" s="281"/>
      <c r="BH240" s="385"/>
      <c r="BI240" s="308"/>
      <c r="BJ240" s="386"/>
      <c r="BK240" s="385"/>
      <c r="BL240" s="308"/>
      <c r="BM240" s="385"/>
      <c r="BN240" s="308"/>
      <c r="BO240" s="386"/>
      <c r="BP240" s="385"/>
      <c r="BQ240" s="308"/>
    </row>
    <row r="241" spans="1:69" ht="15.75" customHeight="1">
      <c r="A241" s="308"/>
      <c r="B241" s="308"/>
      <c r="C241" s="308"/>
      <c r="D241" s="308"/>
      <c r="E241" s="308"/>
      <c r="F241" s="308"/>
      <c r="G241" s="308"/>
      <c r="H241" s="308"/>
      <c r="I241" s="308"/>
      <c r="J241" s="308"/>
      <c r="K241" s="308"/>
      <c r="L241" s="308"/>
      <c r="M241" s="308"/>
      <c r="N241" s="833"/>
      <c r="O241" s="308"/>
      <c r="P241" s="308"/>
      <c r="Q241" s="308"/>
      <c r="R241" s="308"/>
      <c r="S241" s="308"/>
      <c r="T241" s="308"/>
      <c r="U241" s="308"/>
      <c r="V241" s="308"/>
      <c r="W241" s="308"/>
      <c r="X241" s="308"/>
      <c r="Y241" s="308"/>
      <c r="Z241" s="308"/>
      <c r="AA241" s="383"/>
      <c r="AB241" s="308"/>
      <c r="AC241" s="308"/>
      <c r="AD241" s="308"/>
      <c r="AE241" s="308"/>
      <c r="AF241" s="308"/>
      <c r="AG241" s="308"/>
      <c r="AH241" s="308"/>
      <c r="AI241" s="308"/>
      <c r="AJ241" s="308"/>
      <c r="AK241" s="308"/>
      <c r="AL241" s="308"/>
      <c r="AM241" s="308"/>
      <c r="AN241" s="308"/>
      <c r="AO241" s="308"/>
      <c r="AP241" s="308"/>
      <c r="AQ241" s="308"/>
      <c r="AR241" s="384"/>
      <c r="AS241" s="384"/>
      <c r="AT241" s="308"/>
      <c r="AU241" s="308"/>
      <c r="AV241" s="836"/>
      <c r="AW241" s="308"/>
      <c r="AX241" s="383"/>
      <c r="AY241" s="308"/>
      <c r="AZ241" s="385"/>
      <c r="BA241" s="385"/>
      <c r="BB241" s="308"/>
      <c r="BC241" s="385"/>
      <c r="BD241" s="308"/>
      <c r="BE241" s="386"/>
      <c r="BF241" s="385"/>
      <c r="BG241" s="281"/>
      <c r="BH241" s="385"/>
      <c r="BI241" s="308"/>
      <c r="BJ241" s="386"/>
      <c r="BK241" s="385"/>
      <c r="BL241" s="308"/>
      <c r="BM241" s="385"/>
      <c r="BN241" s="308"/>
      <c r="BO241" s="386"/>
      <c r="BP241" s="385"/>
      <c r="BQ241" s="308"/>
    </row>
    <row r="242" spans="1:69" ht="15.75" customHeight="1">
      <c r="A242" s="308"/>
      <c r="B242" s="308"/>
      <c r="C242" s="308"/>
      <c r="D242" s="308"/>
      <c r="E242" s="308"/>
      <c r="F242" s="308"/>
      <c r="G242" s="308"/>
      <c r="H242" s="308"/>
      <c r="I242" s="308"/>
      <c r="J242" s="308"/>
      <c r="K242" s="308"/>
      <c r="L242" s="308"/>
      <c r="M242" s="308"/>
      <c r="N242" s="833"/>
      <c r="O242" s="308"/>
      <c r="P242" s="308"/>
      <c r="Q242" s="308"/>
      <c r="R242" s="308"/>
      <c r="S242" s="308"/>
      <c r="T242" s="308"/>
      <c r="U242" s="308"/>
      <c r="V242" s="308"/>
      <c r="W242" s="308"/>
      <c r="X242" s="308"/>
      <c r="Y242" s="308"/>
      <c r="Z242" s="308"/>
      <c r="AA242" s="383"/>
      <c r="AB242" s="308"/>
      <c r="AC242" s="308"/>
      <c r="AD242" s="308"/>
      <c r="AE242" s="308"/>
      <c r="AF242" s="308"/>
      <c r="AG242" s="308"/>
      <c r="AH242" s="308"/>
      <c r="AI242" s="308"/>
      <c r="AJ242" s="308"/>
      <c r="AK242" s="308"/>
      <c r="AL242" s="308"/>
      <c r="AM242" s="308"/>
      <c r="AN242" s="308"/>
      <c r="AO242" s="308"/>
      <c r="AP242" s="308"/>
      <c r="AQ242" s="308"/>
      <c r="AR242" s="384"/>
      <c r="AS242" s="384"/>
      <c r="AT242" s="308"/>
      <c r="AU242" s="308"/>
      <c r="AV242" s="836"/>
      <c r="AW242" s="308"/>
      <c r="AX242" s="383"/>
      <c r="AY242" s="308"/>
      <c r="AZ242" s="385"/>
      <c r="BA242" s="385"/>
      <c r="BB242" s="308"/>
      <c r="BC242" s="385"/>
      <c r="BD242" s="308"/>
      <c r="BE242" s="386"/>
      <c r="BF242" s="385"/>
      <c r="BG242" s="281"/>
      <c r="BH242" s="385"/>
      <c r="BI242" s="308"/>
      <c r="BJ242" s="386"/>
      <c r="BK242" s="385"/>
      <c r="BL242" s="308"/>
      <c r="BM242" s="385"/>
      <c r="BN242" s="308"/>
      <c r="BO242" s="386"/>
      <c r="BP242" s="385"/>
      <c r="BQ242" s="308"/>
    </row>
    <row r="243" spans="1:69" ht="15.75" customHeight="1">
      <c r="A243" s="308"/>
      <c r="B243" s="308"/>
      <c r="C243" s="308"/>
      <c r="D243" s="308"/>
      <c r="E243" s="308"/>
      <c r="F243" s="308"/>
      <c r="G243" s="308"/>
      <c r="H243" s="308"/>
      <c r="I243" s="308"/>
      <c r="J243" s="308"/>
      <c r="K243" s="308"/>
      <c r="L243" s="308"/>
      <c r="M243" s="308"/>
      <c r="N243" s="833"/>
      <c r="O243" s="308"/>
      <c r="P243" s="308"/>
      <c r="Q243" s="308"/>
      <c r="R243" s="308"/>
      <c r="S243" s="308"/>
      <c r="T243" s="308"/>
      <c r="U243" s="308"/>
      <c r="V243" s="308"/>
      <c r="W243" s="308"/>
      <c r="X243" s="308"/>
      <c r="Y243" s="308"/>
      <c r="Z243" s="308"/>
      <c r="AA243" s="383"/>
      <c r="AB243" s="308"/>
      <c r="AC243" s="308"/>
      <c r="AD243" s="308"/>
      <c r="AE243" s="308"/>
      <c r="AF243" s="308"/>
      <c r="AG243" s="308"/>
      <c r="AH243" s="308"/>
      <c r="AI243" s="308"/>
      <c r="AJ243" s="308"/>
      <c r="AK243" s="308"/>
      <c r="AL243" s="308"/>
      <c r="AM243" s="308"/>
      <c r="AN243" s="308"/>
      <c r="AO243" s="308"/>
      <c r="AP243" s="308"/>
      <c r="AQ243" s="308"/>
      <c r="AR243" s="384"/>
      <c r="AS243" s="384"/>
      <c r="AT243" s="308"/>
      <c r="AU243" s="308"/>
      <c r="AV243" s="836"/>
      <c r="AW243" s="308"/>
      <c r="AX243" s="383"/>
      <c r="AY243" s="308"/>
      <c r="AZ243" s="385"/>
      <c r="BA243" s="385"/>
      <c r="BB243" s="308"/>
      <c r="BC243" s="385"/>
      <c r="BD243" s="308"/>
      <c r="BE243" s="386"/>
      <c r="BF243" s="385"/>
      <c r="BG243" s="281"/>
      <c r="BH243" s="385"/>
      <c r="BI243" s="308"/>
      <c r="BJ243" s="386"/>
      <c r="BK243" s="385"/>
      <c r="BL243" s="308"/>
      <c r="BM243" s="385"/>
      <c r="BN243" s="308"/>
      <c r="BO243" s="386"/>
      <c r="BP243" s="385"/>
      <c r="BQ243" s="308"/>
    </row>
    <row r="244" spans="1:69" ht="15.75" customHeight="1">
      <c r="A244" s="308"/>
      <c r="B244" s="308"/>
      <c r="C244" s="308"/>
      <c r="D244" s="308"/>
      <c r="E244" s="308"/>
      <c r="F244" s="308"/>
      <c r="G244" s="308"/>
      <c r="H244" s="308"/>
      <c r="I244" s="308"/>
      <c r="J244" s="308"/>
      <c r="K244" s="308"/>
      <c r="L244" s="308"/>
      <c r="M244" s="308"/>
      <c r="N244" s="833"/>
      <c r="O244" s="308"/>
      <c r="P244" s="308"/>
      <c r="Q244" s="308"/>
      <c r="R244" s="308"/>
      <c r="S244" s="308"/>
      <c r="T244" s="308"/>
      <c r="U244" s="308"/>
      <c r="V244" s="308"/>
      <c r="W244" s="308"/>
      <c r="X244" s="308"/>
      <c r="Y244" s="308"/>
      <c r="Z244" s="308"/>
      <c r="AA244" s="383"/>
      <c r="AB244" s="308"/>
      <c r="AC244" s="308"/>
      <c r="AD244" s="308"/>
      <c r="AE244" s="308"/>
      <c r="AF244" s="308"/>
      <c r="AG244" s="308"/>
      <c r="AH244" s="308"/>
      <c r="AI244" s="308"/>
      <c r="AJ244" s="308"/>
      <c r="AK244" s="308"/>
      <c r="AL244" s="308"/>
      <c r="AM244" s="308"/>
      <c r="AN244" s="308"/>
      <c r="AO244" s="308"/>
      <c r="AP244" s="308"/>
      <c r="AQ244" s="308"/>
      <c r="AR244" s="384"/>
      <c r="AS244" s="384"/>
      <c r="AT244" s="308"/>
      <c r="AU244" s="308"/>
      <c r="AV244" s="836"/>
      <c r="AW244" s="308"/>
      <c r="AX244" s="383"/>
      <c r="AY244" s="308"/>
      <c r="AZ244" s="385"/>
      <c r="BA244" s="385"/>
      <c r="BB244" s="308"/>
      <c r="BC244" s="385"/>
      <c r="BD244" s="308"/>
      <c r="BE244" s="386"/>
      <c r="BF244" s="385"/>
      <c r="BG244" s="281"/>
      <c r="BH244" s="385"/>
      <c r="BI244" s="308"/>
      <c r="BJ244" s="386"/>
      <c r="BK244" s="385"/>
      <c r="BL244" s="308"/>
      <c r="BM244" s="385"/>
      <c r="BN244" s="308"/>
      <c r="BO244" s="386"/>
      <c r="BP244" s="385"/>
      <c r="BQ244" s="308"/>
    </row>
    <row r="245" spans="1:69" ht="15.75" customHeight="1">
      <c r="A245" s="308"/>
      <c r="B245" s="308"/>
      <c r="C245" s="308"/>
      <c r="D245" s="308"/>
      <c r="E245" s="308"/>
      <c r="F245" s="308"/>
      <c r="G245" s="308"/>
      <c r="H245" s="308"/>
      <c r="I245" s="308"/>
      <c r="J245" s="308"/>
      <c r="K245" s="308"/>
      <c r="L245" s="308"/>
      <c r="M245" s="308"/>
      <c r="N245" s="833"/>
      <c r="O245" s="308"/>
      <c r="P245" s="308"/>
      <c r="Q245" s="308"/>
      <c r="R245" s="308"/>
      <c r="S245" s="308"/>
      <c r="T245" s="308"/>
      <c r="U245" s="308"/>
      <c r="V245" s="308"/>
      <c r="W245" s="308"/>
      <c r="X245" s="308"/>
      <c r="Y245" s="308"/>
      <c r="Z245" s="308"/>
      <c r="AA245" s="383"/>
      <c r="AB245" s="308"/>
      <c r="AC245" s="308"/>
      <c r="AD245" s="308"/>
      <c r="AE245" s="308"/>
      <c r="AF245" s="308"/>
      <c r="AG245" s="308"/>
      <c r="AH245" s="308"/>
      <c r="AI245" s="308"/>
      <c r="AJ245" s="308"/>
      <c r="AK245" s="308"/>
      <c r="AL245" s="308"/>
      <c r="AM245" s="308"/>
      <c r="AN245" s="308"/>
      <c r="AO245" s="308"/>
      <c r="AP245" s="308"/>
      <c r="AQ245" s="308"/>
      <c r="AR245" s="384"/>
      <c r="AS245" s="384"/>
      <c r="AT245" s="308"/>
      <c r="AU245" s="308"/>
      <c r="AV245" s="836"/>
      <c r="AW245" s="308"/>
      <c r="AX245" s="383"/>
      <c r="AY245" s="308"/>
      <c r="AZ245" s="385"/>
      <c r="BA245" s="385"/>
      <c r="BB245" s="308"/>
      <c r="BC245" s="385"/>
      <c r="BD245" s="308"/>
      <c r="BE245" s="386"/>
      <c r="BF245" s="385"/>
      <c r="BG245" s="281"/>
      <c r="BH245" s="385"/>
      <c r="BI245" s="308"/>
      <c r="BJ245" s="386"/>
      <c r="BK245" s="385"/>
      <c r="BL245" s="308"/>
      <c r="BM245" s="385"/>
      <c r="BN245" s="308"/>
      <c r="BO245" s="386"/>
      <c r="BP245" s="385"/>
      <c r="BQ245" s="308"/>
    </row>
    <row r="246" spans="1:69" ht="15.75" customHeight="1">
      <c r="A246" s="308"/>
      <c r="B246" s="308"/>
      <c r="C246" s="308"/>
      <c r="D246" s="308"/>
      <c r="E246" s="308"/>
      <c r="F246" s="308"/>
      <c r="G246" s="308"/>
      <c r="H246" s="308"/>
      <c r="I246" s="308"/>
      <c r="J246" s="308"/>
      <c r="K246" s="308"/>
      <c r="L246" s="308"/>
      <c r="M246" s="308"/>
      <c r="N246" s="833"/>
      <c r="O246" s="308"/>
      <c r="P246" s="308"/>
      <c r="Q246" s="308"/>
      <c r="R246" s="308"/>
      <c r="S246" s="308"/>
      <c r="T246" s="308"/>
      <c r="U246" s="308"/>
      <c r="V246" s="308"/>
      <c r="W246" s="308"/>
      <c r="X246" s="308"/>
      <c r="Y246" s="308"/>
      <c r="Z246" s="308"/>
      <c r="AA246" s="383"/>
      <c r="AB246" s="308"/>
      <c r="AC246" s="308"/>
      <c r="AD246" s="308"/>
      <c r="AE246" s="308"/>
      <c r="AF246" s="308"/>
      <c r="AG246" s="308"/>
      <c r="AH246" s="308"/>
      <c r="AI246" s="308"/>
      <c r="AJ246" s="308"/>
      <c r="AK246" s="308"/>
      <c r="AL246" s="308"/>
      <c r="AM246" s="308"/>
      <c r="AN246" s="308"/>
      <c r="AO246" s="308"/>
      <c r="AP246" s="308"/>
      <c r="AQ246" s="308"/>
      <c r="AR246" s="384"/>
      <c r="AS246" s="384"/>
      <c r="AT246" s="308"/>
      <c r="AU246" s="308"/>
      <c r="AV246" s="836"/>
      <c r="AW246" s="308"/>
      <c r="AX246" s="383"/>
      <c r="AY246" s="308"/>
      <c r="AZ246" s="385"/>
      <c r="BA246" s="385"/>
      <c r="BB246" s="308"/>
      <c r="BC246" s="385"/>
      <c r="BD246" s="308"/>
      <c r="BE246" s="386"/>
      <c r="BF246" s="385"/>
      <c r="BG246" s="281"/>
      <c r="BH246" s="385"/>
      <c r="BI246" s="308"/>
      <c r="BJ246" s="386"/>
      <c r="BK246" s="385"/>
      <c r="BL246" s="308"/>
      <c r="BM246" s="385"/>
      <c r="BN246" s="308"/>
      <c r="BO246" s="386"/>
      <c r="BP246" s="385"/>
      <c r="BQ246" s="308"/>
    </row>
    <row r="247" spans="1:69" ht="15.75" customHeight="1">
      <c r="A247" s="308"/>
      <c r="B247" s="308"/>
      <c r="C247" s="308"/>
      <c r="D247" s="308"/>
      <c r="E247" s="308"/>
      <c r="F247" s="308"/>
      <c r="G247" s="308"/>
      <c r="H247" s="308"/>
      <c r="I247" s="308"/>
      <c r="J247" s="308"/>
      <c r="K247" s="308"/>
      <c r="L247" s="308"/>
      <c r="M247" s="308"/>
      <c r="N247" s="833"/>
      <c r="O247" s="308"/>
      <c r="P247" s="308"/>
      <c r="Q247" s="308"/>
      <c r="R247" s="308"/>
      <c r="S247" s="308"/>
      <c r="T247" s="308"/>
      <c r="U247" s="308"/>
      <c r="V247" s="308"/>
      <c r="W247" s="308"/>
      <c r="X247" s="308"/>
      <c r="Y247" s="308"/>
      <c r="Z247" s="308"/>
      <c r="AA247" s="383"/>
      <c r="AB247" s="308"/>
      <c r="AC247" s="308"/>
      <c r="AD247" s="308"/>
      <c r="AE247" s="308"/>
      <c r="AF247" s="308"/>
      <c r="AG247" s="308"/>
      <c r="AH247" s="308"/>
      <c r="AI247" s="308"/>
      <c r="AJ247" s="308"/>
      <c r="AK247" s="308"/>
      <c r="AL247" s="308"/>
      <c r="AM247" s="308"/>
      <c r="AN247" s="308"/>
      <c r="AO247" s="308"/>
      <c r="AP247" s="308"/>
      <c r="AQ247" s="308"/>
      <c r="AR247" s="384"/>
      <c r="AS247" s="384"/>
      <c r="AT247" s="308"/>
      <c r="AU247" s="308"/>
      <c r="AV247" s="836"/>
      <c r="AW247" s="308"/>
      <c r="AX247" s="383"/>
      <c r="AY247" s="308"/>
      <c r="AZ247" s="385"/>
      <c r="BA247" s="385"/>
      <c r="BB247" s="308"/>
      <c r="BC247" s="385"/>
      <c r="BD247" s="308"/>
      <c r="BE247" s="386"/>
      <c r="BF247" s="385"/>
      <c r="BG247" s="281"/>
      <c r="BH247" s="385"/>
      <c r="BI247" s="308"/>
      <c r="BJ247" s="386"/>
      <c r="BK247" s="385"/>
      <c r="BL247" s="308"/>
      <c r="BM247" s="385"/>
      <c r="BN247" s="308"/>
      <c r="BO247" s="386"/>
      <c r="BP247" s="385"/>
      <c r="BQ247" s="308"/>
    </row>
    <row r="248" spans="1:69" ht="15.75" customHeight="1">
      <c r="A248" s="308"/>
      <c r="B248" s="308"/>
      <c r="C248" s="308"/>
      <c r="D248" s="308"/>
      <c r="E248" s="308"/>
      <c r="F248" s="308"/>
      <c r="G248" s="308"/>
      <c r="H248" s="308"/>
      <c r="I248" s="308"/>
      <c r="J248" s="308"/>
      <c r="K248" s="308"/>
      <c r="L248" s="308"/>
      <c r="M248" s="308"/>
      <c r="N248" s="833"/>
      <c r="O248" s="308"/>
      <c r="P248" s="308"/>
      <c r="Q248" s="308"/>
      <c r="R248" s="308"/>
      <c r="S248" s="308"/>
      <c r="T248" s="308"/>
      <c r="U248" s="308"/>
      <c r="V248" s="308"/>
      <c r="W248" s="308"/>
      <c r="X248" s="308"/>
      <c r="Y248" s="308"/>
      <c r="Z248" s="308"/>
      <c r="AA248" s="383"/>
      <c r="AB248" s="308"/>
      <c r="AC248" s="308"/>
      <c r="AD248" s="308"/>
      <c r="AE248" s="308"/>
      <c r="AF248" s="308"/>
      <c r="AG248" s="308"/>
      <c r="AH248" s="308"/>
      <c r="AI248" s="308"/>
      <c r="AJ248" s="308"/>
      <c r="AK248" s="308"/>
      <c r="AL248" s="308"/>
      <c r="AM248" s="308"/>
      <c r="AN248" s="308"/>
      <c r="AO248" s="308"/>
      <c r="AP248" s="308"/>
      <c r="AQ248" s="308"/>
      <c r="AR248" s="384"/>
      <c r="AS248" s="384"/>
      <c r="AT248" s="308"/>
      <c r="AU248" s="308"/>
      <c r="AV248" s="836"/>
      <c r="AW248" s="308"/>
      <c r="AX248" s="383"/>
      <c r="AY248" s="308"/>
      <c r="AZ248" s="385"/>
      <c r="BA248" s="385"/>
      <c r="BB248" s="308"/>
      <c r="BC248" s="385"/>
      <c r="BD248" s="308"/>
      <c r="BE248" s="386"/>
      <c r="BF248" s="385"/>
      <c r="BG248" s="281"/>
      <c r="BH248" s="385"/>
      <c r="BI248" s="308"/>
      <c r="BJ248" s="386"/>
      <c r="BK248" s="385"/>
      <c r="BL248" s="308"/>
      <c r="BM248" s="385"/>
      <c r="BN248" s="308"/>
      <c r="BO248" s="386"/>
      <c r="BP248" s="385"/>
      <c r="BQ248" s="308"/>
    </row>
    <row r="249" spans="1:69" ht="15.75" customHeight="1">
      <c r="A249" s="308"/>
      <c r="B249" s="308"/>
      <c r="C249" s="308"/>
      <c r="D249" s="308"/>
      <c r="E249" s="308"/>
      <c r="F249" s="308"/>
      <c r="G249" s="308"/>
      <c r="H249" s="308"/>
      <c r="I249" s="308"/>
      <c r="J249" s="308"/>
      <c r="K249" s="308"/>
      <c r="L249" s="308"/>
      <c r="M249" s="308"/>
      <c r="N249" s="833"/>
      <c r="O249" s="308"/>
      <c r="P249" s="308"/>
      <c r="Q249" s="308"/>
      <c r="R249" s="308"/>
      <c r="S249" s="308"/>
      <c r="T249" s="308"/>
      <c r="U249" s="308"/>
      <c r="V249" s="308"/>
      <c r="W249" s="308"/>
      <c r="X249" s="308"/>
      <c r="Y249" s="308"/>
      <c r="Z249" s="308"/>
      <c r="AA249" s="383"/>
      <c r="AB249" s="308"/>
      <c r="AC249" s="308"/>
      <c r="AD249" s="308"/>
      <c r="AE249" s="308"/>
      <c r="AF249" s="308"/>
      <c r="AG249" s="308"/>
      <c r="AH249" s="308"/>
      <c r="AI249" s="308"/>
      <c r="AJ249" s="308"/>
      <c r="AK249" s="308"/>
      <c r="AL249" s="308"/>
      <c r="AM249" s="308"/>
      <c r="AN249" s="308"/>
      <c r="AO249" s="308"/>
      <c r="AP249" s="308"/>
      <c r="AQ249" s="308"/>
      <c r="AR249" s="384"/>
      <c r="AS249" s="384"/>
      <c r="AT249" s="308"/>
      <c r="AU249" s="308"/>
      <c r="AV249" s="836"/>
      <c r="AW249" s="308"/>
      <c r="AX249" s="383"/>
      <c r="AY249" s="308"/>
      <c r="AZ249" s="385"/>
      <c r="BA249" s="385"/>
      <c r="BB249" s="308"/>
      <c r="BC249" s="385"/>
      <c r="BD249" s="308"/>
      <c r="BE249" s="386"/>
      <c r="BF249" s="385"/>
      <c r="BG249" s="281"/>
      <c r="BH249" s="385"/>
      <c r="BI249" s="308"/>
      <c r="BJ249" s="386"/>
      <c r="BK249" s="385"/>
      <c r="BL249" s="308"/>
      <c r="BM249" s="385"/>
      <c r="BN249" s="308"/>
      <c r="BO249" s="386"/>
      <c r="BP249" s="385"/>
      <c r="BQ249" s="308"/>
    </row>
    <row r="250" spans="1:69" ht="15.75" customHeight="1">
      <c r="A250" s="308"/>
      <c r="B250" s="308"/>
      <c r="C250" s="308"/>
      <c r="D250" s="308"/>
      <c r="E250" s="308"/>
      <c r="F250" s="308"/>
      <c r="G250" s="308"/>
      <c r="H250" s="308"/>
      <c r="I250" s="308"/>
      <c r="J250" s="308"/>
      <c r="K250" s="308"/>
      <c r="L250" s="308"/>
      <c r="M250" s="308"/>
      <c r="N250" s="833"/>
      <c r="O250" s="308"/>
      <c r="P250" s="308"/>
      <c r="Q250" s="308"/>
      <c r="R250" s="308"/>
      <c r="S250" s="308"/>
      <c r="T250" s="308"/>
      <c r="U250" s="308"/>
      <c r="V250" s="308"/>
      <c r="W250" s="308"/>
      <c r="X250" s="308"/>
      <c r="Y250" s="308"/>
      <c r="Z250" s="308"/>
      <c r="AA250" s="383"/>
      <c r="AB250" s="308"/>
      <c r="AC250" s="308"/>
      <c r="AD250" s="308"/>
      <c r="AE250" s="308"/>
      <c r="AF250" s="308"/>
      <c r="AG250" s="308"/>
      <c r="AH250" s="308"/>
      <c r="AI250" s="308"/>
      <c r="AJ250" s="308"/>
      <c r="AK250" s="308"/>
      <c r="AL250" s="308"/>
      <c r="AM250" s="308"/>
      <c r="AN250" s="308"/>
      <c r="AO250" s="308"/>
      <c r="AP250" s="308"/>
      <c r="AQ250" s="308"/>
      <c r="AR250" s="384"/>
      <c r="AS250" s="384"/>
      <c r="AT250" s="308"/>
      <c r="AU250" s="308"/>
      <c r="AV250" s="836"/>
      <c r="AW250" s="308"/>
      <c r="AX250" s="383"/>
      <c r="AY250" s="308"/>
      <c r="AZ250" s="385"/>
      <c r="BA250" s="385"/>
      <c r="BB250" s="308"/>
      <c r="BC250" s="385"/>
      <c r="BD250" s="308"/>
      <c r="BE250" s="386"/>
      <c r="BF250" s="385"/>
      <c r="BG250" s="281"/>
      <c r="BH250" s="385"/>
      <c r="BI250" s="308"/>
      <c r="BJ250" s="386"/>
      <c r="BK250" s="385"/>
      <c r="BL250" s="308"/>
      <c r="BM250" s="385"/>
      <c r="BN250" s="308"/>
      <c r="BO250" s="386"/>
      <c r="BP250" s="385"/>
      <c r="BQ250" s="308"/>
    </row>
    <row r="251" spans="1:69" ht="15.75" customHeight="1">
      <c r="A251" s="308"/>
      <c r="B251" s="308"/>
      <c r="C251" s="308"/>
      <c r="D251" s="308"/>
      <c r="E251" s="308"/>
      <c r="F251" s="308"/>
      <c r="G251" s="308"/>
      <c r="H251" s="308"/>
      <c r="I251" s="308"/>
      <c r="J251" s="308"/>
      <c r="K251" s="308"/>
      <c r="L251" s="308"/>
      <c r="M251" s="308"/>
      <c r="N251" s="833"/>
      <c r="O251" s="308"/>
      <c r="P251" s="308"/>
      <c r="Q251" s="308"/>
      <c r="R251" s="308"/>
      <c r="S251" s="308"/>
      <c r="T251" s="308"/>
      <c r="U251" s="308"/>
      <c r="V251" s="308"/>
      <c r="W251" s="308"/>
      <c r="X251" s="308"/>
      <c r="Y251" s="308"/>
      <c r="Z251" s="308"/>
      <c r="AA251" s="383"/>
      <c r="AB251" s="308"/>
      <c r="AC251" s="308"/>
      <c r="AD251" s="308"/>
      <c r="AE251" s="308"/>
      <c r="AF251" s="308"/>
      <c r="AG251" s="308"/>
      <c r="AH251" s="308"/>
      <c r="AI251" s="308"/>
      <c r="AJ251" s="308"/>
      <c r="AK251" s="308"/>
      <c r="AL251" s="308"/>
      <c r="AM251" s="308"/>
      <c r="AN251" s="308"/>
      <c r="AO251" s="308"/>
      <c r="AP251" s="308"/>
      <c r="AQ251" s="308"/>
      <c r="AR251" s="384"/>
      <c r="AS251" s="384"/>
      <c r="AT251" s="308"/>
      <c r="AU251" s="308"/>
      <c r="AV251" s="836"/>
      <c r="AW251" s="308"/>
      <c r="AX251" s="383"/>
      <c r="AY251" s="308"/>
      <c r="AZ251" s="385"/>
      <c r="BA251" s="385"/>
      <c r="BB251" s="308"/>
      <c r="BC251" s="385"/>
      <c r="BD251" s="308"/>
      <c r="BE251" s="386"/>
      <c r="BF251" s="385"/>
      <c r="BG251" s="281"/>
      <c r="BH251" s="385"/>
      <c r="BI251" s="308"/>
      <c r="BJ251" s="386"/>
      <c r="BK251" s="385"/>
      <c r="BL251" s="308"/>
      <c r="BM251" s="385"/>
      <c r="BN251" s="308"/>
      <c r="BO251" s="386"/>
      <c r="BP251" s="385"/>
      <c r="BQ251" s="308"/>
    </row>
    <row r="252" spans="1:69" ht="15.75" customHeight="1">
      <c r="A252" s="308"/>
      <c r="B252" s="308"/>
      <c r="C252" s="308"/>
      <c r="D252" s="308"/>
      <c r="E252" s="308"/>
      <c r="F252" s="308"/>
      <c r="G252" s="308"/>
      <c r="H252" s="308"/>
      <c r="I252" s="308"/>
      <c r="J252" s="308"/>
      <c r="K252" s="308"/>
      <c r="L252" s="308"/>
      <c r="M252" s="308"/>
      <c r="N252" s="833"/>
      <c r="O252" s="308"/>
      <c r="P252" s="308"/>
      <c r="Q252" s="308"/>
      <c r="R252" s="308"/>
      <c r="S252" s="308"/>
      <c r="T252" s="308"/>
      <c r="U252" s="308"/>
      <c r="V252" s="308"/>
      <c r="W252" s="308"/>
      <c r="X252" s="308"/>
      <c r="Y252" s="308"/>
      <c r="Z252" s="308"/>
      <c r="AA252" s="383"/>
      <c r="AB252" s="308"/>
      <c r="AC252" s="308"/>
      <c r="AD252" s="308"/>
      <c r="AE252" s="308"/>
      <c r="AF252" s="308"/>
      <c r="AG252" s="308"/>
      <c r="AH252" s="308"/>
      <c r="AI252" s="308"/>
      <c r="AJ252" s="308"/>
      <c r="AK252" s="308"/>
      <c r="AL252" s="308"/>
      <c r="AM252" s="308"/>
      <c r="AN252" s="308"/>
      <c r="AO252" s="308"/>
      <c r="AP252" s="308"/>
      <c r="AQ252" s="308"/>
      <c r="AR252" s="384"/>
      <c r="AS252" s="384"/>
      <c r="AT252" s="308"/>
      <c r="AU252" s="308"/>
      <c r="AV252" s="836"/>
      <c r="AW252" s="308"/>
      <c r="AX252" s="383"/>
      <c r="AY252" s="308"/>
      <c r="AZ252" s="385"/>
      <c r="BA252" s="385"/>
      <c r="BB252" s="308"/>
      <c r="BC252" s="385"/>
      <c r="BD252" s="308"/>
      <c r="BE252" s="386"/>
      <c r="BF252" s="385"/>
      <c r="BG252" s="281"/>
      <c r="BH252" s="385"/>
      <c r="BI252" s="308"/>
      <c r="BJ252" s="386"/>
      <c r="BK252" s="385"/>
      <c r="BL252" s="308"/>
      <c r="BM252" s="385"/>
      <c r="BN252" s="308"/>
      <c r="BO252" s="386"/>
      <c r="BP252" s="385"/>
      <c r="BQ252" s="308"/>
    </row>
    <row r="253" spans="1:69" ht="15.75" customHeight="1">
      <c r="A253" s="308"/>
      <c r="B253" s="308"/>
      <c r="C253" s="308"/>
      <c r="D253" s="308"/>
      <c r="E253" s="308"/>
      <c r="F253" s="308"/>
      <c r="G253" s="308"/>
      <c r="H253" s="308"/>
      <c r="I253" s="308"/>
      <c r="J253" s="308"/>
      <c r="K253" s="308"/>
      <c r="L253" s="308"/>
      <c r="M253" s="308"/>
      <c r="N253" s="833"/>
      <c r="O253" s="308"/>
      <c r="P253" s="308"/>
      <c r="Q253" s="308"/>
      <c r="R253" s="308"/>
      <c r="S253" s="308"/>
      <c r="T253" s="308"/>
      <c r="U253" s="308"/>
      <c r="V253" s="308"/>
      <c r="W253" s="308"/>
      <c r="X253" s="308"/>
      <c r="Y253" s="308"/>
      <c r="Z253" s="308"/>
      <c r="AA253" s="383"/>
      <c r="AB253" s="308"/>
      <c r="AC253" s="308"/>
      <c r="AD253" s="308"/>
      <c r="AE253" s="308"/>
      <c r="AF253" s="308"/>
      <c r="AG253" s="308"/>
      <c r="AH253" s="308"/>
      <c r="AI253" s="308"/>
      <c r="AJ253" s="308"/>
      <c r="AK253" s="308"/>
      <c r="AL253" s="308"/>
      <c r="AM253" s="308"/>
      <c r="AN253" s="308"/>
      <c r="AO253" s="308"/>
      <c r="AP253" s="308"/>
      <c r="AQ253" s="308"/>
      <c r="AR253" s="384"/>
      <c r="AS253" s="384"/>
      <c r="AT253" s="308"/>
      <c r="AU253" s="308"/>
      <c r="AV253" s="836"/>
      <c r="AW253" s="308"/>
      <c r="AX253" s="383"/>
      <c r="AY253" s="308"/>
      <c r="AZ253" s="385"/>
      <c r="BA253" s="385"/>
      <c r="BB253" s="308"/>
      <c r="BC253" s="385"/>
      <c r="BD253" s="308"/>
      <c r="BE253" s="386"/>
      <c r="BF253" s="385"/>
      <c r="BG253" s="281"/>
      <c r="BH253" s="385"/>
      <c r="BI253" s="308"/>
      <c r="BJ253" s="386"/>
      <c r="BK253" s="385"/>
      <c r="BL253" s="308"/>
      <c r="BM253" s="385"/>
      <c r="BN253" s="308"/>
      <c r="BO253" s="386"/>
      <c r="BP253" s="385"/>
      <c r="BQ253" s="308"/>
    </row>
    <row r="254" spans="1:69" ht="15.75" customHeight="1">
      <c r="A254" s="308"/>
      <c r="B254" s="308"/>
      <c r="C254" s="308"/>
      <c r="D254" s="308"/>
      <c r="E254" s="308"/>
      <c r="F254" s="308"/>
      <c r="G254" s="308"/>
      <c r="H254" s="308"/>
      <c r="I254" s="308"/>
      <c r="J254" s="308"/>
      <c r="K254" s="308"/>
      <c r="L254" s="308"/>
      <c r="M254" s="308"/>
      <c r="N254" s="833"/>
      <c r="O254" s="308"/>
      <c r="P254" s="308"/>
      <c r="Q254" s="308"/>
      <c r="R254" s="308"/>
      <c r="S254" s="308"/>
      <c r="T254" s="308"/>
      <c r="U254" s="308"/>
      <c r="V254" s="308"/>
      <c r="W254" s="308"/>
      <c r="X254" s="308"/>
      <c r="Y254" s="308"/>
      <c r="Z254" s="308"/>
      <c r="AA254" s="383"/>
      <c r="AB254" s="308"/>
      <c r="AC254" s="308"/>
      <c r="AD254" s="308"/>
      <c r="AE254" s="308"/>
      <c r="AF254" s="308"/>
      <c r="AG254" s="308"/>
      <c r="AH254" s="308"/>
      <c r="AI254" s="308"/>
      <c r="AJ254" s="308"/>
      <c r="AK254" s="308"/>
      <c r="AL254" s="308"/>
      <c r="AM254" s="308"/>
      <c r="AN254" s="308"/>
      <c r="AO254" s="308"/>
      <c r="AP254" s="308"/>
      <c r="AQ254" s="308"/>
      <c r="AR254" s="384"/>
      <c r="AS254" s="384"/>
      <c r="AT254" s="308"/>
      <c r="AU254" s="308"/>
      <c r="AV254" s="836"/>
      <c r="AW254" s="308"/>
      <c r="AX254" s="383"/>
      <c r="AY254" s="308"/>
      <c r="AZ254" s="385"/>
      <c r="BA254" s="385"/>
      <c r="BB254" s="308"/>
      <c r="BC254" s="385"/>
      <c r="BD254" s="308"/>
      <c r="BE254" s="386"/>
      <c r="BF254" s="385"/>
      <c r="BG254" s="281"/>
      <c r="BH254" s="385"/>
      <c r="BI254" s="308"/>
      <c r="BJ254" s="386"/>
      <c r="BK254" s="385"/>
      <c r="BL254" s="308"/>
      <c r="BM254" s="385"/>
      <c r="BN254" s="308"/>
      <c r="BO254" s="386"/>
      <c r="BP254" s="385"/>
      <c r="BQ254" s="308"/>
    </row>
    <row r="255" spans="1:69" ht="15.75" customHeight="1">
      <c r="A255" s="308"/>
      <c r="B255" s="308"/>
      <c r="C255" s="308"/>
      <c r="D255" s="308"/>
      <c r="E255" s="308"/>
      <c r="F255" s="308"/>
      <c r="G255" s="308"/>
      <c r="H255" s="308"/>
      <c r="I255" s="308"/>
      <c r="J255" s="308"/>
      <c r="K255" s="308"/>
      <c r="L255" s="308"/>
      <c r="M255" s="308"/>
      <c r="N255" s="833"/>
      <c r="O255" s="308"/>
      <c r="P255" s="308"/>
      <c r="Q255" s="308"/>
      <c r="R255" s="308"/>
      <c r="S255" s="308"/>
      <c r="T255" s="308"/>
      <c r="U255" s="308"/>
      <c r="V255" s="308"/>
      <c r="W255" s="308"/>
      <c r="X255" s="308"/>
      <c r="Y255" s="308"/>
      <c r="Z255" s="308"/>
      <c r="AA255" s="383"/>
      <c r="AB255" s="308"/>
      <c r="AC255" s="308"/>
      <c r="AD255" s="308"/>
      <c r="AE255" s="308"/>
      <c r="AF255" s="308"/>
      <c r="AG255" s="308"/>
      <c r="AH255" s="308"/>
      <c r="AI255" s="308"/>
      <c r="AJ255" s="308"/>
      <c r="AK255" s="308"/>
      <c r="AL255" s="308"/>
      <c r="AM255" s="308"/>
      <c r="AN255" s="308"/>
      <c r="AO255" s="308"/>
      <c r="AP255" s="308"/>
      <c r="AQ255" s="308"/>
      <c r="AR255" s="384"/>
      <c r="AS255" s="384"/>
      <c r="AT255" s="308"/>
      <c r="AU255" s="308"/>
      <c r="AV255" s="836"/>
      <c r="AW255" s="308"/>
      <c r="AX255" s="383"/>
      <c r="AY255" s="308"/>
      <c r="AZ255" s="385"/>
      <c r="BA255" s="385"/>
      <c r="BB255" s="308"/>
      <c r="BC255" s="385"/>
      <c r="BD255" s="308"/>
      <c r="BE255" s="386"/>
      <c r="BF255" s="385"/>
      <c r="BG255" s="281"/>
      <c r="BH255" s="385"/>
      <c r="BI255" s="308"/>
      <c r="BJ255" s="386"/>
      <c r="BK255" s="385"/>
      <c r="BL255" s="308"/>
      <c r="BM255" s="385"/>
      <c r="BN255" s="308"/>
      <c r="BO255" s="386"/>
      <c r="BP255" s="385"/>
      <c r="BQ255" s="308"/>
    </row>
    <row r="256" spans="1:69" ht="15.75" customHeight="1">
      <c r="A256" s="308"/>
      <c r="B256" s="308"/>
      <c r="C256" s="308"/>
      <c r="D256" s="308"/>
      <c r="E256" s="308"/>
      <c r="F256" s="308"/>
      <c r="G256" s="308"/>
      <c r="H256" s="308"/>
      <c r="I256" s="308"/>
      <c r="J256" s="308"/>
      <c r="K256" s="308"/>
      <c r="L256" s="308"/>
      <c r="M256" s="308"/>
      <c r="N256" s="833"/>
      <c r="O256" s="308"/>
      <c r="P256" s="308"/>
      <c r="Q256" s="308"/>
      <c r="R256" s="308"/>
      <c r="S256" s="308"/>
      <c r="T256" s="308"/>
      <c r="U256" s="308"/>
      <c r="V256" s="308"/>
      <c r="W256" s="308"/>
      <c r="X256" s="308"/>
      <c r="Y256" s="308"/>
      <c r="Z256" s="308"/>
      <c r="AA256" s="383"/>
      <c r="AB256" s="308"/>
      <c r="AC256" s="308"/>
      <c r="AD256" s="308"/>
      <c r="AE256" s="308"/>
      <c r="AF256" s="308"/>
      <c r="AG256" s="308"/>
      <c r="AH256" s="308"/>
      <c r="AI256" s="308"/>
      <c r="AJ256" s="308"/>
      <c r="AK256" s="308"/>
      <c r="AL256" s="308"/>
      <c r="AM256" s="308"/>
      <c r="AN256" s="308"/>
      <c r="AO256" s="308"/>
      <c r="AP256" s="308"/>
      <c r="AQ256" s="308"/>
      <c r="AR256" s="384"/>
      <c r="AS256" s="384"/>
      <c r="AT256" s="308"/>
      <c r="AU256" s="308"/>
      <c r="AV256" s="836"/>
      <c r="AW256" s="308"/>
      <c r="AX256" s="383"/>
      <c r="AY256" s="308"/>
      <c r="AZ256" s="385"/>
      <c r="BA256" s="385"/>
      <c r="BB256" s="308"/>
      <c r="BC256" s="385"/>
      <c r="BD256" s="308"/>
      <c r="BE256" s="386"/>
      <c r="BF256" s="385"/>
      <c r="BG256" s="281"/>
      <c r="BH256" s="385"/>
      <c r="BI256" s="308"/>
      <c r="BJ256" s="386"/>
      <c r="BK256" s="385"/>
      <c r="BL256" s="308"/>
      <c r="BM256" s="385"/>
      <c r="BN256" s="308"/>
      <c r="BO256" s="386"/>
      <c r="BP256" s="385"/>
      <c r="BQ256" s="308"/>
    </row>
    <row r="257" spans="1:69" ht="15.75" customHeight="1">
      <c r="A257" s="308"/>
      <c r="B257" s="308"/>
      <c r="C257" s="308"/>
      <c r="D257" s="308"/>
      <c r="E257" s="308"/>
      <c r="F257" s="308"/>
      <c r="G257" s="308"/>
      <c r="H257" s="308"/>
      <c r="I257" s="308"/>
      <c r="J257" s="308"/>
      <c r="K257" s="308"/>
      <c r="L257" s="308"/>
      <c r="M257" s="308"/>
      <c r="N257" s="833"/>
      <c r="O257" s="308"/>
      <c r="P257" s="308"/>
      <c r="Q257" s="308"/>
      <c r="R257" s="308"/>
      <c r="S257" s="308"/>
      <c r="T257" s="308"/>
      <c r="U257" s="308"/>
      <c r="V257" s="308"/>
      <c r="W257" s="308"/>
      <c r="X257" s="308"/>
      <c r="Y257" s="308"/>
      <c r="Z257" s="308"/>
      <c r="AA257" s="383"/>
      <c r="AB257" s="308"/>
      <c r="AC257" s="308"/>
      <c r="AD257" s="308"/>
      <c r="AE257" s="308"/>
      <c r="AF257" s="308"/>
      <c r="AG257" s="308"/>
      <c r="AH257" s="308"/>
      <c r="AI257" s="308"/>
      <c r="AJ257" s="308"/>
      <c r="AK257" s="308"/>
      <c r="AL257" s="308"/>
      <c r="AM257" s="308"/>
      <c r="AN257" s="308"/>
      <c r="AO257" s="308"/>
      <c r="AP257" s="308"/>
      <c r="AQ257" s="308"/>
      <c r="AR257" s="384"/>
      <c r="AS257" s="384"/>
      <c r="AT257" s="308"/>
      <c r="AU257" s="308"/>
      <c r="AV257" s="836"/>
      <c r="AW257" s="308"/>
      <c r="AX257" s="383"/>
      <c r="AY257" s="308"/>
      <c r="AZ257" s="385"/>
      <c r="BA257" s="385"/>
      <c r="BB257" s="308"/>
      <c r="BC257" s="385"/>
      <c r="BD257" s="308"/>
      <c r="BE257" s="386"/>
      <c r="BF257" s="385"/>
      <c r="BG257" s="281"/>
      <c r="BH257" s="385"/>
      <c r="BI257" s="308"/>
      <c r="BJ257" s="386"/>
      <c r="BK257" s="385"/>
      <c r="BL257" s="308"/>
      <c r="BM257" s="385"/>
      <c r="BN257" s="308"/>
      <c r="BO257" s="386"/>
      <c r="BP257" s="385"/>
      <c r="BQ257" s="308"/>
    </row>
    <row r="258" spans="1:69" ht="15.75" customHeight="1">
      <c r="A258" s="308"/>
      <c r="B258" s="308"/>
      <c r="C258" s="308"/>
      <c r="D258" s="308"/>
      <c r="E258" s="308"/>
      <c r="F258" s="308"/>
      <c r="G258" s="308"/>
      <c r="H258" s="308"/>
      <c r="I258" s="308"/>
      <c r="J258" s="308"/>
      <c r="K258" s="308"/>
      <c r="L258" s="308"/>
      <c r="M258" s="308"/>
      <c r="N258" s="833"/>
      <c r="O258" s="308"/>
      <c r="P258" s="308"/>
      <c r="Q258" s="308"/>
      <c r="R258" s="308"/>
      <c r="S258" s="308"/>
      <c r="T258" s="308"/>
      <c r="U258" s="308"/>
      <c r="V258" s="308"/>
      <c r="W258" s="308"/>
      <c r="X258" s="308"/>
      <c r="Y258" s="308"/>
      <c r="Z258" s="308"/>
      <c r="AA258" s="383"/>
      <c r="AB258" s="308"/>
      <c r="AC258" s="308"/>
      <c r="AD258" s="308"/>
      <c r="AE258" s="308"/>
      <c r="AF258" s="308"/>
      <c r="AG258" s="308"/>
      <c r="AH258" s="308"/>
      <c r="AI258" s="308"/>
      <c r="AJ258" s="308"/>
      <c r="AK258" s="308"/>
      <c r="AL258" s="308"/>
      <c r="AM258" s="308"/>
      <c r="AN258" s="308"/>
      <c r="AO258" s="308"/>
      <c r="AP258" s="308"/>
      <c r="AQ258" s="308"/>
      <c r="AR258" s="384"/>
      <c r="AS258" s="384"/>
      <c r="AT258" s="308"/>
      <c r="AU258" s="308"/>
      <c r="AV258" s="836"/>
      <c r="AW258" s="308"/>
      <c r="AX258" s="383"/>
      <c r="AY258" s="308"/>
      <c r="AZ258" s="385"/>
      <c r="BA258" s="385"/>
      <c r="BB258" s="308"/>
      <c r="BC258" s="385"/>
      <c r="BD258" s="308"/>
      <c r="BE258" s="386"/>
      <c r="BF258" s="385"/>
      <c r="BG258" s="281"/>
      <c r="BH258" s="385"/>
      <c r="BI258" s="308"/>
      <c r="BJ258" s="386"/>
      <c r="BK258" s="385"/>
      <c r="BL258" s="308"/>
      <c r="BM258" s="385"/>
      <c r="BN258" s="308"/>
      <c r="BO258" s="386"/>
      <c r="BP258" s="385"/>
      <c r="BQ258" s="308"/>
    </row>
    <row r="259" spans="1:69" ht="15.75" customHeight="1">
      <c r="A259" s="308"/>
      <c r="B259" s="308"/>
      <c r="C259" s="308"/>
      <c r="D259" s="308"/>
      <c r="E259" s="308"/>
      <c r="F259" s="308"/>
      <c r="G259" s="308"/>
      <c r="H259" s="308"/>
      <c r="I259" s="308"/>
      <c r="J259" s="308"/>
      <c r="K259" s="308"/>
      <c r="L259" s="308"/>
      <c r="M259" s="308"/>
      <c r="N259" s="833"/>
      <c r="O259" s="308"/>
      <c r="P259" s="308"/>
      <c r="Q259" s="308"/>
      <c r="R259" s="308"/>
      <c r="S259" s="308"/>
      <c r="T259" s="308"/>
      <c r="U259" s="308"/>
      <c r="V259" s="308"/>
      <c r="W259" s="308"/>
      <c r="X259" s="308"/>
      <c r="Y259" s="308"/>
      <c r="Z259" s="308"/>
      <c r="AA259" s="383"/>
      <c r="AB259" s="308"/>
      <c r="AC259" s="308"/>
      <c r="AD259" s="308"/>
      <c r="AE259" s="308"/>
      <c r="AF259" s="308"/>
      <c r="AG259" s="308"/>
      <c r="AH259" s="308"/>
      <c r="AI259" s="308"/>
      <c r="AJ259" s="308"/>
      <c r="AK259" s="308"/>
      <c r="AL259" s="308"/>
      <c r="AM259" s="308"/>
      <c r="AN259" s="308"/>
      <c r="AO259" s="308"/>
      <c r="AP259" s="308"/>
      <c r="AQ259" s="308"/>
      <c r="AR259" s="384"/>
      <c r="AS259" s="384"/>
      <c r="AT259" s="308"/>
      <c r="AU259" s="308"/>
      <c r="AV259" s="836"/>
      <c r="AW259" s="308"/>
      <c r="AX259" s="383"/>
      <c r="AY259" s="308"/>
      <c r="AZ259" s="385"/>
      <c r="BA259" s="385"/>
      <c r="BB259" s="308"/>
      <c r="BC259" s="385"/>
      <c r="BD259" s="308"/>
      <c r="BE259" s="386"/>
      <c r="BF259" s="385"/>
      <c r="BG259" s="281"/>
      <c r="BH259" s="385"/>
      <c r="BI259" s="308"/>
      <c r="BJ259" s="386"/>
      <c r="BK259" s="385"/>
      <c r="BL259" s="308"/>
      <c r="BM259" s="385"/>
      <c r="BN259" s="308"/>
      <c r="BO259" s="386"/>
      <c r="BP259" s="385"/>
      <c r="BQ259" s="308"/>
    </row>
    <row r="260" spans="1:69" ht="15.75" customHeight="1">
      <c r="A260" s="308"/>
      <c r="B260" s="308"/>
      <c r="C260" s="308"/>
      <c r="D260" s="308"/>
      <c r="E260" s="308"/>
      <c r="F260" s="308"/>
      <c r="G260" s="308"/>
      <c r="H260" s="308"/>
      <c r="I260" s="308"/>
      <c r="J260" s="308"/>
      <c r="K260" s="308"/>
      <c r="L260" s="308"/>
      <c r="M260" s="308"/>
      <c r="N260" s="833"/>
      <c r="O260" s="308"/>
      <c r="P260" s="308"/>
      <c r="Q260" s="308"/>
      <c r="R260" s="308"/>
      <c r="S260" s="308"/>
      <c r="T260" s="308"/>
      <c r="U260" s="308"/>
      <c r="V260" s="308"/>
      <c r="W260" s="308"/>
      <c r="X260" s="308"/>
      <c r="Y260" s="308"/>
      <c r="Z260" s="308"/>
      <c r="AA260" s="383"/>
      <c r="AB260" s="308"/>
      <c r="AC260" s="308"/>
      <c r="AD260" s="308"/>
      <c r="AE260" s="308"/>
      <c r="AF260" s="308"/>
      <c r="AG260" s="308"/>
      <c r="AH260" s="308"/>
      <c r="AI260" s="308"/>
      <c r="AJ260" s="308"/>
      <c r="AK260" s="308"/>
      <c r="AL260" s="308"/>
      <c r="AM260" s="308"/>
      <c r="AN260" s="308"/>
      <c r="AO260" s="308"/>
      <c r="AP260" s="308"/>
      <c r="AQ260" s="308"/>
      <c r="AR260" s="384"/>
      <c r="AS260" s="384"/>
      <c r="AT260" s="308"/>
      <c r="AU260" s="308"/>
      <c r="AV260" s="836"/>
      <c r="AW260" s="308"/>
      <c r="AX260" s="383"/>
      <c r="AY260" s="308"/>
      <c r="AZ260" s="385"/>
      <c r="BA260" s="385"/>
      <c r="BB260" s="308"/>
      <c r="BC260" s="385"/>
      <c r="BD260" s="308"/>
      <c r="BE260" s="386"/>
      <c r="BF260" s="385"/>
      <c r="BG260" s="281"/>
      <c r="BH260" s="385"/>
      <c r="BI260" s="308"/>
      <c r="BJ260" s="386"/>
      <c r="BK260" s="385"/>
      <c r="BL260" s="308"/>
      <c r="BM260" s="385"/>
      <c r="BN260" s="308"/>
      <c r="BO260" s="386"/>
      <c r="BP260" s="385"/>
      <c r="BQ260" s="308"/>
    </row>
    <row r="261" spans="1:69" ht="15.75" customHeight="1">
      <c r="A261" s="308"/>
      <c r="B261" s="308"/>
      <c r="C261" s="308"/>
      <c r="D261" s="308"/>
      <c r="E261" s="308"/>
      <c r="F261" s="308"/>
      <c r="G261" s="308"/>
      <c r="H261" s="308"/>
      <c r="I261" s="308"/>
      <c r="J261" s="308"/>
      <c r="K261" s="308"/>
      <c r="L261" s="308"/>
      <c r="M261" s="308"/>
      <c r="N261" s="833"/>
      <c r="O261" s="308"/>
      <c r="P261" s="308"/>
      <c r="Q261" s="308"/>
      <c r="R261" s="308"/>
      <c r="S261" s="308"/>
      <c r="T261" s="308"/>
      <c r="U261" s="308"/>
      <c r="V261" s="308"/>
      <c r="W261" s="308"/>
      <c r="X261" s="308"/>
      <c r="Y261" s="308"/>
      <c r="Z261" s="308"/>
      <c r="AA261" s="383"/>
      <c r="AB261" s="308"/>
      <c r="AC261" s="308"/>
      <c r="AD261" s="308"/>
      <c r="AE261" s="308"/>
      <c r="AF261" s="308"/>
      <c r="AG261" s="308"/>
      <c r="AH261" s="308"/>
      <c r="AI261" s="308"/>
      <c r="AJ261" s="308"/>
      <c r="AK261" s="308"/>
      <c r="AL261" s="308"/>
      <c r="AM261" s="308"/>
      <c r="AN261" s="308"/>
      <c r="AO261" s="308"/>
      <c r="AP261" s="308"/>
      <c r="AQ261" s="308"/>
      <c r="AR261" s="384"/>
      <c r="AS261" s="384"/>
      <c r="AT261" s="308"/>
      <c r="AU261" s="308"/>
      <c r="AV261" s="836"/>
      <c r="AW261" s="308"/>
      <c r="AX261" s="383"/>
      <c r="AY261" s="308"/>
      <c r="AZ261" s="385"/>
      <c r="BA261" s="385"/>
      <c r="BB261" s="308"/>
      <c r="BC261" s="385"/>
      <c r="BD261" s="308"/>
      <c r="BE261" s="386"/>
      <c r="BF261" s="385"/>
      <c r="BG261" s="281"/>
      <c r="BH261" s="385"/>
      <c r="BI261" s="308"/>
      <c r="BJ261" s="386"/>
      <c r="BK261" s="385"/>
      <c r="BL261" s="308"/>
      <c r="BM261" s="385"/>
      <c r="BN261" s="308"/>
      <c r="BO261" s="386"/>
      <c r="BP261" s="385"/>
      <c r="BQ261" s="308"/>
    </row>
    <row r="262" spans="1:69" ht="15.75" customHeight="1">
      <c r="A262" s="308"/>
      <c r="B262" s="308"/>
      <c r="C262" s="308"/>
      <c r="D262" s="308"/>
      <c r="E262" s="308"/>
      <c r="F262" s="308"/>
      <c r="G262" s="308"/>
      <c r="H262" s="308"/>
      <c r="I262" s="308"/>
      <c r="J262" s="308"/>
      <c r="K262" s="308"/>
      <c r="L262" s="308"/>
      <c r="M262" s="308"/>
      <c r="N262" s="833"/>
      <c r="O262" s="308"/>
      <c r="P262" s="308"/>
      <c r="Q262" s="308"/>
      <c r="R262" s="308"/>
      <c r="S262" s="308"/>
      <c r="T262" s="308"/>
      <c r="U262" s="308"/>
      <c r="V262" s="308"/>
      <c r="W262" s="308"/>
      <c r="X262" s="308"/>
      <c r="Y262" s="308"/>
      <c r="Z262" s="308"/>
      <c r="AA262" s="383"/>
      <c r="AB262" s="308"/>
      <c r="AC262" s="308"/>
      <c r="AD262" s="308"/>
      <c r="AE262" s="308"/>
      <c r="AF262" s="308"/>
      <c r="AG262" s="308"/>
      <c r="AH262" s="308"/>
      <c r="AI262" s="308"/>
      <c r="AJ262" s="308"/>
      <c r="AK262" s="308"/>
      <c r="AL262" s="308"/>
      <c r="AM262" s="308"/>
      <c r="AN262" s="308"/>
      <c r="AO262" s="308"/>
      <c r="AP262" s="308"/>
      <c r="AQ262" s="308"/>
      <c r="AR262" s="384"/>
      <c r="AS262" s="384"/>
      <c r="AT262" s="308"/>
      <c r="AU262" s="308"/>
      <c r="AV262" s="836"/>
      <c r="AW262" s="308"/>
      <c r="AX262" s="383"/>
      <c r="AY262" s="308"/>
      <c r="AZ262" s="385"/>
      <c r="BA262" s="385"/>
      <c r="BB262" s="308"/>
      <c r="BC262" s="385"/>
      <c r="BD262" s="308"/>
      <c r="BE262" s="386"/>
      <c r="BF262" s="385"/>
      <c r="BG262" s="281"/>
      <c r="BH262" s="385"/>
      <c r="BI262" s="308"/>
      <c r="BJ262" s="386"/>
      <c r="BK262" s="385"/>
      <c r="BL262" s="308"/>
      <c r="BM262" s="385"/>
      <c r="BN262" s="308"/>
      <c r="BO262" s="386"/>
      <c r="BP262" s="385"/>
      <c r="BQ262" s="308"/>
    </row>
    <row r="263" spans="1:69" ht="15.75" customHeight="1">
      <c r="A263" s="308"/>
      <c r="B263" s="308"/>
      <c r="C263" s="308"/>
      <c r="D263" s="308"/>
      <c r="E263" s="308"/>
      <c r="F263" s="308"/>
      <c r="G263" s="308"/>
      <c r="H263" s="308"/>
      <c r="I263" s="308"/>
      <c r="J263" s="308"/>
      <c r="K263" s="308"/>
      <c r="L263" s="308"/>
      <c r="M263" s="308"/>
      <c r="N263" s="833"/>
      <c r="O263" s="308"/>
      <c r="P263" s="308"/>
      <c r="Q263" s="308"/>
      <c r="R263" s="308"/>
      <c r="S263" s="308"/>
      <c r="T263" s="308"/>
      <c r="U263" s="308"/>
      <c r="V263" s="308"/>
      <c r="W263" s="308"/>
      <c r="X263" s="308"/>
      <c r="Y263" s="308"/>
      <c r="Z263" s="308"/>
      <c r="AA263" s="383"/>
      <c r="AB263" s="308"/>
      <c r="AC263" s="308"/>
      <c r="AD263" s="308"/>
      <c r="AE263" s="308"/>
      <c r="AF263" s="308"/>
      <c r="AG263" s="308"/>
      <c r="AH263" s="308"/>
      <c r="AI263" s="308"/>
      <c r="AJ263" s="308"/>
      <c r="AK263" s="308"/>
      <c r="AL263" s="308"/>
      <c r="AM263" s="308"/>
      <c r="AN263" s="308"/>
      <c r="AO263" s="308"/>
      <c r="AP263" s="308"/>
      <c r="AQ263" s="308"/>
      <c r="AR263" s="384"/>
      <c r="AS263" s="384"/>
      <c r="AT263" s="308"/>
      <c r="AU263" s="308"/>
      <c r="AV263" s="836"/>
      <c r="AW263" s="308"/>
      <c r="AX263" s="383"/>
      <c r="AY263" s="308"/>
      <c r="AZ263" s="385"/>
      <c r="BA263" s="385"/>
      <c r="BB263" s="308"/>
      <c r="BC263" s="385"/>
      <c r="BD263" s="308"/>
      <c r="BE263" s="386"/>
      <c r="BF263" s="385"/>
      <c r="BG263" s="281"/>
      <c r="BH263" s="385"/>
      <c r="BI263" s="308"/>
      <c r="BJ263" s="386"/>
      <c r="BK263" s="385"/>
      <c r="BL263" s="308"/>
      <c r="BM263" s="385"/>
      <c r="BN263" s="308"/>
      <c r="BO263" s="386"/>
      <c r="BP263" s="385"/>
      <c r="BQ263" s="308"/>
    </row>
    <row r="264" spans="1:69" ht="15.75" customHeight="1">
      <c r="A264" s="308"/>
      <c r="B264" s="308"/>
      <c r="C264" s="308"/>
      <c r="D264" s="308"/>
      <c r="E264" s="308"/>
      <c r="F264" s="308"/>
      <c r="G264" s="308"/>
      <c r="H264" s="308"/>
      <c r="I264" s="308"/>
      <c r="J264" s="308"/>
      <c r="K264" s="308"/>
      <c r="L264" s="308"/>
      <c r="M264" s="308"/>
      <c r="N264" s="833"/>
      <c r="O264" s="308"/>
      <c r="P264" s="308"/>
      <c r="Q264" s="308"/>
      <c r="R264" s="308"/>
      <c r="S264" s="308"/>
      <c r="T264" s="308"/>
      <c r="U264" s="308"/>
      <c r="V264" s="308"/>
      <c r="W264" s="308"/>
      <c r="X264" s="308"/>
      <c r="Y264" s="308"/>
      <c r="Z264" s="308"/>
      <c r="AA264" s="383"/>
      <c r="AB264" s="308"/>
      <c r="AC264" s="308"/>
      <c r="AD264" s="308"/>
      <c r="AE264" s="308"/>
      <c r="AF264" s="308"/>
      <c r="AG264" s="308"/>
      <c r="AH264" s="308"/>
      <c r="AI264" s="308"/>
      <c r="AJ264" s="308"/>
      <c r="AK264" s="308"/>
      <c r="AL264" s="308"/>
      <c r="AM264" s="308"/>
      <c r="AN264" s="308"/>
      <c r="AO264" s="308"/>
      <c r="AP264" s="308"/>
      <c r="AQ264" s="308"/>
      <c r="AR264" s="384"/>
      <c r="AS264" s="384"/>
      <c r="AT264" s="308"/>
      <c r="AU264" s="308"/>
      <c r="AV264" s="836"/>
      <c r="AW264" s="308"/>
      <c r="AX264" s="383"/>
      <c r="AY264" s="308"/>
      <c r="AZ264" s="385"/>
      <c r="BA264" s="385"/>
      <c r="BB264" s="308"/>
      <c r="BC264" s="385"/>
      <c r="BD264" s="308"/>
      <c r="BE264" s="386"/>
      <c r="BF264" s="385"/>
      <c r="BG264" s="281"/>
      <c r="BH264" s="385"/>
      <c r="BI264" s="308"/>
      <c r="BJ264" s="386"/>
      <c r="BK264" s="385"/>
      <c r="BL264" s="308"/>
      <c r="BM264" s="385"/>
      <c r="BN264" s="308"/>
      <c r="BO264" s="386"/>
      <c r="BP264" s="385"/>
      <c r="BQ264" s="308"/>
    </row>
    <row r="265" spans="1:69" ht="15.75" customHeight="1">
      <c r="A265" s="308"/>
      <c r="B265" s="308"/>
      <c r="C265" s="308"/>
      <c r="D265" s="308"/>
      <c r="E265" s="308"/>
      <c r="F265" s="308"/>
      <c r="G265" s="308"/>
      <c r="H265" s="308"/>
      <c r="I265" s="308"/>
      <c r="J265" s="308"/>
      <c r="K265" s="308"/>
      <c r="L265" s="308"/>
      <c r="M265" s="308"/>
      <c r="N265" s="833"/>
      <c r="O265" s="308"/>
      <c r="P265" s="308"/>
      <c r="Q265" s="308"/>
      <c r="R265" s="308"/>
      <c r="S265" s="308"/>
      <c r="T265" s="308"/>
      <c r="U265" s="308"/>
      <c r="V265" s="308"/>
      <c r="W265" s="308"/>
      <c r="X265" s="308"/>
      <c r="Y265" s="308"/>
      <c r="Z265" s="308"/>
      <c r="AA265" s="383"/>
      <c r="AB265" s="308"/>
      <c r="AC265" s="308"/>
      <c r="AD265" s="308"/>
      <c r="AE265" s="308"/>
      <c r="AF265" s="308"/>
      <c r="AG265" s="308"/>
      <c r="AH265" s="308"/>
      <c r="AI265" s="308"/>
      <c r="AJ265" s="308"/>
      <c r="AK265" s="308"/>
      <c r="AL265" s="308"/>
      <c r="AM265" s="308"/>
      <c r="AN265" s="308"/>
      <c r="AO265" s="308"/>
      <c r="AP265" s="308"/>
      <c r="AQ265" s="308"/>
      <c r="AR265" s="384"/>
      <c r="AS265" s="384"/>
      <c r="AT265" s="308"/>
      <c r="AU265" s="308"/>
      <c r="AV265" s="836"/>
      <c r="AW265" s="308"/>
      <c r="AX265" s="383"/>
      <c r="AY265" s="308"/>
      <c r="AZ265" s="385"/>
      <c r="BA265" s="385"/>
      <c r="BB265" s="308"/>
      <c r="BC265" s="385"/>
      <c r="BD265" s="308"/>
      <c r="BE265" s="386"/>
      <c r="BF265" s="385"/>
      <c r="BG265" s="281"/>
      <c r="BH265" s="385"/>
      <c r="BI265" s="308"/>
      <c r="BJ265" s="386"/>
      <c r="BK265" s="385"/>
      <c r="BL265" s="308"/>
      <c r="BM265" s="385"/>
      <c r="BN265" s="308"/>
      <c r="BO265" s="386"/>
      <c r="BP265" s="385"/>
      <c r="BQ265" s="308"/>
    </row>
    <row r="266" spans="1:69" ht="15.75" customHeight="1">
      <c r="A266" s="308"/>
      <c r="B266" s="308"/>
      <c r="C266" s="308"/>
      <c r="D266" s="308"/>
      <c r="E266" s="308"/>
      <c r="F266" s="308"/>
      <c r="G266" s="308"/>
      <c r="H266" s="308"/>
      <c r="I266" s="308"/>
      <c r="J266" s="308"/>
      <c r="K266" s="308"/>
      <c r="L266" s="308"/>
      <c r="M266" s="308"/>
      <c r="N266" s="833"/>
      <c r="O266" s="308"/>
      <c r="P266" s="308"/>
      <c r="Q266" s="308"/>
      <c r="R266" s="308"/>
      <c r="S266" s="308"/>
      <c r="T266" s="308"/>
      <c r="U266" s="308"/>
      <c r="V266" s="308"/>
      <c r="W266" s="308"/>
      <c r="X266" s="308"/>
      <c r="Y266" s="308"/>
      <c r="Z266" s="308"/>
      <c r="AA266" s="383"/>
      <c r="AB266" s="308"/>
      <c r="AC266" s="308"/>
      <c r="AD266" s="308"/>
      <c r="AE266" s="308"/>
      <c r="AF266" s="308"/>
      <c r="AG266" s="308"/>
      <c r="AH266" s="308"/>
      <c r="AI266" s="308"/>
      <c r="AJ266" s="308"/>
      <c r="AK266" s="308"/>
      <c r="AL266" s="308"/>
      <c r="AM266" s="308"/>
      <c r="AN266" s="308"/>
      <c r="AO266" s="308"/>
      <c r="AP266" s="308"/>
      <c r="AQ266" s="308"/>
      <c r="AR266" s="384"/>
      <c r="AS266" s="384"/>
      <c r="AT266" s="308"/>
      <c r="AU266" s="308"/>
      <c r="AV266" s="836"/>
      <c r="AW266" s="308"/>
      <c r="AX266" s="383"/>
      <c r="AY266" s="308"/>
      <c r="AZ266" s="385"/>
      <c r="BA266" s="385"/>
      <c r="BB266" s="308"/>
      <c r="BC266" s="385"/>
      <c r="BD266" s="308"/>
      <c r="BE266" s="386"/>
      <c r="BF266" s="385"/>
      <c r="BG266" s="281"/>
      <c r="BH266" s="385"/>
      <c r="BI266" s="308"/>
      <c r="BJ266" s="386"/>
      <c r="BK266" s="385"/>
      <c r="BL266" s="308"/>
      <c r="BM266" s="385"/>
      <c r="BN266" s="308"/>
      <c r="BO266" s="386"/>
      <c r="BP266" s="385"/>
      <c r="BQ266" s="308"/>
    </row>
    <row r="267" spans="1:69" ht="15.75" customHeight="1">
      <c r="A267" s="308"/>
      <c r="B267" s="308"/>
      <c r="C267" s="308"/>
      <c r="D267" s="308"/>
      <c r="E267" s="308"/>
      <c r="F267" s="308"/>
      <c r="G267" s="308"/>
      <c r="H267" s="308"/>
      <c r="I267" s="308"/>
      <c r="J267" s="308"/>
      <c r="K267" s="308"/>
      <c r="L267" s="308"/>
      <c r="M267" s="308"/>
      <c r="N267" s="833"/>
      <c r="O267" s="308"/>
      <c r="P267" s="308"/>
      <c r="Q267" s="308"/>
      <c r="R267" s="308"/>
      <c r="S267" s="308"/>
      <c r="T267" s="308"/>
      <c r="U267" s="308"/>
      <c r="V267" s="308"/>
      <c r="W267" s="308"/>
      <c r="X267" s="308"/>
      <c r="Y267" s="308"/>
      <c r="Z267" s="308"/>
      <c r="AA267" s="383"/>
      <c r="AB267" s="308"/>
      <c r="AC267" s="308"/>
      <c r="AD267" s="308"/>
      <c r="AE267" s="308"/>
      <c r="AF267" s="308"/>
      <c r="AG267" s="308"/>
      <c r="AH267" s="308"/>
      <c r="AI267" s="308"/>
      <c r="AJ267" s="308"/>
      <c r="AK267" s="308"/>
      <c r="AL267" s="308"/>
      <c r="AM267" s="308"/>
      <c r="AN267" s="308"/>
      <c r="AO267" s="308"/>
      <c r="AP267" s="308"/>
      <c r="AQ267" s="308"/>
      <c r="AR267" s="384"/>
      <c r="AS267" s="384"/>
      <c r="AT267" s="308"/>
      <c r="AU267" s="308"/>
      <c r="AV267" s="836"/>
      <c r="AW267" s="308"/>
      <c r="AX267" s="383"/>
      <c r="AY267" s="308"/>
      <c r="AZ267" s="385"/>
      <c r="BA267" s="385"/>
      <c r="BB267" s="308"/>
      <c r="BC267" s="385"/>
      <c r="BD267" s="308"/>
      <c r="BE267" s="386"/>
      <c r="BF267" s="385"/>
      <c r="BG267" s="281"/>
      <c r="BH267" s="385"/>
      <c r="BI267" s="308"/>
      <c r="BJ267" s="386"/>
      <c r="BK267" s="385"/>
      <c r="BL267" s="308"/>
      <c r="BM267" s="385"/>
      <c r="BN267" s="308"/>
      <c r="BO267" s="386"/>
      <c r="BP267" s="385"/>
      <c r="BQ267" s="308"/>
    </row>
    <row r="268" spans="1:69" ht="15.75" customHeight="1">
      <c r="A268" s="308"/>
      <c r="B268" s="308"/>
      <c r="C268" s="308"/>
      <c r="D268" s="308"/>
      <c r="E268" s="308"/>
      <c r="F268" s="308"/>
      <c r="G268" s="308"/>
      <c r="H268" s="308"/>
      <c r="I268" s="308"/>
      <c r="J268" s="308"/>
      <c r="K268" s="308"/>
      <c r="L268" s="308"/>
      <c r="M268" s="308"/>
      <c r="N268" s="833"/>
      <c r="O268" s="308"/>
      <c r="P268" s="308"/>
      <c r="Q268" s="308"/>
      <c r="R268" s="308"/>
      <c r="S268" s="308"/>
      <c r="T268" s="308"/>
      <c r="U268" s="308"/>
      <c r="V268" s="308"/>
      <c r="W268" s="308"/>
      <c r="X268" s="308"/>
      <c r="Y268" s="308"/>
      <c r="Z268" s="308"/>
      <c r="AA268" s="383"/>
      <c r="AB268" s="308"/>
      <c r="AC268" s="308"/>
      <c r="AD268" s="308"/>
      <c r="AE268" s="308"/>
      <c r="AF268" s="308"/>
      <c r="AG268" s="308"/>
      <c r="AH268" s="308"/>
      <c r="AI268" s="308"/>
      <c r="AJ268" s="308"/>
      <c r="AK268" s="308"/>
      <c r="AL268" s="308"/>
      <c r="AM268" s="308"/>
      <c r="AN268" s="308"/>
      <c r="AO268" s="308"/>
      <c r="AP268" s="308"/>
      <c r="AQ268" s="308"/>
      <c r="AR268" s="384"/>
      <c r="AS268" s="384"/>
      <c r="AT268" s="308"/>
      <c r="AU268" s="308"/>
      <c r="AV268" s="836"/>
      <c r="AW268" s="308"/>
      <c r="AX268" s="383"/>
      <c r="AY268" s="308"/>
      <c r="AZ268" s="385"/>
      <c r="BA268" s="385"/>
      <c r="BB268" s="308"/>
      <c r="BC268" s="385"/>
      <c r="BD268" s="308"/>
      <c r="BE268" s="386"/>
      <c r="BF268" s="385"/>
      <c r="BG268" s="281"/>
      <c r="BH268" s="385"/>
      <c r="BI268" s="308"/>
      <c r="BJ268" s="386"/>
      <c r="BK268" s="385"/>
      <c r="BL268" s="308"/>
      <c r="BM268" s="385"/>
      <c r="BN268" s="308"/>
      <c r="BO268" s="386"/>
      <c r="BP268" s="385"/>
      <c r="BQ268" s="308"/>
    </row>
    <row r="269" spans="1:69" ht="15.75" customHeight="1">
      <c r="A269" s="308"/>
      <c r="B269" s="308"/>
      <c r="C269" s="308"/>
      <c r="D269" s="308"/>
      <c r="E269" s="308"/>
      <c r="F269" s="308"/>
      <c r="G269" s="308"/>
      <c r="H269" s="308"/>
      <c r="I269" s="308"/>
      <c r="J269" s="308"/>
      <c r="K269" s="308"/>
      <c r="L269" s="308"/>
      <c r="M269" s="308"/>
      <c r="N269" s="833"/>
      <c r="O269" s="308"/>
      <c r="P269" s="308"/>
      <c r="Q269" s="308"/>
      <c r="R269" s="308"/>
      <c r="S269" s="308"/>
      <c r="T269" s="308"/>
      <c r="U269" s="308"/>
      <c r="V269" s="308"/>
      <c r="W269" s="308"/>
      <c r="X269" s="308"/>
      <c r="Y269" s="308"/>
      <c r="Z269" s="308"/>
      <c r="AA269" s="383"/>
      <c r="AB269" s="308"/>
      <c r="AC269" s="308"/>
      <c r="AD269" s="308"/>
      <c r="AE269" s="308"/>
      <c r="AF269" s="308"/>
      <c r="AG269" s="308"/>
      <c r="AH269" s="308"/>
      <c r="AI269" s="308"/>
      <c r="AJ269" s="308"/>
      <c r="AK269" s="308"/>
      <c r="AL269" s="308"/>
      <c r="AM269" s="308"/>
      <c r="AN269" s="308"/>
      <c r="AO269" s="308"/>
      <c r="AP269" s="308"/>
      <c r="AQ269" s="308"/>
      <c r="AR269" s="384"/>
      <c r="AS269" s="384"/>
      <c r="AT269" s="308"/>
      <c r="AU269" s="308"/>
      <c r="AV269" s="836"/>
      <c r="AW269" s="308"/>
      <c r="AX269" s="383"/>
      <c r="AY269" s="308"/>
      <c r="AZ269" s="385"/>
      <c r="BA269" s="385"/>
      <c r="BB269" s="308"/>
      <c r="BC269" s="385"/>
      <c r="BD269" s="308"/>
      <c r="BE269" s="386"/>
      <c r="BF269" s="385"/>
      <c r="BG269" s="281"/>
      <c r="BH269" s="385"/>
      <c r="BI269" s="308"/>
      <c r="BJ269" s="386"/>
      <c r="BK269" s="385"/>
      <c r="BL269" s="308"/>
      <c r="BM269" s="385"/>
      <c r="BN269" s="308"/>
      <c r="BO269" s="386"/>
      <c r="BP269" s="385"/>
      <c r="BQ269" s="308"/>
    </row>
    <row r="270" spans="1:69" ht="15.75" customHeight="1">
      <c r="A270" s="308"/>
      <c r="B270" s="308"/>
      <c r="C270" s="308"/>
      <c r="D270" s="308"/>
      <c r="E270" s="308"/>
      <c r="F270" s="308"/>
      <c r="G270" s="308"/>
      <c r="H270" s="308"/>
      <c r="I270" s="308"/>
      <c r="J270" s="308"/>
      <c r="K270" s="308"/>
      <c r="L270" s="308"/>
      <c r="M270" s="308"/>
      <c r="N270" s="833"/>
      <c r="O270" s="308"/>
      <c r="P270" s="308"/>
      <c r="Q270" s="308"/>
      <c r="R270" s="308"/>
      <c r="S270" s="308"/>
      <c r="T270" s="308"/>
      <c r="U270" s="308"/>
      <c r="V270" s="308"/>
      <c r="W270" s="308"/>
      <c r="X270" s="308"/>
      <c r="Y270" s="308"/>
      <c r="Z270" s="308"/>
      <c r="AA270" s="383"/>
      <c r="AB270" s="308"/>
      <c r="AC270" s="308"/>
      <c r="AD270" s="308"/>
      <c r="AE270" s="308"/>
      <c r="AF270" s="308"/>
      <c r="AG270" s="308"/>
      <c r="AH270" s="308"/>
      <c r="AI270" s="308"/>
      <c r="AJ270" s="308"/>
      <c r="AK270" s="308"/>
      <c r="AL270" s="308"/>
      <c r="AM270" s="308"/>
      <c r="AN270" s="308"/>
      <c r="AO270" s="308"/>
      <c r="AP270" s="308"/>
      <c r="AQ270" s="308"/>
      <c r="AR270" s="384"/>
      <c r="AS270" s="384"/>
      <c r="AT270" s="308"/>
      <c r="AU270" s="308"/>
      <c r="AV270" s="836"/>
      <c r="AW270" s="308"/>
      <c r="AX270" s="383"/>
      <c r="AY270" s="308"/>
      <c r="AZ270" s="385"/>
      <c r="BA270" s="385"/>
      <c r="BB270" s="308"/>
      <c r="BC270" s="385"/>
      <c r="BD270" s="308"/>
      <c r="BE270" s="386"/>
      <c r="BF270" s="385"/>
      <c r="BG270" s="281"/>
      <c r="BH270" s="385"/>
      <c r="BI270" s="308"/>
      <c r="BJ270" s="386"/>
      <c r="BK270" s="385"/>
      <c r="BL270" s="308"/>
      <c r="BM270" s="385"/>
      <c r="BN270" s="308"/>
      <c r="BO270" s="386"/>
      <c r="BP270" s="385"/>
      <c r="BQ270" s="308"/>
    </row>
    <row r="271" spans="1:69" ht="15.75" customHeight="1">
      <c r="A271" s="308"/>
      <c r="B271" s="308"/>
      <c r="C271" s="308"/>
      <c r="D271" s="308"/>
      <c r="E271" s="308"/>
      <c r="F271" s="308"/>
      <c r="G271" s="308"/>
      <c r="H271" s="308"/>
      <c r="I271" s="308"/>
      <c r="J271" s="308"/>
      <c r="K271" s="308"/>
      <c r="L271" s="308"/>
      <c r="M271" s="308"/>
      <c r="N271" s="833"/>
      <c r="O271" s="308"/>
      <c r="P271" s="308"/>
      <c r="Q271" s="308"/>
      <c r="R271" s="308"/>
      <c r="S271" s="308"/>
      <c r="T271" s="308"/>
      <c r="U271" s="308"/>
      <c r="V271" s="308"/>
      <c r="W271" s="308"/>
      <c r="X271" s="308"/>
      <c r="Y271" s="308"/>
      <c r="Z271" s="308"/>
      <c r="AA271" s="383"/>
      <c r="AB271" s="308"/>
      <c r="AC271" s="308"/>
      <c r="AD271" s="308"/>
      <c r="AE271" s="308"/>
      <c r="AF271" s="308"/>
      <c r="AG271" s="308"/>
      <c r="AH271" s="308"/>
      <c r="AI271" s="308"/>
      <c r="AJ271" s="308"/>
      <c r="AK271" s="308"/>
      <c r="AL271" s="308"/>
      <c r="AM271" s="308"/>
      <c r="AN271" s="308"/>
      <c r="AO271" s="308"/>
      <c r="AP271" s="308"/>
      <c r="AQ271" s="308"/>
      <c r="AR271" s="384"/>
      <c r="AS271" s="384"/>
      <c r="AT271" s="308"/>
      <c r="AU271" s="308"/>
      <c r="AV271" s="836"/>
      <c r="AW271" s="308"/>
      <c r="AX271" s="383"/>
      <c r="AY271" s="308"/>
      <c r="AZ271" s="385"/>
      <c r="BA271" s="385"/>
      <c r="BB271" s="308"/>
      <c r="BC271" s="385"/>
      <c r="BD271" s="308"/>
      <c r="BE271" s="386"/>
      <c r="BF271" s="385"/>
      <c r="BG271" s="281"/>
      <c r="BH271" s="385"/>
      <c r="BI271" s="308"/>
      <c r="BJ271" s="386"/>
      <c r="BK271" s="385"/>
      <c r="BL271" s="308"/>
      <c r="BM271" s="385"/>
      <c r="BN271" s="308"/>
      <c r="BO271" s="386"/>
      <c r="BP271" s="385"/>
      <c r="BQ271" s="308"/>
    </row>
    <row r="272" spans="1:69" ht="15.75" customHeight="1">
      <c r="A272" s="308"/>
      <c r="B272" s="308"/>
      <c r="C272" s="308"/>
      <c r="D272" s="308"/>
      <c r="E272" s="308"/>
      <c r="F272" s="308"/>
      <c r="G272" s="308"/>
      <c r="H272" s="308"/>
      <c r="I272" s="308"/>
      <c r="J272" s="308"/>
      <c r="K272" s="308"/>
      <c r="L272" s="308"/>
      <c r="M272" s="308"/>
      <c r="N272" s="833"/>
      <c r="O272" s="308"/>
      <c r="P272" s="308"/>
      <c r="Q272" s="308"/>
      <c r="R272" s="308"/>
      <c r="S272" s="308"/>
      <c r="T272" s="308"/>
      <c r="U272" s="308"/>
      <c r="V272" s="308"/>
      <c r="W272" s="308"/>
      <c r="X272" s="308"/>
      <c r="Y272" s="308"/>
      <c r="Z272" s="308"/>
      <c r="AA272" s="383"/>
      <c r="AB272" s="308"/>
      <c r="AC272" s="308"/>
      <c r="AD272" s="308"/>
      <c r="AE272" s="308"/>
      <c r="AF272" s="308"/>
      <c r="AG272" s="308"/>
      <c r="AH272" s="308"/>
      <c r="AI272" s="308"/>
      <c r="AJ272" s="308"/>
      <c r="AK272" s="308"/>
      <c r="AL272" s="308"/>
      <c r="AM272" s="308"/>
      <c r="AN272" s="308"/>
      <c r="AO272" s="308"/>
      <c r="AP272" s="308"/>
      <c r="AQ272" s="308"/>
      <c r="AR272" s="384"/>
      <c r="AS272" s="384"/>
      <c r="AT272" s="308"/>
      <c r="AU272" s="308"/>
      <c r="AV272" s="836"/>
      <c r="AW272" s="308"/>
      <c r="AX272" s="383"/>
      <c r="AY272" s="308"/>
      <c r="AZ272" s="385"/>
      <c r="BA272" s="385"/>
      <c r="BB272" s="308"/>
      <c r="BC272" s="385"/>
      <c r="BD272" s="308"/>
      <c r="BE272" s="386"/>
      <c r="BF272" s="385"/>
      <c r="BG272" s="281"/>
      <c r="BH272" s="385"/>
      <c r="BI272" s="308"/>
      <c r="BJ272" s="386"/>
      <c r="BK272" s="385"/>
      <c r="BL272" s="308"/>
      <c r="BM272" s="385"/>
      <c r="BN272" s="308"/>
      <c r="BO272" s="386"/>
      <c r="BP272" s="385"/>
      <c r="BQ272" s="308"/>
    </row>
    <row r="273" spans="1:69" ht="15.75" customHeight="1">
      <c r="A273" s="308"/>
      <c r="B273" s="308"/>
      <c r="C273" s="308"/>
      <c r="D273" s="308"/>
      <c r="E273" s="308"/>
      <c r="F273" s="308"/>
      <c r="G273" s="308"/>
      <c r="H273" s="308"/>
      <c r="I273" s="308"/>
      <c r="J273" s="308"/>
      <c r="K273" s="308"/>
      <c r="L273" s="308"/>
      <c r="M273" s="308"/>
      <c r="N273" s="833"/>
      <c r="O273" s="308"/>
      <c r="P273" s="308"/>
      <c r="Q273" s="308"/>
      <c r="R273" s="308"/>
      <c r="S273" s="308"/>
      <c r="T273" s="308"/>
      <c r="U273" s="308"/>
      <c r="V273" s="308"/>
      <c r="W273" s="308"/>
      <c r="X273" s="308"/>
      <c r="Y273" s="308"/>
      <c r="Z273" s="308"/>
      <c r="AA273" s="383"/>
      <c r="AB273" s="308"/>
      <c r="AC273" s="308"/>
      <c r="AD273" s="308"/>
      <c r="AE273" s="308"/>
      <c r="AF273" s="308"/>
      <c r="AG273" s="308"/>
      <c r="AH273" s="308"/>
      <c r="AI273" s="308"/>
      <c r="AJ273" s="308"/>
      <c r="AK273" s="308"/>
      <c r="AL273" s="308"/>
      <c r="AM273" s="308"/>
      <c r="AN273" s="308"/>
      <c r="AO273" s="308"/>
      <c r="AP273" s="308"/>
      <c r="AQ273" s="308"/>
      <c r="AR273" s="384"/>
      <c r="AS273" s="384"/>
      <c r="AT273" s="308"/>
      <c r="AU273" s="308"/>
      <c r="AV273" s="836"/>
      <c r="AW273" s="308"/>
      <c r="AX273" s="383"/>
      <c r="AY273" s="308"/>
      <c r="AZ273" s="385"/>
      <c r="BA273" s="385"/>
      <c r="BB273" s="308"/>
      <c r="BC273" s="385"/>
      <c r="BD273" s="308"/>
      <c r="BE273" s="386"/>
      <c r="BF273" s="385"/>
      <c r="BG273" s="281"/>
      <c r="BH273" s="385"/>
      <c r="BI273" s="308"/>
      <c r="BJ273" s="386"/>
      <c r="BK273" s="385"/>
      <c r="BL273" s="308"/>
      <c r="BM273" s="385"/>
      <c r="BN273" s="308"/>
      <c r="BO273" s="386"/>
      <c r="BP273" s="385"/>
      <c r="BQ273" s="308"/>
    </row>
    <row r="274" spans="1:69" ht="15.75" customHeight="1">
      <c r="A274" s="308"/>
      <c r="B274" s="308"/>
      <c r="C274" s="308"/>
      <c r="D274" s="308"/>
      <c r="E274" s="308"/>
      <c r="F274" s="308"/>
      <c r="G274" s="308"/>
      <c r="H274" s="308"/>
      <c r="I274" s="308"/>
      <c r="J274" s="308"/>
      <c r="K274" s="308"/>
      <c r="L274" s="308"/>
      <c r="M274" s="308"/>
      <c r="N274" s="833"/>
      <c r="O274" s="308"/>
      <c r="P274" s="308"/>
      <c r="Q274" s="308"/>
      <c r="R274" s="308"/>
      <c r="S274" s="308"/>
      <c r="T274" s="308"/>
      <c r="U274" s="308"/>
      <c r="V274" s="308"/>
      <c r="W274" s="308"/>
      <c r="X274" s="308"/>
      <c r="Y274" s="308"/>
      <c r="Z274" s="308"/>
      <c r="AA274" s="383"/>
      <c r="AB274" s="308"/>
      <c r="AC274" s="308"/>
      <c r="AD274" s="308"/>
      <c r="AE274" s="308"/>
      <c r="AF274" s="308"/>
      <c r="AG274" s="308"/>
      <c r="AH274" s="308"/>
      <c r="AI274" s="308"/>
      <c r="AJ274" s="308"/>
      <c r="AK274" s="308"/>
      <c r="AL274" s="308"/>
      <c r="AM274" s="308"/>
      <c r="AN274" s="308"/>
      <c r="AO274" s="308"/>
      <c r="AP274" s="308"/>
      <c r="AQ274" s="308"/>
      <c r="AR274" s="384"/>
      <c r="AS274" s="384"/>
      <c r="AT274" s="308"/>
      <c r="AU274" s="308"/>
      <c r="AV274" s="836"/>
      <c r="AW274" s="308"/>
      <c r="AX274" s="383"/>
      <c r="AY274" s="308"/>
      <c r="AZ274" s="385"/>
      <c r="BA274" s="385"/>
      <c r="BB274" s="308"/>
      <c r="BC274" s="385"/>
      <c r="BD274" s="308"/>
      <c r="BE274" s="386"/>
      <c r="BF274" s="385"/>
      <c r="BG274" s="281"/>
      <c r="BH274" s="385"/>
      <c r="BI274" s="308"/>
      <c r="BJ274" s="386"/>
      <c r="BK274" s="385"/>
      <c r="BL274" s="308"/>
      <c r="BM274" s="385"/>
      <c r="BN274" s="308"/>
      <c r="BO274" s="386"/>
      <c r="BP274" s="385"/>
      <c r="BQ274" s="308"/>
    </row>
    <row r="275" spans="1:69" ht="15.75" customHeight="1">
      <c r="A275" s="308"/>
      <c r="B275" s="308"/>
      <c r="C275" s="308"/>
      <c r="D275" s="308"/>
      <c r="E275" s="308"/>
      <c r="F275" s="308"/>
      <c r="G275" s="308"/>
      <c r="H275" s="308"/>
      <c r="I275" s="308"/>
      <c r="J275" s="308"/>
      <c r="K275" s="308"/>
      <c r="L275" s="308"/>
      <c r="M275" s="308"/>
      <c r="N275" s="572"/>
      <c r="O275" s="308"/>
      <c r="P275" s="308"/>
      <c r="Q275" s="308"/>
      <c r="R275" s="308"/>
      <c r="S275" s="308"/>
      <c r="T275" s="308"/>
      <c r="U275" s="308"/>
      <c r="V275" s="308"/>
      <c r="W275" s="308"/>
      <c r="X275" s="308"/>
      <c r="Y275" s="308"/>
      <c r="Z275" s="308"/>
      <c r="AA275" s="383"/>
      <c r="AB275" s="308"/>
      <c r="AC275" s="308"/>
      <c r="AD275" s="308"/>
      <c r="AE275" s="308"/>
      <c r="AF275" s="308"/>
      <c r="AG275" s="308"/>
      <c r="AH275" s="308"/>
      <c r="AI275" s="308"/>
      <c r="AJ275" s="308"/>
      <c r="AK275" s="308"/>
      <c r="AL275" s="308"/>
      <c r="AM275" s="308"/>
      <c r="AN275" s="308"/>
      <c r="AO275" s="308"/>
      <c r="AP275" s="308"/>
      <c r="AQ275" s="308"/>
      <c r="AR275" s="384"/>
      <c r="AS275" s="384"/>
      <c r="AT275" s="308"/>
      <c r="AU275" s="308"/>
      <c r="AV275" s="836"/>
      <c r="AW275" s="308"/>
      <c r="AX275" s="383"/>
      <c r="AY275" s="308"/>
      <c r="AZ275" s="385"/>
      <c r="BA275" s="385"/>
      <c r="BB275" s="308"/>
      <c r="BC275" s="385"/>
      <c r="BD275" s="308"/>
      <c r="BE275" s="386"/>
      <c r="BF275" s="385"/>
      <c r="BG275" s="281"/>
      <c r="BH275" s="385"/>
      <c r="BI275" s="308"/>
      <c r="BJ275" s="386"/>
      <c r="BK275" s="385"/>
      <c r="BL275" s="308"/>
      <c r="BM275" s="385"/>
      <c r="BN275" s="308"/>
      <c r="BO275" s="386"/>
      <c r="BP275" s="385"/>
      <c r="BQ275" s="308"/>
    </row>
    <row r="276" spans="1:69" ht="15.75" customHeight="1">
      <c r="A276" s="308"/>
      <c r="B276" s="308"/>
      <c r="C276" s="308"/>
      <c r="D276" s="308"/>
      <c r="E276" s="308"/>
      <c r="F276" s="308"/>
      <c r="G276" s="308"/>
      <c r="H276" s="308"/>
      <c r="I276" s="308"/>
      <c r="J276" s="308"/>
      <c r="K276" s="308"/>
      <c r="L276" s="308"/>
      <c r="M276" s="308"/>
      <c r="N276" s="572"/>
      <c r="O276" s="308"/>
      <c r="P276" s="308"/>
      <c r="Q276" s="308"/>
      <c r="R276" s="308"/>
      <c r="S276" s="308"/>
      <c r="T276" s="308"/>
      <c r="U276" s="308"/>
      <c r="V276" s="308"/>
      <c r="W276" s="308"/>
      <c r="X276" s="308"/>
      <c r="Y276" s="308"/>
      <c r="Z276" s="308"/>
      <c r="AA276" s="383"/>
      <c r="AB276" s="308"/>
      <c r="AC276" s="308"/>
      <c r="AD276" s="308"/>
      <c r="AE276" s="308"/>
      <c r="AF276" s="308"/>
      <c r="AG276" s="308"/>
      <c r="AH276" s="308"/>
      <c r="AI276" s="308"/>
      <c r="AJ276" s="308"/>
      <c r="AK276" s="308"/>
      <c r="AL276" s="308"/>
      <c r="AM276" s="308"/>
      <c r="AN276" s="308"/>
      <c r="AO276" s="308"/>
      <c r="AP276" s="308"/>
      <c r="AQ276" s="308"/>
      <c r="AR276" s="384"/>
      <c r="AS276" s="384"/>
      <c r="AT276" s="308"/>
      <c r="AU276" s="308"/>
      <c r="AV276" s="836"/>
      <c r="AW276" s="308"/>
      <c r="AX276" s="383"/>
      <c r="AY276" s="308"/>
      <c r="AZ276" s="385"/>
      <c r="BA276" s="385"/>
      <c r="BB276" s="308"/>
      <c r="BC276" s="385"/>
      <c r="BD276" s="308"/>
      <c r="BE276" s="386"/>
      <c r="BF276" s="385"/>
      <c r="BG276" s="281"/>
      <c r="BH276" s="385"/>
      <c r="BI276" s="308"/>
      <c r="BJ276" s="386"/>
      <c r="BK276" s="385"/>
      <c r="BL276" s="308"/>
      <c r="BM276" s="385"/>
      <c r="BN276" s="308"/>
      <c r="BO276" s="386"/>
      <c r="BP276" s="385"/>
      <c r="BQ276" s="308"/>
    </row>
    <row r="277" spans="1:69" ht="15.75" customHeight="1">
      <c r="A277" s="308"/>
      <c r="B277" s="308"/>
      <c r="C277" s="308"/>
      <c r="D277" s="308"/>
      <c r="E277" s="308"/>
      <c r="F277" s="308"/>
      <c r="G277" s="308"/>
      <c r="H277" s="308"/>
      <c r="I277" s="308"/>
      <c r="J277" s="308"/>
      <c r="K277" s="308"/>
      <c r="L277" s="308"/>
      <c r="M277" s="308"/>
      <c r="N277" s="572"/>
      <c r="O277" s="308"/>
      <c r="P277" s="308"/>
      <c r="Q277" s="308"/>
      <c r="R277" s="308"/>
      <c r="S277" s="308"/>
      <c r="T277" s="308"/>
      <c r="U277" s="308"/>
      <c r="V277" s="308"/>
      <c r="W277" s="308"/>
      <c r="X277" s="308"/>
      <c r="Y277" s="308"/>
      <c r="Z277" s="308"/>
      <c r="AA277" s="383"/>
      <c r="AB277" s="308"/>
      <c r="AC277" s="308"/>
      <c r="AD277" s="308"/>
      <c r="AE277" s="308"/>
      <c r="AF277" s="308"/>
      <c r="AG277" s="308"/>
      <c r="AH277" s="308"/>
      <c r="AI277" s="308"/>
      <c r="AJ277" s="308"/>
      <c r="AK277" s="308"/>
      <c r="AL277" s="308"/>
      <c r="AM277" s="308"/>
      <c r="AN277" s="308"/>
      <c r="AO277" s="308"/>
      <c r="AP277" s="308"/>
      <c r="AQ277" s="308"/>
      <c r="AR277" s="384"/>
      <c r="AS277" s="384"/>
      <c r="AT277" s="308"/>
      <c r="AU277" s="308"/>
      <c r="AV277" s="836"/>
      <c r="AW277" s="308"/>
      <c r="AX277" s="383"/>
      <c r="AY277" s="308"/>
      <c r="AZ277" s="385"/>
      <c r="BA277" s="385"/>
      <c r="BB277" s="308"/>
      <c r="BC277" s="385"/>
      <c r="BD277" s="308"/>
      <c r="BE277" s="386"/>
      <c r="BF277" s="385"/>
      <c r="BG277" s="281"/>
      <c r="BH277" s="385"/>
      <c r="BI277" s="308"/>
      <c r="BJ277" s="386"/>
      <c r="BK277" s="385"/>
      <c r="BL277" s="308"/>
      <c r="BM277" s="385"/>
      <c r="BN277" s="308"/>
      <c r="BO277" s="386"/>
      <c r="BP277" s="385"/>
      <c r="BQ277" s="308"/>
    </row>
    <row r="278" spans="1:69" ht="15.75" customHeight="1">
      <c r="A278" s="308"/>
      <c r="B278" s="308"/>
      <c r="C278" s="308"/>
      <c r="D278" s="308"/>
      <c r="E278" s="308"/>
      <c r="F278" s="308"/>
      <c r="G278" s="308"/>
      <c r="H278" s="308"/>
      <c r="I278" s="308"/>
      <c r="J278" s="308"/>
      <c r="K278" s="308"/>
      <c r="L278" s="308"/>
      <c r="M278" s="308"/>
      <c r="N278" s="572"/>
      <c r="O278" s="308"/>
      <c r="P278" s="308"/>
      <c r="Q278" s="308"/>
      <c r="R278" s="308"/>
      <c r="S278" s="308"/>
      <c r="T278" s="308"/>
      <c r="U278" s="308"/>
      <c r="V278" s="308"/>
      <c r="W278" s="308"/>
      <c r="X278" s="308"/>
      <c r="Y278" s="308"/>
      <c r="Z278" s="308"/>
      <c r="AA278" s="383"/>
      <c r="AB278" s="308"/>
      <c r="AC278" s="308"/>
      <c r="AD278" s="308"/>
      <c r="AE278" s="308"/>
      <c r="AF278" s="308"/>
      <c r="AG278" s="308"/>
      <c r="AH278" s="308"/>
      <c r="AI278" s="308"/>
      <c r="AJ278" s="308"/>
      <c r="AK278" s="308"/>
      <c r="AL278" s="308"/>
      <c r="AM278" s="308"/>
      <c r="AN278" s="308"/>
      <c r="AO278" s="308"/>
      <c r="AP278" s="308"/>
      <c r="AQ278" s="308"/>
      <c r="AR278" s="384"/>
      <c r="AS278" s="384"/>
      <c r="AT278" s="308"/>
      <c r="AU278" s="308"/>
      <c r="AV278" s="836"/>
      <c r="AW278" s="308"/>
      <c r="AX278" s="383"/>
      <c r="AY278" s="308"/>
      <c r="AZ278" s="385"/>
      <c r="BA278" s="385"/>
      <c r="BB278" s="308"/>
      <c r="BC278" s="385"/>
      <c r="BD278" s="308"/>
      <c r="BE278" s="386"/>
      <c r="BF278" s="385"/>
      <c r="BG278" s="281"/>
      <c r="BH278" s="385"/>
      <c r="BI278" s="308"/>
      <c r="BJ278" s="386"/>
      <c r="BK278" s="385"/>
      <c r="BL278" s="308"/>
      <c r="BM278" s="385"/>
      <c r="BN278" s="308"/>
      <c r="BO278" s="386"/>
      <c r="BP278" s="385"/>
      <c r="BQ278" s="308"/>
    </row>
    <row r="279" spans="1:69" ht="15.75" customHeight="1">
      <c r="A279" s="308"/>
      <c r="B279" s="308"/>
      <c r="C279" s="308"/>
      <c r="D279" s="308"/>
      <c r="E279" s="308"/>
      <c r="F279" s="308"/>
      <c r="G279" s="308"/>
      <c r="H279" s="308"/>
      <c r="I279" s="308"/>
      <c r="J279" s="308"/>
      <c r="K279" s="308"/>
      <c r="L279" s="308"/>
      <c r="M279" s="308"/>
      <c r="N279" s="572"/>
      <c r="O279" s="308"/>
      <c r="P279" s="308"/>
      <c r="Q279" s="308"/>
      <c r="R279" s="308"/>
      <c r="S279" s="308"/>
      <c r="T279" s="308"/>
      <c r="U279" s="308"/>
      <c r="V279" s="308"/>
      <c r="W279" s="308"/>
      <c r="X279" s="308"/>
      <c r="Y279" s="308"/>
      <c r="Z279" s="308"/>
      <c r="AA279" s="383"/>
      <c r="AB279" s="308"/>
      <c r="AC279" s="308"/>
      <c r="AD279" s="308"/>
      <c r="AE279" s="308"/>
      <c r="AF279" s="308"/>
      <c r="AG279" s="308"/>
      <c r="AH279" s="308"/>
      <c r="AI279" s="308"/>
      <c r="AJ279" s="308"/>
      <c r="AK279" s="308"/>
      <c r="AL279" s="308"/>
      <c r="AM279" s="308"/>
      <c r="AN279" s="308"/>
      <c r="AO279" s="308"/>
      <c r="AP279" s="308"/>
      <c r="AQ279" s="308"/>
      <c r="AR279" s="384"/>
      <c r="AS279" s="384"/>
      <c r="AT279" s="308"/>
      <c r="AU279" s="308"/>
      <c r="AV279" s="836"/>
      <c r="AW279" s="308"/>
      <c r="AX279" s="383"/>
      <c r="AY279" s="308"/>
      <c r="AZ279" s="385"/>
      <c r="BA279" s="385"/>
      <c r="BB279" s="308"/>
      <c r="BC279" s="385"/>
      <c r="BD279" s="308"/>
      <c r="BE279" s="386"/>
      <c r="BF279" s="385"/>
      <c r="BG279" s="281"/>
      <c r="BH279" s="385"/>
      <c r="BI279" s="308"/>
      <c r="BJ279" s="386"/>
      <c r="BK279" s="385"/>
      <c r="BL279" s="308"/>
      <c r="BM279" s="385"/>
      <c r="BN279" s="308"/>
      <c r="BO279" s="386"/>
      <c r="BP279" s="385"/>
      <c r="BQ279" s="308"/>
    </row>
    <row r="280" spans="1:69" ht="15.75" customHeight="1">
      <c r="A280" s="308"/>
      <c r="B280" s="308"/>
      <c r="C280" s="308"/>
      <c r="D280" s="308"/>
      <c r="E280" s="308"/>
      <c r="F280" s="308"/>
      <c r="G280" s="308"/>
      <c r="H280" s="308"/>
      <c r="I280" s="308"/>
      <c r="J280" s="308"/>
      <c r="K280" s="308"/>
      <c r="L280" s="308"/>
      <c r="M280" s="308"/>
      <c r="N280" s="572"/>
      <c r="O280" s="308"/>
      <c r="P280" s="308"/>
      <c r="Q280" s="308"/>
      <c r="R280" s="308"/>
      <c r="S280" s="308"/>
      <c r="T280" s="308"/>
      <c r="U280" s="308"/>
      <c r="V280" s="308"/>
      <c r="W280" s="308"/>
      <c r="X280" s="308"/>
      <c r="Y280" s="308"/>
      <c r="Z280" s="308"/>
      <c r="AA280" s="383"/>
      <c r="AB280" s="308"/>
      <c r="AC280" s="308"/>
      <c r="AD280" s="308"/>
      <c r="AE280" s="308"/>
      <c r="AF280" s="308"/>
      <c r="AG280" s="308"/>
      <c r="AH280" s="308"/>
      <c r="AI280" s="308"/>
      <c r="AJ280" s="308"/>
      <c r="AK280" s="308"/>
      <c r="AL280" s="308"/>
      <c r="AM280" s="308"/>
      <c r="AN280" s="308"/>
      <c r="AO280" s="308"/>
      <c r="AP280" s="308"/>
      <c r="AQ280" s="308"/>
      <c r="AR280" s="384"/>
      <c r="AS280" s="384"/>
      <c r="AT280" s="308"/>
      <c r="AU280" s="308"/>
      <c r="AV280" s="836"/>
      <c r="AW280" s="308"/>
      <c r="AX280" s="383"/>
      <c r="AY280" s="308"/>
      <c r="AZ280" s="385"/>
      <c r="BA280" s="385"/>
      <c r="BB280" s="308"/>
      <c r="BC280" s="385"/>
      <c r="BD280" s="308"/>
      <c r="BE280" s="386"/>
      <c r="BF280" s="385"/>
      <c r="BG280" s="281"/>
      <c r="BH280" s="385"/>
      <c r="BI280" s="308"/>
      <c r="BJ280" s="386"/>
      <c r="BK280" s="385"/>
      <c r="BL280" s="308"/>
      <c r="BM280" s="385"/>
      <c r="BN280" s="308"/>
      <c r="BO280" s="386"/>
      <c r="BP280" s="385"/>
      <c r="BQ280" s="308"/>
    </row>
    <row r="281" spans="1:69" ht="15.75" customHeight="1">
      <c r="A281" s="308"/>
      <c r="B281" s="308"/>
      <c r="C281" s="308"/>
      <c r="D281" s="308"/>
      <c r="E281" s="308"/>
      <c r="F281" s="308"/>
      <c r="G281" s="308"/>
      <c r="H281" s="308"/>
      <c r="I281" s="308"/>
      <c r="J281" s="308"/>
      <c r="K281" s="308"/>
      <c r="L281" s="308"/>
      <c r="M281" s="308"/>
      <c r="N281" s="572"/>
      <c r="O281" s="308"/>
      <c r="P281" s="308"/>
      <c r="Q281" s="308"/>
      <c r="R281" s="308"/>
      <c r="S281" s="308"/>
      <c r="T281" s="308"/>
      <c r="U281" s="308"/>
      <c r="V281" s="308"/>
      <c r="W281" s="308"/>
      <c r="X281" s="308"/>
      <c r="Y281" s="308"/>
      <c r="Z281" s="308"/>
      <c r="AA281" s="383"/>
      <c r="AB281" s="308"/>
      <c r="AC281" s="308"/>
      <c r="AD281" s="308"/>
      <c r="AE281" s="308"/>
      <c r="AF281" s="308"/>
      <c r="AG281" s="308"/>
      <c r="AH281" s="308"/>
      <c r="AI281" s="308"/>
      <c r="AJ281" s="308"/>
      <c r="AK281" s="308"/>
      <c r="AL281" s="308"/>
      <c r="AM281" s="308"/>
      <c r="AN281" s="308"/>
      <c r="AO281" s="308"/>
      <c r="AP281" s="308"/>
      <c r="AQ281" s="308"/>
      <c r="AR281" s="384"/>
      <c r="AS281" s="384"/>
      <c r="AT281" s="308"/>
      <c r="AU281" s="308"/>
      <c r="AV281" s="836"/>
      <c r="AW281" s="308"/>
      <c r="AX281" s="383"/>
      <c r="AY281" s="308"/>
      <c r="AZ281" s="385"/>
      <c r="BA281" s="385"/>
      <c r="BB281" s="308"/>
      <c r="BC281" s="385"/>
      <c r="BD281" s="308"/>
      <c r="BE281" s="386"/>
      <c r="BF281" s="385"/>
      <c r="BG281" s="281"/>
      <c r="BH281" s="385"/>
      <c r="BI281" s="308"/>
      <c r="BJ281" s="386"/>
      <c r="BK281" s="385"/>
      <c r="BL281" s="308"/>
      <c r="BM281" s="385"/>
      <c r="BN281" s="308"/>
      <c r="BO281" s="386"/>
      <c r="BP281" s="385"/>
      <c r="BQ281" s="308"/>
    </row>
    <row r="282" spans="1:69" ht="15.75" customHeight="1">
      <c r="A282" s="308"/>
      <c r="B282" s="308"/>
      <c r="C282" s="308"/>
      <c r="D282" s="308"/>
      <c r="E282" s="308"/>
      <c r="F282" s="308"/>
      <c r="G282" s="308"/>
      <c r="H282" s="308"/>
      <c r="I282" s="308"/>
      <c r="J282" s="308"/>
      <c r="K282" s="308"/>
      <c r="L282" s="308"/>
      <c r="M282" s="308"/>
      <c r="N282" s="572"/>
      <c r="O282" s="308"/>
      <c r="P282" s="308"/>
      <c r="Q282" s="308"/>
      <c r="R282" s="308"/>
      <c r="S282" s="308"/>
      <c r="T282" s="308"/>
      <c r="U282" s="308"/>
      <c r="V282" s="308"/>
      <c r="W282" s="308"/>
      <c r="X282" s="308"/>
      <c r="Y282" s="308"/>
      <c r="Z282" s="308"/>
      <c r="AA282" s="383"/>
      <c r="AB282" s="308"/>
      <c r="AC282" s="308"/>
      <c r="AD282" s="308"/>
      <c r="AE282" s="308"/>
      <c r="AF282" s="308"/>
      <c r="AG282" s="308"/>
      <c r="AH282" s="308"/>
      <c r="AI282" s="308"/>
      <c r="AJ282" s="308"/>
      <c r="AK282" s="308"/>
      <c r="AL282" s="308"/>
      <c r="AM282" s="308"/>
      <c r="AN282" s="308"/>
      <c r="AO282" s="308"/>
      <c r="AP282" s="308"/>
      <c r="AQ282" s="308"/>
      <c r="AR282" s="384"/>
      <c r="AS282" s="384"/>
      <c r="AT282" s="308"/>
      <c r="AU282" s="308"/>
      <c r="AV282" s="836"/>
      <c r="AW282" s="308"/>
      <c r="AX282" s="383"/>
      <c r="AY282" s="308"/>
      <c r="AZ282" s="385"/>
      <c r="BA282" s="385"/>
      <c r="BB282" s="308"/>
      <c r="BC282" s="385"/>
      <c r="BD282" s="308"/>
      <c r="BE282" s="386"/>
      <c r="BF282" s="385"/>
      <c r="BG282" s="281"/>
      <c r="BH282" s="385"/>
      <c r="BI282" s="308"/>
      <c r="BJ282" s="386"/>
      <c r="BK282" s="385"/>
      <c r="BL282" s="308"/>
      <c r="BM282" s="385"/>
      <c r="BN282" s="308"/>
      <c r="BO282" s="386"/>
      <c r="BP282" s="385"/>
      <c r="BQ282" s="308"/>
    </row>
    <row r="283" spans="1:69" ht="15.75" customHeight="1">
      <c r="A283" s="308"/>
      <c r="B283" s="308"/>
      <c r="C283" s="308"/>
      <c r="D283" s="308"/>
      <c r="E283" s="308"/>
      <c r="F283" s="308"/>
      <c r="G283" s="308"/>
      <c r="H283" s="308"/>
      <c r="I283" s="308"/>
      <c r="J283" s="308"/>
      <c r="K283" s="308"/>
      <c r="L283" s="308"/>
      <c r="M283" s="308"/>
      <c r="N283" s="572"/>
      <c r="O283" s="308"/>
      <c r="P283" s="308"/>
      <c r="Q283" s="308"/>
      <c r="R283" s="308"/>
      <c r="S283" s="308"/>
      <c r="T283" s="308"/>
      <c r="U283" s="308"/>
      <c r="V283" s="308"/>
      <c r="W283" s="308"/>
      <c r="X283" s="308"/>
      <c r="Y283" s="308"/>
      <c r="Z283" s="308"/>
      <c r="AA283" s="383"/>
      <c r="AB283" s="308"/>
      <c r="AC283" s="308"/>
      <c r="AD283" s="308"/>
      <c r="AE283" s="308"/>
      <c r="AF283" s="308"/>
      <c r="AG283" s="308"/>
      <c r="AH283" s="308"/>
      <c r="AI283" s="308"/>
      <c r="AJ283" s="308"/>
      <c r="AK283" s="308"/>
      <c r="AL283" s="308"/>
      <c r="AM283" s="308"/>
      <c r="AN283" s="308"/>
      <c r="AO283" s="308"/>
      <c r="AP283" s="308"/>
      <c r="AQ283" s="308"/>
      <c r="AR283" s="384"/>
      <c r="AS283" s="384"/>
      <c r="AT283" s="308"/>
      <c r="AU283" s="308"/>
      <c r="AV283" s="836"/>
      <c r="AW283" s="308"/>
      <c r="AX283" s="383"/>
      <c r="AY283" s="308"/>
      <c r="AZ283" s="385"/>
      <c r="BA283" s="385"/>
      <c r="BB283" s="308"/>
      <c r="BC283" s="385"/>
      <c r="BD283" s="308"/>
      <c r="BE283" s="386"/>
      <c r="BF283" s="385"/>
      <c r="BG283" s="281"/>
      <c r="BH283" s="385"/>
      <c r="BI283" s="308"/>
      <c r="BJ283" s="386"/>
      <c r="BK283" s="385"/>
      <c r="BL283" s="308"/>
      <c r="BM283" s="385"/>
      <c r="BN283" s="308"/>
      <c r="BO283" s="386"/>
      <c r="BP283" s="385"/>
      <c r="BQ283" s="308"/>
    </row>
    <row r="284" spans="1:69" ht="15.75" customHeight="1">
      <c r="A284" s="308"/>
      <c r="B284" s="308"/>
      <c r="C284" s="308"/>
      <c r="D284" s="308"/>
      <c r="E284" s="308"/>
      <c r="F284" s="308"/>
      <c r="G284" s="308"/>
      <c r="H284" s="308"/>
      <c r="I284" s="308"/>
      <c r="J284" s="308"/>
      <c r="K284" s="308"/>
      <c r="L284" s="308"/>
      <c r="M284" s="308"/>
      <c r="N284" s="572"/>
      <c r="O284" s="308"/>
      <c r="P284" s="308"/>
      <c r="Q284" s="308"/>
      <c r="R284" s="308"/>
      <c r="S284" s="308"/>
      <c r="T284" s="308"/>
      <c r="U284" s="308"/>
      <c r="V284" s="308"/>
      <c r="W284" s="308"/>
      <c r="X284" s="308"/>
      <c r="Y284" s="308"/>
      <c r="Z284" s="308"/>
      <c r="AA284" s="383"/>
      <c r="AB284" s="308"/>
      <c r="AC284" s="308"/>
      <c r="AD284" s="308"/>
      <c r="AE284" s="308"/>
      <c r="AF284" s="308"/>
      <c r="AG284" s="308"/>
      <c r="AH284" s="308"/>
      <c r="AI284" s="308"/>
      <c r="AJ284" s="308"/>
      <c r="AK284" s="308"/>
      <c r="AL284" s="308"/>
      <c r="AM284" s="308"/>
      <c r="AN284" s="308"/>
      <c r="AO284" s="308"/>
      <c r="AP284" s="308"/>
      <c r="AQ284" s="308"/>
      <c r="AR284" s="384"/>
      <c r="AS284" s="384"/>
      <c r="AT284" s="308"/>
      <c r="AU284" s="308"/>
      <c r="AV284" s="836"/>
      <c r="AW284" s="308"/>
      <c r="AX284" s="383"/>
      <c r="AY284" s="308"/>
      <c r="AZ284" s="385"/>
      <c r="BA284" s="385"/>
      <c r="BB284" s="308"/>
      <c r="BC284" s="385"/>
      <c r="BD284" s="308"/>
      <c r="BE284" s="386"/>
      <c r="BF284" s="385"/>
      <c r="BG284" s="281"/>
      <c r="BH284" s="385"/>
      <c r="BI284" s="308"/>
      <c r="BJ284" s="386"/>
      <c r="BK284" s="385"/>
      <c r="BL284" s="308"/>
      <c r="BM284" s="385"/>
      <c r="BN284" s="308"/>
      <c r="BO284" s="386"/>
      <c r="BP284" s="385"/>
      <c r="BQ284" s="308"/>
    </row>
    <row r="285" spans="1:69" ht="15.75" customHeight="1">
      <c r="A285" s="308"/>
      <c r="B285" s="308"/>
      <c r="C285" s="308"/>
      <c r="D285" s="308"/>
      <c r="E285" s="308"/>
      <c r="F285" s="308"/>
      <c r="G285" s="308"/>
      <c r="H285" s="308"/>
      <c r="I285" s="308"/>
      <c r="J285" s="308"/>
      <c r="K285" s="308"/>
      <c r="L285" s="308"/>
      <c r="M285" s="308"/>
      <c r="N285" s="572"/>
      <c r="O285" s="308"/>
      <c r="P285" s="308"/>
      <c r="Q285" s="308"/>
      <c r="R285" s="308"/>
      <c r="S285" s="308"/>
      <c r="T285" s="308"/>
      <c r="U285" s="308"/>
      <c r="V285" s="308"/>
      <c r="W285" s="308"/>
      <c r="X285" s="308"/>
      <c r="Y285" s="308"/>
      <c r="Z285" s="308"/>
      <c r="AA285" s="383"/>
      <c r="AB285" s="308"/>
      <c r="AC285" s="308"/>
      <c r="AD285" s="308"/>
      <c r="AE285" s="308"/>
      <c r="AF285" s="308"/>
      <c r="AG285" s="308"/>
      <c r="AH285" s="308"/>
      <c r="AI285" s="308"/>
      <c r="AJ285" s="308"/>
      <c r="AK285" s="308"/>
      <c r="AL285" s="308"/>
      <c r="AM285" s="308"/>
      <c r="AN285" s="308"/>
      <c r="AO285" s="308"/>
      <c r="AP285" s="308"/>
      <c r="AQ285" s="308"/>
      <c r="AR285" s="384"/>
      <c r="AS285" s="384"/>
      <c r="AT285" s="308"/>
      <c r="AU285" s="308"/>
      <c r="AV285" s="836"/>
      <c r="AW285" s="308"/>
      <c r="AX285" s="383"/>
      <c r="AY285" s="308"/>
      <c r="AZ285" s="385"/>
      <c r="BA285" s="385"/>
      <c r="BB285" s="308"/>
      <c r="BC285" s="385"/>
      <c r="BD285" s="308"/>
      <c r="BE285" s="386"/>
      <c r="BF285" s="385"/>
      <c r="BG285" s="281"/>
      <c r="BH285" s="385"/>
      <c r="BI285" s="308"/>
      <c r="BJ285" s="386"/>
      <c r="BK285" s="385"/>
      <c r="BL285" s="308"/>
      <c r="BM285" s="385"/>
      <c r="BN285" s="308"/>
      <c r="BO285" s="386"/>
      <c r="BP285" s="385"/>
      <c r="BQ285" s="308"/>
    </row>
    <row r="286" spans="1:69" ht="15.75" customHeight="1">
      <c r="A286" s="308"/>
      <c r="B286" s="308"/>
      <c r="C286" s="308"/>
      <c r="D286" s="308"/>
      <c r="E286" s="308"/>
      <c r="F286" s="308"/>
      <c r="G286" s="308"/>
      <c r="H286" s="308"/>
      <c r="I286" s="308"/>
      <c r="J286" s="308"/>
      <c r="K286" s="308"/>
      <c r="L286" s="308"/>
      <c r="M286" s="308"/>
      <c r="N286" s="572"/>
      <c r="O286" s="308"/>
      <c r="P286" s="308"/>
      <c r="Q286" s="308"/>
      <c r="R286" s="308"/>
      <c r="S286" s="308"/>
      <c r="T286" s="308"/>
      <c r="U286" s="308"/>
      <c r="V286" s="308"/>
      <c r="W286" s="308"/>
      <c r="X286" s="308"/>
      <c r="Y286" s="308"/>
      <c r="Z286" s="308"/>
      <c r="AA286" s="383"/>
      <c r="AB286" s="308"/>
      <c r="AC286" s="308"/>
      <c r="AD286" s="308"/>
      <c r="AE286" s="308"/>
      <c r="AF286" s="308"/>
      <c r="AG286" s="308"/>
      <c r="AH286" s="308"/>
      <c r="AI286" s="308"/>
      <c r="AJ286" s="308"/>
      <c r="AK286" s="308"/>
      <c r="AL286" s="308"/>
      <c r="AM286" s="308"/>
      <c r="AN286" s="308"/>
      <c r="AO286" s="308"/>
      <c r="AP286" s="308"/>
      <c r="AQ286" s="308"/>
      <c r="AR286" s="384"/>
      <c r="AS286" s="384"/>
      <c r="AT286" s="308"/>
      <c r="AU286" s="308"/>
      <c r="AV286" s="836"/>
      <c r="AW286" s="308"/>
      <c r="AX286" s="383"/>
      <c r="AY286" s="308"/>
      <c r="AZ286" s="385"/>
      <c r="BA286" s="385"/>
      <c r="BB286" s="308"/>
      <c r="BC286" s="385"/>
      <c r="BD286" s="308"/>
      <c r="BE286" s="386"/>
      <c r="BF286" s="385"/>
      <c r="BG286" s="281"/>
      <c r="BH286" s="385"/>
      <c r="BI286" s="308"/>
      <c r="BJ286" s="386"/>
      <c r="BK286" s="385"/>
      <c r="BL286" s="308"/>
      <c r="BM286" s="385"/>
      <c r="BN286" s="308"/>
      <c r="BO286" s="386"/>
      <c r="BP286" s="385"/>
      <c r="BQ286" s="308"/>
    </row>
    <row r="287" spans="1:69" ht="15.75" customHeight="1">
      <c r="A287" s="308"/>
      <c r="B287" s="308"/>
      <c r="C287" s="308"/>
      <c r="D287" s="308"/>
      <c r="E287" s="308"/>
      <c r="F287" s="308"/>
      <c r="G287" s="308"/>
      <c r="H287" s="308"/>
      <c r="I287" s="308"/>
      <c r="J287" s="308"/>
      <c r="K287" s="308"/>
      <c r="L287" s="308"/>
      <c r="M287" s="308"/>
      <c r="N287" s="572"/>
      <c r="O287" s="308"/>
      <c r="P287" s="308"/>
      <c r="Q287" s="308"/>
      <c r="R287" s="308"/>
      <c r="S287" s="308"/>
      <c r="T287" s="308"/>
      <c r="U287" s="308"/>
      <c r="V287" s="308"/>
      <c r="W287" s="308"/>
      <c r="X287" s="308"/>
      <c r="Y287" s="308"/>
      <c r="Z287" s="308"/>
      <c r="AA287" s="383"/>
      <c r="AB287" s="308"/>
      <c r="AC287" s="308"/>
      <c r="AD287" s="308"/>
      <c r="AE287" s="308"/>
      <c r="AF287" s="308"/>
      <c r="AG287" s="308"/>
      <c r="AH287" s="308"/>
      <c r="AI287" s="308"/>
      <c r="AJ287" s="308"/>
      <c r="AK287" s="308"/>
      <c r="AL287" s="308"/>
      <c r="AM287" s="308"/>
      <c r="AN287" s="308"/>
      <c r="AO287" s="308"/>
      <c r="AP287" s="308"/>
      <c r="AQ287" s="308"/>
      <c r="AR287" s="384"/>
      <c r="AS287" s="384"/>
      <c r="AT287" s="308"/>
      <c r="AU287" s="308"/>
      <c r="AV287" s="836"/>
      <c r="AW287" s="308"/>
      <c r="AX287" s="383"/>
      <c r="AY287" s="308"/>
      <c r="AZ287" s="385"/>
      <c r="BA287" s="385"/>
      <c r="BB287" s="308"/>
      <c r="BC287" s="385"/>
      <c r="BD287" s="308"/>
      <c r="BE287" s="386"/>
      <c r="BF287" s="385"/>
      <c r="BG287" s="281"/>
      <c r="BH287" s="385"/>
      <c r="BI287" s="308"/>
      <c r="BJ287" s="386"/>
      <c r="BK287" s="385"/>
      <c r="BL287" s="308"/>
      <c r="BM287" s="385"/>
      <c r="BN287" s="308"/>
      <c r="BO287" s="386"/>
      <c r="BP287" s="385"/>
      <c r="BQ287" s="308"/>
    </row>
    <row r="288" spans="1:69" ht="15.75" customHeight="1">
      <c r="A288" s="308"/>
      <c r="B288" s="308"/>
      <c r="C288" s="308"/>
      <c r="D288" s="308"/>
      <c r="E288" s="308"/>
      <c r="F288" s="308"/>
      <c r="G288" s="308"/>
      <c r="H288" s="308"/>
      <c r="I288" s="308"/>
      <c r="J288" s="308"/>
      <c r="K288" s="308"/>
      <c r="L288" s="308"/>
      <c r="M288" s="308"/>
      <c r="N288" s="572"/>
      <c r="O288" s="308"/>
      <c r="P288" s="308"/>
      <c r="Q288" s="308"/>
      <c r="R288" s="308"/>
      <c r="S288" s="308"/>
      <c r="T288" s="308"/>
      <c r="U288" s="308"/>
      <c r="V288" s="308"/>
      <c r="W288" s="308"/>
      <c r="X288" s="308"/>
      <c r="Y288" s="308"/>
      <c r="Z288" s="308"/>
      <c r="AA288" s="383"/>
      <c r="AB288" s="308"/>
      <c r="AC288" s="308"/>
      <c r="AD288" s="308"/>
      <c r="AE288" s="308"/>
      <c r="AF288" s="308"/>
      <c r="AG288" s="308"/>
      <c r="AH288" s="308"/>
      <c r="AI288" s="308"/>
      <c r="AJ288" s="308"/>
      <c r="AK288" s="308"/>
      <c r="AL288" s="308"/>
      <c r="AM288" s="308"/>
      <c r="AN288" s="308"/>
      <c r="AO288" s="308"/>
      <c r="AP288" s="308"/>
      <c r="AQ288" s="308"/>
      <c r="AR288" s="384"/>
      <c r="AS288" s="384"/>
      <c r="AT288" s="308"/>
      <c r="AU288" s="308"/>
      <c r="AV288" s="836"/>
      <c r="AW288" s="308"/>
      <c r="AX288" s="383"/>
      <c r="AY288" s="308"/>
      <c r="AZ288" s="385"/>
      <c r="BA288" s="385"/>
      <c r="BB288" s="308"/>
      <c r="BC288" s="385"/>
      <c r="BD288" s="308"/>
      <c r="BE288" s="386"/>
      <c r="BF288" s="385"/>
      <c r="BG288" s="281"/>
      <c r="BH288" s="385"/>
      <c r="BI288" s="308"/>
      <c r="BJ288" s="386"/>
      <c r="BK288" s="385"/>
      <c r="BL288" s="308"/>
      <c r="BM288" s="385"/>
      <c r="BN288" s="308"/>
      <c r="BO288" s="386"/>
      <c r="BP288" s="385"/>
      <c r="BQ288" s="308"/>
    </row>
    <row r="289" spans="1:69" ht="15.75" customHeight="1">
      <c r="A289" s="308"/>
      <c r="B289" s="308"/>
      <c r="C289" s="308"/>
      <c r="D289" s="308"/>
      <c r="E289" s="308"/>
      <c r="F289" s="308"/>
      <c r="G289" s="308"/>
      <c r="H289" s="308"/>
      <c r="I289" s="308"/>
      <c r="J289" s="308"/>
      <c r="K289" s="308"/>
      <c r="L289" s="308"/>
      <c r="M289" s="308"/>
      <c r="N289" s="572"/>
      <c r="O289" s="308"/>
      <c r="P289" s="308"/>
      <c r="Q289" s="308"/>
      <c r="R289" s="308"/>
      <c r="S289" s="308"/>
      <c r="T289" s="308"/>
      <c r="U289" s="308"/>
      <c r="V289" s="308"/>
      <c r="W289" s="308"/>
      <c r="X289" s="308"/>
      <c r="Y289" s="308"/>
      <c r="Z289" s="308"/>
      <c r="AA289" s="383"/>
      <c r="AB289" s="308"/>
      <c r="AC289" s="308"/>
      <c r="AD289" s="308"/>
      <c r="AE289" s="308"/>
      <c r="AF289" s="308"/>
      <c r="AG289" s="308"/>
      <c r="AH289" s="308"/>
      <c r="AI289" s="308"/>
      <c r="AJ289" s="308"/>
      <c r="AK289" s="308"/>
      <c r="AL289" s="308"/>
      <c r="AM289" s="308"/>
      <c r="AN289" s="308"/>
      <c r="AO289" s="308"/>
      <c r="AP289" s="308"/>
      <c r="AQ289" s="308"/>
      <c r="AR289" s="384"/>
      <c r="AS289" s="384"/>
      <c r="AT289" s="308"/>
      <c r="AU289" s="308"/>
      <c r="AV289" s="836"/>
      <c r="AW289" s="308"/>
      <c r="AX289" s="383"/>
      <c r="AY289" s="308"/>
      <c r="AZ289" s="385"/>
      <c r="BA289" s="385"/>
      <c r="BB289" s="308"/>
      <c r="BC289" s="385"/>
      <c r="BD289" s="308"/>
      <c r="BE289" s="386"/>
      <c r="BF289" s="385"/>
      <c r="BG289" s="281"/>
      <c r="BH289" s="385"/>
      <c r="BI289" s="308"/>
      <c r="BJ289" s="386"/>
      <c r="BK289" s="385"/>
      <c r="BL289" s="308"/>
      <c r="BM289" s="385"/>
      <c r="BN289" s="308"/>
      <c r="BO289" s="386"/>
      <c r="BP289" s="385"/>
      <c r="BQ289" s="308"/>
    </row>
    <row r="290" spans="1:69" ht="15.75" customHeight="1">
      <c r="A290" s="308"/>
      <c r="B290" s="308"/>
      <c r="C290" s="308"/>
      <c r="D290" s="308"/>
      <c r="E290" s="308"/>
      <c r="F290" s="308"/>
      <c r="G290" s="308"/>
      <c r="H290" s="308"/>
      <c r="I290" s="308"/>
      <c r="J290" s="308"/>
      <c r="K290" s="308"/>
      <c r="L290" s="308"/>
      <c r="M290" s="308"/>
      <c r="N290" s="572"/>
      <c r="O290" s="308"/>
      <c r="P290" s="308"/>
      <c r="Q290" s="308"/>
      <c r="R290" s="308"/>
      <c r="S290" s="308"/>
      <c r="T290" s="308"/>
      <c r="U290" s="308"/>
      <c r="V290" s="308"/>
      <c r="W290" s="308"/>
      <c r="X290" s="308"/>
      <c r="Y290" s="308"/>
      <c r="Z290" s="308"/>
      <c r="AA290" s="383"/>
      <c r="AB290" s="308"/>
      <c r="AC290" s="308"/>
      <c r="AD290" s="308"/>
      <c r="AE290" s="308"/>
      <c r="AF290" s="308"/>
      <c r="AG290" s="308"/>
      <c r="AH290" s="308"/>
      <c r="AI290" s="308"/>
      <c r="AJ290" s="308"/>
      <c r="AK290" s="308"/>
      <c r="AL290" s="308"/>
      <c r="AM290" s="308"/>
      <c r="AN290" s="308"/>
      <c r="AO290" s="308"/>
      <c r="AP290" s="308"/>
      <c r="AQ290" s="308"/>
      <c r="AR290" s="384"/>
      <c r="AS290" s="384"/>
      <c r="AT290" s="308"/>
      <c r="AU290" s="308"/>
      <c r="AV290" s="836"/>
      <c r="AW290" s="308"/>
      <c r="AX290" s="383"/>
      <c r="AY290" s="308"/>
      <c r="AZ290" s="385"/>
      <c r="BA290" s="385"/>
      <c r="BB290" s="308"/>
      <c r="BC290" s="385"/>
      <c r="BD290" s="308"/>
      <c r="BE290" s="386"/>
      <c r="BF290" s="385"/>
      <c r="BG290" s="281"/>
      <c r="BH290" s="385"/>
      <c r="BI290" s="308"/>
      <c r="BJ290" s="386"/>
      <c r="BK290" s="385"/>
      <c r="BL290" s="308"/>
      <c r="BM290" s="385"/>
      <c r="BN290" s="308"/>
      <c r="BO290" s="386"/>
      <c r="BP290" s="385"/>
      <c r="BQ290" s="308"/>
    </row>
    <row r="291" spans="1:69" ht="15.75" customHeight="1">
      <c r="A291" s="308"/>
      <c r="B291" s="308"/>
      <c r="C291" s="308"/>
      <c r="D291" s="308"/>
      <c r="E291" s="308"/>
      <c r="F291" s="308"/>
      <c r="G291" s="308"/>
      <c r="H291" s="308"/>
      <c r="I291" s="308"/>
      <c r="J291" s="308"/>
      <c r="K291" s="308"/>
      <c r="L291" s="308"/>
      <c r="M291" s="308"/>
      <c r="N291" s="572"/>
      <c r="O291" s="308"/>
      <c r="P291" s="308"/>
      <c r="Q291" s="308"/>
      <c r="R291" s="308"/>
      <c r="S291" s="308"/>
      <c r="T291" s="308"/>
      <c r="U291" s="308"/>
      <c r="V291" s="308"/>
      <c r="W291" s="308"/>
      <c r="X291" s="308"/>
      <c r="Y291" s="308"/>
      <c r="Z291" s="308"/>
      <c r="AA291" s="383"/>
      <c r="AB291" s="308"/>
      <c r="AC291" s="308"/>
      <c r="AD291" s="308"/>
      <c r="AE291" s="308"/>
      <c r="AF291" s="308"/>
      <c r="AG291" s="308"/>
      <c r="AH291" s="308"/>
      <c r="AI291" s="308"/>
      <c r="AJ291" s="308"/>
      <c r="AK291" s="308"/>
      <c r="AL291" s="308"/>
      <c r="AM291" s="308"/>
      <c r="AN291" s="308"/>
      <c r="AO291" s="308"/>
      <c r="AP291" s="308"/>
      <c r="AQ291" s="308"/>
      <c r="AR291" s="384"/>
      <c r="AS291" s="384"/>
      <c r="AT291" s="308"/>
      <c r="AU291" s="308"/>
      <c r="AV291" s="836"/>
      <c r="AW291" s="308"/>
      <c r="AX291" s="383"/>
      <c r="AY291" s="308"/>
      <c r="AZ291" s="385"/>
      <c r="BA291" s="385"/>
      <c r="BB291" s="308"/>
      <c r="BC291" s="385"/>
      <c r="BD291" s="308"/>
      <c r="BE291" s="386"/>
      <c r="BF291" s="385"/>
      <c r="BG291" s="281"/>
      <c r="BH291" s="385"/>
      <c r="BI291" s="308"/>
      <c r="BJ291" s="386"/>
      <c r="BK291" s="385"/>
      <c r="BL291" s="308"/>
      <c r="BM291" s="385"/>
      <c r="BN291" s="308"/>
      <c r="BO291" s="386"/>
      <c r="BP291" s="385"/>
      <c r="BQ291" s="308"/>
    </row>
    <row r="292" spans="1:69" ht="15.75" customHeight="1">
      <c r="A292" s="308"/>
      <c r="B292" s="308"/>
      <c r="C292" s="308"/>
      <c r="D292" s="308"/>
      <c r="E292" s="308"/>
      <c r="F292" s="308"/>
      <c r="G292" s="308"/>
      <c r="H292" s="308"/>
      <c r="I292" s="308"/>
      <c r="J292" s="308"/>
      <c r="K292" s="308"/>
      <c r="L292" s="308"/>
      <c r="M292" s="308"/>
      <c r="N292" s="572"/>
      <c r="O292" s="308"/>
      <c r="P292" s="308"/>
      <c r="Q292" s="308"/>
      <c r="R292" s="308"/>
      <c r="S292" s="308"/>
      <c r="T292" s="308"/>
      <c r="U292" s="308"/>
      <c r="V292" s="308"/>
      <c r="W292" s="308"/>
      <c r="X292" s="308"/>
      <c r="Y292" s="308"/>
      <c r="Z292" s="308"/>
      <c r="AA292" s="383"/>
      <c r="AB292" s="308"/>
      <c r="AC292" s="308"/>
      <c r="AD292" s="308"/>
      <c r="AE292" s="308"/>
      <c r="AF292" s="308"/>
      <c r="AG292" s="308"/>
      <c r="AH292" s="308"/>
      <c r="AI292" s="308"/>
      <c r="AJ292" s="308"/>
      <c r="AK292" s="308"/>
      <c r="AL292" s="308"/>
      <c r="AM292" s="308"/>
      <c r="AN292" s="308"/>
      <c r="AO292" s="308"/>
      <c r="AP292" s="308"/>
      <c r="AQ292" s="308"/>
      <c r="AR292" s="384"/>
      <c r="AS292" s="384"/>
      <c r="AT292" s="308"/>
      <c r="AU292" s="308"/>
      <c r="AV292" s="836"/>
      <c r="AW292" s="308"/>
      <c r="AX292" s="383"/>
      <c r="AY292" s="308"/>
      <c r="AZ292" s="385"/>
      <c r="BA292" s="385"/>
      <c r="BB292" s="308"/>
      <c r="BC292" s="385"/>
      <c r="BD292" s="308"/>
      <c r="BE292" s="386"/>
      <c r="BF292" s="385"/>
      <c r="BG292" s="281"/>
      <c r="BH292" s="385"/>
      <c r="BI292" s="308"/>
      <c r="BJ292" s="386"/>
      <c r="BK292" s="385"/>
      <c r="BL292" s="308"/>
      <c r="BM292" s="385"/>
      <c r="BN292" s="308"/>
      <c r="BO292" s="386"/>
      <c r="BP292" s="385"/>
      <c r="BQ292" s="308"/>
    </row>
    <row r="293" spans="1:69" ht="15.75" customHeight="1">
      <c r="A293" s="308"/>
      <c r="B293" s="308"/>
      <c r="C293" s="308"/>
      <c r="D293" s="308"/>
      <c r="E293" s="308"/>
      <c r="F293" s="308"/>
      <c r="G293" s="308"/>
      <c r="H293" s="308"/>
      <c r="I293" s="308"/>
      <c r="J293" s="308"/>
      <c r="K293" s="308"/>
      <c r="L293" s="308"/>
      <c r="M293" s="308"/>
      <c r="N293" s="572"/>
      <c r="O293" s="308"/>
      <c r="P293" s="308"/>
      <c r="Q293" s="308"/>
      <c r="R293" s="308"/>
      <c r="S293" s="308"/>
      <c r="T293" s="308"/>
      <c r="U293" s="308"/>
      <c r="V293" s="308"/>
      <c r="W293" s="308"/>
      <c r="X293" s="308"/>
      <c r="Y293" s="308"/>
      <c r="Z293" s="308"/>
      <c r="AA293" s="383"/>
      <c r="AB293" s="308"/>
      <c r="AC293" s="308"/>
      <c r="AD293" s="308"/>
      <c r="AE293" s="308"/>
      <c r="AF293" s="308"/>
      <c r="AG293" s="308"/>
      <c r="AH293" s="308"/>
      <c r="AI293" s="308"/>
      <c r="AJ293" s="308"/>
      <c r="AK293" s="308"/>
      <c r="AL293" s="308"/>
      <c r="AM293" s="308"/>
      <c r="AN293" s="308"/>
      <c r="AO293" s="308"/>
      <c r="AP293" s="308"/>
      <c r="AQ293" s="308"/>
      <c r="AR293" s="384"/>
      <c r="AS293" s="384"/>
      <c r="AT293" s="308"/>
      <c r="AU293" s="308"/>
      <c r="AV293" s="836"/>
      <c r="AW293" s="308"/>
      <c r="AX293" s="383"/>
      <c r="AY293" s="308"/>
      <c r="AZ293" s="385"/>
      <c r="BA293" s="385"/>
      <c r="BB293" s="308"/>
      <c r="BC293" s="385"/>
      <c r="BD293" s="308"/>
      <c r="BE293" s="386"/>
      <c r="BF293" s="385"/>
      <c r="BG293" s="281"/>
      <c r="BH293" s="385"/>
      <c r="BI293" s="308"/>
      <c r="BJ293" s="386"/>
      <c r="BK293" s="385"/>
      <c r="BL293" s="308"/>
      <c r="BM293" s="385"/>
      <c r="BN293" s="308"/>
      <c r="BO293" s="386"/>
      <c r="BP293" s="385"/>
      <c r="BQ293" s="308"/>
    </row>
    <row r="294" spans="1:69" ht="15.75" customHeight="1">
      <c r="A294" s="308"/>
      <c r="B294" s="308"/>
      <c r="C294" s="308"/>
      <c r="D294" s="308"/>
      <c r="E294" s="308"/>
      <c r="F294" s="308"/>
      <c r="G294" s="308"/>
      <c r="H294" s="308"/>
      <c r="I294" s="308"/>
      <c r="J294" s="308"/>
      <c r="K294" s="308"/>
      <c r="L294" s="308"/>
      <c r="M294" s="308"/>
      <c r="N294" s="572"/>
      <c r="O294" s="308"/>
      <c r="P294" s="308"/>
      <c r="Q294" s="308"/>
      <c r="R294" s="308"/>
      <c r="S294" s="308"/>
      <c r="T294" s="308"/>
      <c r="U294" s="308"/>
      <c r="V294" s="308"/>
      <c r="W294" s="308"/>
      <c r="X294" s="308"/>
      <c r="Y294" s="308"/>
      <c r="Z294" s="308"/>
      <c r="AA294" s="383"/>
      <c r="AB294" s="308"/>
      <c r="AC294" s="308"/>
      <c r="AD294" s="308"/>
      <c r="AE294" s="308"/>
      <c r="AF294" s="308"/>
      <c r="AG294" s="308"/>
      <c r="AH294" s="308"/>
      <c r="AI294" s="308"/>
      <c r="AJ294" s="308"/>
      <c r="AK294" s="308"/>
      <c r="AL294" s="308"/>
      <c r="AM294" s="308"/>
      <c r="AN294" s="308"/>
      <c r="AO294" s="308"/>
      <c r="AP294" s="308"/>
      <c r="AQ294" s="308"/>
      <c r="AR294" s="384"/>
      <c r="AS294" s="384"/>
      <c r="AT294" s="308"/>
      <c r="AU294" s="308"/>
      <c r="AV294" s="836"/>
      <c r="AW294" s="308"/>
      <c r="AX294" s="383"/>
      <c r="AY294" s="308"/>
      <c r="AZ294" s="385"/>
      <c r="BA294" s="385"/>
      <c r="BB294" s="308"/>
      <c r="BC294" s="385"/>
      <c r="BD294" s="308"/>
      <c r="BE294" s="386"/>
      <c r="BF294" s="385"/>
      <c r="BG294" s="281"/>
      <c r="BH294" s="385"/>
      <c r="BI294" s="308"/>
      <c r="BJ294" s="386"/>
      <c r="BK294" s="385"/>
      <c r="BL294" s="308"/>
      <c r="BM294" s="385"/>
      <c r="BN294" s="308"/>
      <c r="BO294" s="386"/>
      <c r="BP294" s="385"/>
      <c r="BQ294" s="308"/>
    </row>
    <row r="295" spans="1:69" ht="15.75" customHeight="1">
      <c r="A295" s="308"/>
      <c r="B295" s="308"/>
      <c r="C295" s="308"/>
      <c r="D295" s="308"/>
      <c r="E295" s="308"/>
      <c r="F295" s="308"/>
      <c r="G295" s="308"/>
      <c r="H295" s="308"/>
      <c r="I295" s="308"/>
      <c r="J295" s="308"/>
      <c r="K295" s="308"/>
      <c r="L295" s="308"/>
      <c r="M295" s="308"/>
      <c r="N295" s="572"/>
      <c r="O295" s="308"/>
      <c r="P295" s="308"/>
      <c r="Q295" s="308"/>
      <c r="R295" s="308"/>
      <c r="S295" s="308"/>
      <c r="T295" s="308"/>
      <c r="U295" s="308"/>
      <c r="V295" s="308"/>
      <c r="W295" s="308"/>
      <c r="X295" s="308"/>
      <c r="Y295" s="308"/>
      <c r="Z295" s="308"/>
      <c r="AA295" s="383"/>
      <c r="AB295" s="308"/>
      <c r="AC295" s="308"/>
      <c r="AD295" s="308"/>
      <c r="AE295" s="308"/>
      <c r="AF295" s="308"/>
      <c r="AG295" s="308"/>
      <c r="AH295" s="308"/>
      <c r="AI295" s="308"/>
      <c r="AJ295" s="308"/>
      <c r="AK295" s="308"/>
      <c r="AL295" s="308"/>
      <c r="AM295" s="308"/>
      <c r="AN295" s="308"/>
      <c r="AO295" s="308"/>
      <c r="AP295" s="308"/>
      <c r="AQ295" s="308"/>
      <c r="AR295" s="384"/>
      <c r="AS295" s="384"/>
      <c r="AT295" s="308"/>
      <c r="AU295" s="308"/>
      <c r="AV295" s="836"/>
      <c r="AW295" s="308"/>
      <c r="AX295" s="383"/>
      <c r="AY295" s="308"/>
      <c r="AZ295" s="385"/>
      <c r="BA295" s="385"/>
      <c r="BB295" s="308"/>
      <c r="BC295" s="385"/>
      <c r="BD295" s="308"/>
      <c r="BE295" s="386"/>
      <c r="BF295" s="385"/>
      <c r="BG295" s="281"/>
      <c r="BH295" s="385"/>
      <c r="BI295" s="308"/>
      <c r="BJ295" s="386"/>
      <c r="BK295" s="385"/>
      <c r="BL295" s="308"/>
      <c r="BM295" s="385"/>
      <c r="BN295" s="308"/>
      <c r="BO295" s="386"/>
      <c r="BP295" s="385"/>
      <c r="BQ295" s="308"/>
    </row>
    <row r="296" spans="1:69" ht="15.75" customHeight="1">
      <c r="A296" s="308"/>
      <c r="B296" s="308"/>
      <c r="C296" s="308"/>
      <c r="D296" s="308"/>
      <c r="E296" s="308"/>
      <c r="F296" s="308"/>
      <c r="G296" s="308"/>
      <c r="H296" s="308"/>
      <c r="I296" s="308"/>
      <c r="J296" s="308"/>
      <c r="K296" s="308"/>
      <c r="L296" s="308"/>
      <c r="M296" s="308"/>
      <c r="N296" s="572"/>
      <c r="O296" s="308"/>
      <c r="P296" s="308"/>
      <c r="Q296" s="308"/>
      <c r="R296" s="308"/>
      <c r="S296" s="308"/>
      <c r="T296" s="308"/>
      <c r="U296" s="308"/>
      <c r="V296" s="308"/>
      <c r="W296" s="308"/>
      <c r="X296" s="308"/>
      <c r="Y296" s="308"/>
      <c r="Z296" s="308"/>
      <c r="AA296" s="383"/>
      <c r="AB296" s="308"/>
      <c r="AC296" s="308"/>
      <c r="AD296" s="308"/>
      <c r="AE296" s="308"/>
      <c r="AF296" s="308"/>
      <c r="AG296" s="308"/>
      <c r="AH296" s="308"/>
      <c r="AI296" s="308"/>
      <c r="AJ296" s="308"/>
      <c r="AK296" s="308"/>
      <c r="AL296" s="308"/>
      <c r="AM296" s="308"/>
      <c r="AN296" s="308"/>
      <c r="AO296" s="308"/>
      <c r="AP296" s="308"/>
      <c r="AQ296" s="308"/>
      <c r="AR296" s="384"/>
      <c r="AS296" s="384"/>
      <c r="AT296" s="308"/>
      <c r="AU296" s="308"/>
      <c r="AV296" s="836"/>
      <c r="AW296" s="308"/>
      <c r="AX296" s="383"/>
      <c r="AY296" s="308"/>
      <c r="AZ296" s="385"/>
      <c r="BA296" s="385"/>
      <c r="BB296" s="308"/>
      <c r="BC296" s="385"/>
      <c r="BD296" s="308"/>
      <c r="BE296" s="386"/>
      <c r="BF296" s="385"/>
      <c r="BG296" s="281"/>
      <c r="BH296" s="385"/>
      <c r="BI296" s="308"/>
      <c r="BJ296" s="386"/>
      <c r="BK296" s="385"/>
      <c r="BL296" s="308"/>
      <c r="BM296" s="385"/>
      <c r="BN296" s="308"/>
      <c r="BO296" s="386"/>
      <c r="BP296" s="385"/>
      <c r="BQ296" s="308"/>
    </row>
    <row r="297" spans="1:69" ht="15.75" customHeight="1">
      <c r="A297" s="308"/>
      <c r="B297" s="308"/>
      <c r="C297" s="308"/>
      <c r="D297" s="308"/>
      <c r="E297" s="308"/>
      <c r="F297" s="308"/>
      <c r="G297" s="308"/>
      <c r="H297" s="308"/>
      <c r="I297" s="308"/>
      <c r="J297" s="308"/>
      <c r="K297" s="308"/>
      <c r="L297" s="308"/>
      <c r="M297" s="308"/>
      <c r="N297" s="572"/>
      <c r="O297" s="308"/>
      <c r="P297" s="308"/>
      <c r="Q297" s="308"/>
      <c r="R297" s="308"/>
      <c r="S297" s="308"/>
      <c r="T297" s="308"/>
      <c r="U297" s="308"/>
      <c r="V297" s="308"/>
      <c r="W297" s="308"/>
      <c r="X297" s="308"/>
      <c r="Y297" s="308"/>
      <c r="Z297" s="308"/>
      <c r="AA297" s="383"/>
      <c r="AB297" s="308"/>
      <c r="AC297" s="308"/>
      <c r="AD297" s="308"/>
      <c r="AE297" s="308"/>
      <c r="AF297" s="308"/>
      <c r="AG297" s="308"/>
      <c r="AH297" s="308"/>
      <c r="AI297" s="308"/>
      <c r="AJ297" s="308"/>
      <c r="AK297" s="308"/>
      <c r="AL297" s="308"/>
      <c r="AM297" s="308"/>
      <c r="AN297" s="308"/>
      <c r="AO297" s="308"/>
      <c r="AP297" s="308"/>
      <c r="AQ297" s="308"/>
      <c r="AR297" s="384"/>
      <c r="AS297" s="384"/>
      <c r="AT297" s="308"/>
      <c r="AU297" s="308"/>
      <c r="AV297" s="836"/>
      <c r="AW297" s="308"/>
      <c r="AX297" s="383"/>
      <c r="AY297" s="308"/>
      <c r="AZ297" s="385"/>
      <c r="BA297" s="385"/>
      <c r="BB297" s="308"/>
      <c r="BC297" s="385"/>
      <c r="BD297" s="308"/>
      <c r="BE297" s="386"/>
      <c r="BF297" s="385"/>
      <c r="BG297" s="281"/>
      <c r="BH297" s="385"/>
      <c r="BI297" s="308"/>
      <c r="BJ297" s="386"/>
      <c r="BK297" s="385"/>
      <c r="BL297" s="308"/>
      <c r="BM297" s="385"/>
      <c r="BN297" s="308"/>
      <c r="BO297" s="386"/>
      <c r="BP297" s="385"/>
      <c r="BQ297" s="308"/>
    </row>
    <row r="298" spans="1:69" ht="15.75" customHeight="1">
      <c r="A298" s="308"/>
      <c r="B298" s="308"/>
      <c r="C298" s="308"/>
      <c r="D298" s="308"/>
      <c r="E298" s="308"/>
      <c r="F298" s="308"/>
      <c r="G298" s="308"/>
      <c r="H298" s="308"/>
      <c r="I298" s="308"/>
      <c r="J298" s="308"/>
      <c r="K298" s="308"/>
      <c r="L298" s="308"/>
      <c r="M298" s="308"/>
      <c r="N298" s="572"/>
      <c r="O298" s="308"/>
      <c r="P298" s="308"/>
      <c r="Q298" s="308"/>
      <c r="R298" s="308"/>
      <c r="S298" s="308"/>
      <c r="T298" s="308"/>
      <c r="U298" s="308"/>
      <c r="V298" s="308"/>
      <c r="W298" s="308"/>
      <c r="X298" s="308"/>
      <c r="Y298" s="308"/>
      <c r="Z298" s="308"/>
      <c r="AA298" s="383"/>
      <c r="AB298" s="308"/>
      <c r="AC298" s="308"/>
      <c r="AD298" s="308"/>
      <c r="AE298" s="308"/>
      <c r="AF298" s="308"/>
      <c r="AG298" s="308"/>
      <c r="AH298" s="308"/>
      <c r="AI298" s="308"/>
      <c r="AJ298" s="308"/>
      <c r="AK298" s="308"/>
      <c r="AL298" s="308"/>
      <c r="AM298" s="308"/>
      <c r="AN298" s="308"/>
      <c r="AO298" s="308"/>
      <c r="AP298" s="308"/>
      <c r="AQ298" s="308"/>
      <c r="AR298" s="384"/>
      <c r="AS298" s="384"/>
      <c r="AT298" s="308"/>
      <c r="AU298" s="308"/>
      <c r="AV298" s="836"/>
      <c r="AW298" s="308"/>
      <c r="AX298" s="383"/>
      <c r="AY298" s="308"/>
      <c r="AZ298" s="385"/>
      <c r="BA298" s="385"/>
      <c r="BB298" s="308"/>
      <c r="BC298" s="385"/>
      <c r="BD298" s="308"/>
      <c r="BE298" s="386"/>
      <c r="BF298" s="385"/>
      <c r="BG298" s="281"/>
      <c r="BH298" s="385"/>
      <c r="BI298" s="308"/>
      <c r="BJ298" s="386"/>
      <c r="BK298" s="385"/>
      <c r="BL298" s="308"/>
      <c r="BM298" s="385"/>
      <c r="BN298" s="308"/>
      <c r="BO298" s="386"/>
      <c r="BP298" s="385"/>
      <c r="BQ298" s="308"/>
    </row>
    <row r="299" spans="1:69" ht="15.75" customHeight="1">
      <c r="A299" s="308"/>
      <c r="B299" s="308"/>
      <c r="C299" s="308"/>
      <c r="D299" s="308"/>
      <c r="E299" s="308"/>
      <c r="F299" s="308"/>
      <c r="G299" s="308"/>
      <c r="H299" s="308"/>
      <c r="I299" s="308"/>
      <c r="J299" s="308"/>
      <c r="K299" s="308"/>
      <c r="L299" s="308"/>
      <c r="M299" s="308"/>
      <c r="N299" s="572"/>
      <c r="O299" s="308"/>
      <c r="P299" s="308"/>
      <c r="Q299" s="308"/>
      <c r="R299" s="308"/>
      <c r="S299" s="308"/>
      <c r="T299" s="308"/>
      <c r="U299" s="308"/>
      <c r="V299" s="308"/>
      <c r="W299" s="308"/>
      <c r="X299" s="308"/>
      <c r="Y299" s="308"/>
      <c r="Z299" s="308"/>
      <c r="AA299" s="383"/>
      <c r="AB299" s="308"/>
      <c r="AC299" s="308"/>
      <c r="AD299" s="308"/>
      <c r="AE299" s="308"/>
      <c r="AF299" s="308"/>
      <c r="AG299" s="308"/>
      <c r="AH299" s="308"/>
      <c r="AI299" s="308"/>
      <c r="AJ299" s="308"/>
      <c r="AK299" s="308"/>
      <c r="AL299" s="308"/>
      <c r="AM299" s="308"/>
      <c r="AN299" s="308"/>
      <c r="AO299" s="308"/>
      <c r="AP299" s="308"/>
      <c r="AQ299" s="308"/>
      <c r="AR299" s="384"/>
      <c r="AS299" s="384"/>
      <c r="AT299" s="308"/>
      <c r="AU299" s="308"/>
      <c r="AV299" s="836"/>
      <c r="AW299" s="308"/>
      <c r="AX299" s="383"/>
      <c r="AY299" s="308"/>
      <c r="AZ299" s="385"/>
      <c r="BA299" s="385"/>
      <c r="BB299" s="308"/>
      <c r="BC299" s="385"/>
      <c r="BD299" s="308"/>
      <c r="BE299" s="386"/>
      <c r="BF299" s="385"/>
      <c r="BG299" s="281"/>
      <c r="BH299" s="385"/>
      <c r="BI299" s="308"/>
      <c r="BJ299" s="386"/>
      <c r="BK299" s="385"/>
      <c r="BL299" s="308"/>
      <c r="BM299" s="385"/>
      <c r="BN299" s="308"/>
      <c r="BO299" s="386"/>
      <c r="BP299" s="385"/>
      <c r="BQ299" s="308"/>
    </row>
    <row r="300" spans="1:69" ht="15.75" customHeight="1">
      <c r="A300" s="308"/>
      <c r="B300" s="308"/>
      <c r="C300" s="308"/>
      <c r="D300" s="308"/>
      <c r="E300" s="308"/>
      <c r="F300" s="308"/>
      <c r="G300" s="308"/>
      <c r="H300" s="308"/>
      <c r="I300" s="308"/>
      <c r="J300" s="308"/>
      <c r="K300" s="308"/>
      <c r="L300" s="308"/>
      <c r="M300" s="308"/>
      <c r="N300" s="572"/>
      <c r="O300" s="308"/>
      <c r="P300" s="308"/>
      <c r="Q300" s="308"/>
      <c r="R300" s="308"/>
      <c r="S300" s="308"/>
      <c r="T300" s="308"/>
      <c r="U300" s="308"/>
      <c r="V300" s="308"/>
      <c r="W300" s="308"/>
      <c r="X300" s="308"/>
      <c r="Y300" s="308"/>
      <c r="Z300" s="308"/>
      <c r="AA300" s="383"/>
      <c r="AB300" s="308"/>
      <c r="AC300" s="308"/>
      <c r="AD300" s="308"/>
      <c r="AE300" s="308"/>
      <c r="AF300" s="308"/>
      <c r="AG300" s="308"/>
      <c r="AH300" s="308"/>
      <c r="AI300" s="308"/>
      <c r="AJ300" s="308"/>
      <c r="AK300" s="308"/>
      <c r="AL300" s="308"/>
      <c r="AM300" s="308"/>
      <c r="AN300" s="308"/>
      <c r="AO300" s="308"/>
      <c r="AP300" s="308"/>
      <c r="AQ300" s="308"/>
      <c r="AR300" s="384"/>
      <c r="AS300" s="384"/>
      <c r="AT300" s="308"/>
      <c r="AU300" s="308"/>
      <c r="AV300" s="836"/>
      <c r="AW300" s="308"/>
      <c r="AX300" s="383"/>
      <c r="AY300" s="308"/>
      <c r="AZ300" s="385"/>
      <c r="BA300" s="385"/>
      <c r="BB300" s="308"/>
      <c r="BC300" s="385"/>
      <c r="BD300" s="308"/>
      <c r="BE300" s="386"/>
      <c r="BF300" s="385"/>
      <c r="BG300" s="281"/>
      <c r="BH300" s="385"/>
      <c r="BI300" s="308"/>
      <c r="BJ300" s="386"/>
      <c r="BK300" s="385"/>
      <c r="BL300" s="308"/>
      <c r="BM300" s="385"/>
      <c r="BN300" s="308"/>
      <c r="BO300" s="386"/>
      <c r="BP300" s="385"/>
      <c r="BQ300" s="308"/>
    </row>
    <row r="301" spans="1:69" ht="15.75" customHeight="1">
      <c r="A301" s="308"/>
      <c r="B301" s="308"/>
      <c r="C301" s="308"/>
      <c r="D301" s="308"/>
      <c r="E301" s="308"/>
      <c r="F301" s="308"/>
      <c r="G301" s="308"/>
      <c r="H301" s="308"/>
      <c r="I301" s="308"/>
      <c r="J301" s="308"/>
      <c r="K301" s="308"/>
      <c r="L301" s="308"/>
      <c r="M301" s="308"/>
      <c r="N301" s="572"/>
      <c r="O301" s="308"/>
      <c r="P301" s="308"/>
      <c r="Q301" s="308"/>
      <c r="R301" s="308"/>
      <c r="S301" s="308"/>
      <c r="T301" s="308"/>
      <c r="U301" s="308"/>
      <c r="V301" s="308"/>
      <c r="W301" s="308"/>
      <c r="X301" s="308"/>
      <c r="Y301" s="308"/>
      <c r="Z301" s="308"/>
      <c r="AA301" s="383"/>
      <c r="AB301" s="308"/>
      <c r="AC301" s="308"/>
      <c r="AD301" s="308"/>
      <c r="AE301" s="308"/>
      <c r="AF301" s="308"/>
      <c r="AG301" s="308"/>
      <c r="AH301" s="308"/>
      <c r="AI301" s="308"/>
      <c r="AJ301" s="308"/>
      <c r="AK301" s="308"/>
      <c r="AL301" s="308"/>
      <c r="AM301" s="308"/>
      <c r="AN301" s="308"/>
      <c r="AO301" s="308"/>
      <c r="AP301" s="308"/>
      <c r="AQ301" s="308"/>
      <c r="AR301" s="384"/>
      <c r="AS301" s="384"/>
      <c r="AT301" s="308"/>
      <c r="AU301" s="308"/>
      <c r="AV301" s="836"/>
      <c r="AW301" s="308"/>
      <c r="AX301" s="383"/>
      <c r="AY301" s="308"/>
      <c r="AZ301" s="385"/>
      <c r="BA301" s="385"/>
      <c r="BB301" s="308"/>
      <c r="BC301" s="385"/>
      <c r="BD301" s="308"/>
      <c r="BE301" s="386"/>
      <c r="BF301" s="385"/>
      <c r="BG301" s="281"/>
      <c r="BH301" s="385"/>
      <c r="BI301" s="308"/>
      <c r="BJ301" s="386"/>
      <c r="BK301" s="385"/>
      <c r="BL301" s="308"/>
      <c r="BM301" s="385"/>
      <c r="BN301" s="308"/>
      <c r="BO301" s="386"/>
      <c r="BP301" s="385"/>
      <c r="BQ301" s="308"/>
    </row>
    <row r="302" spans="1:69" ht="15.75" customHeight="1">
      <c r="A302" s="308"/>
      <c r="B302" s="308"/>
      <c r="C302" s="308"/>
      <c r="D302" s="308"/>
      <c r="E302" s="308"/>
      <c r="F302" s="308"/>
      <c r="G302" s="308"/>
      <c r="H302" s="308"/>
      <c r="I302" s="308"/>
      <c r="J302" s="308"/>
      <c r="K302" s="308"/>
      <c r="L302" s="308"/>
      <c r="M302" s="308"/>
      <c r="N302" s="572"/>
      <c r="O302" s="308"/>
      <c r="P302" s="308"/>
      <c r="Q302" s="308"/>
      <c r="R302" s="308"/>
      <c r="S302" s="308"/>
      <c r="T302" s="308"/>
      <c r="U302" s="308"/>
      <c r="V302" s="308"/>
      <c r="W302" s="308"/>
      <c r="X302" s="308"/>
      <c r="Y302" s="308"/>
      <c r="Z302" s="308"/>
      <c r="AA302" s="383"/>
      <c r="AB302" s="308"/>
      <c r="AC302" s="308"/>
      <c r="AD302" s="308"/>
      <c r="AE302" s="308"/>
      <c r="AF302" s="308"/>
      <c r="AG302" s="308"/>
      <c r="AH302" s="308"/>
      <c r="AI302" s="308"/>
      <c r="AJ302" s="308"/>
      <c r="AK302" s="308"/>
      <c r="AL302" s="308"/>
      <c r="AM302" s="308"/>
      <c r="AN302" s="308"/>
      <c r="AO302" s="308"/>
      <c r="AP302" s="308"/>
      <c r="AQ302" s="308"/>
      <c r="AR302" s="384"/>
      <c r="AS302" s="384"/>
      <c r="AT302" s="308"/>
      <c r="AU302" s="308"/>
      <c r="AV302" s="836"/>
      <c r="AW302" s="308"/>
      <c r="AX302" s="383"/>
      <c r="AY302" s="308"/>
      <c r="AZ302" s="385"/>
      <c r="BA302" s="385"/>
      <c r="BB302" s="308"/>
      <c r="BC302" s="385"/>
      <c r="BD302" s="308"/>
      <c r="BE302" s="386"/>
      <c r="BF302" s="385"/>
      <c r="BG302" s="281"/>
      <c r="BH302" s="385"/>
      <c r="BI302" s="308"/>
      <c r="BJ302" s="386"/>
      <c r="BK302" s="385"/>
      <c r="BL302" s="308"/>
      <c r="BM302" s="385"/>
      <c r="BN302" s="308"/>
      <c r="BO302" s="386"/>
      <c r="BP302" s="385"/>
      <c r="BQ302" s="308"/>
    </row>
    <row r="303" spans="1:69" ht="15.75" customHeight="1">
      <c r="A303" s="308"/>
      <c r="B303" s="308"/>
      <c r="C303" s="308"/>
      <c r="D303" s="308"/>
      <c r="E303" s="308"/>
      <c r="F303" s="308"/>
      <c r="G303" s="308"/>
      <c r="H303" s="308"/>
      <c r="I303" s="308"/>
      <c r="J303" s="308"/>
      <c r="K303" s="308"/>
      <c r="L303" s="308"/>
      <c r="M303" s="308"/>
      <c r="N303" s="572"/>
      <c r="O303" s="308"/>
      <c r="P303" s="308"/>
      <c r="Q303" s="308"/>
      <c r="R303" s="308"/>
      <c r="S303" s="308"/>
      <c r="T303" s="308"/>
      <c r="U303" s="308"/>
      <c r="V303" s="308"/>
      <c r="W303" s="308"/>
      <c r="X303" s="308"/>
      <c r="Y303" s="308"/>
      <c r="Z303" s="308"/>
      <c r="AA303" s="383"/>
      <c r="AB303" s="308"/>
      <c r="AC303" s="308"/>
      <c r="AD303" s="308"/>
      <c r="AE303" s="308"/>
      <c r="AF303" s="308"/>
      <c r="AG303" s="308"/>
      <c r="AH303" s="308"/>
      <c r="AI303" s="308"/>
      <c r="AJ303" s="308"/>
      <c r="AK303" s="308"/>
      <c r="AL303" s="308"/>
      <c r="AM303" s="308"/>
      <c r="AN303" s="308"/>
      <c r="AO303" s="308"/>
      <c r="AP303" s="308"/>
      <c r="AQ303" s="308"/>
      <c r="AR303" s="384"/>
      <c r="AS303" s="384"/>
      <c r="AT303" s="308"/>
      <c r="AU303" s="308"/>
      <c r="AV303" s="836"/>
      <c r="AW303" s="308"/>
      <c r="AX303" s="383"/>
      <c r="AY303" s="308"/>
      <c r="AZ303" s="385"/>
      <c r="BA303" s="385"/>
      <c r="BB303" s="308"/>
      <c r="BC303" s="385"/>
      <c r="BD303" s="308"/>
      <c r="BE303" s="386"/>
      <c r="BF303" s="385"/>
      <c r="BG303" s="281"/>
      <c r="BH303" s="385"/>
      <c r="BI303" s="308"/>
      <c r="BJ303" s="386"/>
      <c r="BK303" s="385"/>
      <c r="BL303" s="308"/>
      <c r="BM303" s="385"/>
      <c r="BN303" s="308"/>
      <c r="BO303" s="386"/>
      <c r="BP303" s="385"/>
      <c r="BQ303" s="308"/>
    </row>
    <row r="304" spans="1:69" ht="15.75" customHeight="1">
      <c r="A304" s="308"/>
      <c r="B304" s="308"/>
      <c r="C304" s="308"/>
      <c r="D304" s="308"/>
      <c r="E304" s="308"/>
      <c r="F304" s="308"/>
      <c r="G304" s="308"/>
      <c r="H304" s="308"/>
      <c r="I304" s="308"/>
      <c r="J304" s="308"/>
      <c r="K304" s="308"/>
      <c r="L304" s="308"/>
      <c r="M304" s="308"/>
      <c r="N304" s="572"/>
      <c r="O304" s="308"/>
      <c r="P304" s="308"/>
      <c r="Q304" s="308"/>
      <c r="R304" s="308"/>
      <c r="S304" s="308"/>
      <c r="T304" s="308"/>
      <c r="U304" s="308"/>
      <c r="V304" s="308"/>
      <c r="W304" s="308"/>
      <c r="X304" s="308"/>
      <c r="Y304" s="308"/>
      <c r="Z304" s="308"/>
      <c r="AA304" s="383"/>
      <c r="AB304" s="308"/>
      <c r="AC304" s="308"/>
      <c r="AD304" s="308"/>
      <c r="AE304" s="308"/>
      <c r="AF304" s="308"/>
      <c r="AG304" s="308"/>
      <c r="AH304" s="308"/>
      <c r="AI304" s="308"/>
      <c r="AJ304" s="308"/>
      <c r="AK304" s="308"/>
      <c r="AL304" s="308"/>
      <c r="AM304" s="308"/>
      <c r="AN304" s="308"/>
      <c r="AO304" s="308"/>
      <c r="AP304" s="308"/>
      <c r="AQ304" s="308"/>
      <c r="AR304" s="384"/>
      <c r="AS304" s="384"/>
      <c r="AT304" s="308"/>
      <c r="AU304" s="308"/>
      <c r="AV304" s="836"/>
      <c r="AW304" s="308"/>
      <c r="AX304" s="383"/>
      <c r="AY304" s="308"/>
      <c r="AZ304" s="385"/>
      <c r="BA304" s="385"/>
      <c r="BB304" s="308"/>
      <c r="BC304" s="385"/>
      <c r="BD304" s="308"/>
      <c r="BE304" s="386"/>
      <c r="BF304" s="385"/>
      <c r="BG304" s="281"/>
      <c r="BH304" s="385"/>
      <c r="BI304" s="308"/>
      <c r="BJ304" s="386"/>
      <c r="BK304" s="385"/>
      <c r="BL304" s="308"/>
      <c r="BM304" s="385"/>
      <c r="BN304" s="308"/>
      <c r="BO304" s="386"/>
      <c r="BP304" s="385"/>
      <c r="BQ304" s="308"/>
    </row>
    <row r="305" spans="1:69" ht="15.75" customHeight="1">
      <c r="A305" s="308"/>
      <c r="B305" s="308"/>
      <c r="C305" s="308"/>
      <c r="D305" s="308"/>
      <c r="E305" s="308"/>
      <c r="F305" s="308"/>
      <c r="G305" s="308"/>
      <c r="H305" s="308"/>
      <c r="I305" s="308"/>
      <c r="J305" s="308"/>
      <c r="K305" s="308"/>
      <c r="L305" s="308"/>
      <c r="M305" s="308"/>
      <c r="N305" s="572"/>
      <c r="O305" s="308"/>
      <c r="P305" s="308"/>
      <c r="Q305" s="308"/>
      <c r="R305" s="308"/>
      <c r="S305" s="308"/>
      <c r="T305" s="308"/>
      <c r="U305" s="308"/>
      <c r="V305" s="308"/>
      <c r="W305" s="308"/>
      <c r="X305" s="308"/>
      <c r="Y305" s="308"/>
      <c r="Z305" s="308"/>
      <c r="AA305" s="383"/>
      <c r="AB305" s="308"/>
      <c r="AC305" s="308"/>
      <c r="AD305" s="308"/>
      <c r="AE305" s="308"/>
      <c r="AF305" s="308"/>
      <c r="AG305" s="308"/>
      <c r="AH305" s="308"/>
      <c r="AI305" s="308"/>
      <c r="AJ305" s="308"/>
      <c r="AK305" s="308"/>
      <c r="AL305" s="308"/>
      <c r="AM305" s="308"/>
      <c r="AN305" s="308"/>
      <c r="AO305" s="308"/>
      <c r="AP305" s="308"/>
      <c r="AQ305" s="308"/>
      <c r="AR305" s="384"/>
      <c r="AS305" s="384"/>
      <c r="AT305" s="308"/>
      <c r="AU305" s="308"/>
      <c r="AV305" s="836"/>
      <c r="AW305" s="308"/>
      <c r="AX305" s="383"/>
      <c r="AY305" s="308"/>
      <c r="AZ305" s="385"/>
      <c r="BA305" s="385"/>
      <c r="BB305" s="308"/>
      <c r="BC305" s="385"/>
      <c r="BD305" s="308"/>
      <c r="BE305" s="386"/>
      <c r="BF305" s="385"/>
      <c r="BG305" s="281"/>
      <c r="BH305" s="385"/>
      <c r="BI305" s="308"/>
      <c r="BJ305" s="386"/>
      <c r="BK305" s="385"/>
      <c r="BL305" s="308"/>
      <c r="BM305" s="385"/>
      <c r="BN305" s="308"/>
      <c r="BO305" s="386"/>
      <c r="BP305" s="385"/>
      <c r="BQ305" s="308"/>
    </row>
    <row r="306" spans="1:69" ht="15.75" customHeight="1">
      <c r="A306" s="308"/>
      <c r="B306" s="308"/>
      <c r="C306" s="308"/>
      <c r="D306" s="308"/>
      <c r="E306" s="308"/>
      <c r="F306" s="308"/>
      <c r="G306" s="308"/>
      <c r="H306" s="308"/>
      <c r="I306" s="308"/>
      <c r="J306" s="308"/>
      <c r="K306" s="308"/>
      <c r="L306" s="308"/>
      <c r="M306" s="308"/>
      <c r="N306" s="572"/>
      <c r="O306" s="308"/>
      <c r="P306" s="308"/>
      <c r="Q306" s="308"/>
      <c r="R306" s="308"/>
      <c r="S306" s="308"/>
      <c r="T306" s="308"/>
      <c r="U306" s="308"/>
      <c r="V306" s="308"/>
      <c r="W306" s="308"/>
      <c r="X306" s="308"/>
      <c r="Y306" s="308"/>
      <c r="Z306" s="308"/>
      <c r="AA306" s="383"/>
      <c r="AB306" s="308"/>
      <c r="AC306" s="308"/>
      <c r="AD306" s="308"/>
      <c r="AE306" s="308"/>
      <c r="AF306" s="308"/>
      <c r="AG306" s="308"/>
      <c r="AH306" s="308"/>
      <c r="AI306" s="308"/>
      <c r="AJ306" s="308"/>
      <c r="AK306" s="308"/>
      <c r="AL306" s="308"/>
      <c r="AM306" s="308"/>
      <c r="AN306" s="308"/>
      <c r="AO306" s="308"/>
      <c r="AP306" s="308"/>
      <c r="AQ306" s="308"/>
      <c r="AR306" s="384"/>
      <c r="AS306" s="384"/>
      <c r="AT306" s="308"/>
      <c r="AU306" s="308"/>
      <c r="AV306" s="836"/>
      <c r="AW306" s="308"/>
      <c r="AX306" s="383"/>
      <c r="AY306" s="308"/>
      <c r="AZ306" s="385"/>
      <c r="BA306" s="385"/>
      <c r="BB306" s="308"/>
      <c r="BC306" s="385"/>
      <c r="BD306" s="308"/>
      <c r="BE306" s="386"/>
      <c r="BF306" s="385"/>
      <c r="BG306" s="281"/>
      <c r="BH306" s="385"/>
      <c r="BI306" s="308"/>
      <c r="BJ306" s="386"/>
      <c r="BK306" s="385"/>
      <c r="BL306" s="308"/>
      <c r="BM306" s="385"/>
      <c r="BN306" s="308"/>
      <c r="BO306" s="386"/>
      <c r="BP306" s="385"/>
      <c r="BQ306" s="308"/>
    </row>
    <row r="307" spans="1:69" ht="15.75" customHeight="1">
      <c r="A307" s="308"/>
      <c r="B307" s="308"/>
      <c r="C307" s="308"/>
      <c r="D307" s="308"/>
      <c r="E307" s="308"/>
      <c r="F307" s="308"/>
      <c r="G307" s="308"/>
      <c r="H307" s="308"/>
      <c r="I307" s="308"/>
      <c r="J307" s="308"/>
      <c r="K307" s="308"/>
      <c r="L307" s="308"/>
      <c r="M307" s="308"/>
      <c r="N307" s="572"/>
      <c r="O307" s="308"/>
      <c r="P307" s="308"/>
      <c r="Q307" s="308"/>
      <c r="R307" s="308"/>
      <c r="S307" s="308"/>
      <c r="T307" s="308"/>
      <c r="U307" s="308"/>
      <c r="V307" s="308"/>
      <c r="W307" s="308"/>
      <c r="X307" s="308"/>
      <c r="Y307" s="308"/>
      <c r="Z307" s="308"/>
      <c r="AA307" s="383"/>
      <c r="AB307" s="308"/>
      <c r="AC307" s="308"/>
      <c r="AD307" s="308"/>
      <c r="AE307" s="308"/>
      <c r="AF307" s="308"/>
      <c r="AG307" s="308"/>
      <c r="AH307" s="308"/>
      <c r="AI307" s="308"/>
      <c r="AJ307" s="308"/>
      <c r="AK307" s="308"/>
      <c r="AL307" s="308"/>
      <c r="AM307" s="308"/>
      <c r="AN307" s="308"/>
      <c r="AO307" s="308"/>
      <c r="AP307" s="308"/>
      <c r="AQ307" s="308"/>
      <c r="AR307" s="384"/>
      <c r="AS307" s="384"/>
      <c r="AT307" s="308"/>
      <c r="AU307" s="308"/>
      <c r="AV307" s="836"/>
      <c r="AW307" s="308"/>
      <c r="AX307" s="383"/>
      <c r="AY307" s="308"/>
      <c r="AZ307" s="385"/>
      <c r="BA307" s="385"/>
      <c r="BB307" s="308"/>
      <c r="BC307" s="385"/>
      <c r="BD307" s="308"/>
      <c r="BE307" s="386"/>
      <c r="BF307" s="385"/>
      <c r="BG307" s="281"/>
      <c r="BH307" s="385"/>
      <c r="BI307" s="308"/>
      <c r="BJ307" s="386"/>
      <c r="BK307" s="385"/>
      <c r="BL307" s="308"/>
      <c r="BM307" s="385"/>
      <c r="BN307" s="308"/>
      <c r="BO307" s="386"/>
      <c r="BP307" s="385"/>
      <c r="BQ307" s="308"/>
    </row>
    <row r="308" spans="1:69" ht="15.75" customHeight="1">
      <c r="A308" s="308"/>
      <c r="B308" s="308"/>
      <c r="C308" s="308"/>
      <c r="D308" s="308"/>
      <c r="E308" s="308"/>
      <c r="F308" s="308"/>
      <c r="G308" s="308"/>
      <c r="H308" s="308"/>
      <c r="I308" s="308"/>
      <c r="J308" s="308"/>
      <c r="K308" s="308"/>
      <c r="L308" s="308"/>
      <c r="M308" s="308"/>
      <c r="N308" s="572"/>
      <c r="O308" s="308"/>
      <c r="P308" s="308"/>
      <c r="Q308" s="308"/>
      <c r="R308" s="308"/>
      <c r="S308" s="308"/>
      <c r="T308" s="308"/>
      <c r="U308" s="308"/>
      <c r="V308" s="308"/>
      <c r="W308" s="308"/>
      <c r="X308" s="308"/>
      <c r="Y308" s="308"/>
      <c r="Z308" s="308"/>
      <c r="AA308" s="383"/>
      <c r="AB308" s="308"/>
      <c r="AC308" s="308"/>
      <c r="AD308" s="308"/>
      <c r="AE308" s="308"/>
      <c r="AF308" s="308"/>
      <c r="AG308" s="308"/>
      <c r="AH308" s="308"/>
      <c r="AI308" s="308"/>
      <c r="AJ308" s="308"/>
      <c r="AK308" s="308"/>
      <c r="AL308" s="308"/>
      <c r="AM308" s="308"/>
      <c r="AN308" s="308"/>
      <c r="AO308" s="308"/>
      <c r="AP308" s="308"/>
      <c r="AQ308" s="308"/>
      <c r="AR308" s="384"/>
      <c r="AS308" s="384"/>
      <c r="AT308" s="308"/>
      <c r="AU308" s="308"/>
      <c r="AV308" s="836"/>
      <c r="AW308" s="308"/>
      <c r="AX308" s="383"/>
      <c r="AY308" s="308"/>
      <c r="AZ308" s="385"/>
      <c r="BA308" s="385"/>
      <c r="BB308" s="308"/>
      <c r="BC308" s="385"/>
      <c r="BD308" s="308"/>
      <c r="BE308" s="386"/>
      <c r="BF308" s="385"/>
      <c r="BG308" s="281"/>
      <c r="BH308" s="385"/>
      <c r="BI308" s="308"/>
      <c r="BJ308" s="386"/>
      <c r="BK308" s="385"/>
      <c r="BL308" s="308"/>
      <c r="BM308" s="385"/>
      <c r="BN308" s="308"/>
      <c r="BO308" s="386"/>
      <c r="BP308" s="385"/>
      <c r="BQ308" s="308"/>
    </row>
    <row r="309" spans="1:69" ht="15.75" customHeight="1">
      <c r="A309" s="308"/>
      <c r="B309" s="308"/>
      <c r="C309" s="308"/>
      <c r="D309" s="308"/>
      <c r="E309" s="308"/>
      <c r="F309" s="308"/>
      <c r="G309" s="308"/>
      <c r="H309" s="308"/>
      <c r="I309" s="308"/>
      <c r="J309" s="308"/>
      <c r="K309" s="308"/>
      <c r="L309" s="308"/>
      <c r="M309" s="308"/>
      <c r="N309" s="572"/>
      <c r="O309" s="308"/>
      <c r="P309" s="308"/>
      <c r="Q309" s="308"/>
      <c r="R309" s="308"/>
      <c r="S309" s="308"/>
      <c r="T309" s="308"/>
      <c r="U309" s="308"/>
      <c r="V309" s="308"/>
      <c r="W309" s="308"/>
      <c r="X309" s="308"/>
      <c r="Y309" s="308"/>
      <c r="Z309" s="308"/>
      <c r="AA309" s="383"/>
      <c r="AB309" s="308"/>
      <c r="AC309" s="308"/>
      <c r="AD309" s="308"/>
      <c r="AE309" s="308"/>
      <c r="AF309" s="308"/>
      <c r="AG309" s="308"/>
      <c r="AH309" s="308"/>
      <c r="AI309" s="308"/>
      <c r="AJ309" s="308"/>
      <c r="AK309" s="308"/>
      <c r="AL309" s="308"/>
      <c r="AM309" s="308"/>
      <c r="AN309" s="308"/>
      <c r="AO309" s="308"/>
      <c r="AP309" s="308"/>
      <c r="AQ309" s="308"/>
      <c r="AR309" s="384"/>
      <c r="AS309" s="384"/>
      <c r="AT309" s="308"/>
      <c r="AU309" s="308"/>
      <c r="AV309" s="836"/>
      <c r="AW309" s="308"/>
      <c r="AX309" s="383"/>
      <c r="AY309" s="308"/>
      <c r="AZ309" s="385"/>
      <c r="BA309" s="385"/>
      <c r="BB309" s="308"/>
      <c r="BC309" s="385"/>
      <c r="BD309" s="308"/>
      <c r="BE309" s="386"/>
      <c r="BF309" s="385"/>
      <c r="BG309" s="281"/>
      <c r="BH309" s="385"/>
      <c r="BI309" s="308"/>
      <c r="BJ309" s="386"/>
      <c r="BK309" s="385"/>
      <c r="BL309" s="308"/>
      <c r="BM309" s="385"/>
      <c r="BN309" s="308"/>
      <c r="BO309" s="386"/>
      <c r="BP309" s="385"/>
      <c r="BQ309" s="308"/>
    </row>
    <row r="310" spans="1:69" ht="15.75" customHeight="1">
      <c r="A310" s="308"/>
      <c r="B310" s="308"/>
      <c r="C310" s="308"/>
      <c r="D310" s="308"/>
      <c r="E310" s="308"/>
      <c r="F310" s="308"/>
      <c r="G310" s="308"/>
      <c r="H310" s="308"/>
      <c r="I310" s="308"/>
      <c r="J310" s="308"/>
      <c r="K310" s="308"/>
      <c r="L310" s="308"/>
      <c r="M310" s="308"/>
      <c r="N310" s="572"/>
      <c r="O310" s="308"/>
      <c r="P310" s="308"/>
      <c r="Q310" s="308"/>
      <c r="R310" s="308"/>
      <c r="S310" s="308"/>
      <c r="T310" s="308"/>
      <c r="U310" s="308"/>
      <c r="V310" s="308"/>
      <c r="W310" s="308"/>
      <c r="X310" s="308"/>
      <c r="Y310" s="308"/>
      <c r="Z310" s="308"/>
      <c r="AA310" s="383"/>
      <c r="AB310" s="308"/>
      <c r="AC310" s="308"/>
      <c r="AD310" s="308"/>
      <c r="AE310" s="308"/>
      <c r="AF310" s="308"/>
      <c r="AG310" s="308"/>
      <c r="AH310" s="308"/>
      <c r="AI310" s="308"/>
      <c r="AJ310" s="308"/>
      <c r="AK310" s="308"/>
      <c r="AL310" s="308"/>
      <c r="AM310" s="308"/>
      <c r="AN310" s="308"/>
      <c r="AO310" s="308"/>
      <c r="AP310" s="308"/>
      <c r="AQ310" s="308"/>
      <c r="AR310" s="384"/>
      <c r="AS310" s="384"/>
      <c r="AT310" s="308"/>
      <c r="AU310" s="308"/>
      <c r="AV310" s="836"/>
      <c r="AW310" s="308"/>
      <c r="AX310" s="383"/>
      <c r="AY310" s="308"/>
      <c r="AZ310" s="385"/>
      <c r="BA310" s="385"/>
      <c r="BB310" s="308"/>
      <c r="BC310" s="385"/>
      <c r="BD310" s="308"/>
      <c r="BE310" s="386"/>
      <c r="BF310" s="385"/>
      <c r="BG310" s="281"/>
      <c r="BH310" s="385"/>
      <c r="BI310" s="308"/>
      <c r="BJ310" s="386"/>
      <c r="BK310" s="385"/>
      <c r="BL310" s="308"/>
      <c r="BM310" s="385"/>
      <c r="BN310" s="308"/>
      <c r="BO310" s="386"/>
      <c r="BP310" s="385"/>
      <c r="BQ310" s="308"/>
    </row>
    <row r="311" spans="1:69" ht="15.75" customHeight="1">
      <c r="A311" s="308"/>
      <c r="B311" s="308"/>
      <c r="C311" s="308"/>
      <c r="D311" s="308"/>
      <c r="E311" s="308"/>
      <c r="F311" s="308"/>
      <c r="G311" s="308"/>
      <c r="H311" s="308"/>
      <c r="I311" s="308"/>
      <c r="J311" s="308"/>
      <c r="K311" s="308"/>
      <c r="L311" s="308"/>
      <c r="M311" s="308"/>
      <c r="N311" s="572"/>
      <c r="O311" s="308"/>
      <c r="P311" s="308"/>
      <c r="Q311" s="308"/>
      <c r="R311" s="308"/>
      <c r="S311" s="308"/>
      <c r="T311" s="308"/>
      <c r="U311" s="308"/>
      <c r="V311" s="308"/>
      <c r="W311" s="308"/>
      <c r="X311" s="308"/>
      <c r="Y311" s="308"/>
      <c r="Z311" s="308"/>
      <c r="AA311" s="383"/>
      <c r="AB311" s="308"/>
      <c r="AC311" s="308"/>
      <c r="AD311" s="308"/>
      <c r="AE311" s="308"/>
      <c r="AF311" s="308"/>
      <c r="AG311" s="308"/>
      <c r="AH311" s="308"/>
      <c r="AI311" s="308"/>
      <c r="AJ311" s="308"/>
      <c r="AK311" s="308"/>
      <c r="AL311" s="308"/>
      <c r="AM311" s="308"/>
      <c r="AN311" s="308"/>
      <c r="AO311" s="308"/>
      <c r="AP311" s="308"/>
      <c r="AQ311" s="308"/>
      <c r="AR311" s="384"/>
      <c r="AS311" s="384"/>
      <c r="AT311" s="308"/>
      <c r="AU311" s="308"/>
      <c r="AV311" s="836"/>
      <c r="AW311" s="308"/>
      <c r="AX311" s="383"/>
      <c r="AY311" s="308"/>
      <c r="AZ311" s="385"/>
      <c r="BA311" s="385"/>
      <c r="BB311" s="308"/>
      <c r="BC311" s="385"/>
      <c r="BD311" s="308"/>
      <c r="BE311" s="386"/>
      <c r="BF311" s="385"/>
      <c r="BG311" s="281"/>
      <c r="BH311" s="385"/>
      <c r="BI311" s="308"/>
      <c r="BJ311" s="386"/>
      <c r="BK311" s="385"/>
      <c r="BL311" s="308"/>
      <c r="BM311" s="385"/>
      <c r="BN311" s="308"/>
      <c r="BO311" s="386"/>
      <c r="BP311" s="385"/>
      <c r="BQ311" s="308"/>
    </row>
    <row r="312" spans="1:69" ht="15.75" customHeight="1">
      <c r="A312" s="308"/>
      <c r="B312" s="308"/>
      <c r="C312" s="308"/>
      <c r="D312" s="308"/>
      <c r="E312" s="308"/>
      <c r="F312" s="308"/>
      <c r="G312" s="308"/>
      <c r="H312" s="308"/>
      <c r="I312" s="308"/>
      <c r="J312" s="308"/>
      <c r="K312" s="308"/>
      <c r="L312" s="308"/>
      <c r="M312" s="308"/>
      <c r="N312" s="572"/>
      <c r="O312" s="308"/>
      <c r="P312" s="308"/>
      <c r="Q312" s="308"/>
      <c r="R312" s="308"/>
      <c r="S312" s="308"/>
      <c r="T312" s="308"/>
      <c r="U312" s="308"/>
      <c r="V312" s="308"/>
      <c r="W312" s="308"/>
      <c r="X312" s="308"/>
      <c r="Y312" s="308"/>
      <c r="Z312" s="308"/>
      <c r="AA312" s="383"/>
      <c r="AB312" s="308"/>
      <c r="AC312" s="308"/>
      <c r="AD312" s="308"/>
      <c r="AE312" s="308"/>
      <c r="AF312" s="308"/>
      <c r="AG312" s="308"/>
      <c r="AH312" s="308"/>
      <c r="AI312" s="308"/>
      <c r="AJ312" s="308"/>
      <c r="AK312" s="308"/>
      <c r="AL312" s="308"/>
      <c r="AM312" s="308"/>
      <c r="AN312" s="308"/>
      <c r="AO312" s="308"/>
      <c r="AP312" s="308"/>
      <c r="AQ312" s="308"/>
      <c r="AR312" s="384"/>
      <c r="AS312" s="384"/>
      <c r="AT312" s="308"/>
      <c r="AU312" s="308"/>
      <c r="AV312" s="836"/>
      <c r="AW312" s="308"/>
      <c r="AX312" s="383"/>
      <c r="AY312" s="308"/>
      <c r="AZ312" s="385"/>
      <c r="BA312" s="385"/>
      <c r="BB312" s="308"/>
      <c r="BC312" s="385"/>
      <c r="BD312" s="308"/>
      <c r="BE312" s="386"/>
      <c r="BF312" s="385"/>
      <c r="BG312" s="281"/>
      <c r="BH312" s="385"/>
      <c r="BI312" s="308"/>
      <c r="BJ312" s="386"/>
      <c r="BK312" s="385"/>
      <c r="BL312" s="308"/>
      <c r="BM312" s="385"/>
      <c r="BN312" s="308"/>
      <c r="BO312" s="386"/>
      <c r="BP312" s="385"/>
      <c r="BQ312" s="308"/>
    </row>
    <row r="313" spans="1:69" ht="15.75" customHeight="1">
      <c r="A313" s="308"/>
      <c r="B313" s="308"/>
      <c r="C313" s="308"/>
      <c r="D313" s="308"/>
      <c r="E313" s="308"/>
      <c r="F313" s="308"/>
      <c r="G313" s="308"/>
      <c r="H313" s="308"/>
      <c r="I313" s="308"/>
      <c r="J313" s="308"/>
      <c r="K313" s="308"/>
      <c r="L313" s="308"/>
      <c r="M313" s="308"/>
      <c r="N313" s="572"/>
      <c r="O313" s="308"/>
      <c r="P313" s="308"/>
      <c r="Q313" s="308"/>
      <c r="R313" s="308"/>
      <c r="S313" s="308"/>
      <c r="T313" s="308"/>
      <c r="U313" s="308"/>
      <c r="V313" s="308"/>
      <c r="W313" s="308"/>
      <c r="X313" s="308"/>
      <c r="Y313" s="308"/>
      <c r="Z313" s="308"/>
      <c r="AA313" s="383"/>
      <c r="AB313" s="308"/>
      <c r="AC313" s="308"/>
      <c r="AD313" s="308"/>
      <c r="AE313" s="308"/>
      <c r="AF313" s="308"/>
      <c r="AG313" s="308"/>
      <c r="AH313" s="308"/>
      <c r="AI313" s="308"/>
      <c r="AJ313" s="308"/>
      <c r="AK313" s="308"/>
      <c r="AL313" s="308"/>
      <c r="AM313" s="308"/>
      <c r="AN313" s="308"/>
      <c r="AO313" s="308"/>
      <c r="AP313" s="308"/>
      <c r="AQ313" s="308"/>
      <c r="AR313" s="384"/>
      <c r="AS313" s="384"/>
      <c r="AT313" s="308"/>
      <c r="AU313" s="308"/>
      <c r="AV313" s="836"/>
      <c r="AW313" s="308"/>
      <c r="AX313" s="383"/>
      <c r="AY313" s="308"/>
      <c r="AZ313" s="385"/>
      <c r="BA313" s="385"/>
      <c r="BB313" s="308"/>
      <c r="BC313" s="385"/>
      <c r="BD313" s="308"/>
      <c r="BE313" s="386"/>
      <c r="BF313" s="385"/>
      <c r="BG313" s="281"/>
      <c r="BH313" s="385"/>
      <c r="BI313" s="308"/>
      <c r="BJ313" s="386"/>
      <c r="BK313" s="385"/>
      <c r="BL313" s="308"/>
      <c r="BM313" s="385"/>
      <c r="BN313" s="308"/>
      <c r="BO313" s="386"/>
      <c r="BP313" s="385"/>
      <c r="BQ313" s="308"/>
    </row>
    <row r="314" spans="1:69" ht="15.75" customHeight="1">
      <c r="A314" s="308"/>
      <c r="B314" s="308"/>
      <c r="C314" s="308"/>
      <c r="D314" s="308"/>
      <c r="E314" s="308"/>
      <c r="F314" s="308"/>
      <c r="G314" s="308"/>
      <c r="H314" s="308"/>
      <c r="I314" s="308"/>
      <c r="J314" s="308"/>
      <c r="K314" s="308"/>
      <c r="L314" s="308"/>
      <c r="M314" s="308"/>
      <c r="N314" s="572"/>
      <c r="O314" s="308"/>
      <c r="P314" s="308"/>
      <c r="Q314" s="308"/>
      <c r="R314" s="308"/>
      <c r="S314" s="308"/>
      <c r="T314" s="308"/>
      <c r="U314" s="308"/>
      <c r="V314" s="308"/>
      <c r="W314" s="308"/>
      <c r="X314" s="308"/>
      <c r="Y314" s="308"/>
      <c r="Z314" s="308"/>
      <c r="AA314" s="383"/>
      <c r="AB314" s="308"/>
      <c r="AC314" s="308"/>
      <c r="AD314" s="308"/>
      <c r="AE314" s="308"/>
      <c r="AF314" s="308"/>
      <c r="AG314" s="308"/>
      <c r="AH314" s="308"/>
      <c r="AI314" s="308"/>
      <c r="AJ314" s="308"/>
      <c r="AK314" s="308"/>
      <c r="AL314" s="308"/>
      <c r="AM314" s="308"/>
      <c r="AN314" s="308"/>
      <c r="AO314" s="308"/>
      <c r="AP314" s="308"/>
      <c r="AQ314" s="308"/>
      <c r="AR314" s="384"/>
      <c r="AS314" s="384"/>
      <c r="AT314" s="308"/>
      <c r="AU314" s="308"/>
      <c r="AV314" s="836"/>
      <c r="AW314" s="308"/>
      <c r="AX314" s="383"/>
      <c r="AY314" s="308"/>
      <c r="AZ314" s="385"/>
      <c r="BA314" s="385"/>
      <c r="BB314" s="308"/>
      <c r="BC314" s="385"/>
      <c r="BD314" s="308"/>
      <c r="BE314" s="386"/>
      <c r="BF314" s="385"/>
      <c r="BG314" s="281"/>
      <c r="BH314" s="385"/>
      <c r="BI314" s="308"/>
      <c r="BJ314" s="386"/>
      <c r="BK314" s="385"/>
      <c r="BL314" s="308"/>
      <c r="BM314" s="385"/>
      <c r="BN314" s="308"/>
      <c r="BO314" s="386"/>
      <c r="BP314" s="385"/>
      <c r="BQ314" s="308"/>
    </row>
    <row r="315" spans="1:69" ht="15.75" customHeight="1">
      <c r="A315" s="308"/>
      <c r="B315" s="308"/>
      <c r="C315" s="308"/>
      <c r="D315" s="308"/>
      <c r="E315" s="308"/>
      <c r="F315" s="308"/>
      <c r="G315" s="308"/>
      <c r="H315" s="308"/>
      <c r="I315" s="308"/>
      <c r="J315" s="308"/>
      <c r="K315" s="308"/>
      <c r="L315" s="308"/>
      <c r="M315" s="308"/>
      <c r="N315" s="572"/>
      <c r="O315" s="308"/>
      <c r="P315" s="308"/>
      <c r="Q315" s="308"/>
      <c r="R315" s="308"/>
      <c r="S315" s="308"/>
      <c r="T315" s="308"/>
      <c r="U315" s="308"/>
      <c r="V315" s="308"/>
      <c r="W315" s="308"/>
      <c r="X315" s="308"/>
      <c r="Y315" s="308"/>
      <c r="Z315" s="308"/>
      <c r="AA315" s="383"/>
      <c r="AB315" s="308"/>
      <c r="AC315" s="308"/>
      <c r="AD315" s="308"/>
      <c r="AE315" s="308"/>
      <c r="AF315" s="308"/>
      <c r="AG315" s="308"/>
      <c r="AH315" s="308"/>
      <c r="AI315" s="308"/>
      <c r="AJ315" s="308"/>
      <c r="AK315" s="308"/>
      <c r="AL315" s="308"/>
      <c r="AM315" s="308"/>
      <c r="AN315" s="308"/>
      <c r="AO315" s="308"/>
      <c r="AP315" s="308"/>
      <c r="AQ315" s="308"/>
      <c r="AR315" s="384"/>
      <c r="AS315" s="384"/>
      <c r="AT315" s="308"/>
      <c r="AU315" s="308"/>
      <c r="AV315" s="836"/>
      <c r="AW315" s="308"/>
      <c r="AX315" s="383"/>
      <c r="AY315" s="308"/>
      <c r="AZ315" s="385"/>
      <c r="BA315" s="385"/>
      <c r="BB315" s="308"/>
      <c r="BC315" s="385"/>
      <c r="BD315" s="308"/>
      <c r="BE315" s="386"/>
      <c r="BF315" s="385"/>
      <c r="BG315" s="281"/>
      <c r="BH315" s="385"/>
      <c r="BI315" s="308"/>
      <c r="BJ315" s="386"/>
      <c r="BK315" s="385"/>
      <c r="BL315" s="308"/>
      <c r="BM315" s="385"/>
      <c r="BN315" s="308"/>
      <c r="BO315" s="386"/>
      <c r="BP315" s="385"/>
      <c r="BQ315" s="308"/>
    </row>
    <row r="316" spans="1:69" ht="15.75" customHeight="1">
      <c r="A316" s="308"/>
      <c r="B316" s="308"/>
      <c r="C316" s="308"/>
      <c r="D316" s="308"/>
      <c r="E316" s="308"/>
      <c r="F316" s="308"/>
      <c r="G316" s="308"/>
      <c r="H316" s="308"/>
      <c r="I316" s="308"/>
      <c r="J316" s="308"/>
      <c r="K316" s="308"/>
      <c r="L316" s="308"/>
      <c r="M316" s="308"/>
      <c r="N316" s="572"/>
      <c r="O316" s="308"/>
      <c r="P316" s="308"/>
      <c r="Q316" s="308"/>
      <c r="R316" s="308"/>
      <c r="S316" s="308"/>
      <c r="T316" s="308"/>
      <c r="U316" s="308"/>
      <c r="V316" s="308"/>
      <c r="W316" s="308"/>
      <c r="X316" s="308"/>
      <c r="Y316" s="308"/>
      <c r="Z316" s="308"/>
      <c r="AA316" s="383"/>
      <c r="AB316" s="308"/>
      <c r="AC316" s="308"/>
      <c r="AD316" s="308"/>
      <c r="AE316" s="308"/>
      <c r="AF316" s="308"/>
      <c r="AG316" s="308"/>
      <c r="AH316" s="308"/>
      <c r="AI316" s="308"/>
      <c r="AJ316" s="308"/>
      <c r="AK316" s="308"/>
      <c r="AL316" s="308"/>
      <c r="AM316" s="308"/>
      <c r="AN316" s="308"/>
      <c r="AO316" s="308"/>
      <c r="AP316" s="308"/>
      <c r="AQ316" s="308"/>
      <c r="AR316" s="384"/>
      <c r="AS316" s="384"/>
      <c r="AT316" s="308"/>
      <c r="AU316" s="308"/>
      <c r="AV316" s="836"/>
      <c r="AW316" s="308"/>
      <c r="AX316" s="383"/>
      <c r="AY316" s="308"/>
      <c r="AZ316" s="385"/>
      <c r="BA316" s="385"/>
      <c r="BB316" s="308"/>
      <c r="BC316" s="385"/>
      <c r="BD316" s="308"/>
      <c r="BE316" s="386"/>
      <c r="BF316" s="385"/>
      <c r="BG316" s="281"/>
      <c r="BH316" s="385"/>
      <c r="BI316" s="308"/>
      <c r="BJ316" s="386"/>
      <c r="BK316" s="385"/>
      <c r="BL316" s="308"/>
      <c r="BM316" s="385"/>
      <c r="BN316" s="308"/>
      <c r="BO316" s="386"/>
      <c r="BP316" s="385"/>
      <c r="BQ316" s="308"/>
    </row>
    <row r="317" spans="1:69" ht="15.75" customHeight="1">
      <c r="A317" s="308"/>
      <c r="B317" s="308"/>
      <c r="C317" s="308"/>
      <c r="D317" s="308"/>
      <c r="E317" s="308"/>
      <c r="F317" s="308"/>
      <c r="G317" s="308"/>
      <c r="H317" s="308"/>
      <c r="I317" s="308"/>
      <c r="J317" s="308"/>
      <c r="K317" s="308"/>
      <c r="L317" s="308"/>
      <c r="M317" s="308"/>
      <c r="N317" s="572"/>
      <c r="O317" s="308"/>
      <c r="P317" s="308"/>
      <c r="Q317" s="308"/>
      <c r="R317" s="308"/>
      <c r="S317" s="308"/>
      <c r="T317" s="308"/>
      <c r="U317" s="308"/>
      <c r="V317" s="308"/>
      <c r="W317" s="308"/>
      <c r="X317" s="308"/>
      <c r="Y317" s="308"/>
      <c r="Z317" s="308"/>
      <c r="AA317" s="383"/>
      <c r="AB317" s="308"/>
      <c r="AC317" s="308"/>
      <c r="AD317" s="308"/>
      <c r="AE317" s="308"/>
      <c r="AF317" s="308"/>
      <c r="AG317" s="308"/>
      <c r="AH317" s="308"/>
      <c r="AI317" s="308"/>
      <c r="AJ317" s="308"/>
      <c r="AK317" s="308"/>
      <c r="AL317" s="308"/>
      <c r="AM317" s="308"/>
      <c r="AN317" s="308"/>
      <c r="AO317" s="308"/>
      <c r="AP317" s="308"/>
      <c r="AQ317" s="308"/>
      <c r="AR317" s="384"/>
      <c r="AS317" s="384"/>
      <c r="AT317" s="308"/>
      <c r="AU317" s="308"/>
      <c r="AV317" s="836"/>
      <c r="AW317" s="308"/>
      <c r="AX317" s="383"/>
      <c r="AY317" s="308"/>
      <c r="AZ317" s="385"/>
      <c r="BA317" s="385"/>
      <c r="BB317" s="308"/>
      <c r="BC317" s="385"/>
      <c r="BD317" s="308"/>
      <c r="BE317" s="386"/>
      <c r="BF317" s="385"/>
      <c r="BG317" s="281"/>
      <c r="BH317" s="385"/>
      <c r="BI317" s="308"/>
      <c r="BJ317" s="386"/>
      <c r="BK317" s="385"/>
      <c r="BL317" s="308"/>
      <c r="BM317" s="385"/>
      <c r="BN317" s="308"/>
      <c r="BO317" s="386"/>
      <c r="BP317" s="385"/>
      <c r="BQ317" s="308"/>
    </row>
    <row r="318" spans="1:69" ht="15.75" customHeight="1">
      <c r="A318" s="308"/>
      <c r="B318" s="308"/>
      <c r="C318" s="308"/>
      <c r="D318" s="308"/>
      <c r="E318" s="308"/>
      <c r="F318" s="308"/>
      <c r="G318" s="308"/>
      <c r="H318" s="308"/>
      <c r="I318" s="308"/>
      <c r="J318" s="308"/>
      <c r="K318" s="308"/>
      <c r="L318" s="308"/>
      <c r="M318" s="308"/>
      <c r="N318" s="572"/>
      <c r="O318" s="308"/>
      <c r="P318" s="308"/>
      <c r="Q318" s="308"/>
      <c r="R318" s="308"/>
      <c r="S318" s="308"/>
      <c r="T318" s="308"/>
      <c r="U318" s="308"/>
      <c r="V318" s="308"/>
      <c r="W318" s="308"/>
      <c r="X318" s="308"/>
      <c r="Y318" s="308"/>
      <c r="Z318" s="308"/>
      <c r="AA318" s="383"/>
      <c r="AB318" s="308"/>
      <c r="AC318" s="308"/>
      <c r="AD318" s="308"/>
      <c r="AE318" s="308"/>
      <c r="AF318" s="308"/>
      <c r="AG318" s="308"/>
      <c r="AH318" s="308"/>
      <c r="AI318" s="308"/>
      <c r="AJ318" s="308"/>
      <c r="AK318" s="308"/>
      <c r="AL318" s="308"/>
      <c r="AM318" s="308"/>
      <c r="AN318" s="308"/>
      <c r="AO318" s="308"/>
      <c r="AP318" s="308"/>
      <c r="AQ318" s="308"/>
      <c r="AR318" s="384"/>
      <c r="AS318" s="384"/>
      <c r="AT318" s="308"/>
      <c r="AU318" s="308"/>
      <c r="AV318" s="308"/>
      <c r="AW318" s="308"/>
      <c r="AX318" s="383"/>
      <c r="AY318" s="308"/>
      <c r="AZ318" s="385"/>
      <c r="BA318" s="385"/>
      <c r="BB318" s="308"/>
      <c r="BC318" s="385"/>
      <c r="BD318" s="308"/>
      <c r="BE318" s="386"/>
      <c r="BF318" s="385"/>
      <c r="BG318" s="281"/>
      <c r="BH318" s="385"/>
      <c r="BI318" s="308"/>
      <c r="BJ318" s="386"/>
      <c r="BK318" s="385"/>
      <c r="BL318" s="308"/>
      <c r="BM318" s="385"/>
      <c r="BN318" s="308"/>
      <c r="BO318" s="386"/>
      <c r="BP318" s="385"/>
      <c r="BQ318" s="308"/>
    </row>
    <row r="319" spans="1:69" ht="15.75" customHeight="1">
      <c r="A319" s="308"/>
      <c r="B319" s="308"/>
      <c r="C319" s="308"/>
      <c r="D319" s="308"/>
      <c r="E319" s="308"/>
      <c r="F319" s="308"/>
      <c r="G319" s="308"/>
      <c r="H319" s="308"/>
      <c r="I319" s="308"/>
      <c r="J319" s="308"/>
      <c r="K319" s="308"/>
      <c r="L319" s="308"/>
      <c r="M319" s="308"/>
      <c r="N319" s="572"/>
      <c r="O319" s="308"/>
      <c r="P319" s="308"/>
      <c r="Q319" s="308"/>
      <c r="R319" s="308"/>
      <c r="S319" s="308"/>
      <c r="T319" s="308"/>
      <c r="U319" s="308"/>
      <c r="V319" s="308"/>
      <c r="W319" s="308"/>
      <c r="X319" s="308"/>
      <c r="Y319" s="308"/>
      <c r="Z319" s="308"/>
      <c r="AA319" s="383"/>
      <c r="AB319" s="308"/>
      <c r="AC319" s="308"/>
      <c r="AD319" s="308"/>
      <c r="AE319" s="308"/>
      <c r="AF319" s="308"/>
      <c r="AG319" s="308"/>
      <c r="AH319" s="308"/>
      <c r="AI319" s="308"/>
      <c r="AJ319" s="308"/>
      <c r="AK319" s="308"/>
      <c r="AL319" s="308"/>
      <c r="AM319" s="308"/>
      <c r="AN319" s="308"/>
      <c r="AO319" s="308"/>
      <c r="AP319" s="308"/>
      <c r="AQ319" s="308"/>
      <c r="AR319" s="384"/>
      <c r="AS319" s="384"/>
      <c r="AT319" s="308"/>
      <c r="AU319" s="308"/>
      <c r="AV319" s="308"/>
      <c r="AW319" s="308"/>
      <c r="AX319" s="383"/>
      <c r="AY319" s="308"/>
      <c r="AZ319" s="385"/>
      <c r="BA319" s="385"/>
      <c r="BB319" s="308"/>
      <c r="BC319" s="385"/>
      <c r="BD319" s="308"/>
      <c r="BE319" s="386"/>
      <c r="BF319" s="385"/>
      <c r="BG319" s="281"/>
      <c r="BH319" s="385"/>
      <c r="BI319" s="308"/>
      <c r="BJ319" s="386"/>
      <c r="BK319" s="385"/>
      <c r="BL319" s="308"/>
      <c r="BM319" s="385"/>
      <c r="BN319" s="308"/>
      <c r="BO319" s="386"/>
      <c r="BP319" s="385"/>
      <c r="BQ319" s="308"/>
    </row>
    <row r="320" spans="1:69" ht="15.75" customHeight="1">
      <c r="A320" s="308"/>
      <c r="B320" s="308"/>
      <c r="C320" s="308"/>
      <c r="D320" s="308"/>
      <c r="E320" s="308"/>
      <c r="F320" s="308"/>
      <c r="G320" s="308"/>
      <c r="H320" s="308"/>
      <c r="I320" s="308"/>
      <c r="J320" s="308"/>
      <c r="K320" s="308"/>
      <c r="L320" s="308"/>
      <c r="M320" s="308"/>
      <c r="N320" s="572"/>
      <c r="O320" s="308"/>
      <c r="P320" s="308"/>
      <c r="Q320" s="308"/>
      <c r="R320" s="308"/>
      <c r="S320" s="308"/>
      <c r="T320" s="308"/>
      <c r="U320" s="308"/>
      <c r="V320" s="308"/>
      <c r="W320" s="308"/>
      <c r="X320" s="308"/>
      <c r="Y320" s="308"/>
      <c r="Z320" s="308"/>
      <c r="AA320" s="383"/>
      <c r="AB320" s="308"/>
      <c r="AC320" s="308"/>
      <c r="AD320" s="308"/>
      <c r="AE320" s="308"/>
      <c r="AF320" s="308"/>
      <c r="AG320" s="308"/>
      <c r="AH320" s="308"/>
      <c r="AI320" s="308"/>
      <c r="AJ320" s="308"/>
      <c r="AK320" s="308"/>
      <c r="AL320" s="308"/>
      <c r="AM320" s="308"/>
      <c r="AN320" s="308"/>
      <c r="AO320" s="308"/>
      <c r="AP320" s="308"/>
      <c r="AQ320" s="308"/>
      <c r="AR320" s="384"/>
      <c r="AS320" s="384"/>
      <c r="AT320" s="308"/>
      <c r="AU320" s="308"/>
      <c r="AV320" s="308"/>
      <c r="AW320" s="308"/>
      <c r="AX320" s="383"/>
      <c r="AY320" s="308"/>
      <c r="AZ320" s="385"/>
      <c r="BA320" s="385"/>
      <c r="BB320" s="308"/>
      <c r="BC320" s="385"/>
      <c r="BD320" s="308"/>
      <c r="BE320" s="386"/>
      <c r="BF320" s="385"/>
      <c r="BG320" s="281"/>
      <c r="BH320" s="385"/>
      <c r="BI320" s="308"/>
      <c r="BJ320" s="386"/>
      <c r="BK320" s="385"/>
      <c r="BL320" s="308"/>
      <c r="BM320" s="385"/>
      <c r="BN320" s="308"/>
      <c r="BO320" s="386"/>
      <c r="BP320" s="385"/>
      <c r="BQ320" s="308"/>
    </row>
    <row r="321" spans="1:69" ht="15.75" customHeight="1">
      <c r="A321" s="308"/>
      <c r="B321" s="308"/>
      <c r="C321" s="308"/>
      <c r="D321" s="308"/>
      <c r="E321" s="308"/>
      <c r="F321" s="308"/>
      <c r="G321" s="308"/>
      <c r="H321" s="308"/>
      <c r="I321" s="308"/>
      <c r="J321" s="308"/>
      <c r="K321" s="308"/>
      <c r="L321" s="308"/>
      <c r="M321" s="308"/>
      <c r="N321" s="572"/>
      <c r="O321" s="308"/>
      <c r="P321" s="308"/>
      <c r="Q321" s="308"/>
      <c r="R321" s="308"/>
      <c r="S321" s="308"/>
      <c r="T321" s="308"/>
      <c r="U321" s="308"/>
      <c r="V321" s="308"/>
      <c r="W321" s="308"/>
      <c r="X321" s="308"/>
      <c r="Y321" s="308"/>
      <c r="Z321" s="308"/>
      <c r="AA321" s="383"/>
      <c r="AB321" s="308"/>
      <c r="AC321" s="308"/>
      <c r="AD321" s="308"/>
      <c r="AE321" s="308"/>
      <c r="AF321" s="308"/>
      <c r="AG321" s="308"/>
      <c r="AH321" s="308"/>
      <c r="AI321" s="308"/>
      <c r="AJ321" s="308"/>
      <c r="AK321" s="308"/>
      <c r="AL321" s="308"/>
      <c r="AM321" s="308"/>
      <c r="AN321" s="308"/>
      <c r="AO321" s="308"/>
      <c r="AP321" s="308"/>
      <c r="AQ321" s="308"/>
      <c r="AR321" s="384"/>
      <c r="AS321" s="384"/>
      <c r="AT321" s="308"/>
      <c r="AU321" s="308"/>
      <c r="AV321" s="308"/>
      <c r="AW321" s="308"/>
      <c r="AX321" s="383"/>
      <c r="AY321" s="308"/>
      <c r="AZ321" s="385"/>
      <c r="BA321" s="385"/>
      <c r="BB321" s="308"/>
      <c r="BC321" s="385"/>
      <c r="BD321" s="308"/>
      <c r="BE321" s="386"/>
      <c r="BF321" s="385"/>
      <c r="BG321" s="281"/>
      <c r="BH321" s="385"/>
      <c r="BI321" s="308"/>
      <c r="BJ321" s="386"/>
      <c r="BK321" s="385"/>
      <c r="BL321" s="308"/>
      <c r="BM321" s="385"/>
      <c r="BN321" s="308"/>
      <c r="BO321" s="386"/>
      <c r="BP321" s="385"/>
      <c r="BQ321" s="308"/>
    </row>
    <row r="322" spans="1:69" ht="15.75" customHeight="1">
      <c r="A322" s="308"/>
      <c r="B322" s="308"/>
      <c r="C322" s="308"/>
      <c r="D322" s="308"/>
      <c r="E322" s="308"/>
      <c r="F322" s="308"/>
      <c r="G322" s="308"/>
      <c r="H322" s="308"/>
      <c r="I322" s="308"/>
      <c r="J322" s="308"/>
      <c r="K322" s="308"/>
      <c r="L322" s="308"/>
      <c r="M322" s="308"/>
      <c r="N322" s="572"/>
      <c r="O322" s="308"/>
      <c r="P322" s="308"/>
      <c r="Q322" s="308"/>
      <c r="R322" s="308"/>
      <c r="S322" s="308"/>
      <c r="T322" s="308"/>
      <c r="U322" s="308"/>
      <c r="V322" s="308"/>
      <c r="W322" s="308"/>
      <c r="X322" s="308"/>
      <c r="Y322" s="308"/>
      <c r="Z322" s="308"/>
      <c r="AA322" s="383"/>
      <c r="AB322" s="308"/>
      <c r="AC322" s="308"/>
      <c r="AD322" s="308"/>
      <c r="AE322" s="308"/>
      <c r="AF322" s="308"/>
      <c r="AG322" s="308"/>
      <c r="AH322" s="308"/>
      <c r="AI322" s="308"/>
      <c r="AJ322" s="308"/>
      <c r="AK322" s="308"/>
      <c r="AL322" s="308"/>
      <c r="AM322" s="308"/>
      <c r="AN322" s="308"/>
      <c r="AO322" s="308"/>
      <c r="AP322" s="308"/>
      <c r="AQ322" s="308"/>
      <c r="AR322" s="384"/>
      <c r="AS322" s="384"/>
      <c r="AT322" s="308"/>
      <c r="AU322" s="308"/>
      <c r="AV322" s="308"/>
      <c r="AW322" s="308"/>
      <c r="AX322" s="383"/>
      <c r="AY322" s="308"/>
      <c r="AZ322" s="385"/>
      <c r="BA322" s="385"/>
      <c r="BB322" s="308"/>
      <c r="BC322" s="385"/>
      <c r="BD322" s="308"/>
      <c r="BE322" s="386"/>
      <c r="BF322" s="385"/>
      <c r="BG322" s="281"/>
      <c r="BH322" s="385"/>
      <c r="BI322" s="308"/>
      <c r="BJ322" s="386"/>
      <c r="BK322" s="385"/>
      <c r="BL322" s="308"/>
      <c r="BM322" s="385"/>
      <c r="BN322" s="308"/>
      <c r="BO322" s="386"/>
      <c r="BP322" s="385"/>
      <c r="BQ322" s="308"/>
    </row>
    <row r="323" spans="1:69" ht="15.75" customHeight="1">
      <c r="A323" s="308"/>
      <c r="B323" s="308"/>
      <c r="C323" s="308"/>
      <c r="D323" s="308"/>
      <c r="E323" s="308"/>
      <c r="F323" s="308"/>
      <c r="G323" s="308"/>
      <c r="H323" s="308"/>
      <c r="I323" s="308"/>
      <c r="J323" s="308"/>
      <c r="K323" s="308"/>
      <c r="L323" s="308"/>
      <c r="M323" s="308"/>
      <c r="N323" s="572"/>
      <c r="O323" s="308"/>
      <c r="P323" s="308"/>
      <c r="Q323" s="308"/>
      <c r="R323" s="308"/>
      <c r="S323" s="308"/>
      <c r="T323" s="308"/>
      <c r="U323" s="308"/>
      <c r="V323" s="308"/>
      <c r="W323" s="308"/>
      <c r="X323" s="308"/>
      <c r="Y323" s="308"/>
      <c r="Z323" s="308"/>
      <c r="AA323" s="383"/>
      <c r="AB323" s="308"/>
      <c r="AC323" s="308"/>
      <c r="AD323" s="308"/>
      <c r="AE323" s="308"/>
      <c r="AF323" s="308"/>
      <c r="AG323" s="308"/>
      <c r="AH323" s="308"/>
      <c r="AI323" s="308"/>
      <c r="AJ323" s="308"/>
      <c r="AK323" s="308"/>
      <c r="AL323" s="308"/>
      <c r="AM323" s="308"/>
      <c r="AN323" s="308"/>
      <c r="AO323" s="308"/>
      <c r="AP323" s="308"/>
      <c r="AQ323" s="308"/>
      <c r="AR323" s="384"/>
      <c r="AS323" s="384"/>
      <c r="AT323" s="308"/>
      <c r="AU323" s="308"/>
      <c r="AV323" s="308"/>
      <c r="AW323" s="308"/>
      <c r="AX323" s="383"/>
      <c r="AY323" s="308"/>
      <c r="AZ323" s="385"/>
      <c r="BA323" s="385"/>
      <c r="BB323" s="308"/>
      <c r="BC323" s="385"/>
      <c r="BD323" s="308"/>
      <c r="BE323" s="386"/>
      <c r="BF323" s="385"/>
      <c r="BG323" s="281"/>
      <c r="BH323" s="385"/>
      <c r="BI323" s="308"/>
      <c r="BJ323" s="386"/>
      <c r="BK323" s="385"/>
      <c r="BL323" s="308"/>
      <c r="BM323" s="385"/>
      <c r="BN323" s="308"/>
      <c r="BO323" s="386"/>
      <c r="BP323" s="385"/>
      <c r="BQ323" s="308"/>
    </row>
    <row r="324" spans="1:69" ht="15.75" customHeight="1">
      <c r="A324" s="308"/>
      <c r="B324" s="308"/>
      <c r="C324" s="308"/>
      <c r="D324" s="308"/>
      <c r="E324" s="308"/>
      <c r="F324" s="308"/>
      <c r="G324" s="308"/>
      <c r="H324" s="308"/>
      <c r="I324" s="308"/>
      <c r="J324" s="308"/>
      <c r="K324" s="308"/>
      <c r="L324" s="308"/>
      <c r="M324" s="308"/>
      <c r="N324" s="572"/>
      <c r="O324" s="308"/>
      <c r="P324" s="308"/>
      <c r="Q324" s="308"/>
      <c r="R324" s="308"/>
      <c r="S324" s="308"/>
      <c r="T324" s="308"/>
      <c r="U324" s="308"/>
      <c r="V324" s="308"/>
      <c r="W324" s="308"/>
      <c r="X324" s="308"/>
      <c r="Y324" s="308"/>
      <c r="Z324" s="308"/>
      <c r="AA324" s="383"/>
      <c r="AB324" s="308"/>
      <c r="AC324" s="308"/>
      <c r="AD324" s="308"/>
      <c r="AE324" s="308"/>
      <c r="AF324" s="308"/>
      <c r="AG324" s="308"/>
      <c r="AH324" s="308"/>
      <c r="AI324" s="308"/>
      <c r="AJ324" s="308"/>
      <c r="AK324" s="308"/>
      <c r="AL324" s="308"/>
      <c r="AM324" s="308"/>
      <c r="AN324" s="308"/>
      <c r="AO324" s="308"/>
      <c r="AP324" s="308"/>
      <c r="AQ324" s="308"/>
      <c r="AR324" s="384"/>
      <c r="AS324" s="384"/>
      <c r="AT324" s="308"/>
      <c r="AU324" s="308"/>
      <c r="AV324" s="308"/>
      <c r="AW324" s="308"/>
      <c r="AX324" s="383"/>
      <c r="AY324" s="308"/>
      <c r="AZ324" s="385"/>
      <c r="BA324" s="385"/>
      <c r="BB324" s="308"/>
      <c r="BC324" s="385"/>
      <c r="BD324" s="308"/>
      <c r="BE324" s="386"/>
      <c r="BF324" s="385"/>
      <c r="BG324" s="281"/>
      <c r="BH324" s="385"/>
      <c r="BI324" s="308"/>
      <c r="BJ324" s="386"/>
      <c r="BK324" s="385"/>
      <c r="BL324" s="308"/>
      <c r="BM324" s="385"/>
      <c r="BN324" s="308"/>
      <c r="BO324" s="386"/>
      <c r="BP324" s="385"/>
      <c r="BQ324" s="308"/>
    </row>
    <row r="325" spans="1:69" ht="15.75" customHeight="1">
      <c r="A325" s="308"/>
      <c r="B325" s="308"/>
      <c r="C325" s="308"/>
      <c r="D325" s="308"/>
      <c r="E325" s="308"/>
      <c r="F325" s="308"/>
      <c r="G325" s="308"/>
      <c r="H325" s="308"/>
      <c r="I325" s="308"/>
      <c r="J325" s="308"/>
      <c r="K325" s="308"/>
      <c r="L325" s="308"/>
      <c r="M325" s="308"/>
      <c r="N325" s="572"/>
      <c r="O325" s="308"/>
      <c r="P325" s="308"/>
      <c r="Q325" s="308"/>
      <c r="R325" s="308"/>
      <c r="S325" s="308"/>
      <c r="T325" s="308"/>
      <c r="U325" s="308"/>
      <c r="V325" s="308"/>
      <c r="W325" s="308"/>
      <c r="X325" s="308"/>
      <c r="Y325" s="308"/>
      <c r="Z325" s="308"/>
      <c r="AA325" s="383"/>
      <c r="AB325" s="308"/>
      <c r="AC325" s="308"/>
      <c r="AD325" s="308"/>
      <c r="AE325" s="308"/>
      <c r="AF325" s="308"/>
      <c r="AG325" s="308"/>
      <c r="AH325" s="308"/>
      <c r="AI325" s="308"/>
      <c r="AJ325" s="308"/>
      <c r="AK325" s="308"/>
      <c r="AL325" s="308"/>
      <c r="AM325" s="308"/>
      <c r="AN325" s="308"/>
      <c r="AO325" s="308"/>
      <c r="AP325" s="308"/>
      <c r="AQ325" s="308"/>
      <c r="AR325" s="384"/>
      <c r="AS325" s="384"/>
      <c r="AT325" s="308"/>
      <c r="AU325" s="308"/>
      <c r="AV325" s="308"/>
      <c r="AW325" s="308"/>
      <c r="AX325" s="383"/>
      <c r="AY325" s="308"/>
      <c r="AZ325" s="385"/>
      <c r="BA325" s="385"/>
      <c r="BB325" s="308"/>
      <c r="BC325" s="385"/>
      <c r="BD325" s="308"/>
      <c r="BE325" s="386"/>
      <c r="BF325" s="385"/>
      <c r="BG325" s="281"/>
      <c r="BH325" s="385"/>
      <c r="BI325" s="308"/>
      <c r="BJ325" s="386"/>
      <c r="BK325" s="385"/>
      <c r="BL325" s="308"/>
      <c r="BM325" s="385"/>
      <c r="BN325" s="308"/>
      <c r="BO325" s="386"/>
      <c r="BP325" s="385"/>
      <c r="BQ325" s="308"/>
    </row>
    <row r="326" spans="1:69" ht="15.75" customHeight="1">
      <c r="A326" s="308"/>
      <c r="B326" s="308"/>
      <c r="C326" s="308"/>
      <c r="D326" s="308"/>
      <c r="E326" s="308"/>
      <c r="F326" s="308"/>
      <c r="G326" s="308"/>
      <c r="H326" s="308"/>
      <c r="I326" s="308"/>
      <c r="J326" s="308"/>
      <c r="K326" s="308"/>
      <c r="L326" s="308"/>
      <c r="M326" s="308"/>
      <c r="N326" s="572"/>
      <c r="O326" s="308"/>
      <c r="P326" s="308"/>
      <c r="Q326" s="308"/>
      <c r="R326" s="308"/>
      <c r="S326" s="308"/>
      <c r="T326" s="308"/>
      <c r="U326" s="308"/>
      <c r="V326" s="308"/>
      <c r="W326" s="308"/>
      <c r="X326" s="308"/>
      <c r="Y326" s="308"/>
      <c r="Z326" s="308"/>
      <c r="AA326" s="383"/>
      <c r="AB326" s="308"/>
      <c r="AC326" s="308"/>
      <c r="AD326" s="308"/>
      <c r="AE326" s="308"/>
      <c r="AF326" s="308"/>
      <c r="AG326" s="308"/>
      <c r="AH326" s="308"/>
      <c r="AI326" s="308"/>
      <c r="AJ326" s="308"/>
      <c r="AK326" s="308"/>
      <c r="AL326" s="308"/>
      <c r="AM326" s="308"/>
      <c r="AN326" s="308"/>
      <c r="AO326" s="308"/>
      <c r="AP326" s="308"/>
      <c r="AQ326" s="308"/>
      <c r="AR326" s="384"/>
      <c r="AS326" s="384"/>
      <c r="AT326" s="308"/>
      <c r="AU326" s="308"/>
      <c r="AV326" s="308"/>
      <c r="AW326" s="308"/>
      <c r="AX326" s="383"/>
      <c r="AY326" s="308"/>
      <c r="AZ326" s="385"/>
      <c r="BA326" s="385"/>
      <c r="BB326" s="308"/>
      <c r="BC326" s="385"/>
      <c r="BD326" s="308"/>
      <c r="BE326" s="386"/>
      <c r="BF326" s="385"/>
      <c r="BG326" s="281"/>
      <c r="BH326" s="385"/>
      <c r="BI326" s="308"/>
      <c r="BJ326" s="386"/>
      <c r="BK326" s="385"/>
      <c r="BL326" s="308"/>
      <c r="BM326" s="385"/>
      <c r="BN326" s="308"/>
      <c r="BO326" s="386"/>
      <c r="BP326" s="385"/>
      <c r="BQ326" s="308"/>
    </row>
    <row r="327" spans="1:69" ht="15.75" customHeight="1">
      <c r="A327" s="308"/>
      <c r="B327" s="308"/>
      <c r="C327" s="308"/>
      <c r="D327" s="308"/>
      <c r="E327" s="308"/>
      <c r="F327" s="308"/>
      <c r="G327" s="308"/>
      <c r="H327" s="308"/>
      <c r="I327" s="308"/>
      <c r="J327" s="308"/>
      <c r="K327" s="308"/>
      <c r="L327" s="308"/>
      <c r="M327" s="308"/>
      <c r="N327" s="572"/>
      <c r="O327" s="308"/>
      <c r="P327" s="308"/>
      <c r="Q327" s="308"/>
      <c r="R327" s="308"/>
      <c r="S327" s="308"/>
      <c r="T327" s="308"/>
      <c r="U327" s="308"/>
      <c r="V327" s="308"/>
      <c r="W327" s="308"/>
      <c r="X327" s="308"/>
      <c r="Y327" s="308"/>
      <c r="Z327" s="308"/>
      <c r="AA327" s="383"/>
      <c r="AB327" s="308"/>
      <c r="AC327" s="308"/>
      <c r="AD327" s="308"/>
      <c r="AE327" s="308"/>
      <c r="AF327" s="308"/>
      <c r="AG327" s="308"/>
      <c r="AH327" s="308"/>
      <c r="AI327" s="308"/>
      <c r="AJ327" s="308"/>
      <c r="AK327" s="308"/>
      <c r="AL327" s="308"/>
      <c r="AM327" s="308"/>
      <c r="AN327" s="308"/>
      <c r="AO327" s="308"/>
      <c r="AP327" s="308"/>
      <c r="AQ327" s="308"/>
      <c r="AR327" s="384"/>
      <c r="AS327" s="384"/>
      <c r="AT327" s="308"/>
      <c r="AU327" s="308"/>
      <c r="AV327" s="308"/>
      <c r="AW327" s="308"/>
      <c r="AX327" s="383"/>
      <c r="AY327" s="308"/>
      <c r="AZ327" s="385"/>
      <c r="BA327" s="385"/>
      <c r="BB327" s="308"/>
      <c r="BC327" s="385"/>
      <c r="BD327" s="308"/>
      <c r="BE327" s="386"/>
      <c r="BF327" s="385"/>
      <c r="BG327" s="281"/>
      <c r="BH327" s="385"/>
      <c r="BI327" s="308"/>
      <c r="BJ327" s="386"/>
      <c r="BK327" s="385"/>
      <c r="BL327" s="308"/>
      <c r="BM327" s="385"/>
      <c r="BN327" s="308"/>
      <c r="BO327" s="386"/>
      <c r="BP327" s="385"/>
      <c r="BQ327" s="308"/>
    </row>
    <row r="328" spans="1:69" ht="15.75" customHeight="1">
      <c r="A328" s="308"/>
      <c r="B328" s="308"/>
      <c r="C328" s="308"/>
      <c r="D328" s="308"/>
      <c r="E328" s="308"/>
      <c r="F328" s="308"/>
      <c r="G328" s="308"/>
      <c r="H328" s="308"/>
      <c r="I328" s="308"/>
      <c r="J328" s="308"/>
      <c r="K328" s="308"/>
      <c r="L328" s="308"/>
      <c r="M328" s="308"/>
      <c r="N328" s="572"/>
      <c r="O328" s="308"/>
      <c r="P328" s="308"/>
      <c r="Q328" s="308"/>
      <c r="R328" s="308"/>
      <c r="S328" s="308"/>
      <c r="T328" s="308"/>
      <c r="U328" s="308"/>
      <c r="V328" s="308"/>
      <c r="W328" s="308"/>
      <c r="X328" s="308"/>
      <c r="Y328" s="308"/>
      <c r="Z328" s="308"/>
      <c r="AA328" s="383"/>
      <c r="AB328" s="308"/>
      <c r="AC328" s="308"/>
      <c r="AD328" s="308"/>
      <c r="AE328" s="308"/>
      <c r="AF328" s="308"/>
      <c r="AG328" s="308"/>
      <c r="AH328" s="308"/>
      <c r="AI328" s="308"/>
      <c r="AJ328" s="308"/>
      <c r="AK328" s="308"/>
      <c r="AL328" s="308"/>
      <c r="AM328" s="308"/>
      <c r="AN328" s="308"/>
      <c r="AO328" s="308"/>
      <c r="AP328" s="308"/>
      <c r="AQ328" s="308"/>
      <c r="AR328" s="384"/>
      <c r="AS328" s="384"/>
      <c r="AT328" s="308"/>
      <c r="AU328" s="308"/>
      <c r="AV328" s="308"/>
      <c r="AW328" s="308"/>
      <c r="AX328" s="383"/>
      <c r="AY328" s="308"/>
      <c r="AZ328" s="385"/>
      <c r="BA328" s="385"/>
      <c r="BB328" s="308"/>
      <c r="BC328" s="385"/>
      <c r="BD328" s="308"/>
      <c r="BE328" s="386"/>
      <c r="BF328" s="385"/>
      <c r="BG328" s="281"/>
      <c r="BH328" s="385"/>
      <c r="BI328" s="308"/>
      <c r="BJ328" s="386"/>
      <c r="BK328" s="385"/>
      <c r="BL328" s="308"/>
      <c r="BM328" s="385"/>
      <c r="BN328" s="308"/>
      <c r="BO328" s="386"/>
      <c r="BP328" s="385"/>
      <c r="BQ328" s="308"/>
    </row>
    <row r="329" spans="1:69" ht="15.75" customHeight="1">
      <c r="A329" s="308"/>
      <c r="B329" s="308"/>
      <c r="C329" s="308"/>
      <c r="D329" s="308"/>
      <c r="E329" s="308"/>
      <c r="F329" s="308"/>
      <c r="G329" s="308"/>
      <c r="H329" s="308"/>
      <c r="I329" s="308"/>
      <c r="J329" s="308"/>
      <c r="K329" s="308"/>
      <c r="L329" s="308"/>
      <c r="M329" s="308"/>
      <c r="N329" s="572"/>
      <c r="O329" s="308"/>
      <c r="P329" s="308"/>
      <c r="Q329" s="308"/>
      <c r="R329" s="308"/>
      <c r="S329" s="308"/>
      <c r="T329" s="308"/>
      <c r="U329" s="308"/>
      <c r="V329" s="308"/>
      <c r="W329" s="308"/>
      <c r="X329" s="308"/>
      <c r="Y329" s="308"/>
      <c r="Z329" s="308"/>
      <c r="AA329" s="383"/>
      <c r="AB329" s="308"/>
      <c r="AC329" s="308"/>
      <c r="AD329" s="308"/>
      <c r="AE329" s="308"/>
      <c r="AF329" s="308"/>
      <c r="AG329" s="308"/>
      <c r="AH329" s="308"/>
      <c r="AI329" s="308"/>
      <c r="AJ329" s="308"/>
      <c r="AK329" s="308"/>
      <c r="AL329" s="308"/>
      <c r="AM329" s="308"/>
      <c r="AN329" s="308"/>
      <c r="AO329" s="308"/>
      <c r="AP329" s="308"/>
      <c r="AQ329" s="308"/>
      <c r="AR329" s="384"/>
      <c r="AS329" s="384"/>
      <c r="AT329" s="308"/>
      <c r="AU329" s="308"/>
      <c r="AV329" s="308"/>
      <c r="AW329" s="308"/>
      <c r="AX329" s="383"/>
      <c r="AY329" s="308"/>
      <c r="AZ329" s="385"/>
      <c r="BA329" s="385"/>
      <c r="BB329" s="308"/>
      <c r="BC329" s="385"/>
      <c r="BD329" s="308"/>
      <c r="BE329" s="386"/>
      <c r="BF329" s="385"/>
      <c r="BG329" s="281"/>
      <c r="BH329" s="385"/>
      <c r="BI329" s="308"/>
      <c r="BJ329" s="386"/>
      <c r="BK329" s="385"/>
      <c r="BL329" s="308"/>
      <c r="BM329" s="385"/>
      <c r="BN329" s="308"/>
      <c r="BO329" s="386"/>
      <c r="BP329" s="385"/>
      <c r="BQ329" s="308"/>
    </row>
    <row r="330" spans="1:69" ht="15.75" customHeight="1">
      <c r="A330" s="308"/>
      <c r="B330" s="308"/>
      <c r="C330" s="308"/>
      <c r="D330" s="308"/>
      <c r="E330" s="308"/>
      <c r="F330" s="308"/>
      <c r="G330" s="308"/>
      <c r="H330" s="308"/>
      <c r="I330" s="308"/>
      <c r="J330" s="308"/>
      <c r="K330" s="308"/>
      <c r="L330" s="308"/>
      <c r="M330" s="308"/>
      <c r="N330" s="572"/>
      <c r="O330" s="308"/>
      <c r="P330" s="308"/>
      <c r="Q330" s="308"/>
      <c r="R330" s="308"/>
      <c r="S330" s="308"/>
      <c r="T330" s="308"/>
      <c r="U330" s="308"/>
      <c r="V330" s="308"/>
      <c r="W330" s="308"/>
      <c r="X330" s="308"/>
      <c r="Y330" s="308"/>
      <c r="Z330" s="308"/>
      <c r="AA330" s="383"/>
      <c r="AB330" s="308"/>
      <c r="AC330" s="308"/>
      <c r="AD330" s="308"/>
      <c r="AE330" s="308"/>
      <c r="AF330" s="308"/>
      <c r="AG330" s="308"/>
      <c r="AH330" s="308"/>
      <c r="AI330" s="308"/>
      <c r="AJ330" s="308"/>
      <c r="AK330" s="308"/>
      <c r="AL330" s="308"/>
      <c r="AM330" s="308"/>
      <c r="AN330" s="308"/>
      <c r="AO330" s="308"/>
      <c r="AP330" s="308"/>
      <c r="AQ330" s="308"/>
      <c r="AR330" s="384"/>
      <c r="AS330" s="384"/>
      <c r="AT330" s="308"/>
      <c r="AU330" s="308"/>
      <c r="AV330" s="308"/>
      <c r="AW330" s="308"/>
      <c r="AX330" s="383"/>
      <c r="AY330" s="308"/>
      <c r="AZ330" s="385"/>
      <c r="BA330" s="385"/>
      <c r="BB330" s="308"/>
      <c r="BC330" s="385"/>
      <c r="BD330" s="308"/>
      <c r="BE330" s="386"/>
      <c r="BF330" s="385"/>
      <c r="BG330" s="281"/>
      <c r="BH330" s="385"/>
      <c r="BI330" s="308"/>
      <c r="BJ330" s="386"/>
      <c r="BK330" s="385"/>
      <c r="BL330" s="308"/>
      <c r="BM330" s="385"/>
      <c r="BN330" s="308"/>
      <c r="BO330" s="386"/>
      <c r="BP330" s="385"/>
      <c r="BQ330" s="308"/>
    </row>
    <row r="331" spans="1:69" ht="15.75" customHeight="1">
      <c r="A331" s="308"/>
      <c r="B331" s="308"/>
      <c r="C331" s="308"/>
      <c r="D331" s="308"/>
      <c r="E331" s="308"/>
      <c r="F331" s="308"/>
      <c r="G331" s="308"/>
      <c r="H331" s="308"/>
      <c r="I331" s="308"/>
      <c r="J331" s="308"/>
      <c r="K331" s="308"/>
      <c r="L331" s="308"/>
      <c r="M331" s="308"/>
      <c r="N331" s="572"/>
      <c r="O331" s="308"/>
      <c r="P331" s="308"/>
      <c r="Q331" s="308"/>
      <c r="R331" s="308"/>
      <c r="S331" s="308"/>
      <c r="T331" s="308"/>
      <c r="U331" s="308"/>
      <c r="V331" s="308"/>
      <c r="W331" s="308"/>
      <c r="X331" s="308"/>
      <c r="Y331" s="308"/>
      <c r="Z331" s="308"/>
      <c r="AA331" s="383"/>
      <c r="AB331" s="308"/>
      <c r="AC331" s="308"/>
      <c r="AD331" s="308"/>
      <c r="AE331" s="308"/>
      <c r="AF331" s="308"/>
      <c r="AG331" s="308"/>
      <c r="AH331" s="308"/>
      <c r="AI331" s="308"/>
      <c r="AJ331" s="308"/>
      <c r="AK331" s="308"/>
      <c r="AL331" s="308"/>
      <c r="AM331" s="308"/>
      <c r="AN331" s="308"/>
      <c r="AO331" s="308"/>
      <c r="AP331" s="308"/>
      <c r="AQ331" s="308"/>
      <c r="AR331" s="384"/>
      <c r="AS331" s="384"/>
      <c r="AT331" s="308"/>
      <c r="AU331" s="308"/>
      <c r="AV331" s="308"/>
      <c r="AW331" s="308"/>
      <c r="AX331" s="383"/>
      <c r="AY331" s="308"/>
      <c r="AZ331" s="385"/>
      <c r="BA331" s="385"/>
      <c r="BB331" s="308"/>
      <c r="BC331" s="385"/>
      <c r="BD331" s="308"/>
      <c r="BE331" s="386"/>
      <c r="BF331" s="385"/>
      <c r="BG331" s="281"/>
      <c r="BH331" s="385"/>
      <c r="BI331" s="308"/>
      <c r="BJ331" s="386"/>
      <c r="BK331" s="385"/>
      <c r="BL331" s="308"/>
      <c r="BM331" s="385"/>
      <c r="BN331" s="308"/>
      <c r="BO331" s="386"/>
      <c r="BP331" s="385"/>
      <c r="BQ331" s="308"/>
    </row>
    <row r="332" spans="1:69" ht="15.75" customHeight="1">
      <c r="A332" s="308"/>
      <c r="B332" s="308"/>
      <c r="C332" s="308"/>
      <c r="D332" s="308"/>
      <c r="E332" s="308"/>
      <c r="F332" s="308"/>
      <c r="G332" s="308"/>
      <c r="H332" s="308"/>
      <c r="I332" s="308"/>
      <c r="J332" s="308"/>
      <c r="K332" s="308"/>
      <c r="L332" s="308"/>
      <c r="M332" s="308"/>
      <c r="N332" s="572"/>
      <c r="O332" s="308"/>
      <c r="P332" s="308"/>
      <c r="Q332" s="308"/>
      <c r="R332" s="308"/>
      <c r="S332" s="308"/>
      <c r="T332" s="308"/>
      <c r="U332" s="308"/>
      <c r="V332" s="308"/>
      <c r="W332" s="308"/>
      <c r="X332" s="308"/>
      <c r="Y332" s="308"/>
      <c r="Z332" s="308"/>
      <c r="AA332" s="383"/>
      <c r="AB332" s="308"/>
      <c r="AC332" s="308"/>
      <c r="AD332" s="308"/>
      <c r="AE332" s="308"/>
      <c r="AF332" s="308"/>
      <c r="AG332" s="308"/>
      <c r="AH332" s="308"/>
      <c r="AI332" s="308"/>
      <c r="AJ332" s="308"/>
      <c r="AK332" s="308"/>
      <c r="AL332" s="308"/>
      <c r="AM332" s="308"/>
      <c r="AN332" s="308"/>
      <c r="AO332" s="308"/>
      <c r="AP332" s="308"/>
      <c r="AQ332" s="308"/>
      <c r="AR332" s="384"/>
      <c r="AS332" s="384"/>
      <c r="AT332" s="308"/>
      <c r="AU332" s="308"/>
      <c r="AV332" s="308"/>
      <c r="AW332" s="308"/>
      <c r="AX332" s="383"/>
      <c r="AY332" s="308"/>
      <c r="AZ332" s="385"/>
      <c r="BA332" s="385"/>
      <c r="BB332" s="308"/>
      <c r="BC332" s="385"/>
      <c r="BD332" s="308"/>
      <c r="BE332" s="386"/>
      <c r="BF332" s="385"/>
      <c r="BG332" s="281"/>
      <c r="BH332" s="385"/>
      <c r="BI332" s="308"/>
      <c r="BJ332" s="386"/>
      <c r="BK332" s="385"/>
      <c r="BL332" s="308"/>
      <c r="BM332" s="385"/>
      <c r="BN332" s="308"/>
      <c r="BO332" s="386"/>
      <c r="BP332" s="385"/>
      <c r="BQ332" s="308"/>
    </row>
    <row r="333" spans="1:69" ht="15.75" customHeight="1">
      <c r="A333" s="308"/>
      <c r="B333" s="308"/>
      <c r="C333" s="308"/>
      <c r="D333" s="308"/>
      <c r="E333" s="308"/>
      <c r="F333" s="308"/>
      <c r="G333" s="308"/>
      <c r="H333" s="308"/>
      <c r="I333" s="308"/>
      <c r="J333" s="308"/>
      <c r="K333" s="308"/>
      <c r="L333" s="308"/>
      <c r="M333" s="308"/>
      <c r="N333" s="572"/>
      <c r="O333" s="308"/>
      <c r="P333" s="308"/>
      <c r="Q333" s="308"/>
      <c r="R333" s="308"/>
      <c r="S333" s="308"/>
      <c r="T333" s="308"/>
      <c r="U333" s="308"/>
      <c r="V333" s="308"/>
      <c r="W333" s="308"/>
      <c r="X333" s="308"/>
      <c r="Y333" s="308"/>
      <c r="Z333" s="308"/>
      <c r="AA333" s="383"/>
      <c r="AB333" s="308"/>
      <c r="AC333" s="308"/>
      <c r="AD333" s="308"/>
      <c r="AE333" s="308"/>
      <c r="AF333" s="308"/>
      <c r="AG333" s="308"/>
      <c r="AH333" s="308"/>
      <c r="AI333" s="308"/>
      <c r="AJ333" s="308"/>
      <c r="AK333" s="308"/>
      <c r="AL333" s="308"/>
      <c r="AM333" s="308"/>
      <c r="AN333" s="308"/>
      <c r="AO333" s="308"/>
      <c r="AP333" s="308"/>
      <c r="AQ333" s="308"/>
      <c r="AR333" s="384"/>
      <c r="AS333" s="384"/>
      <c r="AT333" s="308"/>
      <c r="AU333" s="308"/>
      <c r="AV333" s="308"/>
      <c r="AW333" s="308"/>
      <c r="AX333" s="383"/>
      <c r="AY333" s="308"/>
      <c r="AZ333" s="385"/>
      <c r="BA333" s="385"/>
      <c r="BB333" s="308"/>
      <c r="BC333" s="385"/>
      <c r="BD333" s="308"/>
      <c r="BE333" s="386"/>
      <c r="BF333" s="385"/>
      <c r="BG333" s="281"/>
      <c r="BH333" s="385"/>
      <c r="BI333" s="308"/>
      <c r="BJ333" s="386"/>
      <c r="BK333" s="385"/>
      <c r="BL333" s="308"/>
      <c r="BM333" s="385"/>
      <c r="BN333" s="308"/>
      <c r="BO333" s="386"/>
      <c r="BP333" s="385"/>
      <c r="BQ333" s="308"/>
    </row>
    <row r="334" spans="1:69" ht="15.75" customHeight="1">
      <c r="A334" s="308"/>
      <c r="B334" s="308"/>
      <c r="C334" s="308"/>
      <c r="D334" s="308"/>
      <c r="E334" s="308"/>
      <c r="F334" s="308"/>
      <c r="G334" s="308"/>
      <c r="H334" s="308"/>
      <c r="I334" s="308"/>
      <c r="J334" s="308"/>
      <c r="K334" s="308"/>
      <c r="L334" s="308"/>
      <c r="M334" s="308"/>
      <c r="N334" s="572"/>
      <c r="O334" s="308"/>
      <c r="P334" s="308"/>
      <c r="Q334" s="308"/>
      <c r="R334" s="308"/>
      <c r="S334" s="308"/>
      <c r="T334" s="308"/>
      <c r="U334" s="308"/>
      <c r="V334" s="308"/>
      <c r="W334" s="308"/>
      <c r="X334" s="308"/>
      <c r="Y334" s="308"/>
      <c r="Z334" s="308"/>
      <c r="AA334" s="383"/>
      <c r="AB334" s="308"/>
      <c r="AC334" s="308"/>
      <c r="AD334" s="308"/>
      <c r="AE334" s="308"/>
      <c r="AF334" s="308"/>
      <c r="AG334" s="308"/>
      <c r="AH334" s="308"/>
      <c r="AI334" s="308"/>
      <c r="AJ334" s="308"/>
      <c r="AK334" s="308"/>
      <c r="AL334" s="308"/>
      <c r="AM334" s="308"/>
      <c r="AN334" s="308"/>
      <c r="AO334" s="308"/>
      <c r="AP334" s="308"/>
      <c r="AQ334" s="308"/>
      <c r="AR334" s="384"/>
      <c r="AS334" s="384"/>
      <c r="AT334" s="308"/>
      <c r="AU334" s="308"/>
      <c r="AV334" s="308"/>
      <c r="AW334" s="308"/>
      <c r="AX334" s="383"/>
      <c r="AY334" s="308"/>
      <c r="AZ334" s="385"/>
      <c r="BA334" s="385"/>
      <c r="BB334" s="308"/>
      <c r="BC334" s="385"/>
      <c r="BD334" s="308"/>
      <c r="BE334" s="386"/>
      <c r="BF334" s="385"/>
      <c r="BG334" s="281"/>
      <c r="BH334" s="385"/>
      <c r="BI334" s="308"/>
      <c r="BJ334" s="386"/>
      <c r="BK334" s="385"/>
      <c r="BL334" s="308"/>
      <c r="BM334" s="385"/>
      <c r="BN334" s="308"/>
      <c r="BO334" s="386"/>
      <c r="BP334" s="385"/>
      <c r="BQ334" s="308"/>
    </row>
    <row r="335" spans="1:69" ht="15.75" customHeight="1">
      <c r="A335" s="308"/>
      <c r="B335" s="308"/>
      <c r="C335" s="308"/>
      <c r="D335" s="308"/>
      <c r="E335" s="308"/>
      <c r="F335" s="308"/>
      <c r="G335" s="308"/>
      <c r="H335" s="308"/>
      <c r="I335" s="308"/>
      <c r="J335" s="308"/>
      <c r="K335" s="308"/>
      <c r="L335" s="308"/>
      <c r="M335" s="308"/>
      <c r="N335" s="572"/>
      <c r="O335" s="308"/>
      <c r="P335" s="308"/>
      <c r="Q335" s="308"/>
      <c r="R335" s="308"/>
      <c r="S335" s="308"/>
      <c r="T335" s="308"/>
      <c r="U335" s="308"/>
      <c r="V335" s="308"/>
      <c r="W335" s="308"/>
      <c r="X335" s="308"/>
      <c r="Y335" s="308"/>
      <c r="Z335" s="308"/>
      <c r="AA335" s="383"/>
      <c r="AB335" s="308"/>
      <c r="AC335" s="308"/>
      <c r="AD335" s="308"/>
      <c r="AE335" s="308"/>
      <c r="AF335" s="308"/>
      <c r="AG335" s="308"/>
      <c r="AH335" s="308"/>
      <c r="AI335" s="308"/>
      <c r="AJ335" s="308"/>
      <c r="AK335" s="308"/>
      <c r="AL335" s="308"/>
      <c r="AM335" s="308"/>
      <c r="AN335" s="308"/>
      <c r="AO335" s="308"/>
      <c r="AP335" s="308"/>
      <c r="AQ335" s="308"/>
      <c r="AR335" s="384"/>
      <c r="AS335" s="384"/>
      <c r="AT335" s="308"/>
      <c r="AU335" s="308"/>
      <c r="AV335" s="308"/>
      <c r="AW335" s="308"/>
      <c r="AX335" s="383"/>
      <c r="AY335" s="308"/>
      <c r="AZ335" s="385"/>
      <c r="BA335" s="385"/>
      <c r="BB335" s="308"/>
      <c r="BC335" s="385"/>
      <c r="BD335" s="308"/>
      <c r="BE335" s="386"/>
      <c r="BF335" s="385"/>
      <c r="BG335" s="281"/>
      <c r="BH335" s="385"/>
      <c r="BI335" s="308"/>
      <c r="BJ335" s="386"/>
      <c r="BK335" s="385"/>
      <c r="BL335" s="308"/>
      <c r="BM335" s="385"/>
      <c r="BN335" s="308"/>
      <c r="BO335" s="386"/>
      <c r="BP335" s="385"/>
      <c r="BQ335" s="308"/>
    </row>
    <row r="336" spans="1:69" ht="15.75" customHeight="1">
      <c r="A336" s="308"/>
      <c r="B336" s="308"/>
      <c r="C336" s="308"/>
      <c r="D336" s="308"/>
      <c r="E336" s="308"/>
      <c r="F336" s="308"/>
      <c r="G336" s="308"/>
      <c r="H336" s="308"/>
      <c r="I336" s="308"/>
      <c r="J336" s="308"/>
      <c r="K336" s="308"/>
      <c r="L336" s="308"/>
      <c r="M336" s="308"/>
      <c r="N336" s="572"/>
      <c r="O336" s="308"/>
      <c r="P336" s="308"/>
      <c r="Q336" s="308"/>
      <c r="R336" s="308"/>
      <c r="S336" s="308"/>
      <c r="T336" s="308"/>
      <c r="U336" s="308"/>
      <c r="V336" s="308"/>
      <c r="W336" s="308"/>
      <c r="X336" s="308"/>
      <c r="Y336" s="308"/>
      <c r="Z336" s="308"/>
      <c r="AA336" s="383"/>
      <c r="AB336" s="308"/>
      <c r="AC336" s="308"/>
      <c r="AD336" s="308"/>
      <c r="AE336" s="308"/>
      <c r="AF336" s="308"/>
      <c r="AG336" s="308"/>
      <c r="AH336" s="308"/>
      <c r="AI336" s="308"/>
      <c r="AJ336" s="308"/>
      <c r="AK336" s="308"/>
      <c r="AL336" s="308"/>
      <c r="AM336" s="308"/>
      <c r="AN336" s="308"/>
      <c r="AO336" s="308"/>
      <c r="AP336" s="308"/>
      <c r="AQ336" s="308"/>
      <c r="AR336" s="384"/>
      <c r="AS336" s="384"/>
      <c r="AT336" s="308"/>
      <c r="AU336" s="308"/>
      <c r="AV336" s="308"/>
      <c r="AW336" s="308"/>
      <c r="AX336" s="383"/>
      <c r="AY336" s="308"/>
      <c r="AZ336" s="385"/>
      <c r="BA336" s="385"/>
      <c r="BB336" s="308"/>
      <c r="BC336" s="385"/>
      <c r="BD336" s="308"/>
      <c r="BE336" s="386"/>
      <c r="BF336" s="385"/>
      <c r="BG336" s="281"/>
      <c r="BH336" s="385"/>
      <c r="BI336" s="308"/>
      <c r="BJ336" s="386"/>
      <c r="BK336" s="385"/>
      <c r="BL336" s="308"/>
      <c r="BM336" s="385"/>
      <c r="BN336" s="308"/>
      <c r="BO336" s="386"/>
      <c r="BP336" s="385"/>
      <c r="BQ336" s="308"/>
    </row>
    <row r="337" spans="1:69" ht="15.75" customHeight="1">
      <c r="A337" s="308"/>
      <c r="B337" s="308"/>
      <c r="C337" s="308"/>
      <c r="D337" s="308"/>
      <c r="E337" s="308"/>
      <c r="F337" s="308"/>
      <c r="G337" s="308"/>
      <c r="H337" s="308"/>
      <c r="I337" s="308"/>
      <c r="J337" s="308"/>
      <c r="K337" s="308"/>
      <c r="L337" s="308"/>
      <c r="M337" s="308"/>
      <c r="N337" s="572"/>
      <c r="O337" s="308"/>
      <c r="P337" s="308"/>
      <c r="Q337" s="308"/>
      <c r="R337" s="308"/>
      <c r="S337" s="308"/>
      <c r="T337" s="308"/>
      <c r="U337" s="308"/>
      <c r="V337" s="308"/>
      <c r="W337" s="308"/>
      <c r="X337" s="308"/>
      <c r="Y337" s="308"/>
      <c r="Z337" s="308"/>
      <c r="AA337" s="383"/>
      <c r="AB337" s="308"/>
      <c r="AC337" s="308"/>
      <c r="AD337" s="308"/>
      <c r="AE337" s="308"/>
      <c r="AF337" s="308"/>
      <c r="AG337" s="308"/>
      <c r="AH337" s="308"/>
      <c r="AI337" s="308"/>
      <c r="AJ337" s="308"/>
      <c r="AK337" s="308"/>
      <c r="AL337" s="308"/>
      <c r="AM337" s="308"/>
      <c r="AN337" s="308"/>
      <c r="AO337" s="308"/>
      <c r="AP337" s="308"/>
      <c r="AQ337" s="308"/>
      <c r="AR337" s="384"/>
      <c r="AS337" s="384"/>
      <c r="AT337" s="308"/>
      <c r="AU337" s="308"/>
      <c r="AV337" s="308"/>
      <c r="AW337" s="308"/>
      <c r="AX337" s="383"/>
      <c r="AY337" s="308"/>
      <c r="AZ337" s="385"/>
      <c r="BA337" s="385"/>
      <c r="BB337" s="308"/>
      <c r="BC337" s="385"/>
      <c r="BD337" s="308"/>
      <c r="BE337" s="386"/>
      <c r="BF337" s="385"/>
      <c r="BG337" s="281"/>
      <c r="BH337" s="385"/>
      <c r="BI337" s="308"/>
      <c r="BJ337" s="386"/>
      <c r="BK337" s="385"/>
      <c r="BL337" s="308"/>
      <c r="BM337" s="385"/>
      <c r="BN337" s="308"/>
      <c r="BO337" s="386"/>
      <c r="BP337" s="385"/>
      <c r="BQ337" s="308"/>
    </row>
    <row r="338" spans="1:69" ht="15.75" customHeight="1">
      <c r="A338" s="308"/>
      <c r="B338" s="308"/>
      <c r="C338" s="308"/>
      <c r="D338" s="308"/>
      <c r="E338" s="308"/>
      <c r="F338" s="308"/>
      <c r="G338" s="308"/>
      <c r="H338" s="308"/>
      <c r="I338" s="308"/>
      <c r="J338" s="308"/>
      <c r="K338" s="308"/>
      <c r="L338" s="308"/>
      <c r="M338" s="308"/>
      <c r="N338" s="572"/>
      <c r="O338" s="308"/>
      <c r="P338" s="308"/>
      <c r="Q338" s="308"/>
      <c r="R338" s="308"/>
      <c r="S338" s="308"/>
      <c r="T338" s="308"/>
      <c r="U338" s="308"/>
      <c r="V338" s="308"/>
      <c r="W338" s="308"/>
      <c r="X338" s="308"/>
      <c r="Y338" s="308"/>
      <c r="Z338" s="308"/>
      <c r="AA338" s="383"/>
      <c r="AB338" s="308"/>
      <c r="AC338" s="308"/>
      <c r="AD338" s="308"/>
      <c r="AE338" s="308"/>
      <c r="AF338" s="308"/>
      <c r="AG338" s="308"/>
      <c r="AH338" s="308"/>
      <c r="AI338" s="308"/>
      <c r="AJ338" s="308"/>
      <c r="AK338" s="308"/>
      <c r="AL338" s="308"/>
      <c r="AM338" s="308"/>
      <c r="AN338" s="308"/>
      <c r="AO338" s="308"/>
      <c r="AP338" s="308"/>
      <c r="AQ338" s="308"/>
      <c r="AR338" s="384"/>
      <c r="AS338" s="384"/>
      <c r="AT338" s="308"/>
      <c r="AU338" s="308"/>
      <c r="AV338" s="308"/>
      <c r="AW338" s="308"/>
      <c r="AX338" s="383"/>
      <c r="AY338" s="308"/>
      <c r="AZ338" s="385"/>
      <c r="BA338" s="385"/>
      <c r="BB338" s="308"/>
      <c r="BC338" s="385"/>
      <c r="BD338" s="308"/>
      <c r="BE338" s="386"/>
      <c r="BF338" s="385"/>
      <c r="BG338" s="281"/>
      <c r="BH338" s="385"/>
      <c r="BI338" s="308"/>
      <c r="BJ338" s="386"/>
      <c r="BK338" s="385"/>
      <c r="BL338" s="308"/>
      <c r="BM338" s="385"/>
      <c r="BN338" s="308"/>
      <c r="BO338" s="386"/>
      <c r="BP338" s="385"/>
      <c r="BQ338" s="308"/>
    </row>
    <row r="339" spans="1:69" ht="15.75" customHeight="1">
      <c r="A339" s="308"/>
      <c r="B339" s="308"/>
      <c r="C339" s="308"/>
      <c r="D339" s="308"/>
      <c r="E339" s="308"/>
      <c r="F339" s="308"/>
      <c r="G339" s="308"/>
      <c r="H339" s="308"/>
      <c r="I339" s="308"/>
      <c r="J339" s="308"/>
      <c r="K339" s="308"/>
      <c r="L339" s="308"/>
      <c r="M339" s="308"/>
      <c r="N339" s="572"/>
      <c r="O339" s="308"/>
      <c r="P339" s="308"/>
      <c r="Q339" s="308"/>
      <c r="R339" s="308"/>
      <c r="S339" s="308"/>
      <c r="T339" s="308"/>
      <c r="U339" s="308"/>
      <c r="V339" s="308"/>
      <c r="W339" s="308"/>
      <c r="X339" s="308"/>
      <c r="Y339" s="308"/>
      <c r="Z339" s="308"/>
      <c r="AA339" s="383"/>
      <c r="AB339" s="308"/>
      <c r="AC339" s="308"/>
      <c r="AD339" s="308"/>
      <c r="AE339" s="308"/>
      <c r="AF339" s="308"/>
      <c r="AG339" s="308"/>
      <c r="AH339" s="308"/>
      <c r="AI339" s="308"/>
      <c r="AJ339" s="308"/>
      <c r="AK339" s="308"/>
      <c r="AL339" s="308"/>
      <c r="AM339" s="308"/>
      <c r="AN339" s="308"/>
      <c r="AO339" s="308"/>
      <c r="AP339" s="308"/>
      <c r="AQ339" s="308"/>
      <c r="AR339" s="384"/>
      <c r="AS339" s="384"/>
      <c r="AT339" s="308"/>
      <c r="AU339" s="308"/>
      <c r="AV339" s="308"/>
      <c r="AW339" s="308"/>
      <c r="AX339" s="383"/>
      <c r="AY339" s="308"/>
      <c r="AZ339" s="385"/>
      <c r="BA339" s="385"/>
      <c r="BB339" s="308"/>
      <c r="BC339" s="385"/>
      <c r="BD339" s="308"/>
      <c r="BE339" s="386"/>
      <c r="BF339" s="385"/>
      <c r="BG339" s="281"/>
      <c r="BH339" s="385"/>
      <c r="BI339" s="308"/>
      <c r="BJ339" s="386"/>
      <c r="BK339" s="385"/>
      <c r="BL339" s="308"/>
      <c r="BM339" s="385"/>
      <c r="BN339" s="308"/>
      <c r="BO339" s="386"/>
      <c r="BP339" s="385"/>
      <c r="BQ339" s="308"/>
    </row>
    <row r="340" spans="1:69" ht="15.75" customHeight="1">
      <c r="A340" s="308"/>
      <c r="B340" s="308"/>
      <c r="C340" s="308"/>
      <c r="D340" s="308"/>
      <c r="E340" s="308"/>
      <c r="F340" s="308"/>
      <c r="G340" s="308"/>
      <c r="H340" s="308"/>
      <c r="I340" s="308"/>
      <c r="J340" s="308"/>
      <c r="K340" s="308"/>
      <c r="L340" s="308"/>
      <c r="M340" s="308"/>
      <c r="N340" s="572"/>
      <c r="O340" s="308"/>
      <c r="P340" s="308"/>
      <c r="Q340" s="308"/>
      <c r="R340" s="308"/>
      <c r="S340" s="308"/>
      <c r="T340" s="308"/>
      <c r="U340" s="308"/>
      <c r="V340" s="308"/>
      <c r="W340" s="308"/>
      <c r="X340" s="308"/>
      <c r="Y340" s="308"/>
      <c r="Z340" s="308"/>
      <c r="AA340" s="383"/>
      <c r="AB340" s="308"/>
      <c r="AC340" s="308"/>
      <c r="AD340" s="308"/>
      <c r="AE340" s="308"/>
      <c r="AF340" s="308"/>
      <c r="AG340" s="308"/>
      <c r="AH340" s="308"/>
      <c r="AI340" s="308"/>
      <c r="AJ340" s="308"/>
      <c r="AK340" s="308"/>
      <c r="AL340" s="308"/>
      <c r="AM340" s="308"/>
      <c r="AN340" s="308"/>
      <c r="AO340" s="308"/>
      <c r="AP340" s="308"/>
      <c r="AQ340" s="308"/>
      <c r="AR340" s="384"/>
      <c r="AS340" s="384"/>
      <c r="AT340" s="308"/>
      <c r="AU340" s="308"/>
      <c r="AV340" s="308"/>
      <c r="AW340" s="308"/>
      <c r="AX340" s="383"/>
      <c r="AY340" s="308"/>
      <c r="AZ340" s="385"/>
      <c r="BA340" s="385"/>
      <c r="BB340" s="308"/>
      <c r="BC340" s="385"/>
      <c r="BD340" s="308"/>
      <c r="BE340" s="386"/>
      <c r="BF340" s="385"/>
      <c r="BG340" s="281"/>
      <c r="BH340" s="385"/>
      <c r="BI340" s="308"/>
      <c r="BJ340" s="386"/>
      <c r="BK340" s="385"/>
      <c r="BL340" s="308"/>
      <c r="BM340" s="385"/>
      <c r="BN340" s="308"/>
      <c r="BO340" s="386"/>
      <c r="BP340" s="385"/>
      <c r="BQ340" s="308"/>
    </row>
    <row r="341" spans="1:69" ht="15.75" customHeight="1">
      <c r="A341" s="308"/>
      <c r="B341" s="308"/>
      <c r="C341" s="308"/>
      <c r="D341" s="308"/>
      <c r="E341" s="308"/>
      <c r="F341" s="308"/>
      <c r="G341" s="308"/>
      <c r="H341" s="308"/>
      <c r="I341" s="308"/>
      <c r="J341" s="308"/>
      <c r="K341" s="308"/>
      <c r="L341" s="308"/>
      <c r="M341" s="308"/>
      <c r="N341" s="572"/>
      <c r="O341" s="308"/>
      <c r="P341" s="308"/>
      <c r="Q341" s="308"/>
      <c r="R341" s="308"/>
      <c r="S341" s="308"/>
      <c r="T341" s="308"/>
      <c r="U341" s="308"/>
      <c r="V341" s="308"/>
      <c r="W341" s="308"/>
      <c r="X341" s="308"/>
      <c r="Y341" s="308"/>
      <c r="Z341" s="308"/>
      <c r="AA341" s="383"/>
      <c r="AB341" s="308"/>
      <c r="AC341" s="308"/>
      <c r="AD341" s="308"/>
      <c r="AE341" s="308"/>
      <c r="AF341" s="308"/>
      <c r="AG341" s="308"/>
      <c r="AH341" s="308"/>
      <c r="AI341" s="308"/>
      <c r="AJ341" s="308"/>
      <c r="AK341" s="308"/>
      <c r="AL341" s="308"/>
      <c r="AM341" s="308"/>
      <c r="AN341" s="308"/>
      <c r="AO341" s="308"/>
      <c r="AP341" s="308"/>
      <c r="AQ341" s="308"/>
      <c r="AR341" s="384"/>
      <c r="AS341" s="384"/>
      <c r="AT341" s="308"/>
      <c r="AU341" s="308"/>
      <c r="AV341" s="308"/>
      <c r="AW341" s="308"/>
      <c r="AX341" s="383"/>
      <c r="AY341" s="308"/>
      <c r="AZ341" s="385"/>
      <c r="BA341" s="385"/>
      <c r="BB341" s="308"/>
      <c r="BC341" s="385"/>
      <c r="BD341" s="308"/>
      <c r="BE341" s="386"/>
      <c r="BF341" s="385"/>
      <c r="BG341" s="281"/>
      <c r="BH341" s="385"/>
      <c r="BI341" s="308"/>
      <c r="BJ341" s="386"/>
      <c r="BK341" s="385"/>
      <c r="BL341" s="308"/>
      <c r="BM341" s="385"/>
      <c r="BN341" s="308"/>
      <c r="BO341" s="386"/>
      <c r="BP341" s="385"/>
      <c r="BQ341" s="308"/>
    </row>
    <row r="342" spans="1:69" ht="15.75" customHeight="1">
      <c r="A342" s="308"/>
      <c r="B342" s="308"/>
      <c r="C342" s="308"/>
      <c r="D342" s="308"/>
      <c r="E342" s="308"/>
      <c r="F342" s="308"/>
      <c r="G342" s="308"/>
      <c r="H342" s="308"/>
      <c r="I342" s="308"/>
      <c r="J342" s="308"/>
      <c r="K342" s="308"/>
      <c r="L342" s="308"/>
      <c r="M342" s="308"/>
      <c r="N342" s="572"/>
      <c r="O342" s="308"/>
      <c r="P342" s="308"/>
      <c r="Q342" s="308"/>
      <c r="R342" s="308"/>
      <c r="S342" s="308"/>
      <c r="T342" s="308"/>
      <c r="U342" s="308"/>
      <c r="V342" s="308"/>
      <c r="W342" s="308"/>
      <c r="X342" s="308"/>
      <c r="Y342" s="308"/>
      <c r="Z342" s="308"/>
      <c r="AA342" s="383"/>
      <c r="AB342" s="308"/>
      <c r="AC342" s="308"/>
      <c r="AD342" s="308"/>
      <c r="AE342" s="308"/>
      <c r="AF342" s="308"/>
      <c r="AG342" s="308"/>
      <c r="AH342" s="308"/>
      <c r="AI342" s="308"/>
      <c r="AJ342" s="308"/>
      <c r="AK342" s="308"/>
      <c r="AL342" s="308"/>
      <c r="AM342" s="308"/>
      <c r="AN342" s="308"/>
      <c r="AO342" s="308"/>
      <c r="AP342" s="308"/>
      <c r="AQ342" s="308"/>
      <c r="AR342" s="384"/>
      <c r="AS342" s="384"/>
      <c r="AT342" s="308"/>
      <c r="AU342" s="308"/>
      <c r="AV342" s="308"/>
      <c r="AW342" s="308"/>
      <c r="AX342" s="383"/>
      <c r="AY342" s="308"/>
      <c r="AZ342" s="385"/>
      <c r="BA342" s="385"/>
      <c r="BB342" s="308"/>
      <c r="BC342" s="385"/>
      <c r="BD342" s="308"/>
      <c r="BE342" s="386"/>
      <c r="BF342" s="385"/>
      <c r="BG342" s="281"/>
      <c r="BH342" s="385"/>
      <c r="BI342" s="308"/>
      <c r="BJ342" s="386"/>
      <c r="BK342" s="385"/>
      <c r="BL342" s="308"/>
      <c r="BM342" s="385"/>
      <c r="BN342" s="308"/>
      <c r="BO342" s="386"/>
      <c r="BP342" s="385"/>
      <c r="BQ342" s="308"/>
    </row>
    <row r="343" spans="1:69" ht="15.75" customHeight="1">
      <c r="A343" s="308"/>
      <c r="B343" s="308"/>
      <c r="C343" s="308"/>
      <c r="D343" s="308"/>
      <c r="E343" s="308"/>
      <c r="F343" s="308"/>
      <c r="G343" s="308"/>
      <c r="H343" s="308"/>
      <c r="I343" s="308"/>
      <c r="J343" s="308"/>
      <c r="K343" s="308"/>
      <c r="L343" s="308"/>
      <c r="M343" s="308"/>
      <c r="N343" s="572"/>
      <c r="O343" s="308"/>
      <c r="P343" s="308"/>
      <c r="Q343" s="308"/>
      <c r="R343" s="308"/>
      <c r="S343" s="308"/>
      <c r="T343" s="308"/>
      <c r="U343" s="308"/>
      <c r="V343" s="308"/>
      <c r="W343" s="308"/>
      <c r="X343" s="308"/>
      <c r="Y343" s="308"/>
      <c r="Z343" s="308"/>
      <c r="AA343" s="383"/>
      <c r="AB343" s="308"/>
      <c r="AC343" s="308"/>
      <c r="AD343" s="308"/>
      <c r="AE343" s="308"/>
      <c r="AF343" s="308"/>
      <c r="AG343" s="308"/>
      <c r="AH343" s="308"/>
      <c r="AI343" s="308"/>
      <c r="AJ343" s="308"/>
      <c r="AK343" s="308"/>
      <c r="AL343" s="308"/>
      <c r="AM343" s="308"/>
      <c r="AN343" s="308"/>
      <c r="AO343" s="308"/>
      <c r="AP343" s="308"/>
      <c r="AQ343" s="308"/>
      <c r="AR343" s="384"/>
      <c r="AS343" s="384"/>
      <c r="AT343" s="308"/>
      <c r="AU343" s="308"/>
      <c r="AV343" s="308"/>
      <c r="AW343" s="308"/>
      <c r="AX343" s="383"/>
      <c r="AY343" s="308"/>
      <c r="AZ343" s="385"/>
      <c r="BA343" s="385"/>
      <c r="BB343" s="308"/>
      <c r="BC343" s="385"/>
      <c r="BD343" s="308"/>
      <c r="BE343" s="386"/>
      <c r="BF343" s="385"/>
      <c r="BG343" s="281"/>
      <c r="BH343" s="385"/>
      <c r="BI343" s="308"/>
      <c r="BJ343" s="386"/>
      <c r="BK343" s="385"/>
      <c r="BL343" s="308"/>
      <c r="BM343" s="385"/>
      <c r="BN343" s="308"/>
      <c r="BO343" s="386"/>
      <c r="BP343" s="385"/>
      <c r="BQ343" s="308"/>
    </row>
    <row r="344" spans="1:69" ht="15.75" customHeight="1">
      <c r="A344" s="308"/>
      <c r="B344" s="308"/>
      <c r="C344" s="308"/>
      <c r="D344" s="308"/>
      <c r="E344" s="308"/>
      <c r="F344" s="308"/>
      <c r="G344" s="308"/>
      <c r="H344" s="308"/>
      <c r="I344" s="308"/>
      <c r="J344" s="308"/>
      <c r="K344" s="308"/>
      <c r="L344" s="308"/>
      <c r="M344" s="308"/>
      <c r="N344" s="572"/>
      <c r="O344" s="308"/>
      <c r="P344" s="308"/>
      <c r="Q344" s="308"/>
      <c r="R344" s="308"/>
      <c r="S344" s="308"/>
      <c r="T344" s="308"/>
      <c r="U344" s="308"/>
      <c r="V344" s="308"/>
      <c r="W344" s="308"/>
      <c r="X344" s="308"/>
      <c r="Y344" s="308"/>
      <c r="Z344" s="308"/>
      <c r="AA344" s="383"/>
      <c r="AB344" s="308"/>
      <c r="AC344" s="308"/>
      <c r="AD344" s="308"/>
      <c r="AE344" s="308"/>
      <c r="AF344" s="308"/>
      <c r="AG344" s="308"/>
      <c r="AH344" s="308"/>
      <c r="AI344" s="308"/>
      <c r="AJ344" s="308"/>
      <c r="AK344" s="308"/>
      <c r="AL344" s="308"/>
      <c r="AM344" s="308"/>
      <c r="AN344" s="308"/>
      <c r="AO344" s="308"/>
      <c r="AP344" s="308"/>
      <c r="AQ344" s="308"/>
      <c r="AR344" s="384"/>
      <c r="AS344" s="384"/>
      <c r="AT344" s="308"/>
      <c r="AU344" s="308"/>
      <c r="AV344" s="308"/>
      <c r="AW344" s="308"/>
      <c r="AX344" s="383"/>
      <c r="AY344" s="308"/>
      <c r="AZ344" s="385"/>
      <c r="BA344" s="385"/>
      <c r="BB344" s="308"/>
      <c r="BC344" s="385"/>
      <c r="BD344" s="308"/>
      <c r="BE344" s="386"/>
      <c r="BF344" s="385"/>
      <c r="BG344" s="281"/>
      <c r="BH344" s="385"/>
      <c r="BI344" s="308"/>
      <c r="BJ344" s="386"/>
      <c r="BK344" s="385"/>
      <c r="BL344" s="308"/>
      <c r="BM344" s="385"/>
      <c r="BN344" s="308"/>
      <c r="BO344" s="386"/>
      <c r="BP344" s="385"/>
      <c r="BQ344" s="308"/>
    </row>
    <row r="345" spans="1:69" ht="15.75" customHeight="1">
      <c r="A345" s="308"/>
      <c r="B345" s="308"/>
      <c r="C345" s="308"/>
      <c r="D345" s="308"/>
      <c r="E345" s="308"/>
      <c r="F345" s="308"/>
      <c r="G345" s="308"/>
      <c r="H345" s="308"/>
      <c r="I345" s="308"/>
      <c r="J345" s="308"/>
      <c r="K345" s="308"/>
      <c r="L345" s="308"/>
      <c r="M345" s="308"/>
      <c r="N345" s="572"/>
      <c r="O345" s="308"/>
      <c r="P345" s="308"/>
      <c r="Q345" s="308"/>
      <c r="R345" s="308"/>
      <c r="S345" s="308"/>
      <c r="T345" s="308"/>
      <c r="U345" s="308"/>
      <c r="V345" s="308"/>
      <c r="W345" s="308"/>
      <c r="X345" s="308"/>
      <c r="Y345" s="308"/>
      <c r="Z345" s="308"/>
      <c r="AA345" s="383"/>
      <c r="AB345" s="308"/>
      <c r="AC345" s="308"/>
      <c r="AD345" s="308"/>
      <c r="AE345" s="308"/>
      <c r="AF345" s="308"/>
      <c r="AG345" s="308"/>
      <c r="AH345" s="308"/>
      <c r="AI345" s="308"/>
      <c r="AJ345" s="308"/>
      <c r="AK345" s="308"/>
      <c r="AL345" s="308"/>
      <c r="AM345" s="308"/>
      <c r="AN345" s="308"/>
      <c r="AO345" s="308"/>
      <c r="AP345" s="308"/>
      <c r="AQ345" s="308"/>
      <c r="AR345" s="384"/>
      <c r="AS345" s="384"/>
      <c r="AT345" s="308"/>
      <c r="AU345" s="308"/>
      <c r="AV345" s="308"/>
      <c r="AW345" s="308"/>
      <c r="AX345" s="383"/>
      <c r="AY345" s="308"/>
      <c r="AZ345" s="385"/>
      <c r="BA345" s="385"/>
      <c r="BB345" s="308"/>
      <c r="BC345" s="385"/>
      <c r="BD345" s="308"/>
      <c r="BE345" s="386"/>
      <c r="BF345" s="385"/>
      <c r="BG345" s="281"/>
      <c r="BH345" s="385"/>
      <c r="BI345" s="308"/>
      <c r="BJ345" s="386"/>
      <c r="BK345" s="385"/>
      <c r="BL345" s="308"/>
      <c r="BM345" s="385"/>
      <c r="BN345" s="308"/>
      <c r="BO345" s="386"/>
      <c r="BP345" s="385"/>
      <c r="BQ345" s="308"/>
    </row>
    <row r="346" spans="1:69" ht="15.75" customHeight="1">
      <c r="A346" s="308"/>
      <c r="B346" s="308"/>
      <c r="C346" s="308"/>
      <c r="D346" s="308"/>
      <c r="E346" s="308"/>
      <c r="F346" s="308"/>
      <c r="G346" s="308"/>
      <c r="H346" s="308"/>
      <c r="I346" s="308"/>
      <c r="J346" s="308"/>
      <c r="K346" s="308"/>
      <c r="L346" s="308"/>
      <c r="M346" s="308"/>
      <c r="N346" s="572"/>
      <c r="O346" s="308"/>
      <c r="P346" s="308"/>
      <c r="Q346" s="308"/>
      <c r="R346" s="308"/>
      <c r="S346" s="308"/>
      <c r="T346" s="308"/>
      <c r="U346" s="308"/>
      <c r="V346" s="308"/>
      <c r="W346" s="308"/>
      <c r="X346" s="308"/>
      <c r="Y346" s="308"/>
      <c r="Z346" s="308"/>
      <c r="AA346" s="383"/>
      <c r="AB346" s="308"/>
      <c r="AC346" s="308"/>
      <c r="AD346" s="308"/>
      <c r="AE346" s="308"/>
      <c r="AF346" s="308"/>
      <c r="AG346" s="308"/>
      <c r="AH346" s="308"/>
      <c r="AI346" s="308"/>
      <c r="AJ346" s="308"/>
      <c r="AK346" s="308"/>
      <c r="AL346" s="308"/>
      <c r="AM346" s="308"/>
      <c r="AN346" s="308"/>
      <c r="AO346" s="308"/>
      <c r="AP346" s="308"/>
      <c r="AQ346" s="308"/>
      <c r="AR346" s="384"/>
      <c r="AS346" s="384"/>
      <c r="AT346" s="308"/>
      <c r="AU346" s="308"/>
      <c r="AV346" s="308"/>
      <c r="AW346" s="308"/>
      <c r="AX346" s="383"/>
      <c r="AY346" s="308"/>
      <c r="AZ346" s="385"/>
      <c r="BA346" s="385"/>
      <c r="BB346" s="308"/>
      <c r="BC346" s="385"/>
      <c r="BD346" s="308"/>
      <c r="BE346" s="386"/>
      <c r="BF346" s="385"/>
      <c r="BG346" s="281"/>
      <c r="BH346" s="385"/>
      <c r="BI346" s="308"/>
      <c r="BJ346" s="386"/>
      <c r="BK346" s="385"/>
      <c r="BL346" s="308"/>
      <c r="BM346" s="385"/>
      <c r="BN346" s="308"/>
      <c r="BO346" s="386"/>
      <c r="BP346" s="385"/>
      <c r="BQ346" s="308"/>
    </row>
    <row r="347" spans="1:69" ht="15.75" customHeight="1">
      <c r="A347" s="308"/>
      <c r="B347" s="308"/>
      <c r="C347" s="308"/>
      <c r="D347" s="308"/>
      <c r="E347" s="308"/>
      <c r="F347" s="308"/>
      <c r="G347" s="308"/>
      <c r="H347" s="308"/>
      <c r="I347" s="308"/>
      <c r="J347" s="308"/>
      <c r="K347" s="308"/>
      <c r="L347" s="308"/>
      <c r="M347" s="308"/>
      <c r="N347" s="572"/>
      <c r="O347" s="308"/>
      <c r="P347" s="308"/>
      <c r="Q347" s="308"/>
      <c r="R347" s="308"/>
      <c r="S347" s="308"/>
      <c r="T347" s="308"/>
      <c r="U347" s="308"/>
      <c r="V347" s="308"/>
      <c r="W347" s="308"/>
      <c r="X347" s="308"/>
      <c r="Y347" s="308"/>
      <c r="Z347" s="308"/>
      <c r="AA347" s="383"/>
      <c r="AB347" s="308"/>
      <c r="AC347" s="308"/>
      <c r="AD347" s="308"/>
      <c r="AE347" s="308"/>
      <c r="AF347" s="308"/>
      <c r="AG347" s="308"/>
      <c r="AH347" s="308"/>
      <c r="AI347" s="308"/>
      <c r="AJ347" s="308"/>
      <c r="AK347" s="308"/>
      <c r="AL347" s="308"/>
      <c r="AM347" s="308"/>
      <c r="AN347" s="308"/>
      <c r="AO347" s="308"/>
      <c r="AP347" s="308"/>
      <c r="AQ347" s="308"/>
      <c r="AR347" s="384"/>
      <c r="AS347" s="384"/>
      <c r="AT347" s="308"/>
      <c r="AU347" s="308"/>
      <c r="AV347" s="308"/>
      <c r="AW347" s="308"/>
      <c r="AX347" s="383"/>
      <c r="AY347" s="308"/>
      <c r="AZ347" s="385"/>
      <c r="BA347" s="385"/>
      <c r="BB347" s="308"/>
      <c r="BC347" s="385"/>
      <c r="BD347" s="308"/>
      <c r="BE347" s="386"/>
      <c r="BF347" s="385"/>
      <c r="BG347" s="281"/>
      <c r="BH347" s="385"/>
      <c r="BI347" s="308"/>
      <c r="BJ347" s="386"/>
      <c r="BK347" s="385"/>
      <c r="BL347" s="308"/>
      <c r="BM347" s="385"/>
      <c r="BN347" s="308"/>
      <c r="BO347" s="386"/>
      <c r="BP347" s="385"/>
      <c r="BQ347" s="308"/>
    </row>
    <row r="348" spans="1:69" ht="15.75" customHeight="1">
      <c r="A348" s="308"/>
      <c r="B348" s="308"/>
      <c r="C348" s="308"/>
      <c r="D348" s="308"/>
      <c r="E348" s="308"/>
      <c r="F348" s="308"/>
      <c r="G348" s="308"/>
      <c r="H348" s="308"/>
      <c r="I348" s="308"/>
      <c r="J348" s="308"/>
      <c r="K348" s="308"/>
      <c r="L348" s="308"/>
      <c r="M348" s="308"/>
      <c r="N348" s="572"/>
      <c r="O348" s="308"/>
      <c r="P348" s="308"/>
      <c r="Q348" s="308"/>
      <c r="R348" s="308"/>
      <c r="S348" s="308"/>
      <c r="T348" s="308"/>
      <c r="U348" s="308"/>
      <c r="V348" s="308"/>
      <c r="W348" s="308"/>
      <c r="X348" s="308"/>
      <c r="Y348" s="308"/>
      <c r="Z348" s="308"/>
      <c r="AA348" s="383"/>
      <c r="AB348" s="308"/>
      <c r="AC348" s="308"/>
      <c r="AD348" s="308"/>
      <c r="AE348" s="308"/>
      <c r="AF348" s="308"/>
      <c r="AG348" s="308"/>
      <c r="AH348" s="308"/>
      <c r="AI348" s="308"/>
      <c r="AJ348" s="308"/>
      <c r="AK348" s="308"/>
      <c r="AL348" s="308"/>
      <c r="AM348" s="308"/>
      <c r="AN348" s="308"/>
      <c r="AO348" s="308"/>
      <c r="AP348" s="308"/>
      <c r="AQ348" s="308"/>
      <c r="AR348" s="384"/>
      <c r="AS348" s="384"/>
      <c r="AT348" s="308"/>
      <c r="AU348" s="308"/>
      <c r="AV348" s="308"/>
      <c r="AW348" s="308"/>
      <c r="AX348" s="383"/>
      <c r="AY348" s="308"/>
      <c r="AZ348" s="385"/>
      <c r="BA348" s="385"/>
      <c r="BB348" s="308"/>
      <c r="BC348" s="385"/>
      <c r="BD348" s="308"/>
      <c r="BE348" s="386"/>
      <c r="BF348" s="385"/>
      <c r="BG348" s="281"/>
      <c r="BH348" s="385"/>
      <c r="BI348" s="308"/>
      <c r="BJ348" s="386"/>
      <c r="BK348" s="385"/>
      <c r="BL348" s="308"/>
      <c r="BM348" s="385"/>
      <c r="BN348" s="308"/>
      <c r="BO348" s="386"/>
      <c r="BP348" s="385"/>
      <c r="BQ348" s="308"/>
    </row>
    <row r="349" spans="1:69" ht="15.75" customHeight="1">
      <c r="A349" s="308"/>
      <c r="B349" s="308"/>
      <c r="C349" s="308"/>
      <c r="D349" s="308"/>
      <c r="E349" s="308"/>
      <c r="F349" s="308"/>
      <c r="G349" s="308"/>
      <c r="H349" s="308"/>
      <c r="I349" s="308"/>
      <c r="J349" s="308"/>
      <c r="K349" s="308"/>
      <c r="L349" s="308"/>
      <c r="M349" s="308"/>
      <c r="N349" s="572"/>
      <c r="O349" s="308"/>
      <c r="P349" s="308"/>
      <c r="Q349" s="308"/>
      <c r="R349" s="308"/>
      <c r="S349" s="308"/>
      <c r="T349" s="308"/>
      <c r="U349" s="308"/>
      <c r="V349" s="308"/>
      <c r="W349" s="308"/>
      <c r="X349" s="308"/>
      <c r="Y349" s="308"/>
      <c r="Z349" s="308"/>
      <c r="AA349" s="383"/>
      <c r="AB349" s="308"/>
      <c r="AC349" s="308"/>
      <c r="AD349" s="308"/>
      <c r="AE349" s="308"/>
      <c r="AF349" s="308"/>
      <c r="AG349" s="308"/>
      <c r="AH349" s="308"/>
      <c r="AI349" s="308"/>
      <c r="AJ349" s="308"/>
      <c r="AK349" s="308"/>
      <c r="AL349" s="308"/>
      <c r="AM349" s="308"/>
      <c r="AN349" s="308"/>
      <c r="AO349" s="308"/>
      <c r="AP349" s="308"/>
      <c r="AQ349" s="308"/>
      <c r="AR349" s="384"/>
      <c r="AS349" s="384"/>
      <c r="AT349" s="308"/>
      <c r="AU349" s="308"/>
      <c r="AV349" s="308"/>
      <c r="AW349" s="308"/>
      <c r="AX349" s="383"/>
      <c r="AY349" s="308"/>
      <c r="AZ349" s="385"/>
      <c r="BA349" s="385"/>
      <c r="BB349" s="308"/>
      <c r="BC349" s="385"/>
      <c r="BD349" s="308"/>
      <c r="BE349" s="386"/>
      <c r="BF349" s="385"/>
      <c r="BG349" s="281"/>
      <c r="BH349" s="385"/>
      <c r="BI349" s="308"/>
      <c r="BJ349" s="386"/>
      <c r="BK349" s="385"/>
      <c r="BL349" s="308"/>
      <c r="BM349" s="385"/>
      <c r="BN349" s="308"/>
      <c r="BO349" s="386"/>
      <c r="BP349" s="385"/>
      <c r="BQ349" s="308"/>
    </row>
    <row r="350" spans="1:69" ht="15.75" customHeight="1">
      <c r="O350" s="67"/>
      <c r="P350" s="67"/>
      <c r="Q350" s="67"/>
      <c r="R350" s="67"/>
      <c r="S350" s="67"/>
      <c r="T350" s="67"/>
      <c r="U350" s="67"/>
      <c r="V350" s="67"/>
      <c r="W350" s="67"/>
      <c r="X350" s="67"/>
      <c r="Y350" s="67"/>
      <c r="Z350" s="67"/>
    </row>
    <row r="351" spans="1:69" ht="15.75" customHeight="1">
      <c r="O351" s="67"/>
      <c r="P351" s="67"/>
      <c r="Q351" s="67"/>
      <c r="R351" s="67"/>
      <c r="S351" s="67"/>
      <c r="T351" s="67"/>
      <c r="U351" s="67"/>
      <c r="V351" s="67"/>
      <c r="W351" s="67"/>
      <c r="X351" s="67"/>
      <c r="Y351" s="67"/>
      <c r="Z351" s="67"/>
    </row>
    <row r="352" spans="1:69" ht="15.75" customHeight="1">
      <c r="O352" s="67"/>
      <c r="P352" s="67"/>
      <c r="Q352" s="67"/>
      <c r="R352" s="67"/>
      <c r="S352" s="67"/>
      <c r="T352" s="67"/>
      <c r="U352" s="67"/>
      <c r="V352" s="67"/>
      <c r="W352" s="67"/>
      <c r="X352" s="67"/>
      <c r="Y352" s="67"/>
      <c r="Z352" s="67"/>
    </row>
    <row r="353" spans="15:26" ht="15.75" customHeight="1">
      <c r="O353" s="67"/>
      <c r="P353" s="67"/>
      <c r="Q353" s="67"/>
      <c r="R353" s="67"/>
      <c r="S353" s="67"/>
      <c r="T353" s="67"/>
      <c r="U353" s="67"/>
      <c r="V353" s="67"/>
      <c r="W353" s="67"/>
      <c r="X353" s="67"/>
      <c r="Y353" s="67"/>
      <c r="Z353" s="67"/>
    </row>
    <row r="354" spans="15:26" ht="15.75" customHeight="1">
      <c r="O354" s="67"/>
      <c r="P354" s="67"/>
      <c r="Q354" s="67"/>
      <c r="R354" s="67"/>
      <c r="S354" s="67"/>
      <c r="T354" s="67"/>
      <c r="U354" s="67"/>
      <c r="V354" s="67"/>
      <c r="W354" s="67"/>
      <c r="X354" s="67"/>
      <c r="Y354" s="67"/>
      <c r="Z354" s="67"/>
    </row>
    <row r="355" spans="15:26" ht="15.75" customHeight="1">
      <c r="O355" s="67"/>
      <c r="P355" s="67"/>
      <c r="Q355" s="67"/>
      <c r="R355" s="67"/>
      <c r="S355" s="67"/>
      <c r="T355" s="67"/>
      <c r="U355" s="67"/>
      <c r="V355" s="67"/>
      <c r="W355" s="67"/>
      <c r="X355" s="67"/>
      <c r="Y355" s="67"/>
      <c r="Z355" s="67"/>
    </row>
    <row r="356" spans="15:26" ht="15.75" customHeight="1">
      <c r="O356" s="67"/>
      <c r="P356" s="67"/>
      <c r="Q356" s="67"/>
      <c r="R356" s="67"/>
      <c r="S356" s="67"/>
      <c r="T356" s="67"/>
      <c r="U356" s="67"/>
      <c r="V356" s="67"/>
      <c r="W356" s="67"/>
      <c r="X356" s="67"/>
      <c r="Y356" s="67"/>
      <c r="Z356" s="67"/>
    </row>
    <row r="357" spans="15:26" ht="15.75" customHeight="1">
      <c r="O357" s="67"/>
      <c r="P357" s="67"/>
      <c r="Q357" s="67"/>
      <c r="R357" s="67"/>
      <c r="S357" s="67"/>
      <c r="T357" s="67"/>
      <c r="U357" s="67"/>
      <c r="V357" s="67"/>
      <c r="W357" s="67"/>
      <c r="X357" s="67"/>
      <c r="Y357" s="67"/>
      <c r="Z357" s="67"/>
    </row>
    <row r="358" spans="15:26" ht="15.75" customHeight="1">
      <c r="O358" s="67"/>
      <c r="P358" s="67"/>
      <c r="Q358" s="67"/>
      <c r="R358" s="67"/>
      <c r="S358" s="67"/>
      <c r="T358" s="67"/>
      <c r="U358" s="67"/>
      <c r="V358" s="67"/>
      <c r="W358" s="67"/>
      <c r="X358" s="67"/>
      <c r="Y358" s="67"/>
      <c r="Z358" s="67"/>
    </row>
    <row r="359" spans="15:26" ht="15.75" customHeight="1">
      <c r="O359" s="67"/>
      <c r="P359" s="67"/>
      <c r="Q359" s="67"/>
      <c r="R359" s="67"/>
      <c r="S359" s="67"/>
      <c r="T359" s="67"/>
      <c r="U359" s="67"/>
      <c r="V359" s="67"/>
      <c r="W359" s="67"/>
      <c r="X359" s="67"/>
      <c r="Y359" s="67"/>
      <c r="Z359" s="67"/>
    </row>
    <row r="360" spans="15:26" ht="15.75" customHeight="1">
      <c r="O360" s="67"/>
      <c r="P360" s="67"/>
      <c r="Q360" s="67"/>
      <c r="R360" s="67"/>
      <c r="S360" s="67"/>
      <c r="T360" s="67"/>
      <c r="U360" s="67"/>
      <c r="V360" s="67"/>
      <c r="W360" s="67"/>
      <c r="X360" s="67"/>
      <c r="Y360" s="67"/>
      <c r="Z360" s="67"/>
    </row>
    <row r="361" spans="15:26" ht="15.75" customHeight="1">
      <c r="O361" s="67"/>
      <c r="P361" s="67"/>
      <c r="Q361" s="67"/>
      <c r="R361" s="67"/>
      <c r="S361" s="67"/>
      <c r="T361" s="67"/>
      <c r="U361" s="67"/>
      <c r="V361" s="67"/>
      <c r="W361" s="67"/>
      <c r="X361" s="67"/>
      <c r="Y361" s="67"/>
      <c r="Z361" s="67"/>
    </row>
    <row r="362" spans="15:26" ht="15.75" customHeight="1">
      <c r="O362" s="67"/>
      <c r="P362" s="67"/>
      <c r="Q362" s="67"/>
      <c r="R362" s="67"/>
      <c r="S362" s="67"/>
      <c r="T362" s="67"/>
      <c r="U362" s="67"/>
      <c r="V362" s="67"/>
      <c r="W362" s="67"/>
      <c r="X362" s="67"/>
      <c r="Y362" s="67"/>
      <c r="Z362" s="67"/>
    </row>
    <row r="363" spans="15:26" ht="15.75" customHeight="1">
      <c r="O363" s="67"/>
      <c r="P363" s="67"/>
      <c r="Q363" s="67"/>
      <c r="R363" s="67"/>
      <c r="S363" s="67"/>
      <c r="T363" s="67"/>
      <c r="U363" s="67"/>
      <c r="V363" s="67"/>
      <c r="W363" s="67"/>
      <c r="X363" s="67"/>
      <c r="Y363" s="67"/>
      <c r="Z363" s="67"/>
    </row>
    <row r="364" spans="15:26" ht="15.75" customHeight="1">
      <c r="O364" s="67"/>
      <c r="P364" s="67"/>
      <c r="Q364" s="67"/>
      <c r="R364" s="67"/>
      <c r="S364" s="67"/>
      <c r="T364" s="67"/>
      <c r="U364" s="67"/>
      <c r="V364" s="67"/>
      <c r="W364" s="67"/>
      <c r="X364" s="67"/>
      <c r="Y364" s="67"/>
      <c r="Z364" s="67"/>
    </row>
    <row r="365" spans="15:26" ht="15.75" customHeight="1">
      <c r="O365" s="67"/>
      <c r="P365" s="67"/>
      <c r="Q365" s="67"/>
      <c r="R365" s="67"/>
      <c r="S365" s="67"/>
      <c r="T365" s="67"/>
      <c r="U365" s="67"/>
      <c r="V365" s="67"/>
      <c r="W365" s="67"/>
      <c r="X365" s="67"/>
      <c r="Y365" s="67"/>
      <c r="Z365" s="67"/>
    </row>
    <row r="366" spans="15:26" ht="15.75" customHeight="1">
      <c r="O366" s="67"/>
      <c r="P366" s="67"/>
      <c r="Q366" s="67"/>
      <c r="R366" s="67"/>
      <c r="S366" s="67"/>
      <c r="T366" s="67"/>
      <c r="U366" s="67"/>
      <c r="V366" s="67"/>
      <c r="W366" s="67"/>
      <c r="X366" s="67"/>
      <c r="Y366" s="67"/>
      <c r="Z366" s="67"/>
    </row>
    <row r="367" spans="15:26" ht="15.75" customHeight="1">
      <c r="O367" s="67"/>
      <c r="P367" s="67"/>
      <c r="Q367" s="67"/>
      <c r="R367" s="67"/>
      <c r="S367" s="67"/>
      <c r="T367" s="67"/>
      <c r="U367" s="67"/>
      <c r="V367" s="67"/>
      <c r="W367" s="67"/>
      <c r="X367" s="67"/>
      <c r="Y367" s="67"/>
      <c r="Z367" s="67"/>
    </row>
    <row r="368" spans="15:26" ht="15.75" customHeight="1">
      <c r="O368" s="67"/>
      <c r="P368" s="67"/>
      <c r="Q368" s="67"/>
      <c r="R368" s="67"/>
      <c r="S368" s="67"/>
      <c r="T368" s="67"/>
      <c r="U368" s="67"/>
      <c r="V368" s="67"/>
      <c r="W368" s="67"/>
      <c r="X368" s="67"/>
      <c r="Y368" s="67"/>
      <c r="Z368" s="67"/>
    </row>
    <row r="369" spans="15:26" ht="15.75" customHeight="1">
      <c r="O369" s="67"/>
      <c r="P369" s="67"/>
      <c r="Q369" s="67"/>
      <c r="R369" s="67"/>
      <c r="S369" s="67"/>
      <c r="T369" s="67"/>
      <c r="U369" s="67"/>
      <c r="V369" s="67"/>
      <c r="W369" s="67"/>
      <c r="X369" s="67"/>
      <c r="Y369" s="67"/>
      <c r="Z369" s="67"/>
    </row>
    <row r="370" spans="15:26" ht="15.75" customHeight="1">
      <c r="O370" s="67"/>
      <c r="P370" s="67"/>
      <c r="Q370" s="67"/>
      <c r="R370" s="67"/>
      <c r="S370" s="67"/>
      <c r="T370" s="67"/>
      <c r="U370" s="67"/>
      <c r="V370" s="67"/>
      <c r="W370" s="67"/>
      <c r="X370" s="67"/>
      <c r="Y370" s="67"/>
      <c r="Z370" s="67"/>
    </row>
    <row r="371" spans="15:26" ht="15.75" customHeight="1">
      <c r="O371" s="67"/>
      <c r="P371" s="67"/>
      <c r="Q371" s="67"/>
      <c r="R371" s="67"/>
      <c r="S371" s="67"/>
      <c r="T371" s="67"/>
      <c r="U371" s="67"/>
      <c r="V371" s="67"/>
      <c r="W371" s="67"/>
      <c r="X371" s="67"/>
      <c r="Y371" s="67"/>
      <c r="Z371" s="67"/>
    </row>
    <row r="372" spans="15:26" ht="15.75" customHeight="1">
      <c r="O372" s="67"/>
      <c r="P372" s="67"/>
      <c r="Q372" s="67"/>
      <c r="R372" s="67"/>
      <c r="S372" s="67"/>
      <c r="T372" s="67"/>
      <c r="U372" s="67"/>
      <c r="V372" s="67"/>
      <c r="W372" s="67"/>
      <c r="X372" s="67"/>
      <c r="Y372" s="67"/>
      <c r="Z372" s="67"/>
    </row>
    <row r="373" spans="15:26" ht="15.75" customHeight="1">
      <c r="O373" s="67"/>
      <c r="P373" s="67"/>
      <c r="Q373" s="67"/>
      <c r="R373" s="67"/>
      <c r="S373" s="67"/>
      <c r="T373" s="67"/>
      <c r="U373" s="67"/>
      <c r="V373" s="67"/>
      <c r="W373" s="67"/>
      <c r="X373" s="67"/>
      <c r="Y373" s="67"/>
      <c r="Z373" s="67"/>
    </row>
    <row r="374" spans="15:26" ht="15.75" customHeight="1">
      <c r="O374" s="67"/>
      <c r="P374" s="67"/>
      <c r="Q374" s="67"/>
      <c r="R374" s="67"/>
      <c r="S374" s="67"/>
      <c r="T374" s="67"/>
      <c r="U374" s="67"/>
      <c r="V374" s="67"/>
      <c r="W374" s="67"/>
      <c r="X374" s="67"/>
      <c r="Y374" s="67"/>
      <c r="Z374" s="67"/>
    </row>
    <row r="375" spans="15:26" ht="15.75" customHeight="1">
      <c r="O375" s="67"/>
      <c r="P375" s="67"/>
      <c r="Q375" s="67"/>
      <c r="R375" s="67"/>
      <c r="S375" s="67"/>
      <c r="T375" s="67"/>
      <c r="U375" s="67"/>
      <c r="V375" s="67"/>
      <c r="W375" s="67"/>
      <c r="X375" s="67"/>
      <c r="Y375" s="67"/>
      <c r="Z375" s="67"/>
    </row>
    <row r="376" spans="15:26" ht="15.75" customHeight="1">
      <c r="O376" s="67"/>
      <c r="P376" s="67"/>
      <c r="Q376" s="67"/>
      <c r="R376" s="67"/>
      <c r="S376" s="67"/>
      <c r="T376" s="67"/>
      <c r="U376" s="67"/>
      <c r="V376" s="67"/>
      <c r="W376" s="67"/>
      <c r="X376" s="67"/>
      <c r="Y376" s="67"/>
      <c r="Z376" s="67"/>
    </row>
    <row r="377" spans="15:26" ht="15.75" customHeight="1">
      <c r="O377" s="67"/>
      <c r="P377" s="67"/>
      <c r="Q377" s="67"/>
      <c r="R377" s="67"/>
      <c r="S377" s="67"/>
      <c r="T377" s="67"/>
      <c r="U377" s="67"/>
      <c r="V377" s="67"/>
      <c r="W377" s="67"/>
      <c r="X377" s="67"/>
      <c r="Y377" s="67"/>
      <c r="Z377" s="67"/>
    </row>
    <row r="378" spans="15:26" ht="15.75" customHeight="1">
      <c r="O378" s="67"/>
      <c r="P378" s="67"/>
      <c r="Q378" s="67"/>
      <c r="R378" s="67"/>
      <c r="S378" s="67"/>
      <c r="T378" s="67"/>
      <c r="U378" s="67"/>
      <c r="V378" s="67"/>
      <c r="W378" s="67"/>
      <c r="X378" s="67"/>
      <c r="Y378" s="67"/>
      <c r="Z378" s="67"/>
    </row>
    <row r="379" spans="15:26" ht="15.75" customHeight="1">
      <c r="O379" s="67"/>
      <c r="P379" s="67"/>
      <c r="Q379" s="67"/>
      <c r="R379" s="67"/>
      <c r="S379" s="67"/>
      <c r="T379" s="67"/>
      <c r="U379" s="67"/>
      <c r="V379" s="67"/>
      <c r="W379" s="67"/>
      <c r="X379" s="67"/>
      <c r="Y379" s="67"/>
      <c r="Z379" s="67"/>
    </row>
    <row r="380" spans="15:26" ht="15.75" customHeight="1">
      <c r="O380" s="67"/>
      <c r="P380" s="67"/>
      <c r="Q380" s="67"/>
      <c r="R380" s="67"/>
      <c r="S380" s="67"/>
      <c r="T380" s="67"/>
      <c r="U380" s="67"/>
      <c r="V380" s="67"/>
      <c r="W380" s="67"/>
      <c r="X380" s="67"/>
      <c r="Y380" s="67"/>
      <c r="Z380" s="67"/>
    </row>
    <row r="381" spans="15:26" ht="15.75" customHeight="1">
      <c r="O381" s="67"/>
      <c r="P381" s="67"/>
      <c r="Q381" s="67"/>
      <c r="R381" s="67"/>
      <c r="S381" s="67"/>
      <c r="T381" s="67"/>
      <c r="U381" s="67"/>
      <c r="V381" s="67"/>
      <c r="W381" s="67"/>
      <c r="X381" s="67"/>
      <c r="Y381" s="67"/>
      <c r="Z381" s="67"/>
    </row>
    <row r="382" spans="15:26" ht="15.75" customHeight="1">
      <c r="O382" s="67"/>
      <c r="P382" s="67"/>
      <c r="Q382" s="67"/>
      <c r="R382" s="67"/>
      <c r="S382" s="67"/>
      <c r="T382" s="67"/>
      <c r="U382" s="67"/>
      <c r="V382" s="67"/>
      <c r="W382" s="67"/>
      <c r="X382" s="67"/>
      <c r="Y382" s="67"/>
      <c r="Z382" s="67"/>
    </row>
    <row r="383" spans="15:26" ht="15.75" customHeight="1">
      <c r="O383" s="67"/>
      <c r="P383" s="67"/>
      <c r="Q383" s="67"/>
      <c r="R383" s="67"/>
      <c r="S383" s="67"/>
      <c r="T383" s="67"/>
      <c r="U383" s="67"/>
      <c r="V383" s="67"/>
      <c r="W383" s="67"/>
      <c r="X383" s="67"/>
      <c r="Y383" s="67"/>
      <c r="Z383" s="67"/>
    </row>
    <row r="384" spans="15:26" ht="15.75" customHeight="1">
      <c r="O384" s="67"/>
      <c r="P384" s="67"/>
      <c r="Q384" s="67"/>
      <c r="R384" s="67"/>
      <c r="S384" s="67"/>
      <c r="T384" s="67"/>
      <c r="U384" s="67"/>
      <c r="V384" s="67"/>
      <c r="W384" s="67"/>
      <c r="X384" s="67"/>
      <c r="Y384" s="67"/>
      <c r="Z384" s="67"/>
    </row>
    <row r="385" spans="15:26" ht="15.75" customHeight="1">
      <c r="O385" s="67"/>
      <c r="P385" s="67"/>
      <c r="Q385" s="67"/>
      <c r="R385" s="67"/>
      <c r="S385" s="67"/>
      <c r="T385" s="67"/>
      <c r="U385" s="67"/>
      <c r="V385" s="67"/>
      <c r="W385" s="67"/>
      <c r="X385" s="67"/>
      <c r="Y385" s="67"/>
      <c r="Z385" s="67"/>
    </row>
    <row r="386" spans="15:26" ht="15.75" customHeight="1">
      <c r="O386" s="67"/>
      <c r="P386" s="67"/>
      <c r="Q386" s="67"/>
      <c r="R386" s="67"/>
      <c r="S386" s="67"/>
      <c r="T386" s="67"/>
      <c r="U386" s="67"/>
      <c r="V386" s="67"/>
      <c r="W386" s="67"/>
      <c r="X386" s="67"/>
      <c r="Y386" s="67"/>
      <c r="Z386" s="67"/>
    </row>
    <row r="387" spans="15:26" ht="15.75" customHeight="1">
      <c r="O387" s="67"/>
      <c r="P387" s="67"/>
      <c r="Q387" s="67"/>
      <c r="R387" s="67"/>
      <c r="S387" s="67"/>
      <c r="T387" s="67"/>
      <c r="U387" s="67"/>
      <c r="V387" s="67"/>
      <c r="W387" s="67"/>
      <c r="X387" s="67"/>
      <c r="Y387" s="67"/>
      <c r="Z387" s="67"/>
    </row>
    <row r="388" spans="15:26" ht="15.75" customHeight="1">
      <c r="O388" s="67"/>
      <c r="P388" s="67"/>
      <c r="Q388" s="67"/>
      <c r="R388" s="67"/>
      <c r="S388" s="67"/>
      <c r="T388" s="67"/>
      <c r="U388" s="67"/>
      <c r="V388" s="67"/>
      <c r="W388" s="67"/>
      <c r="X388" s="67"/>
      <c r="Y388" s="67"/>
      <c r="Z388" s="67"/>
    </row>
    <row r="389" spans="15:26" ht="15.75" customHeight="1">
      <c r="O389" s="67"/>
      <c r="P389" s="67"/>
      <c r="Q389" s="67"/>
      <c r="R389" s="67"/>
      <c r="S389" s="67"/>
      <c r="T389" s="67"/>
      <c r="U389" s="67"/>
      <c r="V389" s="67"/>
      <c r="W389" s="67"/>
      <c r="X389" s="67"/>
      <c r="Y389" s="67"/>
      <c r="Z389" s="67"/>
    </row>
    <row r="390" spans="15:26" ht="15.75" customHeight="1">
      <c r="O390" s="67"/>
      <c r="P390" s="67"/>
      <c r="Q390" s="67"/>
      <c r="R390" s="67"/>
      <c r="S390" s="67"/>
      <c r="T390" s="67"/>
      <c r="U390" s="67"/>
      <c r="V390" s="67"/>
      <c r="W390" s="67"/>
      <c r="X390" s="67"/>
      <c r="Y390" s="67"/>
      <c r="Z390" s="67"/>
    </row>
    <row r="391" spans="15:26" ht="15.75" customHeight="1">
      <c r="O391" s="67"/>
      <c r="P391" s="67"/>
      <c r="Q391" s="67"/>
      <c r="R391" s="67"/>
      <c r="S391" s="67"/>
      <c r="T391" s="67"/>
      <c r="U391" s="67"/>
      <c r="V391" s="67"/>
      <c r="W391" s="67"/>
      <c r="X391" s="67"/>
      <c r="Y391" s="67"/>
      <c r="Z391" s="67"/>
    </row>
    <row r="392" spans="15:26" ht="15.75" customHeight="1">
      <c r="O392" s="67"/>
      <c r="P392" s="67"/>
      <c r="Q392" s="67"/>
      <c r="R392" s="67"/>
      <c r="S392" s="67"/>
      <c r="T392" s="67"/>
      <c r="U392" s="67"/>
      <c r="V392" s="67"/>
      <c r="W392" s="67"/>
      <c r="X392" s="67"/>
      <c r="Y392" s="67"/>
      <c r="Z392" s="67"/>
    </row>
    <row r="393" spans="15:26" ht="15.75" customHeight="1">
      <c r="O393" s="67"/>
      <c r="P393" s="67"/>
      <c r="Q393" s="67"/>
      <c r="R393" s="67"/>
      <c r="S393" s="67"/>
      <c r="T393" s="67"/>
      <c r="U393" s="67"/>
      <c r="V393" s="67"/>
      <c r="W393" s="67"/>
      <c r="X393" s="67"/>
      <c r="Y393" s="67"/>
      <c r="Z393" s="67"/>
    </row>
    <row r="394" spans="15:26" ht="15.75" customHeight="1">
      <c r="O394" s="67"/>
      <c r="P394" s="67"/>
      <c r="Q394" s="67"/>
      <c r="R394" s="67"/>
      <c r="S394" s="67"/>
      <c r="T394" s="67"/>
      <c r="U394" s="67"/>
      <c r="V394" s="67"/>
      <c r="W394" s="67"/>
      <c r="X394" s="67"/>
      <c r="Y394" s="67"/>
      <c r="Z394" s="67"/>
    </row>
    <row r="395" spans="15:26" ht="15.75" customHeight="1">
      <c r="O395" s="67"/>
      <c r="P395" s="67"/>
      <c r="Q395" s="67"/>
      <c r="R395" s="67"/>
      <c r="S395" s="67"/>
      <c r="T395" s="67"/>
      <c r="U395" s="67"/>
      <c r="V395" s="67"/>
      <c r="W395" s="67"/>
      <c r="X395" s="67"/>
      <c r="Y395" s="67"/>
      <c r="Z395" s="67"/>
    </row>
    <row r="396" spans="15:26" ht="15.75" customHeight="1">
      <c r="O396" s="67"/>
      <c r="P396" s="67"/>
      <c r="Q396" s="67"/>
      <c r="R396" s="67"/>
      <c r="S396" s="67"/>
      <c r="T396" s="67"/>
      <c r="U396" s="67"/>
      <c r="V396" s="67"/>
      <c r="W396" s="67"/>
      <c r="X396" s="67"/>
      <c r="Y396" s="67"/>
      <c r="Z396" s="67"/>
    </row>
    <row r="397" spans="15:26" ht="15.75" customHeight="1">
      <c r="O397" s="67"/>
      <c r="P397" s="67"/>
      <c r="Q397" s="67"/>
      <c r="R397" s="67"/>
      <c r="S397" s="67"/>
      <c r="T397" s="67"/>
      <c r="U397" s="67"/>
      <c r="V397" s="67"/>
      <c r="W397" s="67"/>
      <c r="X397" s="67"/>
      <c r="Y397" s="67"/>
      <c r="Z397" s="67"/>
    </row>
    <row r="398" spans="15:26" ht="15.75" customHeight="1">
      <c r="O398" s="67"/>
      <c r="P398" s="67"/>
      <c r="Q398" s="67"/>
      <c r="R398" s="67"/>
      <c r="S398" s="67"/>
      <c r="T398" s="67"/>
      <c r="U398" s="67"/>
      <c r="V398" s="67"/>
      <c r="W398" s="67"/>
      <c r="X398" s="67"/>
      <c r="Y398" s="67"/>
      <c r="Z398" s="67"/>
    </row>
    <row r="399" spans="15:26" ht="15.75" customHeight="1">
      <c r="O399" s="67"/>
      <c r="P399" s="67"/>
      <c r="Q399" s="67"/>
      <c r="R399" s="67"/>
      <c r="S399" s="67"/>
      <c r="T399" s="67"/>
      <c r="U399" s="67"/>
      <c r="V399" s="67"/>
      <c r="W399" s="67"/>
      <c r="X399" s="67"/>
      <c r="Y399" s="67"/>
      <c r="Z399" s="67"/>
    </row>
    <row r="400" spans="15:26" ht="15.75" customHeight="1">
      <c r="O400" s="67"/>
      <c r="P400" s="67"/>
      <c r="Q400" s="67"/>
      <c r="R400" s="67"/>
      <c r="S400" s="67"/>
      <c r="T400" s="67"/>
      <c r="U400" s="67"/>
      <c r="V400" s="67"/>
      <c r="W400" s="67"/>
      <c r="X400" s="67"/>
      <c r="Y400" s="67"/>
      <c r="Z400" s="67"/>
    </row>
    <row r="401" spans="15:26" ht="15.75" customHeight="1">
      <c r="O401" s="67"/>
      <c r="P401" s="67"/>
      <c r="Q401" s="67"/>
      <c r="R401" s="67"/>
      <c r="S401" s="67"/>
      <c r="T401" s="67"/>
      <c r="U401" s="67"/>
      <c r="V401" s="67"/>
      <c r="W401" s="67"/>
      <c r="X401" s="67"/>
      <c r="Y401" s="67"/>
      <c r="Z401" s="67"/>
    </row>
    <row r="402" spans="15:26" ht="15.75" customHeight="1">
      <c r="O402" s="67"/>
      <c r="P402" s="67"/>
      <c r="Q402" s="67"/>
      <c r="R402" s="67"/>
      <c r="S402" s="67"/>
      <c r="T402" s="67"/>
      <c r="U402" s="67"/>
      <c r="V402" s="67"/>
      <c r="W402" s="67"/>
      <c r="X402" s="67"/>
      <c r="Y402" s="67"/>
      <c r="Z402" s="67"/>
    </row>
    <row r="403" spans="15:26" ht="15.75" customHeight="1">
      <c r="O403" s="67"/>
      <c r="P403" s="67"/>
      <c r="Q403" s="67"/>
      <c r="R403" s="67"/>
      <c r="S403" s="67"/>
      <c r="T403" s="67"/>
      <c r="U403" s="67"/>
      <c r="V403" s="67"/>
      <c r="W403" s="67"/>
      <c r="X403" s="67"/>
      <c r="Y403" s="67"/>
      <c r="Z403" s="67"/>
    </row>
    <row r="404" spans="15:26" ht="15.75" customHeight="1">
      <c r="O404" s="67"/>
      <c r="P404" s="67"/>
      <c r="Q404" s="67"/>
      <c r="R404" s="67"/>
      <c r="S404" s="67"/>
      <c r="T404" s="67"/>
      <c r="U404" s="67"/>
      <c r="V404" s="67"/>
      <c r="W404" s="67"/>
      <c r="X404" s="67"/>
      <c r="Y404" s="67"/>
      <c r="Z404" s="67"/>
    </row>
    <row r="405" spans="15:26" ht="15.75" customHeight="1">
      <c r="O405" s="67"/>
      <c r="P405" s="67"/>
      <c r="Q405" s="67"/>
      <c r="R405" s="67"/>
      <c r="S405" s="67"/>
      <c r="T405" s="67"/>
      <c r="U405" s="67"/>
      <c r="V405" s="67"/>
      <c r="W405" s="67"/>
      <c r="X405" s="67"/>
      <c r="Y405" s="67"/>
      <c r="Z405" s="67"/>
    </row>
    <row r="406" spans="15:26" ht="15.75" customHeight="1">
      <c r="O406" s="67"/>
      <c r="P406" s="67"/>
      <c r="Q406" s="67"/>
      <c r="R406" s="67"/>
      <c r="S406" s="67"/>
      <c r="T406" s="67"/>
      <c r="U406" s="67"/>
      <c r="V406" s="67"/>
      <c r="W406" s="67"/>
      <c r="X406" s="67"/>
      <c r="Y406" s="67"/>
      <c r="Z406" s="67"/>
    </row>
    <row r="407" spans="15:26" ht="15.75" customHeight="1">
      <c r="O407" s="67"/>
      <c r="P407" s="67"/>
      <c r="Q407" s="67"/>
      <c r="R407" s="67"/>
      <c r="S407" s="67"/>
      <c r="T407" s="67"/>
      <c r="U407" s="67"/>
      <c r="V407" s="67"/>
      <c r="W407" s="67"/>
      <c r="X407" s="67"/>
      <c r="Y407" s="67"/>
      <c r="Z407" s="67"/>
    </row>
    <row r="408" spans="15:26" ht="15.75" customHeight="1">
      <c r="O408" s="67"/>
      <c r="P408" s="67"/>
      <c r="Q408" s="67"/>
      <c r="R408" s="67"/>
      <c r="S408" s="67"/>
      <c r="T408" s="67"/>
      <c r="U408" s="67"/>
      <c r="V408" s="67"/>
      <c r="W408" s="67"/>
      <c r="X408" s="67"/>
      <c r="Y408" s="67"/>
      <c r="Z408" s="67"/>
    </row>
    <row r="409" spans="15:26" ht="15.75" customHeight="1">
      <c r="O409" s="67"/>
      <c r="P409" s="67"/>
      <c r="Q409" s="67"/>
      <c r="R409" s="67"/>
      <c r="S409" s="67"/>
      <c r="T409" s="67"/>
      <c r="U409" s="67"/>
      <c r="V409" s="67"/>
      <c r="W409" s="67"/>
      <c r="X409" s="67"/>
      <c r="Y409" s="67"/>
      <c r="Z409" s="67"/>
    </row>
    <row r="410" spans="15:26" ht="15.75" customHeight="1">
      <c r="O410" s="67"/>
      <c r="P410" s="67"/>
      <c r="Q410" s="67"/>
      <c r="R410" s="67"/>
      <c r="S410" s="67"/>
      <c r="T410" s="67"/>
      <c r="U410" s="67"/>
      <c r="V410" s="67"/>
      <c r="W410" s="67"/>
      <c r="X410" s="67"/>
      <c r="Y410" s="67"/>
      <c r="Z410" s="67"/>
    </row>
    <row r="411" spans="15:26" ht="15.75" customHeight="1">
      <c r="O411" s="67"/>
      <c r="P411" s="67"/>
      <c r="Q411" s="67"/>
      <c r="R411" s="67"/>
      <c r="S411" s="67"/>
      <c r="T411" s="67"/>
      <c r="U411" s="67"/>
      <c r="V411" s="67"/>
      <c r="W411" s="67"/>
      <c r="X411" s="67"/>
      <c r="Y411" s="67"/>
      <c r="Z411" s="67"/>
    </row>
    <row r="412" spans="15:26" ht="15.75" customHeight="1">
      <c r="O412" s="67"/>
      <c r="P412" s="67"/>
      <c r="Q412" s="67"/>
      <c r="R412" s="67"/>
      <c r="S412" s="67"/>
      <c r="T412" s="67"/>
      <c r="U412" s="67"/>
      <c r="V412" s="67"/>
      <c r="W412" s="67"/>
      <c r="X412" s="67"/>
      <c r="Y412" s="67"/>
      <c r="Z412" s="67"/>
    </row>
    <row r="413" spans="15:26" ht="15.75" customHeight="1">
      <c r="O413" s="67"/>
      <c r="P413" s="67"/>
      <c r="Q413" s="67"/>
      <c r="R413" s="67"/>
      <c r="S413" s="67"/>
      <c r="T413" s="67"/>
      <c r="U413" s="67"/>
      <c r="V413" s="67"/>
      <c r="W413" s="67"/>
      <c r="X413" s="67"/>
      <c r="Y413" s="67"/>
      <c r="Z413" s="67"/>
    </row>
    <row r="414" spans="15:26" ht="15.75" customHeight="1">
      <c r="O414" s="67"/>
      <c r="P414" s="67"/>
      <c r="Q414" s="67"/>
      <c r="R414" s="67"/>
      <c r="S414" s="67"/>
      <c r="T414" s="67"/>
      <c r="U414" s="67"/>
      <c r="V414" s="67"/>
      <c r="W414" s="67"/>
      <c r="X414" s="67"/>
      <c r="Y414" s="67"/>
      <c r="Z414" s="67"/>
    </row>
    <row r="415" spans="15:26" ht="15.75" customHeight="1">
      <c r="O415" s="67"/>
      <c r="P415" s="67"/>
      <c r="Q415" s="67"/>
      <c r="R415" s="67"/>
      <c r="S415" s="67"/>
      <c r="T415" s="67"/>
      <c r="U415" s="67"/>
      <c r="V415" s="67"/>
      <c r="W415" s="67"/>
      <c r="X415" s="67"/>
      <c r="Y415" s="67"/>
      <c r="Z415" s="67"/>
    </row>
    <row r="416" spans="15:26" ht="15.75" customHeight="1">
      <c r="O416" s="67"/>
      <c r="P416" s="67"/>
      <c r="Q416" s="67"/>
      <c r="R416" s="67"/>
      <c r="S416" s="67"/>
      <c r="T416" s="67"/>
      <c r="U416" s="67"/>
      <c r="V416" s="67"/>
      <c r="W416" s="67"/>
      <c r="X416" s="67"/>
      <c r="Y416" s="67"/>
      <c r="Z416" s="67"/>
    </row>
    <row r="417" spans="15:26" ht="15.75" customHeight="1">
      <c r="O417" s="67"/>
      <c r="P417" s="67"/>
      <c r="Q417" s="67"/>
      <c r="R417" s="67"/>
      <c r="S417" s="67"/>
      <c r="T417" s="67"/>
      <c r="U417" s="67"/>
      <c r="V417" s="67"/>
      <c r="W417" s="67"/>
      <c r="X417" s="67"/>
      <c r="Y417" s="67"/>
      <c r="Z417" s="67"/>
    </row>
    <row r="418" spans="15:26" ht="15.75" customHeight="1">
      <c r="O418" s="67"/>
      <c r="P418" s="67"/>
      <c r="Q418" s="67"/>
      <c r="R418" s="67"/>
      <c r="S418" s="67"/>
      <c r="T418" s="67"/>
      <c r="U418" s="67"/>
      <c r="V418" s="67"/>
      <c r="W418" s="67"/>
      <c r="X418" s="67"/>
      <c r="Y418" s="67"/>
      <c r="Z418" s="67"/>
    </row>
    <row r="419" spans="15:26" ht="15.75" customHeight="1">
      <c r="O419" s="67"/>
      <c r="P419" s="67"/>
      <c r="Q419" s="67"/>
      <c r="R419" s="67"/>
      <c r="S419" s="67"/>
      <c r="T419" s="67"/>
      <c r="U419" s="67"/>
      <c r="V419" s="67"/>
      <c r="W419" s="67"/>
      <c r="X419" s="67"/>
      <c r="Y419" s="67"/>
      <c r="Z419" s="67"/>
    </row>
    <row r="420" spans="15:26" ht="15.75" customHeight="1">
      <c r="O420" s="67"/>
      <c r="P420" s="67"/>
      <c r="Q420" s="67"/>
      <c r="R420" s="67"/>
      <c r="S420" s="67"/>
      <c r="T420" s="67"/>
      <c r="U420" s="67"/>
      <c r="V420" s="67"/>
      <c r="W420" s="67"/>
      <c r="X420" s="67"/>
      <c r="Y420" s="67"/>
      <c r="Z420" s="67"/>
    </row>
    <row r="421" spans="15:26" ht="15.75" customHeight="1">
      <c r="O421" s="67"/>
      <c r="P421" s="67"/>
      <c r="Q421" s="67"/>
      <c r="R421" s="67"/>
      <c r="S421" s="67"/>
      <c r="T421" s="67"/>
      <c r="U421" s="67"/>
      <c r="V421" s="67"/>
      <c r="W421" s="67"/>
      <c r="X421" s="67"/>
      <c r="Y421" s="67"/>
      <c r="Z421" s="67"/>
    </row>
    <row r="422" spans="15:26" ht="15.75" customHeight="1">
      <c r="O422" s="67"/>
      <c r="P422" s="67"/>
      <c r="Q422" s="67"/>
      <c r="R422" s="67"/>
      <c r="S422" s="67"/>
      <c r="T422" s="67"/>
      <c r="U422" s="67"/>
      <c r="V422" s="67"/>
      <c r="W422" s="67"/>
      <c r="X422" s="67"/>
      <c r="Y422" s="67"/>
      <c r="Z422" s="67"/>
    </row>
    <row r="423" spans="15:26" ht="15.75" customHeight="1">
      <c r="O423" s="67"/>
      <c r="P423" s="67"/>
      <c r="Q423" s="67"/>
      <c r="R423" s="67"/>
      <c r="S423" s="67"/>
      <c r="T423" s="67"/>
      <c r="U423" s="67"/>
      <c r="V423" s="67"/>
      <c r="W423" s="67"/>
      <c r="X423" s="67"/>
      <c r="Y423" s="67"/>
      <c r="Z423" s="67"/>
    </row>
    <row r="424" spans="15:26" ht="15.75" customHeight="1">
      <c r="O424" s="67"/>
      <c r="P424" s="67"/>
      <c r="Q424" s="67"/>
      <c r="R424" s="67"/>
      <c r="S424" s="67"/>
      <c r="T424" s="67"/>
      <c r="U424" s="67"/>
      <c r="V424" s="67"/>
      <c r="W424" s="67"/>
      <c r="X424" s="67"/>
      <c r="Y424" s="67"/>
      <c r="Z424" s="67"/>
    </row>
    <row r="425" spans="15:26" ht="15.75" customHeight="1">
      <c r="O425" s="67"/>
      <c r="P425" s="67"/>
      <c r="Q425" s="67"/>
      <c r="R425" s="67"/>
      <c r="S425" s="67"/>
      <c r="T425" s="67"/>
      <c r="U425" s="67"/>
      <c r="V425" s="67"/>
      <c r="W425" s="67"/>
      <c r="X425" s="67"/>
      <c r="Y425" s="67"/>
      <c r="Z425" s="67"/>
    </row>
    <row r="426" spans="15:26" ht="15.75" customHeight="1">
      <c r="O426" s="67"/>
      <c r="P426" s="67"/>
      <c r="Q426" s="67"/>
      <c r="R426" s="67"/>
      <c r="S426" s="67"/>
      <c r="T426" s="67"/>
      <c r="U426" s="67"/>
      <c r="V426" s="67"/>
      <c r="W426" s="67"/>
      <c r="X426" s="67"/>
      <c r="Y426" s="67"/>
      <c r="Z426" s="67"/>
    </row>
    <row r="427" spans="15:26" ht="15.75" customHeight="1">
      <c r="O427" s="67"/>
      <c r="P427" s="67"/>
      <c r="Q427" s="67"/>
      <c r="R427" s="67"/>
      <c r="S427" s="67"/>
      <c r="T427" s="67"/>
      <c r="U427" s="67"/>
      <c r="V427" s="67"/>
      <c r="W427" s="67"/>
      <c r="X427" s="67"/>
      <c r="Y427" s="67"/>
      <c r="Z427" s="67"/>
    </row>
    <row r="428" spans="15:26" ht="15.75" customHeight="1">
      <c r="O428" s="67"/>
      <c r="P428" s="67"/>
      <c r="Q428" s="67"/>
      <c r="R428" s="67"/>
      <c r="S428" s="67"/>
      <c r="T428" s="67"/>
      <c r="U428" s="67"/>
      <c r="V428" s="67"/>
      <c r="W428" s="67"/>
      <c r="X428" s="67"/>
      <c r="Y428" s="67"/>
      <c r="Z428" s="67"/>
    </row>
    <row r="429" spans="15:26" ht="15.75" customHeight="1">
      <c r="O429" s="67"/>
      <c r="P429" s="67"/>
      <c r="Q429" s="67"/>
      <c r="R429" s="67"/>
      <c r="S429" s="67"/>
      <c r="T429" s="67"/>
      <c r="U429" s="67"/>
      <c r="V429" s="67"/>
      <c r="W429" s="67"/>
      <c r="X429" s="67"/>
      <c r="Y429" s="67"/>
      <c r="Z429" s="67"/>
    </row>
    <row r="430" spans="15:26" ht="15.75" customHeight="1">
      <c r="O430" s="67"/>
      <c r="P430" s="67"/>
      <c r="Q430" s="67"/>
      <c r="R430" s="67"/>
      <c r="S430" s="67"/>
      <c r="T430" s="67"/>
      <c r="U430" s="67"/>
      <c r="V430" s="67"/>
      <c r="W430" s="67"/>
      <c r="X430" s="67"/>
      <c r="Y430" s="67"/>
      <c r="Z430" s="67"/>
    </row>
    <row r="431" spans="15:26" ht="15.75" customHeight="1">
      <c r="O431" s="67"/>
      <c r="P431" s="67"/>
      <c r="Q431" s="67"/>
      <c r="R431" s="67"/>
      <c r="S431" s="67"/>
      <c r="T431" s="67"/>
      <c r="U431" s="67"/>
      <c r="V431" s="67"/>
      <c r="W431" s="67"/>
      <c r="X431" s="67"/>
      <c r="Y431" s="67"/>
      <c r="Z431" s="67"/>
    </row>
    <row r="432" spans="15:26" ht="15.75" customHeight="1">
      <c r="O432" s="67"/>
      <c r="P432" s="67"/>
      <c r="Q432" s="67"/>
      <c r="R432" s="67"/>
      <c r="S432" s="67"/>
      <c r="T432" s="67"/>
      <c r="U432" s="67"/>
      <c r="V432" s="67"/>
      <c r="W432" s="67"/>
      <c r="X432" s="67"/>
      <c r="Y432" s="67"/>
      <c r="Z432" s="67"/>
    </row>
    <row r="433" spans="15:26" ht="15.75" customHeight="1">
      <c r="O433" s="67"/>
      <c r="P433" s="67"/>
      <c r="Q433" s="67"/>
      <c r="R433" s="67"/>
      <c r="S433" s="67"/>
      <c r="T433" s="67"/>
      <c r="U433" s="67"/>
      <c r="V433" s="67"/>
      <c r="W433" s="67"/>
      <c r="X433" s="67"/>
      <c r="Y433" s="67"/>
      <c r="Z433" s="67"/>
    </row>
    <row r="434" spans="15:26" ht="15.75" customHeight="1">
      <c r="O434" s="67"/>
      <c r="P434" s="67"/>
      <c r="Q434" s="67"/>
      <c r="R434" s="67"/>
      <c r="S434" s="67"/>
      <c r="T434" s="67"/>
      <c r="U434" s="67"/>
      <c r="V434" s="67"/>
      <c r="W434" s="67"/>
      <c r="X434" s="67"/>
      <c r="Y434" s="67"/>
      <c r="Z434" s="67"/>
    </row>
    <row r="435" spans="15:26" ht="15.75" customHeight="1">
      <c r="O435" s="67"/>
      <c r="P435" s="67"/>
      <c r="Q435" s="67"/>
      <c r="R435" s="67"/>
      <c r="S435" s="67"/>
      <c r="T435" s="67"/>
      <c r="U435" s="67"/>
      <c r="V435" s="67"/>
      <c r="W435" s="67"/>
      <c r="X435" s="67"/>
      <c r="Y435" s="67"/>
      <c r="Z435" s="67"/>
    </row>
    <row r="436" spans="15:26" ht="15.75" customHeight="1">
      <c r="O436" s="67"/>
      <c r="P436" s="67"/>
      <c r="Q436" s="67"/>
      <c r="R436" s="67"/>
      <c r="S436" s="67"/>
      <c r="T436" s="67"/>
      <c r="U436" s="67"/>
      <c r="V436" s="67"/>
      <c r="W436" s="67"/>
      <c r="X436" s="67"/>
      <c r="Y436" s="67"/>
      <c r="Z436" s="67"/>
    </row>
    <row r="437" spans="15:26" ht="15.75" customHeight="1">
      <c r="O437" s="67"/>
      <c r="P437" s="67"/>
      <c r="Q437" s="67"/>
      <c r="R437" s="67"/>
      <c r="S437" s="67"/>
      <c r="T437" s="67"/>
      <c r="U437" s="67"/>
      <c r="V437" s="67"/>
      <c r="W437" s="67"/>
      <c r="X437" s="67"/>
      <c r="Y437" s="67"/>
      <c r="Z437" s="67"/>
    </row>
    <row r="438" spans="15:26" ht="15.75" customHeight="1">
      <c r="O438" s="67"/>
      <c r="P438" s="67"/>
      <c r="Q438" s="67"/>
      <c r="R438" s="67"/>
      <c r="S438" s="67"/>
      <c r="T438" s="67"/>
      <c r="U438" s="67"/>
      <c r="V438" s="67"/>
      <c r="W438" s="67"/>
      <c r="X438" s="67"/>
      <c r="Y438" s="67"/>
      <c r="Z438" s="67"/>
    </row>
    <row r="439" spans="15:26" ht="15.75" customHeight="1">
      <c r="O439" s="67"/>
      <c r="P439" s="67"/>
      <c r="Q439" s="67"/>
      <c r="R439" s="67"/>
      <c r="S439" s="67"/>
      <c r="T439" s="67"/>
      <c r="U439" s="67"/>
      <c r="V439" s="67"/>
      <c r="W439" s="67"/>
      <c r="X439" s="67"/>
      <c r="Y439" s="67"/>
      <c r="Z439" s="67"/>
    </row>
    <row r="440" spans="15:26" ht="15.75" customHeight="1">
      <c r="O440" s="67"/>
      <c r="P440" s="67"/>
      <c r="Q440" s="67"/>
      <c r="R440" s="67"/>
      <c r="S440" s="67"/>
      <c r="T440" s="67"/>
      <c r="U440" s="67"/>
      <c r="V440" s="67"/>
      <c r="W440" s="67"/>
      <c r="X440" s="67"/>
      <c r="Y440" s="67"/>
      <c r="Z440" s="67"/>
    </row>
    <row r="441" spans="15:26" ht="15.75" customHeight="1">
      <c r="O441" s="67"/>
      <c r="P441" s="67"/>
      <c r="Q441" s="67"/>
      <c r="R441" s="67"/>
      <c r="S441" s="67"/>
      <c r="T441" s="67"/>
      <c r="U441" s="67"/>
      <c r="V441" s="67"/>
      <c r="W441" s="67"/>
      <c r="X441" s="67"/>
      <c r="Y441" s="67"/>
      <c r="Z441" s="67"/>
    </row>
    <row r="442" spans="15:26" ht="15.75" customHeight="1">
      <c r="O442" s="67"/>
      <c r="P442" s="67"/>
      <c r="Q442" s="67"/>
      <c r="R442" s="67"/>
      <c r="S442" s="67"/>
      <c r="T442" s="67"/>
      <c r="U442" s="67"/>
      <c r="V442" s="67"/>
      <c r="W442" s="67"/>
      <c r="X442" s="67"/>
      <c r="Y442" s="67"/>
      <c r="Z442" s="67"/>
    </row>
    <row r="443" spans="15:26" ht="15.75" customHeight="1">
      <c r="O443" s="67"/>
      <c r="P443" s="67"/>
      <c r="Q443" s="67"/>
      <c r="R443" s="67"/>
      <c r="S443" s="67"/>
      <c r="T443" s="67"/>
      <c r="U443" s="67"/>
      <c r="V443" s="67"/>
      <c r="W443" s="67"/>
      <c r="X443" s="67"/>
      <c r="Y443" s="67"/>
      <c r="Z443" s="67"/>
    </row>
    <row r="444" spans="15:26" ht="15.75" customHeight="1">
      <c r="O444" s="67"/>
      <c r="P444" s="67"/>
      <c r="Q444" s="67"/>
      <c r="R444" s="67"/>
      <c r="S444" s="67"/>
      <c r="T444" s="67"/>
      <c r="U444" s="67"/>
      <c r="V444" s="67"/>
      <c r="W444" s="67"/>
      <c r="X444" s="67"/>
      <c r="Y444" s="67"/>
      <c r="Z444" s="67"/>
    </row>
    <row r="445" spans="15:26" ht="15.75" customHeight="1">
      <c r="O445" s="67"/>
      <c r="P445" s="67"/>
      <c r="Q445" s="67"/>
      <c r="R445" s="67"/>
      <c r="S445" s="67"/>
      <c r="T445" s="67"/>
      <c r="U445" s="67"/>
      <c r="V445" s="67"/>
      <c r="W445" s="67"/>
      <c r="X445" s="67"/>
      <c r="Y445" s="67"/>
      <c r="Z445" s="67"/>
    </row>
    <row r="446" spans="15:26" ht="15.75" customHeight="1">
      <c r="O446" s="67"/>
      <c r="P446" s="67"/>
      <c r="Q446" s="67"/>
      <c r="R446" s="67"/>
      <c r="S446" s="67"/>
      <c r="T446" s="67"/>
      <c r="U446" s="67"/>
      <c r="V446" s="67"/>
      <c r="W446" s="67"/>
      <c r="X446" s="67"/>
      <c r="Y446" s="67"/>
      <c r="Z446" s="67"/>
    </row>
    <row r="447" spans="15:26" ht="15.75" customHeight="1">
      <c r="O447" s="67"/>
      <c r="P447" s="67"/>
      <c r="Q447" s="67"/>
      <c r="R447" s="67"/>
      <c r="S447" s="67"/>
      <c r="T447" s="67"/>
      <c r="U447" s="67"/>
      <c r="V447" s="67"/>
      <c r="W447" s="67"/>
      <c r="X447" s="67"/>
      <c r="Y447" s="67"/>
      <c r="Z447" s="67"/>
    </row>
    <row r="448" spans="15:26" ht="15.75" customHeight="1">
      <c r="O448" s="67"/>
      <c r="P448" s="67"/>
      <c r="Q448" s="67"/>
      <c r="R448" s="67"/>
      <c r="S448" s="67"/>
      <c r="T448" s="67"/>
      <c r="U448" s="67"/>
      <c r="V448" s="67"/>
      <c r="W448" s="67"/>
      <c r="X448" s="67"/>
      <c r="Y448" s="67"/>
      <c r="Z448" s="67"/>
    </row>
    <row r="449" spans="15:26" ht="15.75" customHeight="1">
      <c r="O449" s="67"/>
      <c r="P449" s="67"/>
      <c r="Q449" s="67"/>
      <c r="R449" s="67"/>
      <c r="S449" s="67"/>
      <c r="T449" s="67"/>
      <c r="U449" s="67"/>
      <c r="V449" s="67"/>
      <c r="W449" s="67"/>
      <c r="X449" s="67"/>
      <c r="Y449" s="67"/>
      <c r="Z449" s="67"/>
    </row>
    <row r="450" spans="15:26" ht="15.75" customHeight="1">
      <c r="O450" s="67"/>
      <c r="P450" s="67"/>
      <c r="Q450" s="67"/>
      <c r="R450" s="67"/>
      <c r="S450" s="67"/>
      <c r="T450" s="67"/>
      <c r="U450" s="67"/>
      <c r="V450" s="67"/>
      <c r="W450" s="67"/>
      <c r="X450" s="67"/>
      <c r="Y450" s="67"/>
      <c r="Z450" s="67"/>
    </row>
    <row r="451" spans="15:26" ht="15.75" customHeight="1">
      <c r="O451" s="67"/>
      <c r="P451" s="67"/>
      <c r="Q451" s="67"/>
      <c r="R451" s="67"/>
      <c r="S451" s="67"/>
      <c r="T451" s="67"/>
      <c r="U451" s="67"/>
      <c r="V451" s="67"/>
      <c r="W451" s="67"/>
      <c r="X451" s="67"/>
      <c r="Y451" s="67"/>
      <c r="Z451" s="67"/>
    </row>
    <row r="452" spans="15:26" ht="15.75" customHeight="1">
      <c r="O452" s="67"/>
      <c r="P452" s="67"/>
      <c r="Q452" s="67"/>
      <c r="R452" s="67"/>
      <c r="S452" s="67"/>
      <c r="T452" s="67"/>
      <c r="U452" s="67"/>
      <c r="V452" s="67"/>
      <c r="W452" s="67"/>
      <c r="X452" s="67"/>
      <c r="Y452" s="67"/>
      <c r="Z452" s="67"/>
    </row>
    <row r="453" spans="15:26" ht="15.75" customHeight="1">
      <c r="O453" s="67"/>
      <c r="P453" s="67"/>
      <c r="Q453" s="67"/>
      <c r="R453" s="67"/>
      <c r="S453" s="67"/>
      <c r="T453" s="67"/>
      <c r="U453" s="67"/>
      <c r="V453" s="67"/>
      <c r="W453" s="67"/>
      <c r="X453" s="67"/>
      <c r="Y453" s="67"/>
      <c r="Z453" s="67"/>
    </row>
    <row r="454" spans="15:26" ht="15.75" customHeight="1">
      <c r="O454" s="67"/>
      <c r="P454" s="67"/>
      <c r="Q454" s="67"/>
      <c r="R454" s="67"/>
      <c r="S454" s="67"/>
      <c r="T454" s="67"/>
      <c r="U454" s="67"/>
      <c r="V454" s="67"/>
      <c r="W454" s="67"/>
      <c r="X454" s="67"/>
      <c r="Y454" s="67"/>
      <c r="Z454" s="67"/>
    </row>
    <row r="455" spans="15:26" ht="15.75" customHeight="1">
      <c r="O455" s="67"/>
      <c r="P455" s="67"/>
      <c r="Q455" s="67"/>
      <c r="R455" s="67"/>
      <c r="S455" s="67"/>
      <c r="T455" s="67"/>
      <c r="U455" s="67"/>
      <c r="V455" s="67"/>
      <c r="W455" s="67"/>
      <c r="X455" s="67"/>
      <c r="Y455" s="67"/>
      <c r="Z455" s="67"/>
    </row>
    <row r="456" spans="15:26" ht="15.75" customHeight="1">
      <c r="O456" s="67"/>
      <c r="P456" s="67"/>
      <c r="Q456" s="67"/>
      <c r="R456" s="67"/>
      <c r="S456" s="67"/>
      <c r="T456" s="67"/>
      <c r="U456" s="67"/>
      <c r="V456" s="67"/>
      <c r="W456" s="67"/>
      <c r="X456" s="67"/>
      <c r="Y456" s="67"/>
      <c r="Z456" s="67"/>
    </row>
    <row r="457" spans="15:26" ht="15.75" customHeight="1">
      <c r="O457" s="67"/>
      <c r="P457" s="67"/>
      <c r="Q457" s="67"/>
      <c r="R457" s="67"/>
      <c r="S457" s="67"/>
      <c r="T457" s="67"/>
      <c r="U457" s="67"/>
      <c r="V457" s="67"/>
      <c r="W457" s="67"/>
      <c r="X457" s="67"/>
      <c r="Y457" s="67"/>
      <c r="Z457" s="67"/>
    </row>
    <row r="458" spans="15:26" ht="15.75" customHeight="1">
      <c r="O458" s="67"/>
      <c r="P458" s="67"/>
      <c r="Q458" s="67"/>
      <c r="R458" s="67"/>
      <c r="S458" s="67"/>
      <c r="T458" s="67"/>
      <c r="U458" s="67"/>
      <c r="V458" s="67"/>
      <c r="W458" s="67"/>
      <c r="X458" s="67"/>
      <c r="Y458" s="67"/>
      <c r="Z458" s="67"/>
    </row>
    <row r="459" spans="15:26" ht="15.75" customHeight="1">
      <c r="O459" s="67"/>
      <c r="P459" s="67"/>
      <c r="Q459" s="67"/>
      <c r="R459" s="67"/>
      <c r="S459" s="67"/>
      <c r="T459" s="67"/>
      <c r="U459" s="67"/>
      <c r="V459" s="67"/>
      <c r="W459" s="67"/>
      <c r="X459" s="67"/>
      <c r="Y459" s="67"/>
      <c r="Z459" s="67"/>
    </row>
    <row r="460" spans="15:26" ht="15.75" customHeight="1">
      <c r="O460" s="67"/>
      <c r="P460" s="67"/>
      <c r="Q460" s="67"/>
      <c r="R460" s="67"/>
      <c r="S460" s="67"/>
      <c r="T460" s="67"/>
      <c r="U460" s="67"/>
      <c r="V460" s="67"/>
      <c r="W460" s="67"/>
      <c r="X460" s="67"/>
      <c r="Y460" s="67"/>
      <c r="Z460" s="67"/>
    </row>
    <row r="461" spans="15:26" ht="15.75" customHeight="1">
      <c r="O461" s="67"/>
      <c r="P461" s="67"/>
      <c r="Q461" s="67"/>
      <c r="R461" s="67"/>
      <c r="S461" s="67"/>
      <c r="T461" s="67"/>
      <c r="U461" s="67"/>
      <c r="V461" s="67"/>
      <c r="W461" s="67"/>
      <c r="X461" s="67"/>
      <c r="Y461" s="67"/>
      <c r="Z461" s="67"/>
    </row>
    <row r="462" spans="15:26" ht="15.75" customHeight="1">
      <c r="O462" s="67"/>
      <c r="P462" s="67"/>
      <c r="Q462" s="67"/>
      <c r="R462" s="67"/>
      <c r="S462" s="67"/>
      <c r="T462" s="67"/>
      <c r="U462" s="67"/>
      <c r="V462" s="67"/>
      <c r="W462" s="67"/>
      <c r="X462" s="67"/>
      <c r="Y462" s="67"/>
      <c r="Z462" s="67"/>
    </row>
    <row r="463" spans="15:26" ht="15.75" customHeight="1">
      <c r="O463" s="67"/>
      <c r="P463" s="67"/>
      <c r="Q463" s="67"/>
      <c r="R463" s="67"/>
      <c r="S463" s="67"/>
      <c r="T463" s="67"/>
      <c r="U463" s="67"/>
      <c r="V463" s="67"/>
      <c r="W463" s="67"/>
      <c r="X463" s="67"/>
      <c r="Y463" s="67"/>
      <c r="Z463" s="67"/>
    </row>
    <row r="464" spans="15:26" ht="15.75" customHeight="1">
      <c r="O464" s="67"/>
      <c r="P464" s="67"/>
      <c r="Q464" s="67"/>
      <c r="R464" s="67"/>
      <c r="S464" s="67"/>
      <c r="T464" s="67"/>
      <c r="U464" s="67"/>
      <c r="V464" s="67"/>
      <c r="W464" s="67"/>
      <c r="X464" s="67"/>
      <c r="Y464" s="67"/>
      <c r="Z464" s="67"/>
    </row>
    <row r="465" spans="15:26" ht="15.75" customHeight="1">
      <c r="O465" s="67"/>
      <c r="P465" s="67"/>
      <c r="Q465" s="67"/>
      <c r="R465" s="67"/>
      <c r="S465" s="67"/>
      <c r="T465" s="67"/>
      <c r="U465" s="67"/>
      <c r="V465" s="67"/>
      <c r="W465" s="67"/>
      <c r="X465" s="67"/>
      <c r="Y465" s="67"/>
      <c r="Z465" s="67"/>
    </row>
    <row r="466" spans="15:26" ht="15.75" customHeight="1">
      <c r="O466" s="67"/>
      <c r="P466" s="67"/>
      <c r="Q466" s="67"/>
      <c r="R466" s="67"/>
      <c r="S466" s="67"/>
      <c r="T466" s="67"/>
      <c r="U466" s="67"/>
      <c r="V466" s="67"/>
      <c r="W466" s="67"/>
      <c r="X466" s="67"/>
      <c r="Y466" s="67"/>
      <c r="Z466" s="67"/>
    </row>
    <row r="467" spans="15:26" ht="15.75" customHeight="1">
      <c r="O467" s="67"/>
      <c r="P467" s="67"/>
      <c r="Q467" s="67"/>
      <c r="R467" s="67"/>
      <c r="S467" s="67"/>
      <c r="T467" s="67"/>
      <c r="U467" s="67"/>
      <c r="V467" s="67"/>
      <c r="W467" s="67"/>
      <c r="X467" s="67"/>
      <c r="Y467" s="67"/>
      <c r="Z467" s="67"/>
    </row>
    <row r="468" spans="15:26" ht="15.75" customHeight="1">
      <c r="O468" s="67"/>
      <c r="P468" s="67"/>
      <c r="Q468" s="67"/>
      <c r="R468" s="67"/>
      <c r="S468" s="67"/>
      <c r="T468" s="67"/>
      <c r="U468" s="67"/>
      <c r="V468" s="67"/>
      <c r="W468" s="67"/>
      <c r="X468" s="67"/>
      <c r="Y468" s="67"/>
      <c r="Z468" s="67"/>
    </row>
    <row r="469" spans="15:26" ht="15.75" customHeight="1">
      <c r="O469" s="67"/>
      <c r="P469" s="67"/>
      <c r="Q469" s="67"/>
      <c r="R469" s="67"/>
      <c r="S469" s="67"/>
      <c r="T469" s="67"/>
      <c r="U469" s="67"/>
      <c r="V469" s="67"/>
      <c r="W469" s="67"/>
      <c r="X469" s="67"/>
      <c r="Y469" s="67"/>
      <c r="Z469" s="67"/>
    </row>
    <row r="470" spans="15:26" ht="15.75" customHeight="1">
      <c r="O470" s="67"/>
      <c r="P470" s="67"/>
      <c r="Q470" s="67"/>
      <c r="R470" s="67"/>
      <c r="S470" s="67"/>
      <c r="T470" s="67"/>
      <c r="U470" s="67"/>
      <c r="V470" s="67"/>
      <c r="W470" s="67"/>
      <c r="X470" s="67"/>
      <c r="Y470" s="67"/>
      <c r="Z470" s="67"/>
    </row>
    <row r="471" spans="15:26" ht="15.75" customHeight="1">
      <c r="O471" s="67"/>
      <c r="P471" s="67"/>
      <c r="Q471" s="67"/>
      <c r="R471" s="67"/>
      <c r="S471" s="67"/>
      <c r="T471" s="67"/>
      <c r="U471" s="67"/>
      <c r="V471" s="67"/>
      <c r="W471" s="67"/>
      <c r="X471" s="67"/>
      <c r="Y471" s="67"/>
      <c r="Z471" s="67"/>
    </row>
    <row r="472" spans="15:26" ht="15.75" customHeight="1">
      <c r="O472" s="67"/>
      <c r="P472" s="67"/>
      <c r="Q472" s="67"/>
      <c r="R472" s="67"/>
      <c r="S472" s="67"/>
      <c r="T472" s="67"/>
      <c r="U472" s="67"/>
      <c r="V472" s="67"/>
      <c r="W472" s="67"/>
      <c r="X472" s="67"/>
      <c r="Y472" s="67"/>
      <c r="Z472" s="67"/>
    </row>
    <row r="473" spans="15:26" ht="15.75" customHeight="1">
      <c r="O473" s="67"/>
      <c r="P473" s="67"/>
      <c r="Q473" s="67"/>
      <c r="R473" s="67"/>
      <c r="S473" s="67"/>
      <c r="T473" s="67"/>
      <c r="U473" s="67"/>
      <c r="V473" s="67"/>
      <c r="W473" s="67"/>
      <c r="X473" s="67"/>
      <c r="Y473" s="67"/>
      <c r="Z473" s="67"/>
    </row>
    <row r="474" spans="15:26" ht="15.75" customHeight="1">
      <c r="O474" s="67"/>
      <c r="P474" s="67"/>
      <c r="Q474" s="67"/>
      <c r="R474" s="67"/>
      <c r="S474" s="67"/>
      <c r="T474" s="67"/>
      <c r="U474" s="67"/>
      <c r="V474" s="67"/>
      <c r="W474" s="67"/>
      <c r="X474" s="67"/>
      <c r="Y474" s="67"/>
      <c r="Z474" s="67"/>
    </row>
    <row r="475" spans="15:26" ht="15.75" customHeight="1">
      <c r="O475" s="67"/>
      <c r="P475" s="67"/>
      <c r="Q475" s="67"/>
      <c r="R475" s="67"/>
      <c r="S475" s="67"/>
      <c r="T475" s="67"/>
      <c r="U475" s="67"/>
      <c r="V475" s="67"/>
      <c r="W475" s="67"/>
      <c r="X475" s="67"/>
      <c r="Y475" s="67"/>
      <c r="Z475" s="67"/>
    </row>
    <row r="476" spans="15:26" ht="15.75" customHeight="1">
      <c r="O476" s="67"/>
      <c r="P476" s="67"/>
      <c r="Q476" s="67"/>
      <c r="R476" s="67"/>
      <c r="S476" s="67"/>
      <c r="T476" s="67"/>
      <c r="U476" s="67"/>
      <c r="V476" s="67"/>
      <c r="W476" s="67"/>
      <c r="X476" s="67"/>
      <c r="Y476" s="67"/>
      <c r="Z476" s="67"/>
    </row>
    <row r="477" spans="15:26" ht="15.75" customHeight="1">
      <c r="O477" s="67"/>
      <c r="P477" s="67"/>
      <c r="Q477" s="67"/>
      <c r="R477" s="67"/>
      <c r="S477" s="67"/>
      <c r="T477" s="67"/>
      <c r="U477" s="67"/>
      <c r="V477" s="67"/>
      <c r="W477" s="67"/>
      <c r="X477" s="67"/>
      <c r="Y477" s="67"/>
      <c r="Z477" s="67"/>
    </row>
    <row r="478" spans="15:26" ht="15.75" customHeight="1">
      <c r="O478" s="67"/>
      <c r="P478" s="67"/>
      <c r="Q478" s="67"/>
      <c r="R478" s="67"/>
      <c r="S478" s="67"/>
      <c r="T478" s="67"/>
      <c r="U478" s="67"/>
      <c r="V478" s="67"/>
      <c r="W478" s="67"/>
      <c r="X478" s="67"/>
      <c r="Y478" s="67"/>
      <c r="Z478" s="67"/>
    </row>
    <row r="479" spans="15:26" ht="15.75" customHeight="1">
      <c r="O479" s="67"/>
      <c r="P479" s="67"/>
      <c r="Q479" s="67"/>
      <c r="R479" s="67"/>
      <c r="S479" s="67"/>
      <c r="T479" s="67"/>
      <c r="U479" s="67"/>
      <c r="V479" s="67"/>
      <c r="W479" s="67"/>
      <c r="X479" s="67"/>
      <c r="Y479" s="67"/>
      <c r="Z479" s="67"/>
    </row>
    <row r="480" spans="15:26" ht="15.75" customHeight="1">
      <c r="O480" s="67"/>
      <c r="P480" s="67"/>
      <c r="Q480" s="67"/>
      <c r="R480" s="67"/>
      <c r="S480" s="67"/>
      <c r="T480" s="67"/>
      <c r="U480" s="67"/>
      <c r="V480" s="67"/>
      <c r="W480" s="67"/>
      <c r="X480" s="67"/>
      <c r="Y480" s="67"/>
      <c r="Z480" s="67"/>
    </row>
    <row r="481" spans="15:26" ht="15.75" customHeight="1">
      <c r="O481" s="67"/>
      <c r="P481" s="67"/>
      <c r="Q481" s="67"/>
      <c r="R481" s="67"/>
      <c r="S481" s="67"/>
      <c r="T481" s="67"/>
      <c r="U481" s="67"/>
      <c r="V481" s="67"/>
      <c r="W481" s="67"/>
      <c r="X481" s="67"/>
      <c r="Y481" s="67"/>
      <c r="Z481" s="67"/>
    </row>
    <row r="482" spans="15:26" ht="15.75" customHeight="1">
      <c r="O482" s="67"/>
      <c r="P482" s="67"/>
      <c r="Q482" s="67"/>
      <c r="R482" s="67"/>
      <c r="S482" s="67"/>
      <c r="T482" s="67"/>
      <c r="U482" s="67"/>
      <c r="V482" s="67"/>
      <c r="W482" s="67"/>
      <c r="X482" s="67"/>
      <c r="Y482" s="67"/>
      <c r="Z482" s="67"/>
    </row>
    <row r="483" spans="15:26" ht="15.75" customHeight="1">
      <c r="O483" s="67"/>
      <c r="P483" s="67"/>
      <c r="Q483" s="67"/>
      <c r="R483" s="67"/>
      <c r="S483" s="67"/>
      <c r="T483" s="67"/>
      <c r="U483" s="67"/>
      <c r="V483" s="67"/>
      <c r="W483" s="67"/>
      <c r="X483" s="67"/>
      <c r="Y483" s="67"/>
      <c r="Z483" s="67"/>
    </row>
    <row r="484" spans="15:26" ht="15.75" customHeight="1">
      <c r="O484" s="67"/>
      <c r="P484" s="67"/>
      <c r="Q484" s="67"/>
      <c r="R484" s="67"/>
      <c r="S484" s="67"/>
      <c r="T484" s="67"/>
      <c r="U484" s="67"/>
      <c r="V484" s="67"/>
      <c r="W484" s="67"/>
      <c r="X484" s="67"/>
      <c r="Y484" s="67"/>
      <c r="Z484" s="67"/>
    </row>
    <row r="485" spans="15:26" ht="15.75" customHeight="1">
      <c r="O485" s="67"/>
      <c r="P485" s="67"/>
      <c r="Q485" s="67"/>
      <c r="R485" s="67"/>
      <c r="S485" s="67"/>
      <c r="T485" s="67"/>
      <c r="U485" s="67"/>
      <c r="V485" s="67"/>
      <c r="W485" s="67"/>
      <c r="X485" s="67"/>
      <c r="Y485" s="67"/>
      <c r="Z485" s="67"/>
    </row>
    <row r="486" spans="15:26" ht="15.75" customHeight="1">
      <c r="O486" s="67"/>
      <c r="P486" s="67"/>
      <c r="Q486" s="67"/>
      <c r="R486" s="67"/>
      <c r="S486" s="67"/>
      <c r="T486" s="67"/>
      <c r="U486" s="67"/>
      <c r="V486" s="67"/>
      <c r="W486" s="67"/>
      <c r="X486" s="67"/>
      <c r="Y486" s="67"/>
      <c r="Z486" s="67"/>
    </row>
    <row r="487" spans="15:26" ht="15.75" customHeight="1">
      <c r="O487" s="67"/>
      <c r="P487" s="67"/>
      <c r="Q487" s="67"/>
      <c r="R487" s="67"/>
      <c r="S487" s="67"/>
      <c r="T487" s="67"/>
      <c r="U487" s="67"/>
      <c r="V487" s="67"/>
      <c r="W487" s="67"/>
      <c r="X487" s="67"/>
      <c r="Y487" s="67"/>
      <c r="Z487" s="67"/>
    </row>
    <row r="488" spans="15:26" ht="15.75" customHeight="1">
      <c r="O488" s="67"/>
      <c r="P488" s="67"/>
      <c r="Q488" s="67"/>
      <c r="R488" s="67"/>
      <c r="S488" s="67"/>
      <c r="T488" s="67"/>
      <c r="U488" s="67"/>
      <c r="V488" s="67"/>
      <c r="W488" s="67"/>
      <c r="X488" s="67"/>
      <c r="Y488" s="67"/>
      <c r="Z488" s="67"/>
    </row>
    <row r="489" spans="15:26" ht="15.75" customHeight="1">
      <c r="O489" s="67"/>
      <c r="P489" s="67"/>
      <c r="Q489" s="67"/>
      <c r="R489" s="67"/>
      <c r="S489" s="67"/>
      <c r="T489" s="67"/>
      <c r="U489" s="67"/>
      <c r="V489" s="67"/>
      <c r="W489" s="67"/>
      <c r="X489" s="67"/>
      <c r="Y489" s="67"/>
      <c r="Z489" s="67"/>
    </row>
    <row r="490" spans="15:26" ht="15.75" customHeight="1">
      <c r="O490" s="67"/>
      <c r="P490" s="67"/>
      <c r="Q490" s="67"/>
      <c r="R490" s="67"/>
      <c r="S490" s="67"/>
      <c r="T490" s="67"/>
      <c r="U490" s="67"/>
      <c r="V490" s="67"/>
      <c r="W490" s="67"/>
      <c r="X490" s="67"/>
      <c r="Y490" s="67"/>
      <c r="Z490" s="67"/>
    </row>
    <row r="491" spans="15:26" ht="15.75" customHeight="1">
      <c r="O491" s="67"/>
      <c r="P491" s="67"/>
      <c r="Q491" s="67"/>
      <c r="R491" s="67"/>
      <c r="S491" s="67"/>
      <c r="T491" s="67"/>
      <c r="U491" s="67"/>
      <c r="V491" s="67"/>
      <c r="W491" s="67"/>
      <c r="X491" s="67"/>
      <c r="Y491" s="67"/>
      <c r="Z491" s="67"/>
    </row>
    <row r="492" spans="15:26" ht="15.75" customHeight="1">
      <c r="O492" s="67"/>
      <c r="P492" s="67"/>
      <c r="Q492" s="67"/>
      <c r="R492" s="67"/>
      <c r="S492" s="67"/>
      <c r="T492" s="67"/>
      <c r="U492" s="67"/>
      <c r="V492" s="67"/>
      <c r="W492" s="67"/>
      <c r="X492" s="67"/>
      <c r="Y492" s="67"/>
      <c r="Z492" s="67"/>
    </row>
    <row r="493" spans="15:26" ht="15.75" customHeight="1">
      <c r="O493" s="67"/>
      <c r="P493" s="67"/>
      <c r="Q493" s="67"/>
      <c r="R493" s="67"/>
      <c r="S493" s="67"/>
      <c r="T493" s="67"/>
      <c r="U493" s="67"/>
      <c r="V493" s="67"/>
      <c r="W493" s="67"/>
      <c r="X493" s="67"/>
      <c r="Y493" s="67"/>
      <c r="Z493" s="67"/>
    </row>
    <row r="494" spans="15:26" ht="15.75" customHeight="1">
      <c r="O494" s="67"/>
      <c r="P494" s="67"/>
      <c r="Q494" s="67"/>
      <c r="R494" s="67"/>
      <c r="S494" s="67"/>
      <c r="T494" s="67"/>
      <c r="U494" s="67"/>
      <c r="V494" s="67"/>
      <c r="W494" s="67"/>
      <c r="X494" s="67"/>
      <c r="Y494" s="67"/>
      <c r="Z494" s="67"/>
    </row>
    <row r="495" spans="15:26" ht="15.75" customHeight="1">
      <c r="O495" s="67"/>
      <c r="P495" s="67"/>
      <c r="Q495" s="67"/>
      <c r="R495" s="67"/>
      <c r="S495" s="67"/>
      <c r="T495" s="67"/>
      <c r="U495" s="67"/>
      <c r="V495" s="67"/>
      <c r="W495" s="67"/>
      <c r="X495" s="67"/>
      <c r="Y495" s="67"/>
      <c r="Z495" s="67"/>
    </row>
    <row r="496" spans="15:26" ht="15.75" customHeight="1">
      <c r="O496" s="67"/>
      <c r="P496" s="67"/>
      <c r="Q496" s="67"/>
      <c r="R496" s="67"/>
      <c r="S496" s="67"/>
      <c r="T496" s="67"/>
      <c r="U496" s="67"/>
      <c r="V496" s="67"/>
      <c r="W496" s="67"/>
      <c r="X496" s="67"/>
      <c r="Y496" s="67"/>
      <c r="Z496" s="67"/>
    </row>
    <row r="497" spans="15:26" ht="15.75" customHeight="1">
      <c r="O497" s="67"/>
      <c r="P497" s="67"/>
      <c r="Q497" s="67"/>
      <c r="R497" s="67"/>
      <c r="S497" s="67"/>
      <c r="T497" s="67"/>
      <c r="U497" s="67"/>
      <c r="V497" s="67"/>
      <c r="W497" s="67"/>
      <c r="X497" s="67"/>
      <c r="Y497" s="67"/>
      <c r="Z497" s="67"/>
    </row>
    <row r="498" spans="15:26" ht="15.75" customHeight="1">
      <c r="O498" s="67"/>
      <c r="P498" s="67"/>
      <c r="Q498" s="67"/>
      <c r="R498" s="67"/>
      <c r="S498" s="67"/>
      <c r="T498" s="67"/>
      <c r="U498" s="67"/>
      <c r="V498" s="67"/>
      <c r="W498" s="67"/>
      <c r="X498" s="67"/>
      <c r="Y498" s="67"/>
      <c r="Z498" s="67"/>
    </row>
    <row r="499" spans="15:26" ht="15.75" customHeight="1">
      <c r="O499" s="67"/>
      <c r="P499" s="67"/>
      <c r="Q499" s="67"/>
      <c r="R499" s="67"/>
      <c r="S499" s="67"/>
      <c r="T499" s="67"/>
      <c r="U499" s="67"/>
      <c r="V499" s="67"/>
      <c r="W499" s="67"/>
      <c r="X499" s="67"/>
      <c r="Y499" s="67"/>
      <c r="Z499" s="67"/>
    </row>
    <row r="500" spans="15:26" ht="15.75" customHeight="1">
      <c r="O500" s="67"/>
      <c r="P500" s="67"/>
      <c r="Q500" s="67"/>
      <c r="R500" s="67"/>
      <c r="S500" s="67"/>
      <c r="T500" s="67"/>
      <c r="U500" s="67"/>
      <c r="V500" s="67"/>
      <c r="W500" s="67"/>
      <c r="X500" s="67"/>
      <c r="Y500" s="67"/>
      <c r="Z500" s="67"/>
    </row>
    <row r="501" spans="15:26" ht="15.75" customHeight="1">
      <c r="O501" s="67"/>
      <c r="P501" s="67"/>
      <c r="Q501" s="67"/>
      <c r="R501" s="67"/>
      <c r="S501" s="67"/>
      <c r="T501" s="67"/>
      <c r="U501" s="67"/>
      <c r="V501" s="67"/>
      <c r="W501" s="67"/>
      <c r="X501" s="67"/>
      <c r="Y501" s="67"/>
      <c r="Z501" s="67"/>
    </row>
    <row r="502" spans="15:26" ht="15.75" customHeight="1">
      <c r="O502" s="67"/>
      <c r="P502" s="67"/>
      <c r="Q502" s="67"/>
      <c r="R502" s="67"/>
      <c r="S502" s="67"/>
      <c r="T502" s="67"/>
      <c r="U502" s="67"/>
      <c r="V502" s="67"/>
      <c r="W502" s="67"/>
      <c r="X502" s="67"/>
      <c r="Y502" s="67"/>
      <c r="Z502" s="67"/>
    </row>
    <row r="503" spans="15:26" ht="15.75" customHeight="1">
      <c r="O503" s="67"/>
      <c r="P503" s="67"/>
      <c r="Q503" s="67"/>
      <c r="R503" s="67"/>
      <c r="S503" s="67"/>
      <c r="T503" s="67"/>
      <c r="U503" s="67"/>
      <c r="V503" s="67"/>
      <c r="W503" s="67"/>
      <c r="X503" s="67"/>
      <c r="Y503" s="67"/>
      <c r="Z503" s="67"/>
    </row>
    <row r="504" spans="15:26" ht="15.75" customHeight="1">
      <c r="O504" s="67"/>
      <c r="P504" s="67"/>
      <c r="Q504" s="67"/>
      <c r="R504" s="67"/>
      <c r="S504" s="67"/>
      <c r="T504" s="67"/>
      <c r="U504" s="67"/>
      <c r="V504" s="67"/>
      <c r="W504" s="67"/>
      <c r="X504" s="67"/>
      <c r="Y504" s="67"/>
      <c r="Z504" s="67"/>
    </row>
    <row r="505" spans="15:26" ht="15.75" customHeight="1">
      <c r="O505" s="67"/>
      <c r="P505" s="67"/>
      <c r="Q505" s="67"/>
      <c r="R505" s="67"/>
      <c r="S505" s="67"/>
      <c r="T505" s="67"/>
      <c r="U505" s="67"/>
      <c r="V505" s="67"/>
      <c r="W505" s="67"/>
      <c r="X505" s="67"/>
      <c r="Y505" s="67"/>
      <c r="Z505" s="67"/>
    </row>
    <row r="506" spans="15:26" ht="15.75" customHeight="1">
      <c r="O506" s="67"/>
      <c r="P506" s="67"/>
      <c r="Q506" s="67"/>
      <c r="R506" s="67"/>
      <c r="S506" s="67"/>
      <c r="T506" s="67"/>
      <c r="U506" s="67"/>
      <c r="V506" s="67"/>
      <c r="W506" s="67"/>
      <c r="X506" s="67"/>
      <c r="Y506" s="67"/>
      <c r="Z506" s="67"/>
    </row>
    <row r="507" spans="15:26" ht="15.75" customHeight="1">
      <c r="O507" s="67"/>
      <c r="P507" s="67"/>
      <c r="Q507" s="67"/>
      <c r="R507" s="67"/>
      <c r="S507" s="67"/>
      <c r="T507" s="67"/>
      <c r="U507" s="67"/>
      <c r="V507" s="67"/>
      <c r="W507" s="67"/>
      <c r="X507" s="67"/>
      <c r="Y507" s="67"/>
      <c r="Z507" s="67"/>
    </row>
    <row r="508" spans="15:26" ht="15.75" customHeight="1">
      <c r="O508" s="67"/>
      <c r="P508" s="67"/>
      <c r="Q508" s="67"/>
      <c r="R508" s="67"/>
      <c r="S508" s="67"/>
      <c r="T508" s="67"/>
      <c r="U508" s="67"/>
      <c r="V508" s="67"/>
      <c r="W508" s="67"/>
      <c r="X508" s="67"/>
      <c r="Y508" s="67"/>
      <c r="Z508" s="67"/>
    </row>
    <row r="509" spans="15:26" ht="15.75" customHeight="1">
      <c r="O509" s="67"/>
      <c r="P509" s="67"/>
      <c r="Q509" s="67"/>
      <c r="R509" s="67"/>
      <c r="S509" s="67"/>
      <c r="T509" s="67"/>
      <c r="U509" s="67"/>
      <c r="V509" s="67"/>
      <c r="W509" s="67"/>
      <c r="X509" s="67"/>
      <c r="Y509" s="67"/>
      <c r="Z509" s="67"/>
    </row>
    <row r="510" spans="15:26" ht="15.75" customHeight="1">
      <c r="O510" s="67"/>
      <c r="P510" s="67"/>
      <c r="Q510" s="67"/>
      <c r="R510" s="67"/>
      <c r="S510" s="67"/>
      <c r="T510" s="67"/>
      <c r="U510" s="67"/>
      <c r="V510" s="67"/>
      <c r="W510" s="67"/>
      <c r="X510" s="67"/>
      <c r="Y510" s="67"/>
      <c r="Z510" s="67"/>
    </row>
    <row r="511" spans="15:26" ht="15.75" customHeight="1">
      <c r="O511" s="67"/>
      <c r="P511" s="67"/>
      <c r="Q511" s="67"/>
      <c r="R511" s="67"/>
      <c r="S511" s="67"/>
      <c r="T511" s="67"/>
      <c r="U511" s="67"/>
      <c r="V511" s="67"/>
      <c r="W511" s="67"/>
      <c r="X511" s="67"/>
      <c r="Y511" s="67"/>
      <c r="Z511" s="67"/>
    </row>
    <row r="512" spans="15:26" ht="15.75" customHeight="1">
      <c r="O512" s="67"/>
      <c r="P512" s="67"/>
      <c r="Q512" s="67"/>
      <c r="R512" s="67"/>
      <c r="S512" s="67"/>
      <c r="T512" s="67"/>
      <c r="U512" s="67"/>
      <c r="V512" s="67"/>
      <c r="W512" s="67"/>
      <c r="X512" s="67"/>
      <c r="Y512" s="67"/>
      <c r="Z512" s="67"/>
    </row>
    <row r="513" spans="15:26" ht="15.75" customHeight="1">
      <c r="O513" s="67"/>
      <c r="P513" s="67"/>
      <c r="Q513" s="67"/>
      <c r="R513" s="67"/>
      <c r="S513" s="67"/>
      <c r="T513" s="67"/>
      <c r="U513" s="67"/>
      <c r="V513" s="67"/>
      <c r="W513" s="67"/>
      <c r="X513" s="67"/>
      <c r="Y513" s="67"/>
      <c r="Z513" s="67"/>
    </row>
    <row r="514" spans="15:26" ht="15.75" customHeight="1">
      <c r="O514" s="67"/>
      <c r="P514" s="67"/>
      <c r="Q514" s="67"/>
      <c r="R514" s="67"/>
      <c r="S514" s="67"/>
      <c r="T514" s="67"/>
      <c r="U514" s="67"/>
      <c r="V514" s="67"/>
      <c r="W514" s="67"/>
      <c r="X514" s="67"/>
      <c r="Y514" s="67"/>
      <c r="Z514" s="67"/>
    </row>
    <row r="515" spans="15:26" ht="15.75" customHeight="1">
      <c r="O515" s="67"/>
      <c r="P515" s="67"/>
      <c r="Q515" s="67"/>
      <c r="R515" s="67"/>
      <c r="S515" s="67"/>
      <c r="T515" s="67"/>
      <c r="U515" s="67"/>
      <c r="V515" s="67"/>
      <c r="W515" s="67"/>
      <c r="X515" s="67"/>
      <c r="Y515" s="67"/>
      <c r="Z515" s="67"/>
    </row>
    <row r="516" spans="15:26" ht="15.75" customHeight="1">
      <c r="O516" s="67"/>
      <c r="P516" s="67"/>
      <c r="Q516" s="67"/>
      <c r="R516" s="67"/>
      <c r="S516" s="67"/>
      <c r="T516" s="67"/>
      <c r="U516" s="67"/>
      <c r="V516" s="67"/>
      <c r="W516" s="67"/>
      <c r="X516" s="67"/>
      <c r="Y516" s="67"/>
      <c r="Z516" s="67"/>
    </row>
    <row r="517" spans="15:26" ht="15.75" customHeight="1">
      <c r="O517" s="67"/>
      <c r="P517" s="67"/>
      <c r="Q517" s="67"/>
      <c r="R517" s="67"/>
      <c r="S517" s="67"/>
      <c r="T517" s="67"/>
      <c r="U517" s="67"/>
      <c r="V517" s="67"/>
      <c r="W517" s="67"/>
      <c r="X517" s="67"/>
      <c r="Y517" s="67"/>
      <c r="Z517" s="67"/>
    </row>
    <row r="518" spans="15:26" ht="15.75" customHeight="1">
      <c r="O518" s="67"/>
      <c r="P518" s="67"/>
      <c r="Q518" s="67"/>
      <c r="R518" s="67"/>
      <c r="S518" s="67"/>
      <c r="T518" s="67"/>
      <c r="U518" s="67"/>
      <c r="V518" s="67"/>
      <c r="W518" s="67"/>
      <c r="X518" s="67"/>
      <c r="Y518" s="67"/>
      <c r="Z518" s="67"/>
    </row>
    <row r="519" spans="15:26" ht="15.75" customHeight="1">
      <c r="O519" s="67"/>
      <c r="P519" s="67"/>
      <c r="Q519" s="67"/>
      <c r="R519" s="67"/>
      <c r="S519" s="67"/>
      <c r="T519" s="67"/>
      <c r="U519" s="67"/>
      <c r="V519" s="67"/>
      <c r="W519" s="67"/>
      <c r="X519" s="67"/>
      <c r="Y519" s="67"/>
      <c r="Z519" s="67"/>
    </row>
    <row r="520" spans="15:26" ht="15.75" customHeight="1">
      <c r="O520" s="67"/>
      <c r="P520" s="67"/>
      <c r="Q520" s="67"/>
      <c r="R520" s="67"/>
      <c r="S520" s="67"/>
      <c r="T520" s="67"/>
      <c r="U520" s="67"/>
      <c r="V520" s="67"/>
      <c r="W520" s="67"/>
      <c r="X520" s="67"/>
      <c r="Y520" s="67"/>
      <c r="Z520" s="67"/>
    </row>
    <row r="521" spans="15:26" ht="15.75" customHeight="1">
      <c r="O521" s="67"/>
      <c r="P521" s="67"/>
      <c r="Q521" s="67"/>
      <c r="R521" s="67"/>
      <c r="S521" s="67"/>
      <c r="T521" s="67"/>
      <c r="U521" s="67"/>
      <c r="V521" s="67"/>
      <c r="W521" s="67"/>
      <c r="X521" s="67"/>
      <c r="Y521" s="67"/>
      <c r="Z521" s="67"/>
    </row>
    <row r="522" spans="15:26" ht="15.75" customHeight="1">
      <c r="O522" s="67"/>
      <c r="P522" s="67"/>
      <c r="Q522" s="67"/>
      <c r="R522" s="67"/>
      <c r="S522" s="67"/>
      <c r="T522" s="67"/>
      <c r="U522" s="67"/>
      <c r="V522" s="67"/>
      <c r="W522" s="67"/>
      <c r="X522" s="67"/>
      <c r="Y522" s="67"/>
      <c r="Z522" s="67"/>
    </row>
    <row r="523" spans="15:26" ht="15.75" customHeight="1">
      <c r="O523" s="67"/>
      <c r="P523" s="67"/>
      <c r="Q523" s="67"/>
      <c r="R523" s="67"/>
      <c r="S523" s="67"/>
      <c r="T523" s="67"/>
      <c r="U523" s="67"/>
      <c r="V523" s="67"/>
      <c r="W523" s="67"/>
      <c r="X523" s="67"/>
      <c r="Y523" s="67"/>
      <c r="Z523" s="67"/>
    </row>
    <row r="524" spans="15:26" ht="15.75" customHeight="1">
      <c r="O524" s="67"/>
      <c r="P524" s="67"/>
      <c r="Q524" s="67"/>
      <c r="R524" s="67"/>
      <c r="S524" s="67"/>
      <c r="T524" s="67"/>
      <c r="U524" s="67"/>
      <c r="V524" s="67"/>
      <c r="W524" s="67"/>
      <c r="X524" s="67"/>
      <c r="Y524" s="67"/>
      <c r="Z524" s="67"/>
    </row>
    <row r="525" spans="15:26" ht="15.75" customHeight="1">
      <c r="O525" s="67"/>
      <c r="P525" s="67"/>
      <c r="Q525" s="67"/>
      <c r="R525" s="67"/>
      <c r="S525" s="67"/>
      <c r="T525" s="67"/>
      <c r="U525" s="67"/>
      <c r="V525" s="67"/>
      <c r="W525" s="67"/>
      <c r="X525" s="67"/>
      <c r="Y525" s="67"/>
      <c r="Z525" s="67"/>
    </row>
    <row r="526" spans="15:26" ht="15.75" customHeight="1">
      <c r="O526" s="67"/>
      <c r="P526" s="67"/>
      <c r="Q526" s="67"/>
      <c r="R526" s="67"/>
      <c r="S526" s="67"/>
      <c r="T526" s="67"/>
      <c r="U526" s="67"/>
      <c r="V526" s="67"/>
      <c r="W526" s="67"/>
      <c r="X526" s="67"/>
      <c r="Y526" s="67"/>
      <c r="Z526" s="67"/>
    </row>
    <row r="527" spans="15:26" ht="15.75" customHeight="1">
      <c r="O527" s="67"/>
      <c r="P527" s="67"/>
      <c r="Q527" s="67"/>
      <c r="R527" s="67"/>
      <c r="S527" s="67"/>
      <c r="T527" s="67"/>
      <c r="U527" s="67"/>
      <c r="V527" s="67"/>
      <c r="W527" s="67"/>
      <c r="X527" s="67"/>
      <c r="Y527" s="67"/>
      <c r="Z527" s="67"/>
    </row>
    <row r="528" spans="15:26" ht="15.75" customHeight="1">
      <c r="O528" s="67"/>
      <c r="P528" s="67"/>
      <c r="Q528" s="67"/>
      <c r="R528" s="67"/>
      <c r="S528" s="67"/>
      <c r="T528" s="67"/>
      <c r="U528" s="67"/>
      <c r="V528" s="67"/>
      <c r="W528" s="67"/>
      <c r="X528" s="67"/>
      <c r="Y528" s="67"/>
      <c r="Z528" s="67"/>
    </row>
    <row r="529" spans="15:26" ht="15.75" customHeight="1">
      <c r="O529" s="67"/>
      <c r="P529" s="67"/>
      <c r="Q529" s="67"/>
      <c r="R529" s="67"/>
      <c r="S529" s="67"/>
      <c r="T529" s="67"/>
      <c r="U529" s="67"/>
      <c r="V529" s="67"/>
      <c r="W529" s="67"/>
      <c r="X529" s="67"/>
      <c r="Y529" s="67"/>
      <c r="Z529" s="67"/>
    </row>
    <row r="530" spans="15:26" ht="15.75" customHeight="1">
      <c r="O530" s="67"/>
      <c r="P530" s="67"/>
      <c r="Q530" s="67"/>
      <c r="R530" s="67"/>
      <c r="S530" s="67"/>
      <c r="T530" s="67"/>
      <c r="U530" s="67"/>
      <c r="V530" s="67"/>
      <c r="W530" s="67"/>
      <c r="X530" s="67"/>
      <c r="Y530" s="67"/>
      <c r="Z530" s="67"/>
    </row>
    <row r="531" spans="15:26" ht="15.75" customHeight="1">
      <c r="O531" s="67"/>
      <c r="P531" s="67"/>
      <c r="Q531" s="67"/>
      <c r="R531" s="67"/>
      <c r="S531" s="67"/>
      <c r="T531" s="67"/>
      <c r="U531" s="67"/>
      <c r="V531" s="67"/>
      <c r="W531" s="67"/>
      <c r="X531" s="67"/>
      <c r="Y531" s="67"/>
      <c r="Z531" s="67"/>
    </row>
    <row r="532" spans="15:26" ht="15.75" customHeight="1">
      <c r="O532" s="67"/>
      <c r="P532" s="67"/>
      <c r="Q532" s="67"/>
      <c r="R532" s="67"/>
      <c r="S532" s="67"/>
      <c r="T532" s="67"/>
      <c r="U532" s="67"/>
      <c r="V532" s="67"/>
      <c r="W532" s="67"/>
      <c r="X532" s="67"/>
      <c r="Y532" s="67"/>
      <c r="Z532" s="67"/>
    </row>
    <row r="533" spans="15:26" ht="15.75" customHeight="1">
      <c r="O533" s="67"/>
      <c r="P533" s="67"/>
      <c r="Q533" s="67"/>
      <c r="R533" s="67"/>
      <c r="S533" s="67"/>
      <c r="T533" s="67"/>
      <c r="U533" s="67"/>
      <c r="V533" s="67"/>
      <c r="W533" s="67"/>
      <c r="X533" s="67"/>
      <c r="Y533" s="67"/>
      <c r="Z533" s="67"/>
    </row>
    <row r="534" spans="15:26" ht="15.75" customHeight="1">
      <c r="O534" s="67"/>
      <c r="P534" s="67"/>
      <c r="Q534" s="67"/>
      <c r="R534" s="67"/>
      <c r="S534" s="67"/>
      <c r="T534" s="67"/>
      <c r="U534" s="67"/>
      <c r="V534" s="67"/>
      <c r="W534" s="67"/>
      <c r="X534" s="67"/>
      <c r="Y534" s="67"/>
      <c r="Z534" s="67"/>
    </row>
    <row r="535" spans="15:26" ht="15.75" customHeight="1">
      <c r="O535" s="67"/>
      <c r="P535" s="67"/>
      <c r="Q535" s="67"/>
      <c r="R535" s="67"/>
      <c r="S535" s="67"/>
      <c r="T535" s="67"/>
      <c r="U535" s="67"/>
      <c r="V535" s="67"/>
      <c r="W535" s="67"/>
      <c r="X535" s="67"/>
      <c r="Y535" s="67"/>
      <c r="Z535" s="67"/>
    </row>
    <row r="536" spans="15:26" ht="15.75" customHeight="1">
      <c r="O536" s="67"/>
      <c r="P536" s="67"/>
      <c r="Q536" s="67"/>
      <c r="R536" s="67"/>
      <c r="S536" s="67"/>
      <c r="T536" s="67"/>
      <c r="U536" s="67"/>
      <c r="V536" s="67"/>
      <c r="W536" s="67"/>
      <c r="X536" s="67"/>
      <c r="Y536" s="67"/>
      <c r="Z536" s="67"/>
    </row>
    <row r="537" spans="15:26" ht="15.75" customHeight="1">
      <c r="O537" s="67"/>
      <c r="P537" s="67"/>
      <c r="Q537" s="67"/>
      <c r="R537" s="67"/>
      <c r="S537" s="67"/>
      <c r="T537" s="67"/>
      <c r="U537" s="67"/>
      <c r="V537" s="67"/>
      <c r="W537" s="67"/>
      <c r="X537" s="67"/>
      <c r="Y537" s="67"/>
      <c r="Z537" s="67"/>
    </row>
    <row r="538" spans="15:26" ht="15.75" customHeight="1">
      <c r="O538" s="67"/>
      <c r="P538" s="67"/>
      <c r="Q538" s="67"/>
      <c r="R538" s="67"/>
      <c r="S538" s="67"/>
      <c r="T538" s="67"/>
      <c r="U538" s="67"/>
      <c r="V538" s="67"/>
      <c r="W538" s="67"/>
      <c r="X538" s="67"/>
      <c r="Y538" s="67"/>
      <c r="Z538" s="67"/>
    </row>
    <row r="539" spans="15:26" ht="15.75" customHeight="1">
      <c r="O539" s="67"/>
      <c r="P539" s="67"/>
      <c r="Q539" s="67"/>
      <c r="R539" s="67"/>
      <c r="S539" s="67"/>
      <c r="T539" s="67"/>
      <c r="U539" s="67"/>
      <c r="V539" s="67"/>
      <c r="W539" s="67"/>
      <c r="X539" s="67"/>
      <c r="Y539" s="67"/>
      <c r="Z539" s="67"/>
    </row>
    <row r="540" spans="15:26" ht="15.75" customHeight="1">
      <c r="O540" s="67"/>
      <c r="P540" s="67"/>
      <c r="Q540" s="67"/>
      <c r="R540" s="67"/>
      <c r="S540" s="67"/>
      <c r="T540" s="67"/>
      <c r="U540" s="67"/>
      <c r="V540" s="67"/>
      <c r="W540" s="67"/>
      <c r="X540" s="67"/>
      <c r="Y540" s="67"/>
      <c r="Z540" s="67"/>
    </row>
    <row r="541" spans="15:26" ht="15.75" customHeight="1">
      <c r="O541" s="67"/>
      <c r="P541" s="67"/>
      <c r="Q541" s="67"/>
      <c r="R541" s="67"/>
      <c r="S541" s="67"/>
      <c r="T541" s="67"/>
      <c r="U541" s="67"/>
      <c r="V541" s="67"/>
      <c r="W541" s="67"/>
      <c r="X541" s="67"/>
      <c r="Y541" s="67"/>
      <c r="Z541" s="67"/>
    </row>
    <row r="542" spans="15:26" ht="15.75" customHeight="1">
      <c r="O542" s="67"/>
      <c r="P542" s="67"/>
      <c r="Q542" s="67"/>
      <c r="R542" s="67"/>
      <c r="S542" s="67"/>
      <c r="T542" s="67"/>
      <c r="U542" s="67"/>
      <c r="V542" s="67"/>
      <c r="W542" s="67"/>
      <c r="X542" s="67"/>
      <c r="Y542" s="67"/>
      <c r="Z542" s="67"/>
    </row>
    <row r="543" spans="15:26" ht="15.75" customHeight="1">
      <c r="O543" s="67"/>
      <c r="P543" s="67"/>
      <c r="Q543" s="67"/>
      <c r="R543" s="67"/>
      <c r="S543" s="67"/>
      <c r="T543" s="67"/>
      <c r="U543" s="67"/>
      <c r="V543" s="67"/>
      <c r="W543" s="67"/>
      <c r="X543" s="67"/>
      <c r="Y543" s="67"/>
      <c r="Z543" s="67"/>
    </row>
    <row r="544" spans="15:26" ht="15.75" customHeight="1">
      <c r="O544" s="67"/>
      <c r="P544" s="67"/>
      <c r="Q544" s="67"/>
      <c r="R544" s="67"/>
      <c r="S544" s="67"/>
      <c r="T544" s="67"/>
      <c r="U544" s="67"/>
      <c r="V544" s="67"/>
      <c r="W544" s="67"/>
      <c r="X544" s="67"/>
      <c r="Y544" s="67"/>
      <c r="Z544" s="67"/>
    </row>
    <row r="545" spans="15:26" ht="15.75" customHeight="1">
      <c r="O545" s="67"/>
      <c r="P545" s="67"/>
      <c r="Q545" s="67"/>
      <c r="R545" s="67"/>
      <c r="S545" s="67"/>
      <c r="T545" s="67"/>
      <c r="U545" s="67"/>
      <c r="V545" s="67"/>
      <c r="W545" s="67"/>
      <c r="X545" s="67"/>
      <c r="Y545" s="67"/>
      <c r="Z545" s="67"/>
    </row>
    <row r="546" spans="15:26" ht="15.75" customHeight="1">
      <c r="O546" s="67"/>
      <c r="P546" s="67"/>
      <c r="Q546" s="67"/>
      <c r="R546" s="67"/>
      <c r="S546" s="67"/>
      <c r="T546" s="67"/>
      <c r="U546" s="67"/>
      <c r="V546" s="67"/>
      <c r="W546" s="67"/>
      <c r="X546" s="67"/>
      <c r="Y546" s="67"/>
      <c r="Z546" s="67"/>
    </row>
    <row r="547" spans="15:26" ht="15.75" customHeight="1">
      <c r="O547" s="67"/>
      <c r="P547" s="67"/>
      <c r="Q547" s="67"/>
      <c r="R547" s="67"/>
      <c r="S547" s="67"/>
      <c r="T547" s="67"/>
      <c r="U547" s="67"/>
      <c r="V547" s="67"/>
      <c r="W547" s="67"/>
      <c r="X547" s="67"/>
      <c r="Y547" s="67"/>
      <c r="Z547" s="67"/>
    </row>
    <row r="548" spans="15:26" ht="15.75" customHeight="1">
      <c r="O548" s="67"/>
      <c r="P548" s="67"/>
      <c r="Q548" s="67"/>
      <c r="R548" s="67"/>
      <c r="S548" s="67"/>
      <c r="T548" s="67"/>
      <c r="U548" s="67"/>
      <c r="V548" s="67"/>
      <c r="W548" s="67"/>
      <c r="X548" s="67"/>
      <c r="Y548" s="67"/>
      <c r="Z548" s="67"/>
    </row>
    <row r="549" spans="15:26" ht="15.75" customHeight="1">
      <c r="O549" s="67"/>
      <c r="P549" s="67"/>
      <c r="Q549" s="67"/>
      <c r="R549" s="67"/>
      <c r="S549" s="67"/>
      <c r="T549" s="67"/>
      <c r="U549" s="67"/>
      <c r="V549" s="67"/>
      <c r="W549" s="67"/>
      <c r="X549" s="67"/>
      <c r="Y549" s="67"/>
      <c r="Z549" s="67"/>
    </row>
    <row r="550" spans="15:26" ht="15.75" customHeight="1">
      <c r="O550" s="67"/>
      <c r="P550" s="67"/>
      <c r="Q550" s="67"/>
      <c r="R550" s="67"/>
      <c r="S550" s="67"/>
      <c r="T550" s="67"/>
      <c r="U550" s="67"/>
      <c r="V550" s="67"/>
      <c r="W550" s="67"/>
      <c r="X550" s="67"/>
      <c r="Y550" s="67"/>
      <c r="Z550" s="67"/>
    </row>
    <row r="551" spans="15:26" ht="15.75" customHeight="1">
      <c r="O551" s="67"/>
      <c r="P551" s="67"/>
      <c r="Q551" s="67"/>
      <c r="R551" s="67"/>
      <c r="S551" s="67"/>
      <c r="T551" s="67"/>
      <c r="U551" s="67"/>
      <c r="V551" s="67"/>
      <c r="W551" s="67"/>
      <c r="X551" s="67"/>
      <c r="Y551" s="67"/>
      <c r="Z551" s="67"/>
    </row>
    <row r="552" spans="15:26" ht="15.75" customHeight="1">
      <c r="O552" s="67"/>
      <c r="P552" s="67"/>
      <c r="Q552" s="67"/>
      <c r="R552" s="67"/>
      <c r="S552" s="67"/>
      <c r="T552" s="67"/>
      <c r="U552" s="67"/>
      <c r="V552" s="67"/>
      <c r="W552" s="67"/>
      <c r="X552" s="67"/>
      <c r="Y552" s="67"/>
      <c r="Z552" s="67"/>
    </row>
    <row r="553" spans="15:26" ht="15.75" customHeight="1">
      <c r="O553" s="67"/>
      <c r="P553" s="67"/>
      <c r="Q553" s="67"/>
      <c r="R553" s="67"/>
      <c r="S553" s="67"/>
      <c r="T553" s="67"/>
      <c r="U553" s="67"/>
      <c r="V553" s="67"/>
      <c r="W553" s="67"/>
      <c r="X553" s="67"/>
      <c r="Y553" s="67"/>
      <c r="Z553" s="67"/>
    </row>
    <row r="554" spans="15:26" ht="15.75" customHeight="1">
      <c r="O554" s="67"/>
      <c r="P554" s="67"/>
      <c r="Q554" s="67"/>
      <c r="R554" s="67"/>
      <c r="S554" s="67"/>
      <c r="T554" s="67"/>
      <c r="U554" s="67"/>
      <c r="V554" s="67"/>
      <c r="W554" s="67"/>
      <c r="X554" s="67"/>
      <c r="Y554" s="67"/>
      <c r="Z554" s="67"/>
    </row>
    <row r="555" spans="15:26" ht="15.75" customHeight="1">
      <c r="O555" s="67"/>
      <c r="P555" s="67"/>
      <c r="Q555" s="67"/>
      <c r="R555" s="67"/>
      <c r="S555" s="67"/>
      <c r="T555" s="67"/>
      <c r="U555" s="67"/>
      <c r="V555" s="67"/>
      <c r="W555" s="67"/>
      <c r="X555" s="67"/>
      <c r="Y555" s="67"/>
      <c r="Z555" s="67"/>
    </row>
    <row r="556" spans="15:26" ht="15.75" customHeight="1">
      <c r="O556" s="67"/>
      <c r="P556" s="67"/>
      <c r="Q556" s="67"/>
      <c r="R556" s="67"/>
      <c r="S556" s="67"/>
      <c r="T556" s="67"/>
      <c r="U556" s="67"/>
      <c r="V556" s="67"/>
      <c r="W556" s="67"/>
      <c r="X556" s="67"/>
      <c r="Y556" s="67"/>
      <c r="Z556" s="67"/>
    </row>
    <row r="557" spans="15:26" ht="15.75" customHeight="1">
      <c r="O557" s="67"/>
      <c r="P557" s="67"/>
      <c r="Q557" s="67"/>
      <c r="R557" s="67"/>
      <c r="S557" s="67"/>
      <c r="T557" s="67"/>
      <c r="U557" s="67"/>
      <c r="V557" s="67"/>
      <c r="W557" s="67"/>
      <c r="X557" s="67"/>
      <c r="Y557" s="67"/>
      <c r="Z557" s="67"/>
    </row>
    <row r="558" spans="15:26" ht="15.75" customHeight="1">
      <c r="O558" s="67"/>
      <c r="P558" s="67"/>
      <c r="Q558" s="67"/>
      <c r="R558" s="67"/>
      <c r="S558" s="67"/>
      <c r="T558" s="67"/>
      <c r="U558" s="67"/>
      <c r="V558" s="67"/>
      <c r="W558" s="67"/>
      <c r="X558" s="67"/>
      <c r="Y558" s="67"/>
      <c r="Z558" s="67"/>
    </row>
    <row r="559" spans="15:26" ht="15.75" customHeight="1">
      <c r="O559" s="67"/>
      <c r="P559" s="67"/>
      <c r="Q559" s="67"/>
      <c r="R559" s="67"/>
      <c r="S559" s="67"/>
      <c r="T559" s="67"/>
      <c r="U559" s="67"/>
      <c r="V559" s="67"/>
      <c r="W559" s="67"/>
      <c r="X559" s="67"/>
      <c r="Y559" s="67"/>
      <c r="Z559" s="67"/>
    </row>
    <row r="560" spans="15:26" ht="15.75" customHeight="1">
      <c r="O560" s="67"/>
      <c r="P560" s="67"/>
      <c r="Q560" s="67"/>
      <c r="R560" s="67"/>
      <c r="S560" s="67"/>
      <c r="T560" s="67"/>
      <c r="U560" s="67"/>
      <c r="V560" s="67"/>
      <c r="W560" s="67"/>
      <c r="X560" s="67"/>
      <c r="Y560" s="67"/>
      <c r="Z560" s="67"/>
    </row>
    <row r="561" spans="15:26" ht="15.75" customHeight="1">
      <c r="O561" s="67"/>
      <c r="P561" s="67"/>
      <c r="Q561" s="67"/>
      <c r="R561" s="67"/>
      <c r="S561" s="67"/>
      <c r="T561" s="67"/>
      <c r="U561" s="67"/>
      <c r="V561" s="67"/>
      <c r="W561" s="67"/>
      <c r="X561" s="67"/>
      <c r="Y561" s="67"/>
      <c r="Z561" s="67"/>
    </row>
    <row r="562" spans="15:26" ht="15.75" customHeight="1">
      <c r="O562" s="67"/>
      <c r="P562" s="67"/>
      <c r="Q562" s="67"/>
      <c r="R562" s="67"/>
      <c r="S562" s="67"/>
      <c r="T562" s="67"/>
      <c r="U562" s="67"/>
      <c r="V562" s="67"/>
      <c r="W562" s="67"/>
      <c r="X562" s="67"/>
      <c r="Y562" s="67"/>
      <c r="Z562" s="67"/>
    </row>
    <row r="563" spans="15:26" ht="15.75" customHeight="1">
      <c r="O563" s="67"/>
      <c r="P563" s="67"/>
      <c r="Q563" s="67"/>
      <c r="R563" s="67"/>
      <c r="S563" s="67"/>
      <c r="T563" s="67"/>
      <c r="U563" s="67"/>
      <c r="V563" s="67"/>
      <c r="W563" s="67"/>
      <c r="X563" s="67"/>
      <c r="Y563" s="67"/>
      <c r="Z563" s="67"/>
    </row>
    <row r="564" spans="15:26" ht="15.75" customHeight="1">
      <c r="O564" s="67"/>
      <c r="P564" s="67"/>
      <c r="Q564" s="67"/>
      <c r="R564" s="67"/>
      <c r="S564" s="67"/>
      <c r="T564" s="67"/>
      <c r="U564" s="67"/>
      <c r="V564" s="67"/>
      <c r="W564" s="67"/>
      <c r="X564" s="67"/>
      <c r="Y564" s="67"/>
      <c r="Z564" s="67"/>
    </row>
    <row r="565" spans="15:26" ht="15.75" customHeight="1">
      <c r="O565" s="67"/>
      <c r="P565" s="67"/>
      <c r="Q565" s="67"/>
      <c r="R565" s="67"/>
      <c r="S565" s="67"/>
      <c r="T565" s="67"/>
      <c r="U565" s="67"/>
      <c r="V565" s="67"/>
      <c r="W565" s="67"/>
      <c r="X565" s="67"/>
      <c r="Y565" s="67"/>
      <c r="Z565" s="67"/>
    </row>
    <row r="566" spans="15:26" ht="15.75" customHeight="1">
      <c r="O566" s="67"/>
      <c r="P566" s="67"/>
      <c r="Q566" s="67"/>
      <c r="R566" s="67"/>
      <c r="S566" s="67"/>
      <c r="T566" s="67"/>
      <c r="U566" s="67"/>
      <c r="V566" s="67"/>
      <c r="W566" s="67"/>
      <c r="X566" s="67"/>
      <c r="Y566" s="67"/>
      <c r="Z566" s="67"/>
    </row>
    <row r="567" spans="15:26" ht="15.75" customHeight="1">
      <c r="O567" s="67"/>
      <c r="P567" s="67"/>
      <c r="Q567" s="67"/>
      <c r="R567" s="67"/>
      <c r="S567" s="67"/>
      <c r="T567" s="67"/>
      <c r="U567" s="67"/>
      <c r="V567" s="67"/>
      <c r="W567" s="67"/>
      <c r="X567" s="67"/>
      <c r="Y567" s="67"/>
      <c r="Z567" s="67"/>
    </row>
    <row r="568" spans="15:26" ht="15.75" customHeight="1">
      <c r="O568" s="67"/>
      <c r="P568" s="67"/>
      <c r="Q568" s="67"/>
      <c r="R568" s="67"/>
      <c r="S568" s="67"/>
      <c r="T568" s="67"/>
      <c r="U568" s="67"/>
      <c r="V568" s="67"/>
      <c r="W568" s="67"/>
      <c r="X568" s="67"/>
      <c r="Y568" s="67"/>
      <c r="Z568" s="67"/>
    </row>
    <row r="569" spans="15:26" ht="15.75" customHeight="1">
      <c r="O569" s="67"/>
      <c r="P569" s="67"/>
      <c r="Q569" s="67"/>
      <c r="R569" s="67"/>
      <c r="S569" s="67"/>
      <c r="T569" s="67"/>
      <c r="U569" s="67"/>
      <c r="V569" s="67"/>
      <c r="W569" s="67"/>
      <c r="X569" s="67"/>
      <c r="Y569" s="67"/>
      <c r="Z569" s="67"/>
    </row>
    <row r="570" spans="15:26" ht="15.75" customHeight="1">
      <c r="O570" s="67"/>
      <c r="P570" s="67"/>
      <c r="Q570" s="67"/>
      <c r="R570" s="67"/>
      <c r="S570" s="67"/>
      <c r="T570" s="67"/>
      <c r="U570" s="67"/>
      <c r="V570" s="67"/>
      <c r="W570" s="67"/>
      <c r="X570" s="67"/>
      <c r="Y570" s="67"/>
      <c r="Z570" s="67"/>
    </row>
    <row r="571" spans="15:26" ht="15.75" customHeight="1">
      <c r="O571" s="67"/>
      <c r="P571" s="67"/>
      <c r="Q571" s="67"/>
      <c r="R571" s="67"/>
      <c r="S571" s="67"/>
      <c r="T571" s="67"/>
      <c r="U571" s="67"/>
      <c r="V571" s="67"/>
      <c r="W571" s="67"/>
      <c r="X571" s="67"/>
      <c r="Y571" s="67"/>
      <c r="Z571" s="67"/>
    </row>
    <row r="572" spans="15:26" ht="15.75" customHeight="1">
      <c r="O572" s="67"/>
      <c r="P572" s="67"/>
      <c r="Q572" s="67"/>
      <c r="R572" s="67"/>
      <c r="S572" s="67"/>
      <c r="T572" s="67"/>
      <c r="U572" s="67"/>
      <c r="V572" s="67"/>
      <c r="W572" s="67"/>
      <c r="X572" s="67"/>
      <c r="Y572" s="67"/>
      <c r="Z572" s="67"/>
    </row>
    <row r="573" spans="15:26" ht="15.75" customHeight="1">
      <c r="O573" s="67"/>
      <c r="P573" s="67"/>
      <c r="Q573" s="67"/>
      <c r="R573" s="67"/>
      <c r="S573" s="67"/>
      <c r="T573" s="67"/>
      <c r="U573" s="67"/>
      <c r="V573" s="67"/>
      <c r="W573" s="67"/>
      <c r="X573" s="67"/>
      <c r="Y573" s="67"/>
      <c r="Z573" s="67"/>
    </row>
    <row r="574" spans="15:26" ht="15.75" customHeight="1">
      <c r="O574" s="67"/>
      <c r="P574" s="67"/>
      <c r="Q574" s="67"/>
      <c r="R574" s="67"/>
      <c r="S574" s="67"/>
      <c r="T574" s="67"/>
      <c r="U574" s="67"/>
      <c r="V574" s="67"/>
      <c r="W574" s="67"/>
      <c r="X574" s="67"/>
      <c r="Y574" s="67"/>
      <c r="Z574" s="67"/>
    </row>
    <row r="575" spans="15:26" ht="15.75" customHeight="1">
      <c r="O575" s="67"/>
      <c r="P575" s="67"/>
      <c r="Q575" s="67"/>
      <c r="R575" s="67"/>
      <c r="S575" s="67"/>
      <c r="T575" s="67"/>
      <c r="U575" s="67"/>
      <c r="V575" s="67"/>
      <c r="W575" s="67"/>
      <c r="X575" s="67"/>
      <c r="Y575" s="67"/>
      <c r="Z575" s="67"/>
    </row>
    <row r="576" spans="15:26" ht="15.75" customHeight="1">
      <c r="O576" s="67"/>
      <c r="P576" s="67"/>
      <c r="Q576" s="67"/>
      <c r="R576" s="67"/>
      <c r="S576" s="67"/>
      <c r="T576" s="67"/>
      <c r="U576" s="67"/>
      <c r="V576" s="67"/>
      <c r="W576" s="67"/>
      <c r="X576" s="67"/>
      <c r="Y576" s="67"/>
      <c r="Z576" s="67"/>
    </row>
    <row r="577" spans="15:26" ht="15.75" customHeight="1">
      <c r="O577" s="67"/>
      <c r="P577" s="67"/>
      <c r="Q577" s="67"/>
      <c r="R577" s="67"/>
      <c r="S577" s="67"/>
      <c r="T577" s="67"/>
      <c r="U577" s="67"/>
      <c r="V577" s="67"/>
      <c r="W577" s="67"/>
      <c r="X577" s="67"/>
      <c r="Y577" s="67"/>
      <c r="Z577" s="67"/>
    </row>
    <row r="578" spans="15:26" ht="15.75" customHeight="1">
      <c r="O578" s="67"/>
      <c r="P578" s="67"/>
      <c r="Q578" s="67"/>
      <c r="R578" s="67"/>
      <c r="S578" s="67"/>
      <c r="T578" s="67"/>
      <c r="U578" s="67"/>
      <c r="V578" s="67"/>
      <c r="W578" s="67"/>
      <c r="X578" s="67"/>
      <c r="Y578" s="67"/>
      <c r="Z578" s="67"/>
    </row>
    <row r="579" spans="15:26" ht="15.75" customHeight="1">
      <c r="O579" s="67"/>
      <c r="P579" s="67"/>
      <c r="Q579" s="67"/>
      <c r="R579" s="67"/>
      <c r="S579" s="67"/>
      <c r="T579" s="67"/>
      <c r="U579" s="67"/>
      <c r="V579" s="67"/>
      <c r="W579" s="67"/>
      <c r="X579" s="67"/>
      <c r="Y579" s="67"/>
      <c r="Z579" s="67"/>
    </row>
    <row r="580" spans="15:26" ht="15.75" customHeight="1">
      <c r="O580" s="67"/>
      <c r="P580" s="67"/>
      <c r="Q580" s="67"/>
      <c r="R580" s="67"/>
      <c r="S580" s="67"/>
      <c r="T580" s="67"/>
      <c r="U580" s="67"/>
      <c r="V580" s="67"/>
      <c r="W580" s="67"/>
      <c r="X580" s="67"/>
      <c r="Y580" s="67"/>
      <c r="Z580" s="67"/>
    </row>
    <row r="581" spans="15:26" ht="15.75" customHeight="1">
      <c r="O581" s="67"/>
      <c r="P581" s="67"/>
      <c r="Q581" s="67"/>
      <c r="R581" s="67"/>
      <c r="S581" s="67"/>
      <c r="T581" s="67"/>
      <c r="U581" s="67"/>
      <c r="V581" s="67"/>
      <c r="W581" s="67"/>
      <c r="X581" s="67"/>
      <c r="Y581" s="67"/>
      <c r="Z581" s="67"/>
    </row>
    <row r="582" spans="15:26" ht="15.75" customHeight="1">
      <c r="O582" s="67"/>
      <c r="P582" s="67"/>
      <c r="Q582" s="67"/>
      <c r="R582" s="67"/>
      <c r="S582" s="67"/>
      <c r="T582" s="67"/>
      <c r="U582" s="67"/>
      <c r="V582" s="67"/>
      <c r="W582" s="67"/>
      <c r="X582" s="67"/>
      <c r="Y582" s="67"/>
      <c r="Z582" s="67"/>
    </row>
    <row r="583" spans="15:26" ht="15.75" customHeight="1">
      <c r="O583" s="67"/>
      <c r="P583" s="67"/>
      <c r="Q583" s="67"/>
      <c r="R583" s="67"/>
      <c r="S583" s="67"/>
      <c r="T583" s="67"/>
      <c r="U583" s="67"/>
      <c r="V583" s="67"/>
      <c r="W583" s="67"/>
      <c r="X583" s="67"/>
      <c r="Y583" s="67"/>
      <c r="Z583" s="67"/>
    </row>
    <row r="584" spans="15:26" ht="15.75" customHeight="1">
      <c r="O584" s="67"/>
      <c r="P584" s="67"/>
      <c r="Q584" s="67"/>
      <c r="R584" s="67"/>
      <c r="S584" s="67"/>
      <c r="T584" s="67"/>
      <c r="U584" s="67"/>
      <c r="V584" s="67"/>
      <c r="W584" s="67"/>
      <c r="X584" s="67"/>
      <c r="Y584" s="67"/>
      <c r="Z584" s="67"/>
    </row>
    <row r="585" spans="15:26" ht="15.75" customHeight="1">
      <c r="O585" s="67"/>
      <c r="P585" s="67"/>
      <c r="Q585" s="67"/>
      <c r="R585" s="67"/>
      <c r="S585" s="67"/>
      <c r="T585" s="67"/>
      <c r="U585" s="67"/>
      <c r="V585" s="67"/>
      <c r="W585" s="67"/>
      <c r="X585" s="67"/>
      <c r="Y585" s="67"/>
      <c r="Z585" s="67"/>
    </row>
    <row r="586" spans="15:26" ht="15.75" customHeight="1">
      <c r="O586" s="67"/>
      <c r="P586" s="67"/>
      <c r="Q586" s="67"/>
      <c r="R586" s="67"/>
      <c r="S586" s="67"/>
      <c r="T586" s="67"/>
      <c r="U586" s="67"/>
      <c r="V586" s="67"/>
      <c r="W586" s="67"/>
      <c r="X586" s="67"/>
      <c r="Y586" s="67"/>
      <c r="Z586" s="67"/>
    </row>
    <row r="587" spans="15:26" ht="15.75" customHeight="1">
      <c r="O587" s="67"/>
      <c r="P587" s="67"/>
      <c r="Q587" s="67"/>
      <c r="R587" s="67"/>
      <c r="S587" s="67"/>
      <c r="T587" s="67"/>
      <c r="U587" s="67"/>
      <c r="V587" s="67"/>
      <c r="W587" s="67"/>
      <c r="X587" s="67"/>
      <c r="Y587" s="67"/>
      <c r="Z587" s="67"/>
    </row>
    <row r="588" spans="15:26" ht="15.75" customHeight="1">
      <c r="O588" s="67"/>
      <c r="P588" s="67"/>
      <c r="Q588" s="67"/>
      <c r="R588" s="67"/>
      <c r="S588" s="67"/>
      <c r="T588" s="67"/>
      <c r="U588" s="67"/>
      <c r="V588" s="67"/>
      <c r="W588" s="67"/>
      <c r="X588" s="67"/>
      <c r="Y588" s="67"/>
      <c r="Z588" s="67"/>
    </row>
    <row r="589" spans="15:26" ht="15.75" customHeight="1">
      <c r="O589" s="67"/>
      <c r="P589" s="67"/>
      <c r="Q589" s="67"/>
      <c r="R589" s="67"/>
      <c r="S589" s="67"/>
      <c r="T589" s="67"/>
      <c r="U589" s="67"/>
      <c r="V589" s="67"/>
      <c r="W589" s="67"/>
      <c r="X589" s="67"/>
      <c r="Y589" s="67"/>
      <c r="Z589" s="67"/>
    </row>
    <row r="590" spans="15:26" ht="15.75" customHeight="1">
      <c r="O590" s="67"/>
      <c r="P590" s="67"/>
      <c r="Q590" s="67"/>
      <c r="R590" s="67"/>
      <c r="S590" s="67"/>
      <c r="T590" s="67"/>
      <c r="U590" s="67"/>
      <c r="V590" s="67"/>
      <c r="W590" s="67"/>
      <c r="X590" s="67"/>
      <c r="Y590" s="67"/>
      <c r="Z590" s="67"/>
    </row>
    <row r="591" spans="15:26" ht="15.75" customHeight="1">
      <c r="O591" s="67"/>
      <c r="P591" s="67"/>
      <c r="Q591" s="67"/>
      <c r="R591" s="67"/>
      <c r="S591" s="67"/>
      <c r="T591" s="67"/>
      <c r="U591" s="67"/>
      <c r="V591" s="67"/>
      <c r="W591" s="67"/>
      <c r="X591" s="67"/>
      <c r="Y591" s="67"/>
      <c r="Z591" s="67"/>
    </row>
    <row r="592" spans="15:26" ht="15.75" customHeight="1">
      <c r="O592" s="67"/>
      <c r="P592" s="67"/>
      <c r="Q592" s="67"/>
      <c r="R592" s="67"/>
      <c r="S592" s="67"/>
      <c r="T592" s="67"/>
      <c r="U592" s="67"/>
      <c r="V592" s="67"/>
      <c r="W592" s="67"/>
      <c r="X592" s="67"/>
      <c r="Y592" s="67"/>
      <c r="Z592" s="67"/>
    </row>
    <row r="593" spans="15:26" ht="15.75" customHeight="1">
      <c r="O593" s="67"/>
      <c r="P593" s="67"/>
      <c r="Q593" s="67"/>
      <c r="R593" s="67"/>
      <c r="S593" s="67"/>
      <c r="T593" s="67"/>
      <c r="U593" s="67"/>
      <c r="V593" s="67"/>
      <c r="W593" s="67"/>
      <c r="X593" s="67"/>
      <c r="Y593" s="67"/>
      <c r="Z593" s="67"/>
    </row>
    <row r="594" spans="15:26" ht="15.75" customHeight="1">
      <c r="O594" s="67"/>
      <c r="P594" s="67"/>
      <c r="Q594" s="67"/>
      <c r="R594" s="67"/>
      <c r="S594" s="67"/>
      <c r="T594" s="67"/>
      <c r="U594" s="67"/>
      <c r="V594" s="67"/>
      <c r="W594" s="67"/>
      <c r="X594" s="67"/>
      <c r="Y594" s="67"/>
      <c r="Z594" s="67"/>
    </row>
    <row r="595" spans="15:26" ht="15.75" customHeight="1">
      <c r="O595" s="67"/>
      <c r="P595" s="67"/>
      <c r="Q595" s="67"/>
      <c r="R595" s="67"/>
      <c r="S595" s="67"/>
      <c r="T595" s="67"/>
      <c r="U595" s="67"/>
      <c r="V595" s="67"/>
      <c r="W595" s="67"/>
      <c r="X595" s="67"/>
      <c r="Y595" s="67"/>
      <c r="Z595" s="67"/>
    </row>
    <row r="596" spans="15:26" ht="15.75" customHeight="1">
      <c r="O596" s="67"/>
      <c r="P596" s="67"/>
      <c r="Q596" s="67"/>
      <c r="R596" s="67"/>
      <c r="S596" s="67"/>
      <c r="T596" s="67"/>
      <c r="U596" s="67"/>
      <c r="V596" s="67"/>
      <c r="W596" s="67"/>
      <c r="X596" s="67"/>
      <c r="Y596" s="67"/>
      <c r="Z596" s="67"/>
    </row>
    <row r="597" spans="15:26" ht="15.75" customHeight="1">
      <c r="O597" s="67"/>
      <c r="P597" s="67"/>
      <c r="Q597" s="67"/>
      <c r="R597" s="67"/>
      <c r="S597" s="67"/>
      <c r="T597" s="67"/>
      <c r="U597" s="67"/>
      <c r="V597" s="67"/>
      <c r="W597" s="67"/>
      <c r="X597" s="67"/>
      <c r="Y597" s="67"/>
      <c r="Z597" s="67"/>
    </row>
    <row r="598" spans="15:26" ht="15.75" customHeight="1">
      <c r="O598" s="67"/>
      <c r="P598" s="67"/>
      <c r="Q598" s="67"/>
      <c r="R598" s="67"/>
      <c r="S598" s="67"/>
      <c r="T598" s="67"/>
      <c r="U598" s="67"/>
      <c r="V598" s="67"/>
      <c r="W598" s="67"/>
      <c r="X598" s="67"/>
      <c r="Y598" s="67"/>
      <c r="Z598" s="67"/>
    </row>
    <row r="599" spans="15:26" ht="15.75" customHeight="1">
      <c r="O599" s="67"/>
      <c r="P599" s="67"/>
      <c r="Q599" s="67"/>
      <c r="R599" s="67"/>
      <c r="S599" s="67"/>
      <c r="T599" s="67"/>
      <c r="U599" s="67"/>
      <c r="V599" s="67"/>
      <c r="W599" s="67"/>
      <c r="X599" s="67"/>
      <c r="Y599" s="67"/>
      <c r="Z599" s="67"/>
    </row>
    <row r="600" spans="15:26" ht="15.75" customHeight="1">
      <c r="O600" s="67"/>
      <c r="P600" s="67"/>
      <c r="Q600" s="67"/>
      <c r="R600" s="67"/>
      <c r="S600" s="67"/>
      <c r="T600" s="67"/>
      <c r="U600" s="67"/>
      <c r="V600" s="67"/>
      <c r="W600" s="67"/>
      <c r="X600" s="67"/>
      <c r="Y600" s="67"/>
      <c r="Z600" s="67"/>
    </row>
    <row r="601" spans="15:26" ht="15.75" customHeight="1">
      <c r="O601" s="67"/>
      <c r="P601" s="67"/>
      <c r="Q601" s="67"/>
      <c r="R601" s="67"/>
      <c r="S601" s="67"/>
      <c r="T601" s="67"/>
      <c r="U601" s="67"/>
      <c r="V601" s="67"/>
      <c r="W601" s="67"/>
      <c r="X601" s="67"/>
      <c r="Y601" s="67"/>
      <c r="Z601" s="67"/>
    </row>
    <row r="602" spans="15:26" ht="15.75" customHeight="1">
      <c r="O602" s="67"/>
      <c r="P602" s="67"/>
      <c r="Q602" s="67"/>
      <c r="R602" s="67"/>
      <c r="S602" s="67"/>
      <c r="T602" s="67"/>
      <c r="U602" s="67"/>
      <c r="V602" s="67"/>
      <c r="W602" s="67"/>
      <c r="X602" s="67"/>
      <c r="Y602" s="67"/>
      <c r="Z602" s="67"/>
    </row>
    <row r="603" spans="15:26" ht="15.75" customHeight="1">
      <c r="O603" s="67"/>
      <c r="P603" s="67"/>
      <c r="Q603" s="67"/>
      <c r="R603" s="67"/>
      <c r="S603" s="67"/>
      <c r="T603" s="67"/>
      <c r="U603" s="67"/>
      <c r="V603" s="67"/>
      <c r="W603" s="67"/>
      <c r="X603" s="67"/>
      <c r="Y603" s="67"/>
      <c r="Z603" s="67"/>
    </row>
    <row r="604" spans="15:26" ht="15.75" customHeight="1">
      <c r="O604" s="67"/>
      <c r="P604" s="67"/>
      <c r="Q604" s="67"/>
      <c r="R604" s="67"/>
      <c r="S604" s="67"/>
      <c r="T604" s="67"/>
      <c r="U604" s="67"/>
      <c r="V604" s="67"/>
      <c r="W604" s="67"/>
      <c r="X604" s="67"/>
      <c r="Y604" s="67"/>
      <c r="Z604" s="67"/>
    </row>
    <row r="605" spans="15:26" ht="15.75" customHeight="1">
      <c r="O605" s="67"/>
      <c r="P605" s="67"/>
      <c r="Q605" s="67"/>
      <c r="R605" s="67"/>
      <c r="S605" s="67"/>
      <c r="T605" s="67"/>
      <c r="U605" s="67"/>
      <c r="V605" s="67"/>
      <c r="W605" s="67"/>
      <c r="X605" s="67"/>
      <c r="Y605" s="67"/>
      <c r="Z605" s="67"/>
    </row>
    <row r="606" spans="15:26" ht="15.75" customHeight="1">
      <c r="O606" s="67"/>
      <c r="P606" s="67"/>
      <c r="Q606" s="67"/>
      <c r="R606" s="67"/>
      <c r="S606" s="67"/>
      <c r="T606" s="67"/>
      <c r="U606" s="67"/>
      <c r="V606" s="67"/>
      <c r="W606" s="67"/>
      <c r="X606" s="67"/>
      <c r="Y606" s="67"/>
      <c r="Z606" s="67"/>
    </row>
    <row r="607" spans="15:26" ht="15.75" customHeight="1">
      <c r="O607" s="67"/>
      <c r="P607" s="67"/>
      <c r="Q607" s="67"/>
      <c r="R607" s="67"/>
      <c r="S607" s="67"/>
      <c r="T607" s="67"/>
      <c r="U607" s="67"/>
      <c r="V607" s="67"/>
      <c r="W607" s="67"/>
      <c r="X607" s="67"/>
      <c r="Y607" s="67"/>
      <c r="Z607" s="67"/>
    </row>
    <row r="608" spans="15:26" ht="15.75" customHeight="1">
      <c r="O608" s="67"/>
      <c r="P608" s="67"/>
      <c r="Q608" s="67"/>
      <c r="R608" s="67"/>
      <c r="S608" s="67"/>
      <c r="T608" s="67"/>
      <c r="U608" s="67"/>
      <c r="V608" s="67"/>
      <c r="W608" s="67"/>
      <c r="X608" s="67"/>
      <c r="Y608" s="67"/>
      <c r="Z608" s="67"/>
    </row>
    <row r="609" spans="15:26" ht="15.75" customHeight="1">
      <c r="O609" s="67"/>
      <c r="P609" s="67"/>
      <c r="Q609" s="67"/>
      <c r="R609" s="67"/>
      <c r="S609" s="67"/>
      <c r="T609" s="67"/>
      <c r="U609" s="67"/>
      <c r="V609" s="67"/>
      <c r="W609" s="67"/>
      <c r="X609" s="67"/>
      <c r="Y609" s="67"/>
      <c r="Z609" s="67"/>
    </row>
    <row r="610" spans="15:26" ht="15.75" customHeight="1">
      <c r="O610" s="67"/>
      <c r="P610" s="67"/>
      <c r="Q610" s="67"/>
      <c r="R610" s="67"/>
      <c r="S610" s="67"/>
      <c r="T610" s="67"/>
      <c r="U610" s="67"/>
      <c r="V610" s="67"/>
      <c r="W610" s="67"/>
      <c r="X610" s="67"/>
      <c r="Y610" s="67"/>
      <c r="Z610" s="67"/>
    </row>
    <row r="611" spans="15:26" ht="15.75" customHeight="1">
      <c r="O611" s="67"/>
      <c r="P611" s="67"/>
      <c r="Q611" s="67"/>
      <c r="R611" s="67"/>
      <c r="S611" s="67"/>
      <c r="T611" s="67"/>
      <c r="U611" s="67"/>
      <c r="V611" s="67"/>
      <c r="W611" s="67"/>
      <c r="X611" s="67"/>
      <c r="Y611" s="67"/>
      <c r="Z611" s="67"/>
    </row>
    <row r="612" spans="15:26" ht="15.75" customHeight="1">
      <c r="O612" s="67"/>
      <c r="P612" s="67"/>
      <c r="Q612" s="67"/>
      <c r="R612" s="67"/>
      <c r="S612" s="67"/>
      <c r="T612" s="67"/>
      <c r="U612" s="67"/>
      <c r="V612" s="67"/>
      <c r="W612" s="67"/>
      <c r="X612" s="67"/>
      <c r="Y612" s="67"/>
      <c r="Z612" s="67"/>
    </row>
    <row r="613" spans="15:26" ht="15.75" customHeight="1">
      <c r="O613" s="67"/>
      <c r="P613" s="67"/>
      <c r="Q613" s="67"/>
      <c r="R613" s="67"/>
      <c r="S613" s="67"/>
      <c r="T613" s="67"/>
      <c r="U613" s="67"/>
      <c r="V613" s="67"/>
      <c r="W613" s="67"/>
      <c r="X613" s="67"/>
      <c r="Y613" s="67"/>
      <c r="Z613" s="67"/>
    </row>
    <row r="614" spans="15:26" ht="15.75" customHeight="1">
      <c r="O614" s="67"/>
      <c r="P614" s="67"/>
      <c r="Q614" s="67"/>
      <c r="R614" s="67"/>
      <c r="S614" s="67"/>
      <c r="T614" s="67"/>
      <c r="U614" s="67"/>
      <c r="V614" s="67"/>
      <c r="W614" s="67"/>
      <c r="X614" s="67"/>
      <c r="Y614" s="67"/>
      <c r="Z614" s="67"/>
    </row>
    <row r="615" spans="15:26" ht="15.75" customHeight="1">
      <c r="O615" s="67"/>
      <c r="P615" s="67"/>
      <c r="Q615" s="67"/>
      <c r="R615" s="67"/>
      <c r="S615" s="67"/>
      <c r="T615" s="67"/>
      <c r="U615" s="67"/>
      <c r="V615" s="67"/>
      <c r="W615" s="67"/>
      <c r="X615" s="67"/>
      <c r="Y615" s="67"/>
      <c r="Z615" s="67"/>
    </row>
    <row r="616" spans="15:26" ht="15.75" customHeight="1">
      <c r="O616" s="67"/>
      <c r="P616" s="67"/>
      <c r="Q616" s="67"/>
      <c r="R616" s="67"/>
      <c r="S616" s="67"/>
      <c r="T616" s="67"/>
      <c r="U616" s="67"/>
      <c r="V616" s="67"/>
      <c r="W616" s="67"/>
      <c r="X616" s="67"/>
      <c r="Y616" s="67"/>
      <c r="Z616" s="67"/>
    </row>
    <row r="617" spans="15:26" ht="15.75" customHeight="1">
      <c r="O617" s="67"/>
      <c r="P617" s="67"/>
      <c r="Q617" s="67"/>
      <c r="R617" s="67"/>
      <c r="S617" s="67"/>
      <c r="T617" s="67"/>
      <c r="U617" s="67"/>
      <c r="V617" s="67"/>
      <c r="W617" s="67"/>
      <c r="X617" s="67"/>
      <c r="Y617" s="67"/>
      <c r="Z617" s="67"/>
    </row>
    <row r="618" spans="15:26" ht="15.75" customHeight="1">
      <c r="O618" s="67"/>
      <c r="P618" s="67"/>
      <c r="Q618" s="67"/>
      <c r="R618" s="67"/>
      <c r="S618" s="67"/>
      <c r="T618" s="67"/>
      <c r="U618" s="67"/>
      <c r="V618" s="67"/>
      <c r="W618" s="67"/>
      <c r="X618" s="67"/>
      <c r="Y618" s="67"/>
      <c r="Z618" s="67"/>
    </row>
    <row r="619" spans="15:26" ht="15.75" customHeight="1">
      <c r="O619" s="67"/>
      <c r="P619" s="67"/>
      <c r="Q619" s="67"/>
      <c r="R619" s="67"/>
      <c r="S619" s="67"/>
      <c r="T619" s="67"/>
      <c r="U619" s="67"/>
      <c r="V619" s="67"/>
      <c r="W619" s="67"/>
      <c r="X619" s="67"/>
      <c r="Y619" s="67"/>
      <c r="Z619" s="67"/>
    </row>
    <row r="620" spans="15:26" ht="15.75" customHeight="1">
      <c r="O620" s="67"/>
      <c r="P620" s="67"/>
      <c r="Q620" s="67"/>
      <c r="R620" s="67"/>
      <c r="S620" s="67"/>
      <c r="T620" s="67"/>
      <c r="U620" s="67"/>
      <c r="V620" s="67"/>
      <c r="W620" s="67"/>
      <c r="X620" s="67"/>
      <c r="Y620" s="67"/>
      <c r="Z620" s="67"/>
    </row>
    <row r="621" spans="15:26" ht="15.75" customHeight="1">
      <c r="O621" s="67"/>
      <c r="P621" s="67"/>
      <c r="Q621" s="67"/>
      <c r="R621" s="67"/>
      <c r="S621" s="67"/>
      <c r="T621" s="67"/>
      <c r="U621" s="67"/>
      <c r="V621" s="67"/>
      <c r="W621" s="67"/>
      <c r="X621" s="67"/>
      <c r="Y621" s="67"/>
      <c r="Z621" s="67"/>
    </row>
    <row r="622" spans="15:26" ht="15.75" customHeight="1">
      <c r="O622" s="67"/>
      <c r="P622" s="67"/>
      <c r="Q622" s="67"/>
      <c r="R622" s="67"/>
      <c r="S622" s="67"/>
      <c r="T622" s="67"/>
      <c r="U622" s="67"/>
      <c r="V622" s="67"/>
      <c r="W622" s="67"/>
      <c r="X622" s="67"/>
      <c r="Y622" s="67"/>
      <c r="Z622" s="67"/>
    </row>
    <row r="623" spans="15:26" ht="15.75" customHeight="1">
      <c r="O623" s="67"/>
      <c r="P623" s="67"/>
      <c r="Q623" s="67"/>
      <c r="R623" s="67"/>
      <c r="S623" s="67"/>
      <c r="T623" s="67"/>
      <c r="U623" s="67"/>
      <c r="V623" s="67"/>
      <c r="W623" s="67"/>
      <c r="X623" s="67"/>
      <c r="Y623" s="67"/>
      <c r="Z623" s="67"/>
    </row>
    <row r="624" spans="15:26" ht="15.75" customHeight="1">
      <c r="O624" s="67"/>
      <c r="P624" s="67"/>
      <c r="Q624" s="67"/>
      <c r="R624" s="67"/>
      <c r="S624" s="67"/>
      <c r="T624" s="67"/>
      <c r="U624" s="67"/>
      <c r="V624" s="67"/>
      <c r="W624" s="67"/>
      <c r="X624" s="67"/>
      <c r="Y624" s="67"/>
      <c r="Z624" s="67"/>
    </row>
    <row r="625" spans="15:26" ht="15.75" customHeight="1">
      <c r="O625" s="67"/>
      <c r="P625" s="67"/>
      <c r="Q625" s="67"/>
      <c r="R625" s="67"/>
      <c r="S625" s="67"/>
      <c r="T625" s="67"/>
      <c r="U625" s="67"/>
      <c r="V625" s="67"/>
      <c r="W625" s="67"/>
      <c r="X625" s="67"/>
      <c r="Y625" s="67"/>
      <c r="Z625" s="67"/>
    </row>
    <row r="626" spans="15:26" ht="15.75" customHeight="1">
      <c r="O626" s="67"/>
      <c r="P626" s="67"/>
      <c r="Q626" s="67"/>
      <c r="R626" s="67"/>
      <c r="S626" s="67"/>
      <c r="T626" s="67"/>
      <c r="U626" s="67"/>
      <c r="V626" s="67"/>
      <c r="W626" s="67"/>
      <c r="X626" s="67"/>
      <c r="Y626" s="67"/>
      <c r="Z626" s="67"/>
    </row>
    <row r="627" spans="15:26" ht="15.75" customHeight="1">
      <c r="O627" s="67"/>
      <c r="P627" s="67"/>
      <c r="Q627" s="67"/>
      <c r="R627" s="67"/>
      <c r="S627" s="67"/>
      <c r="T627" s="67"/>
      <c r="U627" s="67"/>
      <c r="V627" s="67"/>
      <c r="W627" s="67"/>
      <c r="X627" s="67"/>
      <c r="Y627" s="67"/>
      <c r="Z627" s="67"/>
    </row>
    <row r="628" spans="15:26" ht="15.75" customHeight="1">
      <c r="O628" s="67"/>
      <c r="P628" s="67"/>
      <c r="Q628" s="67"/>
      <c r="R628" s="67"/>
      <c r="S628" s="67"/>
      <c r="T628" s="67"/>
      <c r="U628" s="67"/>
      <c r="V628" s="67"/>
      <c r="W628" s="67"/>
      <c r="X628" s="67"/>
      <c r="Y628" s="67"/>
      <c r="Z628" s="67"/>
    </row>
    <row r="629" spans="15:26" ht="15.75" customHeight="1">
      <c r="O629" s="67"/>
      <c r="P629" s="67"/>
      <c r="Q629" s="67"/>
      <c r="R629" s="67"/>
      <c r="S629" s="67"/>
      <c r="T629" s="67"/>
      <c r="U629" s="67"/>
      <c r="V629" s="67"/>
      <c r="W629" s="67"/>
      <c r="X629" s="67"/>
      <c r="Y629" s="67"/>
      <c r="Z629" s="67"/>
    </row>
    <row r="630" spans="15:26" ht="15.75" customHeight="1">
      <c r="O630" s="67"/>
      <c r="P630" s="67"/>
      <c r="Q630" s="67"/>
      <c r="R630" s="67"/>
      <c r="S630" s="67"/>
      <c r="T630" s="67"/>
      <c r="U630" s="67"/>
      <c r="V630" s="67"/>
      <c r="W630" s="67"/>
      <c r="X630" s="67"/>
      <c r="Y630" s="67"/>
      <c r="Z630" s="67"/>
    </row>
    <row r="631" spans="15:26" ht="15.75" customHeight="1">
      <c r="O631" s="67"/>
      <c r="P631" s="67"/>
      <c r="Q631" s="67"/>
      <c r="R631" s="67"/>
      <c r="S631" s="67"/>
      <c r="T631" s="67"/>
      <c r="U631" s="67"/>
      <c r="V631" s="67"/>
      <c r="W631" s="67"/>
      <c r="X631" s="67"/>
      <c r="Y631" s="67"/>
      <c r="Z631" s="67"/>
    </row>
    <row r="632" spans="15:26" ht="15.75" customHeight="1">
      <c r="O632" s="67"/>
      <c r="P632" s="67"/>
      <c r="Q632" s="67"/>
      <c r="R632" s="67"/>
      <c r="S632" s="67"/>
      <c r="T632" s="67"/>
      <c r="U632" s="67"/>
      <c r="V632" s="67"/>
      <c r="W632" s="67"/>
      <c r="X632" s="67"/>
      <c r="Y632" s="67"/>
      <c r="Z632" s="67"/>
    </row>
    <row r="633" spans="15:26" ht="15.75" customHeight="1">
      <c r="O633" s="67"/>
      <c r="P633" s="67"/>
      <c r="Q633" s="67"/>
      <c r="R633" s="67"/>
      <c r="S633" s="67"/>
      <c r="T633" s="67"/>
      <c r="U633" s="67"/>
      <c r="V633" s="67"/>
      <c r="W633" s="67"/>
      <c r="X633" s="67"/>
      <c r="Y633" s="67"/>
      <c r="Z633" s="67"/>
    </row>
    <row r="634" spans="15:26" ht="15.75" customHeight="1">
      <c r="O634" s="67"/>
      <c r="P634" s="67"/>
      <c r="Q634" s="67"/>
      <c r="R634" s="67"/>
      <c r="S634" s="67"/>
      <c r="T634" s="67"/>
      <c r="U634" s="67"/>
      <c r="V634" s="67"/>
      <c r="W634" s="67"/>
      <c r="X634" s="67"/>
      <c r="Y634" s="67"/>
      <c r="Z634" s="67"/>
    </row>
    <row r="635" spans="15:26" ht="15.75" customHeight="1">
      <c r="O635" s="67"/>
      <c r="P635" s="67"/>
      <c r="Q635" s="67"/>
      <c r="R635" s="67"/>
      <c r="S635" s="67"/>
      <c r="T635" s="67"/>
      <c r="U635" s="67"/>
      <c r="V635" s="67"/>
      <c r="W635" s="67"/>
      <c r="X635" s="67"/>
      <c r="Y635" s="67"/>
      <c r="Z635" s="67"/>
    </row>
    <row r="636" spans="15:26" ht="15.75" customHeight="1">
      <c r="O636" s="67"/>
      <c r="P636" s="67"/>
      <c r="Q636" s="67"/>
      <c r="R636" s="67"/>
      <c r="S636" s="67"/>
      <c r="T636" s="67"/>
      <c r="U636" s="67"/>
      <c r="V636" s="67"/>
      <c r="W636" s="67"/>
      <c r="X636" s="67"/>
      <c r="Y636" s="67"/>
      <c r="Z636" s="67"/>
    </row>
    <row r="637" spans="15:26" ht="15.75" customHeight="1">
      <c r="O637" s="67"/>
      <c r="P637" s="67"/>
      <c r="Q637" s="67"/>
      <c r="R637" s="67"/>
      <c r="S637" s="67"/>
      <c r="T637" s="67"/>
      <c r="U637" s="67"/>
      <c r="V637" s="67"/>
      <c r="W637" s="67"/>
      <c r="X637" s="67"/>
      <c r="Y637" s="67"/>
      <c r="Z637" s="67"/>
    </row>
    <row r="638" spans="15:26" ht="15.75" customHeight="1">
      <c r="O638" s="67"/>
      <c r="P638" s="67"/>
      <c r="Q638" s="67"/>
      <c r="R638" s="67"/>
      <c r="S638" s="67"/>
      <c r="T638" s="67"/>
      <c r="U638" s="67"/>
      <c r="V638" s="67"/>
      <c r="W638" s="67"/>
      <c r="X638" s="67"/>
      <c r="Y638" s="67"/>
      <c r="Z638" s="67"/>
    </row>
    <row r="639" spans="15:26" ht="15.75" customHeight="1">
      <c r="O639" s="67"/>
      <c r="P639" s="67"/>
      <c r="Q639" s="67"/>
      <c r="R639" s="67"/>
      <c r="S639" s="67"/>
      <c r="T639" s="67"/>
      <c r="U639" s="67"/>
      <c r="V639" s="67"/>
      <c r="W639" s="67"/>
      <c r="X639" s="67"/>
      <c r="Y639" s="67"/>
      <c r="Z639" s="67"/>
    </row>
    <row r="640" spans="15:26" ht="15.75" customHeight="1">
      <c r="O640" s="67"/>
      <c r="P640" s="67"/>
      <c r="Q640" s="67"/>
      <c r="R640" s="67"/>
      <c r="S640" s="67"/>
      <c r="T640" s="67"/>
      <c r="U640" s="67"/>
      <c r="V640" s="67"/>
      <c r="W640" s="67"/>
      <c r="X640" s="67"/>
      <c r="Y640" s="67"/>
      <c r="Z640" s="67"/>
    </row>
    <row r="641" spans="15:26" ht="15.75" customHeight="1">
      <c r="O641" s="67"/>
      <c r="P641" s="67"/>
      <c r="Q641" s="67"/>
      <c r="R641" s="67"/>
      <c r="S641" s="67"/>
      <c r="T641" s="67"/>
      <c r="U641" s="67"/>
      <c r="V641" s="67"/>
      <c r="W641" s="67"/>
      <c r="X641" s="67"/>
      <c r="Y641" s="67"/>
      <c r="Z641" s="67"/>
    </row>
    <row r="642" spans="15:26" ht="15.75" customHeight="1">
      <c r="O642" s="67"/>
      <c r="P642" s="67"/>
      <c r="Q642" s="67"/>
      <c r="R642" s="67"/>
      <c r="S642" s="67"/>
      <c r="T642" s="67"/>
      <c r="U642" s="67"/>
      <c r="V642" s="67"/>
      <c r="W642" s="67"/>
      <c r="X642" s="67"/>
      <c r="Y642" s="67"/>
      <c r="Z642" s="67"/>
    </row>
    <row r="643" spans="15:26" ht="15.75" customHeight="1">
      <c r="O643" s="67"/>
      <c r="P643" s="67"/>
      <c r="Q643" s="67"/>
      <c r="R643" s="67"/>
      <c r="S643" s="67"/>
      <c r="T643" s="67"/>
      <c r="U643" s="67"/>
      <c r="V643" s="67"/>
      <c r="W643" s="67"/>
      <c r="X643" s="67"/>
      <c r="Y643" s="67"/>
      <c r="Z643" s="67"/>
    </row>
    <row r="644" spans="15:26" ht="15.75" customHeight="1">
      <c r="O644" s="67"/>
      <c r="P644" s="67"/>
      <c r="Q644" s="67"/>
      <c r="R644" s="67"/>
      <c r="S644" s="67"/>
      <c r="T644" s="67"/>
      <c r="U644" s="67"/>
      <c r="V644" s="67"/>
      <c r="W644" s="67"/>
      <c r="X644" s="67"/>
      <c r="Y644" s="67"/>
      <c r="Z644" s="67"/>
    </row>
    <row r="645" spans="15:26" ht="15.75" customHeight="1">
      <c r="O645" s="67"/>
      <c r="P645" s="67"/>
      <c r="Q645" s="67"/>
      <c r="R645" s="67"/>
      <c r="S645" s="67"/>
      <c r="T645" s="67"/>
      <c r="U645" s="67"/>
      <c r="V645" s="67"/>
      <c r="W645" s="67"/>
      <c r="X645" s="67"/>
      <c r="Y645" s="67"/>
      <c r="Z645" s="67"/>
    </row>
    <row r="646" spans="15:26" ht="15.75" customHeight="1">
      <c r="O646" s="67"/>
      <c r="P646" s="67"/>
      <c r="Q646" s="67"/>
      <c r="R646" s="67"/>
      <c r="S646" s="67"/>
      <c r="T646" s="67"/>
      <c r="U646" s="67"/>
      <c r="V646" s="67"/>
      <c r="W646" s="67"/>
      <c r="X646" s="67"/>
      <c r="Y646" s="67"/>
      <c r="Z646" s="67"/>
    </row>
    <row r="647" spans="15:26" ht="15.75" customHeight="1">
      <c r="O647" s="67"/>
      <c r="P647" s="67"/>
      <c r="Q647" s="67"/>
      <c r="R647" s="67"/>
      <c r="S647" s="67"/>
      <c r="T647" s="67"/>
      <c r="U647" s="67"/>
      <c r="V647" s="67"/>
      <c r="W647" s="67"/>
      <c r="X647" s="67"/>
      <c r="Y647" s="67"/>
      <c r="Z647" s="67"/>
    </row>
    <row r="648" spans="15:26" ht="15.75" customHeight="1">
      <c r="O648" s="67"/>
      <c r="P648" s="67"/>
      <c r="Q648" s="67"/>
      <c r="R648" s="67"/>
      <c r="S648" s="67"/>
      <c r="T648" s="67"/>
      <c r="U648" s="67"/>
      <c r="V648" s="67"/>
      <c r="W648" s="67"/>
      <c r="X648" s="67"/>
      <c r="Y648" s="67"/>
      <c r="Z648" s="67"/>
    </row>
    <row r="649" spans="15:26" ht="15.75" customHeight="1">
      <c r="O649" s="67"/>
      <c r="P649" s="67"/>
      <c r="Q649" s="67"/>
      <c r="R649" s="67"/>
      <c r="S649" s="67"/>
      <c r="T649" s="67"/>
      <c r="U649" s="67"/>
      <c r="V649" s="67"/>
      <c r="W649" s="67"/>
      <c r="X649" s="67"/>
      <c r="Y649" s="67"/>
      <c r="Z649" s="67"/>
    </row>
    <row r="650" spans="15:26" ht="15.75" customHeight="1">
      <c r="O650" s="67"/>
      <c r="P650" s="67"/>
      <c r="Q650" s="67"/>
      <c r="R650" s="67"/>
      <c r="S650" s="67"/>
      <c r="T650" s="67"/>
      <c r="U650" s="67"/>
      <c r="V650" s="67"/>
      <c r="W650" s="67"/>
      <c r="X650" s="67"/>
      <c r="Y650" s="67"/>
      <c r="Z650" s="67"/>
    </row>
    <row r="651" spans="15:26" ht="15.75" customHeight="1">
      <c r="O651" s="67"/>
      <c r="P651" s="67"/>
      <c r="Q651" s="67"/>
      <c r="R651" s="67"/>
      <c r="S651" s="67"/>
      <c r="T651" s="67"/>
      <c r="U651" s="67"/>
      <c r="V651" s="67"/>
      <c r="W651" s="67"/>
      <c r="X651" s="67"/>
      <c r="Y651" s="67"/>
      <c r="Z651" s="67"/>
    </row>
    <row r="652" spans="15:26" ht="15.75" customHeight="1">
      <c r="O652" s="67"/>
      <c r="P652" s="67"/>
      <c r="Q652" s="67"/>
      <c r="R652" s="67"/>
      <c r="S652" s="67"/>
      <c r="T652" s="67"/>
      <c r="U652" s="67"/>
      <c r="V652" s="67"/>
      <c r="W652" s="67"/>
      <c r="X652" s="67"/>
      <c r="Y652" s="67"/>
      <c r="Z652" s="67"/>
    </row>
    <row r="653" spans="15:26" ht="15.75" customHeight="1">
      <c r="O653" s="67"/>
      <c r="P653" s="67"/>
      <c r="Q653" s="67"/>
      <c r="R653" s="67"/>
      <c r="S653" s="67"/>
      <c r="T653" s="67"/>
      <c r="U653" s="67"/>
      <c r="V653" s="67"/>
      <c r="W653" s="67"/>
      <c r="X653" s="67"/>
      <c r="Y653" s="67"/>
      <c r="Z653" s="67"/>
    </row>
    <row r="654" spans="15:26" ht="15.75" customHeight="1">
      <c r="O654" s="67"/>
      <c r="P654" s="67"/>
      <c r="Q654" s="67"/>
      <c r="R654" s="67"/>
      <c r="S654" s="67"/>
      <c r="T654" s="67"/>
      <c r="U654" s="67"/>
      <c r="V654" s="67"/>
      <c r="W654" s="67"/>
      <c r="X654" s="67"/>
      <c r="Y654" s="67"/>
      <c r="Z654" s="67"/>
    </row>
    <row r="655" spans="15:26" ht="15.75" customHeight="1">
      <c r="O655" s="67"/>
      <c r="P655" s="67"/>
      <c r="Q655" s="67"/>
      <c r="R655" s="67"/>
      <c r="S655" s="67"/>
      <c r="T655" s="67"/>
      <c r="U655" s="67"/>
      <c r="V655" s="67"/>
      <c r="W655" s="67"/>
      <c r="X655" s="67"/>
      <c r="Y655" s="67"/>
      <c r="Z655" s="67"/>
    </row>
    <row r="656" spans="15:26" ht="15.75" customHeight="1">
      <c r="O656" s="67"/>
      <c r="P656" s="67"/>
      <c r="Q656" s="67"/>
      <c r="R656" s="67"/>
      <c r="S656" s="67"/>
      <c r="T656" s="67"/>
      <c r="U656" s="67"/>
      <c r="V656" s="67"/>
      <c r="W656" s="67"/>
      <c r="X656" s="67"/>
      <c r="Y656" s="67"/>
      <c r="Z656" s="67"/>
    </row>
    <row r="657" spans="15:26" ht="15.75" customHeight="1">
      <c r="O657" s="67"/>
      <c r="P657" s="67"/>
      <c r="Q657" s="67"/>
      <c r="R657" s="67"/>
      <c r="S657" s="67"/>
      <c r="T657" s="67"/>
      <c r="U657" s="67"/>
      <c r="V657" s="67"/>
      <c r="W657" s="67"/>
      <c r="X657" s="67"/>
      <c r="Y657" s="67"/>
      <c r="Z657" s="67"/>
    </row>
    <row r="658" spans="15:26" ht="15.75" customHeight="1">
      <c r="O658" s="67"/>
      <c r="P658" s="67"/>
      <c r="Q658" s="67"/>
      <c r="R658" s="67"/>
      <c r="S658" s="67"/>
      <c r="T658" s="67"/>
      <c r="U658" s="67"/>
      <c r="V658" s="67"/>
      <c r="W658" s="67"/>
      <c r="X658" s="67"/>
      <c r="Y658" s="67"/>
      <c r="Z658" s="67"/>
    </row>
    <row r="659" spans="15:26" ht="15.75" customHeight="1">
      <c r="O659" s="67"/>
      <c r="P659" s="67"/>
      <c r="Q659" s="67"/>
      <c r="R659" s="67"/>
      <c r="S659" s="67"/>
      <c r="T659" s="67"/>
      <c r="U659" s="67"/>
      <c r="V659" s="67"/>
      <c r="W659" s="67"/>
      <c r="X659" s="67"/>
      <c r="Y659" s="67"/>
      <c r="Z659" s="67"/>
    </row>
    <row r="660" spans="15:26" ht="15.75" customHeight="1">
      <c r="O660" s="67"/>
      <c r="P660" s="67"/>
      <c r="Q660" s="67"/>
      <c r="R660" s="67"/>
      <c r="S660" s="67"/>
      <c r="T660" s="67"/>
      <c r="U660" s="67"/>
      <c r="V660" s="67"/>
      <c r="W660" s="67"/>
      <c r="X660" s="67"/>
      <c r="Y660" s="67"/>
      <c r="Z660" s="67"/>
    </row>
    <row r="661" spans="15:26" ht="15.75" customHeight="1">
      <c r="O661" s="67"/>
      <c r="P661" s="67"/>
      <c r="Q661" s="67"/>
      <c r="R661" s="67"/>
      <c r="S661" s="67"/>
      <c r="T661" s="67"/>
      <c r="U661" s="67"/>
      <c r="V661" s="67"/>
      <c r="W661" s="67"/>
      <c r="X661" s="67"/>
      <c r="Y661" s="67"/>
      <c r="Z661" s="67"/>
    </row>
    <row r="662" spans="15:26" ht="15.75" customHeight="1">
      <c r="O662" s="67"/>
      <c r="P662" s="67"/>
      <c r="Q662" s="67"/>
      <c r="R662" s="67"/>
      <c r="S662" s="67"/>
      <c r="T662" s="67"/>
      <c r="U662" s="67"/>
      <c r="V662" s="67"/>
      <c r="W662" s="67"/>
      <c r="X662" s="67"/>
      <c r="Y662" s="67"/>
      <c r="Z662" s="67"/>
    </row>
    <row r="663" spans="15:26" ht="15.75" customHeight="1">
      <c r="O663" s="67"/>
      <c r="P663" s="67"/>
      <c r="Q663" s="67"/>
      <c r="R663" s="67"/>
      <c r="S663" s="67"/>
      <c r="T663" s="67"/>
      <c r="U663" s="67"/>
      <c r="V663" s="67"/>
      <c r="W663" s="67"/>
      <c r="X663" s="67"/>
      <c r="Y663" s="67"/>
      <c r="Z663" s="67"/>
    </row>
    <row r="664" spans="15:26" ht="15.75" customHeight="1">
      <c r="O664" s="67"/>
      <c r="P664" s="67"/>
      <c r="Q664" s="67"/>
      <c r="R664" s="67"/>
      <c r="S664" s="67"/>
      <c r="T664" s="67"/>
      <c r="U664" s="67"/>
      <c r="V664" s="67"/>
      <c r="W664" s="67"/>
      <c r="X664" s="67"/>
      <c r="Y664" s="67"/>
      <c r="Z664" s="67"/>
    </row>
    <row r="665" spans="15:26" ht="15.75" customHeight="1">
      <c r="O665" s="67"/>
      <c r="P665" s="67"/>
      <c r="Q665" s="67"/>
      <c r="R665" s="67"/>
      <c r="S665" s="67"/>
      <c r="T665" s="67"/>
      <c r="U665" s="67"/>
      <c r="V665" s="67"/>
      <c r="W665" s="67"/>
      <c r="X665" s="67"/>
      <c r="Y665" s="67"/>
      <c r="Z665" s="67"/>
    </row>
    <row r="666" spans="15:26" ht="15.75" customHeight="1">
      <c r="O666" s="67"/>
      <c r="P666" s="67"/>
      <c r="Q666" s="67"/>
      <c r="R666" s="67"/>
      <c r="S666" s="67"/>
      <c r="T666" s="67"/>
      <c r="U666" s="67"/>
      <c r="V666" s="67"/>
      <c r="W666" s="67"/>
      <c r="X666" s="67"/>
      <c r="Y666" s="67"/>
      <c r="Z666" s="67"/>
    </row>
    <row r="667" spans="15:26" ht="15.75" customHeight="1">
      <c r="O667" s="67"/>
      <c r="P667" s="67"/>
      <c r="Q667" s="67"/>
      <c r="R667" s="67"/>
      <c r="S667" s="67"/>
      <c r="T667" s="67"/>
      <c r="U667" s="67"/>
      <c r="V667" s="67"/>
      <c r="W667" s="67"/>
      <c r="X667" s="67"/>
      <c r="Y667" s="67"/>
      <c r="Z667" s="67"/>
    </row>
    <row r="668" spans="15:26" ht="15.75" customHeight="1">
      <c r="O668" s="67"/>
      <c r="P668" s="67"/>
      <c r="Q668" s="67"/>
      <c r="R668" s="67"/>
      <c r="S668" s="67"/>
      <c r="T668" s="67"/>
      <c r="U668" s="67"/>
      <c r="V668" s="67"/>
      <c r="W668" s="67"/>
      <c r="X668" s="67"/>
      <c r="Y668" s="67"/>
      <c r="Z668" s="67"/>
    </row>
    <row r="669" spans="15:26" ht="15.75" customHeight="1">
      <c r="O669" s="67"/>
      <c r="P669" s="67"/>
      <c r="Q669" s="67"/>
      <c r="R669" s="67"/>
      <c r="S669" s="67"/>
      <c r="T669" s="67"/>
      <c r="U669" s="67"/>
      <c r="V669" s="67"/>
      <c r="W669" s="67"/>
      <c r="X669" s="67"/>
      <c r="Y669" s="67"/>
      <c r="Z669" s="67"/>
    </row>
    <row r="670" spans="15:26" ht="15.75" customHeight="1">
      <c r="O670" s="67"/>
      <c r="P670" s="67"/>
      <c r="Q670" s="67"/>
      <c r="R670" s="67"/>
      <c r="S670" s="67"/>
      <c r="T670" s="67"/>
      <c r="U670" s="67"/>
      <c r="V670" s="67"/>
      <c r="W670" s="67"/>
      <c r="X670" s="67"/>
      <c r="Y670" s="67"/>
      <c r="Z670" s="67"/>
    </row>
    <row r="671" spans="15:26" ht="15.75" customHeight="1">
      <c r="O671" s="67"/>
      <c r="P671" s="67"/>
      <c r="Q671" s="67"/>
      <c r="R671" s="67"/>
      <c r="S671" s="67"/>
      <c r="T671" s="67"/>
      <c r="U671" s="67"/>
      <c r="V671" s="67"/>
      <c r="W671" s="67"/>
      <c r="X671" s="67"/>
      <c r="Y671" s="67"/>
      <c r="Z671" s="67"/>
    </row>
    <row r="672" spans="15:26" ht="15.75" customHeight="1">
      <c r="O672" s="67"/>
      <c r="P672" s="67"/>
      <c r="Q672" s="67"/>
      <c r="R672" s="67"/>
      <c r="S672" s="67"/>
      <c r="T672" s="67"/>
      <c r="U672" s="67"/>
      <c r="V672" s="67"/>
      <c r="W672" s="67"/>
      <c r="X672" s="67"/>
      <c r="Y672" s="67"/>
      <c r="Z672" s="67"/>
    </row>
    <row r="673" spans="15:26" ht="15.75" customHeight="1">
      <c r="O673" s="67"/>
      <c r="P673" s="67"/>
      <c r="Q673" s="67"/>
      <c r="R673" s="67"/>
      <c r="S673" s="67"/>
      <c r="T673" s="67"/>
      <c r="U673" s="67"/>
      <c r="V673" s="67"/>
      <c r="W673" s="67"/>
      <c r="X673" s="67"/>
      <c r="Y673" s="67"/>
      <c r="Z673" s="67"/>
    </row>
    <row r="674" spans="15:26" ht="15.75" customHeight="1">
      <c r="O674" s="67"/>
      <c r="P674" s="67"/>
      <c r="Q674" s="67"/>
      <c r="R674" s="67"/>
      <c r="S674" s="67"/>
      <c r="T674" s="67"/>
      <c r="U674" s="67"/>
      <c r="V674" s="67"/>
      <c r="W674" s="67"/>
      <c r="X674" s="67"/>
      <c r="Y674" s="67"/>
      <c r="Z674" s="67"/>
    </row>
    <row r="675" spans="15:26" ht="15.75" customHeight="1">
      <c r="O675" s="67"/>
      <c r="P675" s="67"/>
      <c r="Q675" s="67"/>
      <c r="R675" s="67"/>
      <c r="S675" s="67"/>
      <c r="T675" s="67"/>
      <c r="U675" s="67"/>
      <c r="V675" s="67"/>
      <c r="W675" s="67"/>
      <c r="X675" s="67"/>
      <c r="Y675" s="67"/>
      <c r="Z675" s="67"/>
    </row>
    <row r="676" spans="15:26" ht="15.75" customHeight="1">
      <c r="O676" s="67"/>
      <c r="P676" s="67"/>
      <c r="Q676" s="67"/>
      <c r="R676" s="67"/>
      <c r="S676" s="67"/>
      <c r="T676" s="67"/>
      <c r="U676" s="67"/>
      <c r="V676" s="67"/>
      <c r="W676" s="67"/>
      <c r="X676" s="67"/>
      <c r="Y676" s="67"/>
      <c r="Z676" s="67"/>
    </row>
    <row r="677" spans="15:26" ht="15.75" customHeight="1">
      <c r="O677" s="67"/>
      <c r="P677" s="67"/>
      <c r="Q677" s="67"/>
      <c r="R677" s="67"/>
      <c r="S677" s="67"/>
      <c r="T677" s="67"/>
      <c r="U677" s="67"/>
      <c r="V677" s="67"/>
      <c r="W677" s="67"/>
      <c r="X677" s="67"/>
      <c r="Y677" s="67"/>
      <c r="Z677" s="67"/>
    </row>
    <row r="678" spans="15:26" ht="15.75" customHeight="1">
      <c r="O678" s="67"/>
      <c r="P678" s="67"/>
      <c r="Q678" s="67"/>
      <c r="R678" s="67"/>
      <c r="S678" s="67"/>
      <c r="T678" s="67"/>
      <c r="U678" s="67"/>
      <c r="V678" s="67"/>
      <c r="W678" s="67"/>
      <c r="X678" s="67"/>
      <c r="Y678" s="67"/>
      <c r="Z678" s="67"/>
    </row>
    <row r="679" spans="15:26" ht="15.75" customHeight="1">
      <c r="O679" s="67"/>
      <c r="P679" s="67"/>
      <c r="Q679" s="67"/>
      <c r="R679" s="67"/>
      <c r="S679" s="67"/>
      <c r="T679" s="67"/>
      <c r="U679" s="67"/>
      <c r="V679" s="67"/>
      <c r="W679" s="67"/>
      <c r="X679" s="67"/>
      <c r="Y679" s="67"/>
      <c r="Z679" s="67"/>
    </row>
    <row r="680" spans="15:26" ht="15.75" customHeight="1">
      <c r="O680" s="67"/>
      <c r="P680" s="67"/>
      <c r="Q680" s="67"/>
      <c r="R680" s="67"/>
      <c r="S680" s="67"/>
      <c r="T680" s="67"/>
      <c r="U680" s="67"/>
      <c r="V680" s="67"/>
      <c r="W680" s="67"/>
      <c r="X680" s="67"/>
      <c r="Y680" s="67"/>
      <c r="Z680" s="67"/>
    </row>
    <row r="681" spans="15:26" ht="15.75" customHeight="1">
      <c r="O681" s="67"/>
      <c r="P681" s="67"/>
      <c r="Q681" s="67"/>
      <c r="R681" s="67"/>
      <c r="S681" s="67"/>
      <c r="T681" s="67"/>
      <c r="U681" s="67"/>
      <c r="V681" s="67"/>
      <c r="W681" s="67"/>
      <c r="X681" s="67"/>
      <c r="Y681" s="67"/>
      <c r="Z681" s="67"/>
    </row>
    <row r="682" spans="15:26" ht="15.75" customHeight="1">
      <c r="O682" s="67"/>
      <c r="P682" s="67"/>
      <c r="Q682" s="67"/>
      <c r="R682" s="67"/>
      <c r="S682" s="67"/>
      <c r="T682" s="67"/>
      <c r="U682" s="67"/>
      <c r="V682" s="67"/>
      <c r="W682" s="67"/>
      <c r="X682" s="67"/>
      <c r="Y682" s="67"/>
      <c r="Z682" s="67"/>
    </row>
    <row r="683" spans="15:26" ht="15.75" customHeight="1">
      <c r="O683" s="67"/>
      <c r="P683" s="67"/>
      <c r="Q683" s="67"/>
      <c r="R683" s="67"/>
      <c r="S683" s="67"/>
      <c r="T683" s="67"/>
      <c r="U683" s="67"/>
      <c r="V683" s="67"/>
      <c r="W683" s="67"/>
      <c r="X683" s="67"/>
      <c r="Y683" s="67"/>
      <c r="Z683" s="67"/>
    </row>
    <row r="684" spans="15:26" ht="15.75" customHeight="1">
      <c r="O684" s="67"/>
      <c r="P684" s="67"/>
      <c r="Q684" s="67"/>
      <c r="R684" s="67"/>
      <c r="S684" s="67"/>
      <c r="T684" s="67"/>
      <c r="U684" s="67"/>
      <c r="V684" s="67"/>
      <c r="W684" s="67"/>
      <c r="X684" s="67"/>
      <c r="Y684" s="67"/>
      <c r="Z684" s="67"/>
    </row>
    <row r="685" spans="15:26" ht="15.75" customHeight="1">
      <c r="O685" s="67"/>
      <c r="P685" s="67"/>
      <c r="Q685" s="67"/>
      <c r="R685" s="67"/>
      <c r="S685" s="67"/>
      <c r="T685" s="67"/>
      <c r="U685" s="67"/>
      <c r="V685" s="67"/>
      <c r="W685" s="67"/>
      <c r="X685" s="67"/>
      <c r="Y685" s="67"/>
      <c r="Z685" s="67"/>
    </row>
    <row r="686" spans="15:26" ht="15.75" customHeight="1">
      <c r="O686" s="67"/>
      <c r="P686" s="67"/>
      <c r="Q686" s="67"/>
      <c r="R686" s="67"/>
      <c r="S686" s="67"/>
      <c r="T686" s="67"/>
      <c r="U686" s="67"/>
      <c r="V686" s="67"/>
      <c r="W686" s="67"/>
      <c r="X686" s="67"/>
      <c r="Y686" s="67"/>
      <c r="Z686" s="67"/>
    </row>
    <row r="687" spans="15:26" ht="15.75" customHeight="1">
      <c r="O687" s="67"/>
      <c r="P687" s="67"/>
      <c r="Q687" s="67"/>
      <c r="R687" s="67"/>
      <c r="S687" s="67"/>
      <c r="T687" s="67"/>
      <c r="U687" s="67"/>
      <c r="V687" s="67"/>
      <c r="W687" s="67"/>
      <c r="X687" s="67"/>
      <c r="Y687" s="67"/>
      <c r="Z687" s="67"/>
    </row>
    <row r="688" spans="15:26" ht="15.75" customHeight="1">
      <c r="O688" s="67"/>
      <c r="P688" s="67"/>
      <c r="Q688" s="67"/>
      <c r="R688" s="67"/>
      <c r="S688" s="67"/>
      <c r="T688" s="67"/>
      <c r="U688" s="67"/>
      <c r="V688" s="67"/>
      <c r="W688" s="67"/>
      <c r="X688" s="67"/>
      <c r="Y688" s="67"/>
      <c r="Z688" s="67"/>
    </row>
    <row r="689" spans="15:26" ht="15.75" customHeight="1">
      <c r="O689" s="67"/>
      <c r="P689" s="67"/>
      <c r="Q689" s="67"/>
      <c r="R689" s="67"/>
      <c r="S689" s="67"/>
      <c r="T689" s="67"/>
      <c r="U689" s="67"/>
      <c r="V689" s="67"/>
      <c r="W689" s="67"/>
      <c r="X689" s="67"/>
      <c r="Y689" s="67"/>
      <c r="Z689" s="67"/>
    </row>
    <row r="690" spans="15:26" ht="15.75" customHeight="1">
      <c r="O690" s="67"/>
      <c r="P690" s="67"/>
      <c r="Q690" s="67"/>
      <c r="R690" s="67"/>
      <c r="S690" s="67"/>
      <c r="T690" s="67"/>
      <c r="U690" s="67"/>
      <c r="V690" s="67"/>
      <c r="W690" s="67"/>
      <c r="X690" s="67"/>
      <c r="Y690" s="67"/>
      <c r="Z690" s="67"/>
    </row>
    <row r="691" spans="15:26" ht="15.75" customHeight="1">
      <c r="O691" s="67"/>
      <c r="P691" s="67"/>
      <c r="Q691" s="67"/>
      <c r="R691" s="67"/>
      <c r="S691" s="67"/>
      <c r="T691" s="67"/>
      <c r="U691" s="67"/>
      <c r="V691" s="67"/>
      <c r="W691" s="67"/>
      <c r="X691" s="67"/>
      <c r="Y691" s="67"/>
      <c r="Z691" s="67"/>
    </row>
    <row r="692" spans="15:26" ht="15.75" customHeight="1">
      <c r="O692" s="67"/>
      <c r="P692" s="67"/>
      <c r="Q692" s="67"/>
      <c r="R692" s="67"/>
      <c r="S692" s="67"/>
      <c r="T692" s="67"/>
      <c r="U692" s="67"/>
      <c r="V692" s="67"/>
      <c r="W692" s="67"/>
      <c r="X692" s="67"/>
      <c r="Y692" s="67"/>
      <c r="Z692" s="67"/>
    </row>
    <row r="693" spans="15:26" ht="15.75" customHeight="1">
      <c r="O693" s="67"/>
      <c r="P693" s="67"/>
      <c r="Q693" s="67"/>
      <c r="R693" s="67"/>
      <c r="S693" s="67"/>
      <c r="T693" s="67"/>
      <c r="U693" s="67"/>
      <c r="V693" s="67"/>
      <c r="W693" s="67"/>
      <c r="X693" s="67"/>
      <c r="Y693" s="67"/>
      <c r="Z693" s="67"/>
    </row>
    <row r="694" spans="15:26" ht="15.75" customHeight="1">
      <c r="O694" s="67"/>
      <c r="P694" s="67"/>
      <c r="Q694" s="67"/>
      <c r="R694" s="67"/>
      <c r="S694" s="67"/>
      <c r="T694" s="67"/>
      <c r="U694" s="67"/>
      <c r="V694" s="67"/>
      <c r="W694" s="67"/>
      <c r="X694" s="67"/>
      <c r="Y694" s="67"/>
      <c r="Z694" s="67"/>
    </row>
    <row r="695" spans="15:26" ht="15.75" customHeight="1">
      <c r="O695" s="67"/>
      <c r="P695" s="67"/>
      <c r="Q695" s="67"/>
      <c r="R695" s="67"/>
      <c r="S695" s="67"/>
      <c r="T695" s="67"/>
      <c r="U695" s="67"/>
      <c r="V695" s="67"/>
      <c r="W695" s="67"/>
      <c r="X695" s="67"/>
      <c r="Y695" s="67"/>
      <c r="Z695" s="67"/>
    </row>
    <row r="696" spans="15:26" ht="15.75" customHeight="1">
      <c r="O696" s="67"/>
      <c r="P696" s="67"/>
      <c r="Q696" s="67"/>
      <c r="R696" s="67"/>
      <c r="S696" s="67"/>
      <c r="T696" s="67"/>
      <c r="U696" s="67"/>
      <c r="V696" s="67"/>
      <c r="W696" s="67"/>
      <c r="X696" s="67"/>
      <c r="Y696" s="67"/>
      <c r="Z696" s="67"/>
    </row>
    <row r="697" spans="15:26" ht="15.75" customHeight="1">
      <c r="O697" s="67"/>
      <c r="P697" s="67"/>
      <c r="Q697" s="67"/>
      <c r="R697" s="67"/>
      <c r="S697" s="67"/>
      <c r="T697" s="67"/>
      <c r="U697" s="67"/>
      <c r="V697" s="67"/>
      <c r="W697" s="67"/>
      <c r="X697" s="67"/>
      <c r="Y697" s="67"/>
      <c r="Z697" s="67"/>
    </row>
    <row r="698" spans="15:26" ht="15.75" customHeight="1">
      <c r="O698" s="67"/>
      <c r="P698" s="67"/>
      <c r="Q698" s="67"/>
      <c r="R698" s="67"/>
      <c r="S698" s="67"/>
      <c r="T698" s="67"/>
      <c r="U698" s="67"/>
      <c r="V698" s="67"/>
      <c r="W698" s="67"/>
      <c r="X698" s="67"/>
      <c r="Y698" s="67"/>
      <c r="Z698" s="67"/>
    </row>
    <row r="699" spans="15:26" ht="15.75" customHeight="1">
      <c r="O699" s="67"/>
      <c r="P699" s="67"/>
      <c r="Q699" s="67"/>
      <c r="R699" s="67"/>
      <c r="S699" s="67"/>
      <c r="T699" s="67"/>
      <c r="U699" s="67"/>
      <c r="V699" s="67"/>
      <c r="W699" s="67"/>
      <c r="X699" s="67"/>
      <c r="Y699" s="67"/>
      <c r="Z699" s="67"/>
    </row>
    <row r="700" spans="15:26" ht="15.75" customHeight="1">
      <c r="O700" s="67"/>
      <c r="P700" s="67"/>
      <c r="Q700" s="67"/>
      <c r="R700" s="67"/>
      <c r="S700" s="67"/>
      <c r="T700" s="67"/>
      <c r="U700" s="67"/>
      <c r="V700" s="67"/>
      <c r="W700" s="67"/>
      <c r="X700" s="67"/>
      <c r="Y700" s="67"/>
      <c r="Z700" s="67"/>
    </row>
    <row r="701" spans="15:26" ht="15.75" customHeight="1">
      <c r="O701" s="67"/>
      <c r="P701" s="67"/>
      <c r="Q701" s="67"/>
      <c r="R701" s="67"/>
      <c r="S701" s="67"/>
      <c r="T701" s="67"/>
      <c r="U701" s="67"/>
      <c r="V701" s="67"/>
      <c r="W701" s="67"/>
      <c r="X701" s="67"/>
      <c r="Y701" s="67"/>
      <c r="Z701" s="67"/>
    </row>
    <row r="702" spans="15:26" ht="15.75" customHeight="1">
      <c r="O702" s="67"/>
      <c r="P702" s="67"/>
      <c r="Q702" s="67"/>
      <c r="R702" s="67"/>
      <c r="S702" s="67"/>
      <c r="T702" s="67"/>
      <c r="U702" s="67"/>
      <c r="V702" s="67"/>
      <c r="W702" s="67"/>
      <c r="X702" s="67"/>
      <c r="Y702" s="67"/>
      <c r="Z702" s="67"/>
    </row>
    <row r="703" spans="15:26" ht="15.75" customHeight="1">
      <c r="O703" s="67"/>
      <c r="P703" s="67"/>
      <c r="Q703" s="67"/>
      <c r="R703" s="67"/>
      <c r="S703" s="67"/>
      <c r="T703" s="67"/>
      <c r="U703" s="67"/>
      <c r="V703" s="67"/>
      <c r="W703" s="67"/>
      <c r="X703" s="67"/>
      <c r="Y703" s="67"/>
      <c r="Z703" s="67"/>
    </row>
    <row r="704" spans="15:26" ht="15.75" customHeight="1">
      <c r="O704" s="67"/>
      <c r="P704" s="67"/>
      <c r="Q704" s="67"/>
      <c r="R704" s="67"/>
      <c r="S704" s="67"/>
      <c r="T704" s="67"/>
      <c r="U704" s="67"/>
      <c r="V704" s="67"/>
      <c r="W704" s="67"/>
      <c r="X704" s="67"/>
      <c r="Y704" s="67"/>
      <c r="Z704" s="67"/>
    </row>
    <row r="705" spans="15:26" ht="15.75" customHeight="1">
      <c r="O705" s="67"/>
      <c r="P705" s="67"/>
      <c r="Q705" s="67"/>
      <c r="R705" s="67"/>
      <c r="S705" s="67"/>
      <c r="T705" s="67"/>
      <c r="U705" s="67"/>
      <c r="V705" s="67"/>
      <c r="W705" s="67"/>
      <c r="X705" s="67"/>
      <c r="Y705" s="67"/>
      <c r="Z705" s="67"/>
    </row>
    <row r="706" spans="15:26" ht="15.75" customHeight="1">
      <c r="O706" s="67"/>
      <c r="P706" s="67"/>
      <c r="Q706" s="67"/>
      <c r="R706" s="67"/>
      <c r="S706" s="67"/>
      <c r="T706" s="67"/>
      <c r="U706" s="67"/>
      <c r="V706" s="67"/>
      <c r="W706" s="67"/>
      <c r="X706" s="67"/>
      <c r="Y706" s="67"/>
      <c r="Z706" s="67"/>
    </row>
    <row r="707" spans="15:26" ht="15.75" customHeight="1">
      <c r="O707" s="67"/>
      <c r="P707" s="67"/>
      <c r="Q707" s="67"/>
      <c r="R707" s="67"/>
      <c r="S707" s="67"/>
      <c r="T707" s="67"/>
      <c r="U707" s="67"/>
      <c r="V707" s="67"/>
      <c r="W707" s="67"/>
      <c r="X707" s="67"/>
      <c r="Y707" s="67"/>
      <c r="Z707" s="67"/>
    </row>
    <row r="708" spans="15:26" ht="15.75" customHeight="1">
      <c r="O708" s="67"/>
      <c r="P708" s="67"/>
      <c r="Q708" s="67"/>
      <c r="R708" s="67"/>
      <c r="S708" s="67"/>
      <c r="T708" s="67"/>
      <c r="U708" s="67"/>
      <c r="V708" s="67"/>
      <c r="W708" s="67"/>
      <c r="X708" s="67"/>
      <c r="Y708" s="67"/>
      <c r="Z708" s="67"/>
    </row>
    <row r="709" spans="15:26" ht="15.75" customHeight="1">
      <c r="O709" s="67"/>
      <c r="P709" s="67"/>
      <c r="Q709" s="67"/>
      <c r="R709" s="67"/>
      <c r="S709" s="67"/>
      <c r="T709" s="67"/>
      <c r="U709" s="67"/>
      <c r="V709" s="67"/>
      <c r="W709" s="67"/>
      <c r="X709" s="67"/>
      <c r="Y709" s="67"/>
      <c r="Z709" s="67"/>
    </row>
    <row r="710" spans="15:26" ht="15.75" customHeight="1">
      <c r="O710" s="67"/>
      <c r="P710" s="67"/>
      <c r="Q710" s="67"/>
      <c r="R710" s="67"/>
      <c r="S710" s="67"/>
      <c r="T710" s="67"/>
      <c r="U710" s="67"/>
      <c r="V710" s="67"/>
      <c r="W710" s="67"/>
      <c r="X710" s="67"/>
      <c r="Y710" s="67"/>
      <c r="Z710" s="67"/>
    </row>
    <row r="711" spans="15:26" ht="15.75" customHeight="1">
      <c r="O711" s="67"/>
      <c r="P711" s="67"/>
      <c r="Q711" s="67"/>
      <c r="R711" s="67"/>
      <c r="S711" s="67"/>
      <c r="T711" s="67"/>
      <c r="U711" s="67"/>
      <c r="V711" s="67"/>
      <c r="W711" s="67"/>
      <c r="X711" s="67"/>
      <c r="Y711" s="67"/>
      <c r="Z711" s="67"/>
    </row>
    <row r="712" spans="15:26" ht="15.75" customHeight="1">
      <c r="O712" s="67"/>
      <c r="P712" s="67"/>
      <c r="Q712" s="67"/>
      <c r="R712" s="67"/>
      <c r="S712" s="67"/>
      <c r="T712" s="67"/>
      <c r="U712" s="67"/>
      <c r="V712" s="67"/>
      <c r="W712" s="67"/>
      <c r="X712" s="67"/>
      <c r="Y712" s="67"/>
      <c r="Z712" s="67"/>
    </row>
    <row r="713" spans="15:26" ht="15.75" customHeight="1">
      <c r="O713" s="67"/>
      <c r="P713" s="67"/>
      <c r="Q713" s="67"/>
      <c r="R713" s="67"/>
      <c r="S713" s="67"/>
      <c r="T713" s="67"/>
      <c r="U713" s="67"/>
      <c r="V713" s="67"/>
      <c r="W713" s="67"/>
      <c r="X713" s="67"/>
      <c r="Y713" s="67"/>
      <c r="Z713" s="67"/>
    </row>
    <row r="714" spans="15:26" ht="15.75" customHeight="1">
      <c r="O714" s="67"/>
      <c r="P714" s="67"/>
      <c r="Q714" s="67"/>
      <c r="R714" s="67"/>
      <c r="S714" s="67"/>
      <c r="T714" s="67"/>
      <c r="U714" s="67"/>
      <c r="V714" s="67"/>
      <c r="W714" s="67"/>
      <c r="X714" s="67"/>
      <c r="Y714" s="67"/>
      <c r="Z714" s="67"/>
    </row>
    <row r="715" spans="15:26" ht="15.75" customHeight="1">
      <c r="O715" s="67"/>
      <c r="P715" s="67"/>
      <c r="Q715" s="67"/>
      <c r="R715" s="67"/>
      <c r="S715" s="67"/>
      <c r="T715" s="67"/>
      <c r="U715" s="67"/>
      <c r="V715" s="67"/>
      <c r="W715" s="67"/>
      <c r="X715" s="67"/>
      <c r="Y715" s="67"/>
      <c r="Z715" s="67"/>
    </row>
    <row r="716" spans="15:26" ht="15.75" customHeight="1">
      <c r="O716" s="67"/>
      <c r="P716" s="67"/>
      <c r="Q716" s="67"/>
      <c r="R716" s="67"/>
      <c r="S716" s="67"/>
      <c r="T716" s="67"/>
      <c r="U716" s="67"/>
      <c r="V716" s="67"/>
      <c r="W716" s="67"/>
      <c r="X716" s="67"/>
      <c r="Y716" s="67"/>
      <c r="Z716" s="67"/>
    </row>
    <row r="717" spans="15:26" ht="15.75" customHeight="1">
      <c r="O717" s="67"/>
      <c r="P717" s="67"/>
      <c r="Q717" s="67"/>
      <c r="R717" s="67"/>
      <c r="S717" s="67"/>
      <c r="T717" s="67"/>
      <c r="U717" s="67"/>
      <c r="V717" s="67"/>
      <c r="W717" s="67"/>
      <c r="X717" s="67"/>
      <c r="Y717" s="67"/>
      <c r="Z717" s="67"/>
    </row>
    <row r="718" spans="15:26" ht="15.75" customHeight="1">
      <c r="O718" s="67"/>
      <c r="P718" s="67"/>
      <c r="Q718" s="67"/>
      <c r="R718" s="67"/>
      <c r="S718" s="67"/>
      <c r="T718" s="67"/>
      <c r="U718" s="67"/>
      <c r="V718" s="67"/>
      <c r="W718" s="67"/>
      <c r="X718" s="67"/>
      <c r="Y718" s="67"/>
      <c r="Z718" s="67"/>
    </row>
    <row r="719" spans="15:26" ht="15.75" customHeight="1">
      <c r="O719" s="67"/>
      <c r="P719" s="67"/>
      <c r="Q719" s="67"/>
      <c r="R719" s="67"/>
      <c r="S719" s="67"/>
      <c r="T719" s="67"/>
      <c r="U719" s="67"/>
      <c r="V719" s="67"/>
      <c r="W719" s="67"/>
      <c r="X719" s="67"/>
      <c r="Y719" s="67"/>
      <c r="Z719" s="67"/>
    </row>
    <row r="720" spans="15:26" ht="15.75" customHeight="1">
      <c r="O720" s="67"/>
      <c r="P720" s="67"/>
      <c r="Q720" s="67"/>
      <c r="R720" s="67"/>
      <c r="S720" s="67"/>
      <c r="T720" s="67"/>
      <c r="U720" s="67"/>
      <c r="V720" s="67"/>
      <c r="W720" s="67"/>
      <c r="X720" s="67"/>
      <c r="Y720" s="67"/>
      <c r="Z720" s="67"/>
    </row>
    <row r="721" spans="15:26" ht="15.75" customHeight="1">
      <c r="O721" s="67"/>
      <c r="P721" s="67"/>
      <c r="Q721" s="67"/>
      <c r="R721" s="67"/>
      <c r="S721" s="67"/>
      <c r="T721" s="67"/>
      <c r="U721" s="67"/>
      <c r="V721" s="67"/>
      <c r="W721" s="67"/>
      <c r="X721" s="67"/>
      <c r="Y721" s="67"/>
      <c r="Z721" s="67"/>
    </row>
    <row r="722" spans="15:26" ht="15.75" customHeight="1">
      <c r="O722" s="67"/>
      <c r="P722" s="67"/>
      <c r="Q722" s="67"/>
      <c r="R722" s="67"/>
      <c r="S722" s="67"/>
      <c r="T722" s="67"/>
      <c r="U722" s="67"/>
      <c r="V722" s="67"/>
      <c r="W722" s="67"/>
      <c r="X722" s="67"/>
      <c r="Y722" s="67"/>
      <c r="Z722" s="67"/>
    </row>
    <row r="723" spans="15:26" ht="15.75" customHeight="1">
      <c r="O723" s="67"/>
      <c r="P723" s="67"/>
      <c r="Q723" s="67"/>
      <c r="R723" s="67"/>
      <c r="S723" s="67"/>
      <c r="T723" s="67"/>
      <c r="U723" s="67"/>
      <c r="V723" s="67"/>
      <c r="W723" s="67"/>
      <c r="X723" s="67"/>
      <c r="Y723" s="67"/>
      <c r="Z723" s="67"/>
    </row>
    <row r="724" spans="15:26" ht="15.75" customHeight="1">
      <c r="O724" s="67"/>
      <c r="P724" s="67"/>
      <c r="Q724" s="67"/>
      <c r="R724" s="67"/>
      <c r="S724" s="67"/>
      <c r="T724" s="67"/>
      <c r="U724" s="67"/>
      <c r="V724" s="67"/>
      <c r="W724" s="67"/>
      <c r="X724" s="67"/>
      <c r="Y724" s="67"/>
      <c r="Z724" s="67"/>
    </row>
    <row r="725" spans="15:26" ht="15.75" customHeight="1">
      <c r="O725" s="67"/>
      <c r="P725" s="67"/>
      <c r="Q725" s="67"/>
      <c r="R725" s="67"/>
      <c r="S725" s="67"/>
      <c r="T725" s="67"/>
      <c r="U725" s="67"/>
      <c r="V725" s="67"/>
      <c r="W725" s="67"/>
      <c r="X725" s="67"/>
      <c r="Y725" s="67"/>
      <c r="Z725" s="67"/>
    </row>
    <row r="726" spans="15:26" ht="15.75" customHeight="1">
      <c r="O726" s="67"/>
      <c r="P726" s="67"/>
      <c r="Q726" s="67"/>
      <c r="R726" s="67"/>
      <c r="S726" s="67"/>
      <c r="T726" s="67"/>
      <c r="U726" s="67"/>
      <c r="V726" s="67"/>
      <c r="W726" s="67"/>
      <c r="X726" s="67"/>
      <c r="Y726" s="67"/>
      <c r="Z726" s="67"/>
    </row>
    <row r="727" spans="15:26" ht="15.75" customHeight="1">
      <c r="O727" s="67"/>
      <c r="P727" s="67"/>
      <c r="Q727" s="67"/>
      <c r="R727" s="67"/>
      <c r="S727" s="67"/>
      <c r="T727" s="67"/>
      <c r="U727" s="67"/>
      <c r="V727" s="67"/>
      <c r="W727" s="67"/>
      <c r="X727" s="67"/>
      <c r="Y727" s="67"/>
      <c r="Z727" s="67"/>
    </row>
    <row r="728" spans="15:26" ht="15.75" customHeight="1">
      <c r="O728" s="67"/>
      <c r="P728" s="67"/>
      <c r="Q728" s="67"/>
      <c r="R728" s="67"/>
      <c r="S728" s="67"/>
      <c r="T728" s="67"/>
      <c r="U728" s="67"/>
      <c r="V728" s="67"/>
      <c r="W728" s="67"/>
      <c r="X728" s="67"/>
      <c r="Y728" s="67"/>
      <c r="Z728" s="67"/>
    </row>
    <row r="729" spans="15:26" ht="15.75" customHeight="1">
      <c r="O729" s="67"/>
      <c r="P729" s="67"/>
      <c r="Q729" s="67"/>
      <c r="R729" s="67"/>
      <c r="S729" s="67"/>
      <c r="T729" s="67"/>
      <c r="U729" s="67"/>
      <c r="V729" s="67"/>
      <c r="W729" s="67"/>
      <c r="X729" s="67"/>
      <c r="Y729" s="67"/>
      <c r="Z729" s="67"/>
    </row>
    <row r="730" spans="15:26" ht="15.75" customHeight="1">
      <c r="O730" s="67"/>
      <c r="P730" s="67"/>
      <c r="Q730" s="67"/>
      <c r="R730" s="67"/>
      <c r="S730" s="67"/>
      <c r="T730" s="67"/>
      <c r="U730" s="67"/>
      <c r="V730" s="67"/>
      <c r="W730" s="67"/>
      <c r="X730" s="67"/>
      <c r="Y730" s="67"/>
      <c r="Z730" s="67"/>
    </row>
    <row r="731" spans="15:26" ht="15.75" customHeight="1">
      <c r="O731" s="67"/>
      <c r="P731" s="67"/>
      <c r="Q731" s="67"/>
      <c r="R731" s="67"/>
      <c r="S731" s="67"/>
      <c r="T731" s="67"/>
      <c r="U731" s="67"/>
      <c r="V731" s="67"/>
      <c r="W731" s="67"/>
      <c r="X731" s="67"/>
      <c r="Y731" s="67"/>
      <c r="Z731" s="67"/>
    </row>
    <row r="732" spans="15:26" ht="15.75" customHeight="1">
      <c r="O732" s="67"/>
      <c r="P732" s="67"/>
      <c r="Q732" s="67"/>
      <c r="R732" s="67"/>
      <c r="S732" s="67"/>
      <c r="T732" s="67"/>
      <c r="U732" s="67"/>
      <c r="V732" s="67"/>
      <c r="W732" s="67"/>
      <c r="X732" s="67"/>
      <c r="Y732" s="67"/>
      <c r="Z732" s="67"/>
    </row>
    <row r="733" spans="15:26" ht="15.75" customHeight="1">
      <c r="O733" s="67"/>
      <c r="P733" s="67"/>
      <c r="Q733" s="67"/>
      <c r="R733" s="67"/>
      <c r="S733" s="67"/>
      <c r="T733" s="67"/>
      <c r="U733" s="67"/>
      <c r="V733" s="67"/>
      <c r="W733" s="67"/>
      <c r="X733" s="67"/>
      <c r="Y733" s="67"/>
      <c r="Z733" s="67"/>
    </row>
    <row r="734" spans="15:26" ht="15.75" customHeight="1">
      <c r="O734" s="67"/>
      <c r="P734" s="67"/>
      <c r="Q734" s="67"/>
      <c r="R734" s="67"/>
      <c r="S734" s="67"/>
      <c r="T734" s="67"/>
      <c r="U734" s="67"/>
      <c r="V734" s="67"/>
      <c r="W734" s="67"/>
      <c r="X734" s="67"/>
      <c r="Y734" s="67"/>
      <c r="Z734" s="67"/>
    </row>
    <row r="735" spans="15:26" ht="15.75" customHeight="1">
      <c r="O735" s="67"/>
      <c r="P735" s="67"/>
      <c r="Q735" s="67"/>
      <c r="R735" s="67"/>
      <c r="S735" s="67"/>
      <c r="T735" s="67"/>
      <c r="U735" s="67"/>
      <c r="V735" s="67"/>
      <c r="W735" s="67"/>
      <c r="X735" s="67"/>
      <c r="Y735" s="67"/>
      <c r="Z735" s="67"/>
    </row>
    <row r="736" spans="15:26" ht="15.75" customHeight="1">
      <c r="O736" s="67"/>
      <c r="P736" s="67"/>
      <c r="Q736" s="67"/>
      <c r="R736" s="67"/>
      <c r="S736" s="67"/>
      <c r="T736" s="67"/>
      <c r="U736" s="67"/>
      <c r="V736" s="67"/>
      <c r="W736" s="67"/>
      <c r="X736" s="67"/>
      <c r="Y736" s="67"/>
      <c r="Z736" s="67"/>
    </row>
    <row r="737" spans="15:26" ht="15.75" customHeight="1">
      <c r="O737" s="67"/>
      <c r="P737" s="67"/>
      <c r="Q737" s="67"/>
      <c r="R737" s="67"/>
      <c r="S737" s="67"/>
      <c r="T737" s="67"/>
      <c r="U737" s="67"/>
      <c r="V737" s="67"/>
      <c r="W737" s="67"/>
      <c r="X737" s="67"/>
      <c r="Y737" s="67"/>
      <c r="Z737" s="67"/>
    </row>
    <row r="738" spans="15:26" ht="15.75" customHeight="1">
      <c r="O738" s="67"/>
      <c r="P738" s="67"/>
      <c r="Q738" s="67"/>
      <c r="R738" s="67"/>
      <c r="S738" s="67"/>
      <c r="T738" s="67"/>
      <c r="U738" s="67"/>
      <c r="V738" s="67"/>
      <c r="W738" s="67"/>
      <c r="X738" s="67"/>
      <c r="Y738" s="67"/>
      <c r="Z738" s="67"/>
    </row>
    <row r="739" spans="15:26" ht="15.75" customHeight="1">
      <c r="O739" s="67"/>
      <c r="P739" s="67"/>
      <c r="Q739" s="67"/>
      <c r="R739" s="67"/>
      <c r="S739" s="67"/>
      <c r="T739" s="67"/>
      <c r="U739" s="67"/>
      <c r="V739" s="67"/>
      <c r="W739" s="67"/>
      <c r="X739" s="67"/>
      <c r="Y739" s="67"/>
      <c r="Z739" s="67"/>
    </row>
    <row r="740" spans="15:26" ht="15.75" customHeight="1">
      <c r="O740" s="67"/>
      <c r="P740" s="67"/>
      <c r="Q740" s="67"/>
      <c r="R740" s="67"/>
      <c r="S740" s="67"/>
      <c r="T740" s="67"/>
      <c r="U740" s="67"/>
      <c r="V740" s="67"/>
      <c r="W740" s="67"/>
      <c r="X740" s="67"/>
      <c r="Y740" s="67"/>
      <c r="Z740" s="67"/>
    </row>
    <row r="741" spans="15:26" ht="15.75" customHeight="1">
      <c r="O741" s="67"/>
      <c r="P741" s="67"/>
      <c r="Q741" s="67"/>
      <c r="R741" s="67"/>
      <c r="S741" s="67"/>
      <c r="T741" s="67"/>
      <c r="U741" s="67"/>
      <c r="V741" s="67"/>
      <c r="W741" s="67"/>
      <c r="X741" s="67"/>
      <c r="Y741" s="67"/>
      <c r="Z741" s="67"/>
    </row>
    <row r="742" spans="15:26" ht="15.75" customHeight="1">
      <c r="O742" s="67"/>
      <c r="P742" s="67"/>
      <c r="Q742" s="67"/>
      <c r="R742" s="67"/>
      <c r="S742" s="67"/>
      <c r="T742" s="67"/>
      <c r="U742" s="67"/>
      <c r="V742" s="67"/>
      <c r="W742" s="67"/>
      <c r="X742" s="67"/>
      <c r="Y742" s="67"/>
      <c r="Z742" s="67"/>
    </row>
    <row r="743" spans="15:26" ht="15.75" customHeight="1">
      <c r="O743" s="67"/>
      <c r="P743" s="67"/>
      <c r="Q743" s="67"/>
      <c r="R743" s="67"/>
      <c r="S743" s="67"/>
      <c r="T743" s="67"/>
      <c r="U743" s="67"/>
      <c r="V743" s="67"/>
      <c r="W743" s="67"/>
      <c r="X743" s="67"/>
      <c r="Y743" s="67"/>
      <c r="Z743" s="67"/>
    </row>
    <row r="744" spans="15:26" ht="15.75" customHeight="1">
      <c r="O744" s="67"/>
      <c r="P744" s="67"/>
      <c r="Q744" s="67"/>
      <c r="R744" s="67"/>
      <c r="S744" s="67"/>
      <c r="T744" s="67"/>
      <c r="U744" s="67"/>
      <c r="V744" s="67"/>
      <c r="W744" s="67"/>
      <c r="X744" s="67"/>
      <c r="Y744" s="67"/>
      <c r="Z744" s="67"/>
    </row>
    <row r="745" spans="15:26" ht="15.75" customHeight="1">
      <c r="O745" s="67"/>
      <c r="P745" s="67"/>
      <c r="Q745" s="67"/>
      <c r="R745" s="67"/>
      <c r="S745" s="67"/>
      <c r="T745" s="67"/>
      <c r="U745" s="67"/>
      <c r="V745" s="67"/>
      <c r="W745" s="67"/>
      <c r="X745" s="67"/>
      <c r="Y745" s="67"/>
      <c r="Z745" s="67"/>
    </row>
    <row r="746" spans="15:26" ht="15.75" customHeight="1">
      <c r="O746" s="67"/>
      <c r="P746" s="67"/>
      <c r="Q746" s="67"/>
      <c r="R746" s="67"/>
      <c r="S746" s="67"/>
      <c r="T746" s="67"/>
      <c r="U746" s="67"/>
      <c r="V746" s="67"/>
      <c r="W746" s="67"/>
      <c r="X746" s="67"/>
      <c r="Y746" s="67"/>
      <c r="Z746" s="67"/>
    </row>
    <row r="747" spans="15:26" ht="15.75" customHeight="1">
      <c r="O747" s="67"/>
      <c r="P747" s="67"/>
      <c r="Q747" s="67"/>
      <c r="R747" s="67"/>
      <c r="S747" s="67"/>
      <c r="T747" s="67"/>
      <c r="U747" s="67"/>
      <c r="V747" s="67"/>
      <c r="W747" s="67"/>
      <c r="X747" s="67"/>
      <c r="Y747" s="67"/>
      <c r="Z747" s="67"/>
    </row>
    <row r="748" spans="15:26" ht="15.75" customHeight="1">
      <c r="O748" s="67"/>
      <c r="P748" s="67"/>
      <c r="Q748" s="67"/>
      <c r="R748" s="67"/>
      <c r="S748" s="67"/>
      <c r="T748" s="67"/>
      <c r="U748" s="67"/>
      <c r="V748" s="67"/>
      <c r="W748" s="67"/>
      <c r="X748" s="67"/>
      <c r="Y748" s="67"/>
      <c r="Z748" s="67"/>
    </row>
    <row r="749" spans="15:26" ht="15.75" customHeight="1">
      <c r="O749" s="67"/>
      <c r="P749" s="67"/>
      <c r="Q749" s="67"/>
      <c r="R749" s="67"/>
      <c r="S749" s="67"/>
      <c r="T749" s="67"/>
      <c r="U749" s="67"/>
      <c r="V749" s="67"/>
      <c r="W749" s="67"/>
      <c r="X749" s="67"/>
      <c r="Y749" s="67"/>
      <c r="Z749" s="67"/>
    </row>
    <row r="750" spans="15:26" ht="15.75" customHeight="1">
      <c r="O750" s="67"/>
      <c r="P750" s="67"/>
      <c r="Q750" s="67"/>
      <c r="R750" s="67"/>
      <c r="S750" s="67"/>
      <c r="T750" s="67"/>
      <c r="U750" s="67"/>
      <c r="V750" s="67"/>
      <c r="W750" s="67"/>
      <c r="X750" s="67"/>
      <c r="Y750" s="67"/>
      <c r="Z750" s="67"/>
    </row>
    <row r="751" spans="15:26" ht="15.75" customHeight="1">
      <c r="O751" s="67"/>
      <c r="P751" s="67"/>
      <c r="Q751" s="67"/>
      <c r="R751" s="67"/>
      <c r="S751" s="67"/>
      <c r="T751" s="67"/>
      <c r="U751" s="67"/>
      <c r="V751" s="67"/>
      <c r="W751" s="67"/>
      <c r="X751" s="67"/>
      <c r="Y751" s="67"/>
      <c r="Z751" s="67"/>
    </row>
    <row r="752" spans="15:26" ht="15.75" customHeight="1">
      <c r="O752" s="67"/>
      <c r="P752" s="67"/>
      <c r="Q752" s="67"/>
      <c r="R752" s="67"/>
      <c r="S752" s="67"/>
      <c r="T752" s="67"/>
      <c r="U752" s="67"/>
      <c r="V752" s="67"/>
      <c r="W752" s="67"/>
      <c r="X752" s="67"/>
      <c r="Y752" s="67"/>
      <c r="Z752" s="67"/>
    </row>
    <row r="753" spans="15:26" ht="15.75" customHeight="1">
      <c r="O753" s="67"/>
      <c r="P753" s="67"/>
      <c r="Q753" s="67"/>
      <c r="R753" s="67"/>
      <c r="S753" s="67"/>
      <c r="T753" s="67"/>
      <c r="U753" s="67"/>
      <c r="V753" s="67"/>
      <c r="W753" s="67"/>
      <c r="X753" s="67"/>
      <c r="Y753" s="67"/>
      <c r="Z753" s="67"/>
    </row>
    <row r="754" spans="15:26" ht="15.75" customHeight="1">
      <c r="O754" s="67"/>
      <c r="P754" s="67"/>
      <c r="Q754" s="67"/>
      <c r="R754" s="67"/>
      <c r="S754" s="67"/>
      <c r="T754" s="67"/>
      <c r="U754" s="67"/>
      <c r="V754" s="67"/>
      <c r="W754" s="67"/>
      <c r="X754" s="67"/>
      <c r="Y754" s="67"/>
      <c r="Z754" s="67"/>
    </row>
    <row r="755" spans="15:26" ht="15.75" customHeight="1">
      <c r="O755" s="67"/>
      <c r="P755" s="67"/>
      <c r="Q755" s="67"/>
      <c r="R755" s="67"/>
      <c r="S755" s="67"/>
      <c r="T755" s="67"/>
      <c r="U755" s="67"/>
      <c r="V755" s="67"/>
      <c r="W755" s="67"/>
      <c r="X755" s="67"/>
      <c r="Y755" s="67"/>
      <c r="Z755" s="67"/>
    </row>
    <row r="756" spans="15:26" ht="15.75" customHeight="1">
      <c r="O756" s="67"/>
      <c r="P756" s="67"/>
      <c r="Q756" s="67"/>
      <c r="R756" s="67"/>
      <c r="S756" s="67"/>
      <c r="T756" s="67"/>
      <c r="U756" s="67"/>
      <c r="V756" s="67"/>
      <c r="W756" s="67"/>
      <c r="X756" s="67"/>
      <c r="Y756" s="67"/>
      <c r="Z756" s="67"/>
    </row>
    <row r="757" spans="15:26" ht="15.75" customHeight="1">
      <c r="O757" s="67"/>
      <c r="P757" s="67"/>
      <c r="Q757" s="67"/>
      <c r="R757" s="67"/>
      <c r="S757" s="67"/>
      <c r="T757" s="67"/>
      <c r="U757" s="67"/>
      <c r="V757" s="67"/>
      <c r="W757" s="67"/>
      <c r="X757" s="67"/>
      <c r="Y757" s="67"/>
      <c r="Z757" s="67"/>
    </row>
    <row r="758" spans="15:26" ht="15.75" customHeight="1">
      <c r="O758" s="67"/>
      <c r="P758" s="67"/>
      <c r="Q758" s="67"/>
      <c r="R758" s="67"/>
      <c r="S758" s="67"/>
      <c r="T758" s="67"/>
      <c r="U758" s="67"/>
      <c r="V758" s="67"/>
      <c r="W758" s="67"/>
      <c r="X758" s="67"/>
      <c r="Y758" s="67"/>
      <c r="Z758" s="67"/>
    </row>
    <row r="759" spans="15:26" ht="15.75" customHeight="1">
      <c r="O759" s="67"/>
      <c r="P759" s="67"/>
      <c r="Q759" s="67"/>
      <c r="R759" s="67"/>
      <c r="S759" s="67"/>
      <c r="T759" s="67"/>
      <c r="U759" s="67"/>
      <c r="V759" s="67"/>
      <c r="W759" s="67"/>
      <c r="X759" s="67"/>
      <c r="Y759" s="67"/>
      <c r="Z759" s="67"/>
    </row>
    <row r="760" spans="15:26" ht="15.75" customHeight="1">
      <c r="O760" s="67"/>
      <c r="P760" s="67"/>
      <c r="Q760" s="67"/>
      <c r="R760" s="67"/>
      <c r="S760" s="67"/>
      <c r="T760" s="67"/>
      <c r="U760" s="67"/>
      <c r="V760" s="67"/>
      <c r="W760" s="67"/>
      <c r="X760" s="67"/>
      <c r="Y760" s="67"/>
      <c r="Z760" s="67"/>
    </row>
    <row r="761" spans="15:26" ht="15.75" customHeight="1">
      <c r="O761" s="67"/>
      <c r="P761" s="67"/>
      <c r="Q761" s="67"/>
      <c r="R761" s="67"/>
      <c r="S761" s="67"/>
      <c r="T761" s="67"/>
      <c r="U761" s="67"/>
      <c r="V761" s="67"/>
      <c r="W761" s="67"/>
      <c r="X761" s="67"/>
      <c r="Y761" s="67"/>
      <c r="Z761" s="67"/>
    </row>
    <row r="762" spans="15:26" ht="15.75" customHeight="1">
      <c r="O762" s="67"/>
      <c r="P762" s="67"/>
      <c r="Q762" s="67"/>
      <c r="R762" s="67"/>
      <c r="S762" s="67"/>
      <c r="T762" s="67"/>
      <c r="U762" s="67"/>
      <c r="V762" s="67"/>
      <c r="W762" s="67"/>
      <c r="X762" s="67"/>
      <c r="Y762" s="67"/>
      <c r="Z762" s="67"/>
    </row>
    <row r="763" spans="15:26" ht="15.75" customHeight="1">
      <c r="O763" s="67"/>
      <c r="P763" s="67"/>
      <c r="Q763" s="67"/>
      <c r="R763" s="67"/>
      <c r="S763" s="67"/>
      <c r="T763" s="67"/>
      <c r="U763" s="67"/>
      <c r="V763" s="67"/>
      <c r="W763" s="67"/>
      <c r="X763" s="67"/>
      <c r="Y763" s="67"/>
      <c r="Z763" s="67"/>
    </row>
    <row r="764" spans="15:26" ht="15.75" customHeight="1">
      <c r="O764" s="67"/>
      <c r="P764" s="67"/>
      <c r="Q764" s="67"/>
      <c r="R764" s="67"/>
      <c r="S764" s="67"/>
      <c r="T764" s="67"/>
      <c r="U764" s="67"/>
      <c r="V764" s="67"/>
      <c r="W764" s="67"/>
      <c r="X764" s="67"/>
      <c r="Y764" s="67"/>
      <c r="Z764" s="67"/>
    </row>
    <row r="765" spans="15:26" ht="15.75" customHeight="1">
      <c r="O765" s="67"/>
      <c r="P765" s="67"/>
      <c r="Q765" s="67"/>
      <c r="R765" s="67"/>
      <c r="S765" s="67"/>
      <c r="T765" s="67"/>
      <c r="U765" s="67"/>
      <c r="V765" s="67"/>
      <c r="W765" s="67"/>
      <c r="X765" s="67"/>
      <c r="Y765" s="67"/>
      <c r="Z765" s="67"/>
    </row>
    <row r="766" spans="15:26" ht="15.75" customHeight="1">
      <c r="O766" s="67"/>
      <c r="P766" s="67"/>
      <c r="Q766" s="67"/>
      <c r="R766" s="67"/>
      <c r="S766" s="67"/>
      <c r="T766" s="67"/>
      <c r="U766" s="67"/>
      <c r="V766" s="67"/>
      <c r="W766" s="67"/>
      <c r="X766" s="67"/>
      <c r="Y766" s="67"/>
      <c r="Z766" s="67"/>
    </row>
    <row r="767" spans="15:26" ht="15.75" customHeight="1">
      <c r="O767" s="67"/>
      <c r="P767" s="67"/>
      <c r="Q767" s="67"/>
      <c r="R767" s="67"/>
      <c r="S767" s="67"/>
      <c r="T767" s="67"/>
      <c r="U767" s="67"/>
      <c r="V767" s="67"/>
      <c r="W767" s="67"/>
      <c r="X767" s="67"/>
      <c r="Y767" s="67"/>
      <c r="Z767" s="67"/>
    </row>
    <row r="768" spans="15:26" ht="15.75" customHeight="1">
      <c r="O768" s="67"/>
      <c r="P768" s="67"/>
      <c r="Q768" s="67"/>
      <c r="R768" s="67"/>
      <c r="S768" s="67"/>
      <c r="T768" s="67"/>
      <c r="U768" s="67"/>
      <c r="V768" s="67"/>
      <c r="W768" s="67"/>
      <c r="X768" s="67"/>
      <c r="Y768" s="67"/>
      <c r="Z768" s="67"/>
    </row>
    <row r="769" spans="15:26" ht="15.75" customHeight="1">
      <c r="O769" s="67"/>
      <c r="P769" s="67"/>
      <c r="Q769" s="67"/>
      <c r="R769" s="67"/>
      <c r="S769" s="67"/>
      <c r="T769" s="67"/>
      <c r="U769" s="67"/>
      <c r="V769" s="67"/>
      <c r="W769" s="67"/>
      <c r="X769" s="67"/>
      <c r="Y769" s="67"/>
      <c r="Z769" s="67"/>
    </row>
    <row r="770" spans="15:26" ht="15.75" customHeight="1">
      <c r="O770" s="67"/>
      <c r="P770" s="67"/>
      <c r="Q770" s="67"/>
      <c r="R770" s="67"/>
      <c r="S770" s="67"/>
      <c r="T770" s="67"/>
      <c r="U770" s="67"/>
      <c r="V770" s="67"/>
      <c r="W770" s="67"/>
      <c r="X770" s="67"/>
      <c r="Y770" s="67"/>
      <c r="Z770" s="67"/>
    </row>
    <row r="771" spans="15:26" ht="15.75" customHeight="1">
      <c r="O771" s="67"/>
      <c r="P771" s="67"/>
      <c r="Q771" s="67"/>
      <c r="R771" s="67"/>
      <c r="S771" s="67"/>
      <c r="T771" s="67"/>
      <c r="U771" s="67"/>
      <c r="V771" s="67"/>
      <c r="W771" s="67"/>
      <c r="X771" s="67"/>
      <c r="Y771" s="67"/>
      <c r="Z771" s="67"/>
    </row>
    <row r="772" spans="15:26" ht="15.75" customHeight="1">
      <c r="O772" s="67"/>
      <c r="P772" s="67"/>
      <c r="Q772" s="67"/>
      <c r="R772" s="67"/>
      <c r="S772" s="67"/>
      <c r="T772" s="67"/>
      <c r="U772" s="67"/>
      <c r="V772" s="67"/>
      <c r="W772" s="67"/>
      <c r="X772" s="67"/>
      <c r="Y772" s="67"/>
      <c r="Z772" s="67"/>
    </row>
    <row r="773" spans="15:26" ht="15.75" customHeight="1">
      <c r="O773" s="67"/>
      <c r="P773" s="67"/>
      <c r="Q773" s="67"/>
      <c r="R773" s="67"/>
      <c r="S773" s="67"/>
      <c r="T773" s="67"/>
      <c r="U773" s="67"/>
      <c r="V773" s="67"/>
      <c r="W773" s="67"/>
      <c r="X773" s="67"/>
      <c r="Y773" s="67"/>
      <c r="Z773" s="67"/>
    </row>
    <row r="774" spans="15:26" ht="15.75" customHeight="1">
      <c r="O774" s="67"/>
      <c r="P774" s="67"/>
      <c r="Q774" s="67"/>
      <c r="R774" s="67"/>
      <c r="S774" s="67"/>
      <c r="T774" s="67"/>
      <c r="U774" s="67"/>
      <c r="V774" s="67"/>
      <c r="W774" s="67"/>
      <c r="X774" s="67"/>
      <c r="Y774" s="67"/>
      <c r="Z774" s="67"/>
    </row>
    <row r="775" spans="15:26" ht="15.75" customHeight="1">
      <c r="O775" s="67"/>
      <c r="P775" s="67"/>
      <c r="Q775" s="67"/>
      <c r="R775" s="67"/>
      <c r="S775" s="67"/>
      <c r="T775" s="67"/>
      <c r="U775" s="67"/>
      <c r="V775" s="67"/>
      <c r="W775" s="67"/>
      <c r="X775" s="67"/>
      <c r="Y775" s="67"/>
      <c r="Z775" s="67"/>
    </row>
    <row r="776" spans="15:26" ht="15.75" customHeight="1">
      <c r="O776" s="67"/>
      <c r="P776" s="67"/>
      <c r="Q776" s="67"/>
      <c r="R776" s="67"/>
      <c r="S776" s="67"/>
      <c r="T776" s="67"/>
      <c r="U776" s="67"/>
      <c r="V776" s="67"/>
      <c r="W776" s="67"/>
      <c r="X776" s="67"/>
      <c r="Y776" s="67"/>
      <c r="Z776" s="67"/>
    </row>
    <row r="777" spans="15:26" ht="15.75" customHeight="1">
      <c r="O777" s="67"/>
      <c r="P777" s="67"/>
      <c r="Q777" s="67"/>
      <c r="R777" s="67"/>
      <c r="S777" s="67"/>
      <c r="T777" s="67"/>
      <c r="U777" s="67"/>
      <c r="V777" s="67"/>
      <c r="W777" s="67"/>
      <c r="X777" s="67"/>
      <c r="Y777" s="67"/>
      <c r="Z777" s="67"/>
    </row>
    <row r="778" spans="15:26" ht="15.75" customHeight="1">
      <c r="O778" s="67"/>
      <c r="P778" s="67"/>
      <c r="Q778" s="67"/>
      <c r="R778" s="67"/>
      <c r="S778" s="67"/>
      <c r="T778" s="67"/>
      <c r="U778" s="67"/>
      <c r="V778" s="67"/>
      <c r="W778" s="67"/>
      <c r="X778" s="67"/>
      <c r="Y778" s="67"/>
      <c r="Z778" s="67"/>
    </row>
    <row r="779" spans="15:26" ht="15.75" customHeight="1">
      <c r="O779" s="67"/>
      <c r="P779" s="67"/>
      <c r="Q779" s="67"/>
      <c r="R779" s="67"/>
      <c r="S779" s="67"/>
      <c r="T779" s="67"/>
      <c r="U779" s="67"/>
      <c r="V779" s="67"/>
      <c r="W779" s="67"/>
      <c r="X779" s="67"/>
      <c r="Y779" s="67"/>
      <c r="Z779" s="67"/>
    </row>
    <row r="780" spans="15:26" ht="15.75" customHeight="1">
      <c r="O780" s="67"/>
      <c r="P780" s="67"/>
      <c r="Q780" s="67"/>
      <c r="R780" s="67"/>
      <c r="S780" s="67"/>
      <c r="T780" s="67"/>
      <c r="U780" s="67"/>
      <c r="V780" s="67"/>
      <c r="W780" s="67"/>
      <c r="X780" s="67"/>
      <c r="Y780" s="67"/>
      <c r="Z780" s="67"/>
    </row>
    <row r="781" spans="15:26" ht="15.75" customHeight="1">
      <c r="O781" s="67"/>
      <c r="P781" s="67"/>
      <c r="Q781" s="67"/>
      <c r="R781" s="67"/>
      <c r="S781" s="67"/>
      <c r="T781" s="67"/>
      <c r="U781" s="67"/>
      <c r="V781" s="67"/>
      <c r="W781" s="67"/>
      <c r="X781" s="67"/>
      <c r="Y781" s="67"/>
      <c r="Z781" s="67"/>
    </row>
    <row r="782" spans="15:26" ht="15.75" customHeight="1">
      <c r="O782" s="67"/>
      <c r="P782" s="67"/>
      <c r="Q782" s="67"/>
      <c r="R782" s="67"/>
      <c r="S782" s="67"/>
      <c r="T782" s="67"/>
      <c r="U782" s="67"/>
      <c r="V782" s="67"/>
      <c r="W782" s="67"/>
      <c r="X782" s="67"/>
      <c r="Y782" s="67"/>
      <c r="Z782" s="67"/>
    </row>
    <row r="783" spans="15:26" ht="15.75" customHeight="1">
      <c r="O783" s="67"/>
      <c r="P783" s="67"/>
      <c r="Q783" s="67"/>
      <c r="R783" s="67"/>
      <c r="S783" s="67"/>
      <c r="T783" s="67"/>
      <c r="U783" s="67"/>
      <c r="V783" s="67"/>
      <c r="W783" s="67"/>
      <c r="X783" s="67"/>
      <c r="Y783" s="67"/>
      <c r="Z783" s="67"/>
    </row>
    <row r="784" spans="15:26" ht="15.75" customHeight="1">
      <c r="O784" s="67"/>
      <c r="P784" s="67"/>
      <c r="Q784" s="67"/>
      <c r="R784" s="67"/>
      <c r="S784" s="67"/>
      <c r="T784" s="67"/>
      <c r="U784" s="67"/>
      <c r="V784" s="67"/>
      <c r="W784" s="67"/>
      <c r="X784" s="67"/>
      <c r="Y784" s="67"/>
      <c r="Z784" s="67"/>
    </row>
    <row r="785" spans="15:26" ht="15.75" customHeight="1">
      <c r="O785" s="67"/>
      <c r="P785" s="67"/>
      <c r="Q785" s="67"/>
      <c r="R785" s="67"/>
      <c r="S785" s="67"/>
      <c r="T785" s="67"/>
      <c r="U785" s="67"/>
      <c r="V785" s="67"/>
      <c r="W785" s="67"/>
      <c r="X785" s="67"/>
      <c r="Y785" s="67"/>
      <c r="Z785" s="67"/>
    </row>
    <row r="786" spans="15:26" ht="15.75" customHeight="1">
      <c r="O786" s="67"/>
      <c r="P786" s="67"/>
      <c r="Q786" s="67"/>
      <c r="R786" s="67"/>
      <c r="S786" s="67"/>
      <c r="T786" s="67"/>
      <c r="U786" s="67"/>
      <c r="V786" s="67"/>
      <c r="W786" s="67"/>
      <c r="X786" s="67"/>
      <c r="Y786" s="67"/>
      <c r="Z786" s="67"/>
    </row>
    <row r="787" spans="15:26" ht="15.75" customHeight="1">
      <c r="O787" s="67"/>
      <c r="P787" s="67"/>
      <c r="Q787" s="67"/>
      <c r="R787" s="67"/>
      <c r="S787" s="67"/>
      <c r="T787" s="67"/>
      <c r="U787" s="67"/>
      <c r="V787" s="67"/>
      <c r="W787" s="67"/>
      <c r="X787" s="67"/>
      <c r="Y787" s="67"/>
      <c r="Z787" s="67"/>
    </row>
    <row r="788" spans="15:26" ht="15.75" customHeight="1">
      <c r="O788" s="67"/>
      <c r="P788" s="67"/>
      <c r="Q788" s="67"/>
      <c r="R788" s="67"/>
      <c r="S788" s="67"/>
      <c r="T788" s="67"/>
      <c r="U788" s="67"/>
      <c r="V788" s="67"/>
      <c r="W788" s="67"/>
      <c r="X788" s="67"/>
      <c r="Y788" s="67"/>
      <c r="Z788" s="67"/>
    </row>
    <row r="789" spans="15:26" ht="15.75" customHeight="1">
      <c r="O789" s="67"/>
      <c r="P789" s="67"/>
      <c r="Q789" s="67"/>
      <c r="R789" s="67"/>
      <c r="S789" s="67"/>
      <c r="T789" s="67"/>
      <c r="U789" s="67"/>
      <c r="V789" s="67"/>
      <c r="W789" s="67"/>
      <c r="X789" s="67"/>
      <c r="Y789" s="67"/>
      <c r="Z789" s="67"/>
    </row>
    <row r="790" spans="15:26" ht="15.75" customHeight="1">
      <c r="O790" s="67"/>
      <c r="P790" s="67"/>
      <c r="Q790" s="67"/>
      <c r="R790" s="67"/>
      <c r="S790" s="67"/>
      <c r="T790" s="67"/>
      <c r="U790" s="67"/>
      <c r="V790" s="67"/>
      <c r="W790" s="67"/>
      <c r="X790" s="67"/>
      <c r="Y790" s="67"/>
      <c r="Z790" s="67"/>
    </row>
    <row r="791" spans="15:26" ht="15.75" customHeight="1">
      <c r="O791" s="67"/>
      <c r="P791" s="67"/>
      <c r="Q791" s="67"/>
      <c r="R791" s="67"/>
      <c r="S791" s="67"/>
      <c r="T791" s="67"/>
      <c r="U791" s="67"/>
      <c r="V791" s="67"/>
      <c r="W791" s="67"/>
      <c r="X791" s="67"/>
      <c r="Y791" s="67"/>
      <c r="Z791" s="67"/>
    </row>
    <row r="792" spans="15:26" ht="15.75" customHeight="1">
      <c r="O792" s="67"/>
      <c r="P792" s="67"/>
      <c r="Q792" s="67"/>
      <c r="R792" s="67"/>
      <c r="S792" s="67"/>
      <c r="T792" s="67"/>
      <c r="U792" s="67"/>
      <c r="V792" s="67"/>
      <c r="W792" s="67"/>
      <c r="X792" s="67"/>
      <c r="Y792" s="67"/>
      <c r="Z792" s="67"/>
    </row>
    <row r="793" spans="15:26" ht="15.75" customHeight="1">
      <c r="O793" s="67"/>
      <c r="P793" s="67"/>
      <c r="Q793" s="67"/>
      <c r="R793" s="67"/>
      <c r="S793" s="67"/>
      <c r="T793" s="67"/>
      <c r="U793" s="67"/>
      <c r="V793" s="67"/>
      <c r="W793" s="67"/>
      <c r="X793" s="67"/>
      <c r="Y793" s="67"/>
      <c r="Z793" s="67"/>
    </row>
    <row r="794" spans="15:26" ht="15.75" customHeight="1">
      <c r="O794" s="67"/>
      <c r="P794" s="67"/>
      <c r="Q794" s="67"/>
      <c r="R794" s="67"/>
      <c r="S794" s="67"/>
      <c r="T794" s="67"/>
      <c r="U794" s="67"/>
      <c r="V794" s="67"/>
      <c r="W794" s="67"/>
      <c r="X794" s="67"/>
      <c r="Y794" s="67"/>
      <c r="Z794" s="67"/>
    </row>
    <row r="795" spans="15:26" ht="15.75" customHeight="1">
      <c r="O795" s="67"/>
      <c r="P795" s="67"/>
      <c r="Q795" s="67"/>
      <c r="R795" s="67"/>
      <c r="S795" s="67"/>
      <c r="T795" s="67"/>
      <c r="U795" s="67"/>
      <c r="V795" s="67"/>
      <c r="W795" s="67"/>
      <c r="X795" s="67"/>
      <c r="Y795" s="67"/>
      <c r="Z795" s="67"/>
    </row>
    <row r="796" spans="15:26" ht="15.75" customHeight="1">
      <c r="O796" s="67"/>
      <c r="P796" s="67"/>
      <c r="Q796" s="67"/>
      <c r="R796" s="67"/>
      <c r="S796" s="67"/>
      <c r="T796" s="67"/>
      <c r="U796" s="67"/>
      <c r="V796" s="67"/>
      <c r="W796" s="67"/>
      <c r="X796" s="67"/>
      <c r="Y796" s="67"/>
      <c r="Z796" s="67"/>
    </row>
    <row r="797" spans="15:26" ht="15.75" customHeight="1">
      <c r="O797" s="67"/>
      <c r="P797" s="67"/>
      <c r="Q797" s="67"/>
      <c r="R797" s="67"/>
      <c r="S797" s="67"/>
      <c r="T797" s="67"/>
      <c r="U797" s="67"/>
      <c r="V797" s="67"/>
      <c r="W797" s="67"/>
      <c r="X797" s="67"/>
      <c r="Y797" s="67"/>
      <c r="Z797" s="67"/>
    </row>
    <row r="798" spans="15:26" ht="15.75" customHeight="1">
      <c r="O798" s="67"/>
      <c r="P798" s="67"/>
      <c r="Q798" s="67"/>
      <c r="R798" s="67"/>
      <c r="S798" s="67"/>
      <c r="T798" s="67"/>
      <c r="U798" s="67"/>
      <c r="V798" s="67"/>
      <c r="W798" s="67"/>
      <c r="X798" s="67"/>
      <c r="Y798" s="67"/>
      <c r="Z798" s="67"/>
    </row>
    <row r="799" spans="15:26" ht="15.75" customHeight="1">
      <c r="O799" s="67"/>
      <c r="P799" s="67"/>
      <c r="Q799" s="67"/>
      <c r="R799" s="67"/>
      <c r="S799" s="67"/>
      <c r="T799" s="67"/>
      <c r="U799" s="67"/>
      <c r="V799" s="67"/>
      <c r="W799" s="67"/>
      <c r="X799" s="67"/>
      <c r="Y799" s="67"/>
      <c r="Z799" s="67"/>
    </row>
    <row r="800" spans="15:26" ht="15.75" customHeight="1">
      <c r="O800" s="67"/>
      <c r="P800" s="67"/>
      <c r="Q800" s="67"/>
      <c r="R800" s="67"/>
      <c r="S800" s="67"/>
      <c r="T800" s="67"/>
      <c r="U800" s="67"/>
      <c r="V800" s="67"/>
      <c r="W800" s="67"/>
      <c r="X800" s="67"/>
      <c r="Y800" s="67"/>
      <c r="Z800" s="67"/>
    </row>
    <row r="801" spans="15:26" ht="15.75" customHeight="1">
      <c r="O801" s="67"/>
      <c r="P801" s="67"/>
      <c r="Q801" s="67"/>
      <c r="R801" s="67"/>
      <c r="S801" s="67"/>
      <c r="T801" s="67"/>
      <c r="U801" s="67"/>
      <c r="V801" s="67"/>
      <c r="W801" s="67"/>
      <c r="X801" s="67"/>
      <c r="Y801" s="67"/>
      <c r="Z801" s="67"/>
    </row>
    <row r="802" spans="15:26" ht="15.75" customHeight="1">
      <c r="O802" s="67"/>
      <c r="P802" s="67"/>
      <c r="Q802" s="67"/>
      <c r="R802" s="67"/>
      <c r="S802" s="67"/>
      <c r="T802" s="67"/>
      <c r="U802" s="67"/>
      <c r="V802" s="67"/>
      <c r="W802" s="67"/>
      <c r="X802" s="67"/>
      <c r="Y802" s="67"/>
      <c r="Z802" s="67"/>
    </row>
    <row r="803" spans="15:26" ht="15.75" customHeight="1">
      <c r="O803" s="67"/>
      <c r="P803" s="67"/>
      <c r="Q803" s="67"/>
      <c r="R803" s="67"/>
      <c r="S803" s="67"/>
      <c r="T803" s="67"/>
      <c r="U803" s="67"/>
      <c r="V803" s="67"/>
      <c r="W803" s="67"/>
      <c r="X803" s="67"/>
      <c r="Y803" s="67"/>
      <c r="Z803" s="67"/>
    </row>
    <row r="804" spans="15:26" ht="15.75" customHeight="1">
      <c r="O804" s="67"/>
      <c r="P804" s="67"/>
      <c r="Q804" s="67"/>
      <c r="R804" s="67"/>
      <c r="S804" s="67"/>
      <c r="T804" s="67"/>
      <c r="U804" s="67"/>
      <c r="V804" s="67"/>
      <c r="W804" s="67"/>
      <c r="X804" s="67"/>
      <c r="Y804" s="67"/>
      <c r="Z804" s="67"/>
    </row>
    <row r="805" spans="15:26" ht="15.75" customHeight="1">
      <c r="O805" s="67"/>
      <c r="P805" s="67"/>
      <c r="Q805" s="67"/>
      <c r="R805" s="67"/>
      <c r="S805" s="67"/>
      <c r="T805" s="67"/>
      <c r="U805" s="67"/>
      <c r="V805" s="67"/>
      <c r="W805" s="67"/>
      <c r="X805" s="67"/>
      <c r="Y805" s="67"/>
      <c r="Z805" s="67"/>
    </row>
    <row r="806" spans="15:26" ht="15.75" customHeight="1">
      <c r="O806" s="67"/>
      <c r="P806" s="67"/>
      <c r="Q806" s="67"/>
      <c r="R806" s="67"/>
      <c r="S806" s="67"/>
      <c r="T806" s="67"/>
      <c r="U806" s="67"/>
      <c r="V806" s="67"/>
      <c r="W806" s="67"/>
      <c r="X806" s="67"/>
      <c r="Y806" s="67"/>
      <c r="Z806" s="67"/>
    </row>
    <row r="807" spans="15:26" ht="15.75" customHeight="1">
      <c r="O807" s="67"/>
      <c r="P807" s="67"/>
      <c r="Q807" s="67"/>
      <c r="R807" s="67"/>
      <c r="S807" s="67"/>
      <c r="T807" s="67"/>
      <c r="U807" s="67"/>
      <c r="V807" s="67"/>
      <c r="W807" s="67"/>
      <c r="X807" s="67"/>
      <c r="Y807" s="67"/>
      <c r="Z807" s="67"/>
    </row>
    <row r="808" spans="15:26" ht="15.75" customHeight="1">
      <c r="O808" s="67"/>
      <c r="P808" s="67"/>
      <c r="Q808" s="67"/>
      <c r="R808" s="67"/>
      <c r="S808" s="67"/>
      <c r="T808" s="67"/>
      <c r="U808" s="67"/>
      <c r="V808" s="67"/>
      <c r="W808" s="67"/>
      <c r="X808" s="67"/>
      <c r="Y808" s="67"/>
      <c r="Z808" s="67"/>
    </row>
    <row r="809" spans="15:26" ht="15.75" customHeight="1">
      <c r="O809" s="67"/>
      <c r="P809" s="67"/>
      <c r="Q809" s="67"/>
      <c r="R809" s="67"/>
      <c r="S809" s="67"/>
      <c r="T809" s="67"/>
      <c r="U809" s="67"/>
      <c r="V809" s="67"/>
      <c r="W809" s="67"/>
      <c r="X809" s="67"/>
      <c r="Y809" s="67"/>
      <c r="Z809" s="67"/>
    </row>
    <row r="810" spans="15:26" ht="15.75" customHeight="1">
      <c r="O810" s="67"/>
      <c r="P810" s="67"/>
      <c r="Q810" s="67"/>
      <c r="R810" s="67"/>
      <c r="S810" s="67"/>
      <c r="T810" s="67"/>
      <c r="U810" s="67"/>
      <c r="V810" s="67"/>
      <c r="W810" s="67"/>
      <c r="X810" s="67"/>
      <c r="Y810" s="67"/>
      <c r="Z810" s="67"/>
    </row>
    <row r="811" spans="15:26" ht="15.75" customHeight="1">
      <c r="O811" s="67"/>
      <c r="P811" s="67"/>
      <c r="Q811" s="67"/>
      <c r="R811" s="67"/>
      <c r="S811" s="67"/>
      <c r="T811" s="67"/>
      <c r="U811" s="67"/>
      <c r="V811" s="67"/>
      <c r="W811" s="67"/>
      <c r="X811" s="67"/>
      <c r="Y811" s="67"/>
      <c r="Z811" s="67"/>
    </row>
    <row r="812" spans="15:26" ht="15.75" customHeight="1">
      <c r="O812" s="67"/>
      <c r="P812" s="67"/>
      <c r="Q812" s="67"/>
      <c r="R812" s="67"/>
      <c r="S812" s="67"/>
      <c r="T812" s="67"/>
      <c r="U812" s="67"/>
      <c r="V812" s="67"/>
      <c r="W812" s="67"/>
      <c r="X812" s="67"/>
      <c r="Y812" s="67"/>
      <c r="Z812" s="67"/>
    </row>
    <row r="813" spans="15:26" ht="15.75" customHeight="1">
      <c r="O813" s="67"/>
      <c r="P813" s="67"/>
      <c r="Q813" s="67"/>
      <c r="R813" s="67"/>
      <c r="S813" s="67"/>
      <c r="T813" s="67"/>
      <c r="U813" s="67"/>
      <c r="V813" s="67"/>
      <c r="W813" s="67"/>
      <c r="X813" s="67"/>
      <c r="Y813" s="67"/>
      <c r="Z813" s="67"/>
    </row>
    <row r="814" spans="15:26" ht="15.75" customHeight="1">
      <c r="O814" s="67"/>
      <c r="P814" s="67"/>
      <c r="Q814" s="67"/>
      <c r="R814" s="67"/>
      <c r="S814" s="67"/>
      <c r="T814" s="67"/>
      <c r="U814" s="67"/>
      <c r="V814" s="67"/>
      <c r="W814" s="67"/>
      <c r="X814" s="67"/>
      <c r="Y814" s="67"/>
      <c r="Z814" s="67"/>
    </row>
    <row r="815" spans="15:26" ht="15.75" customHeight="1">
      <c r="O815" s="67"/>
      <c r="P815" s="67"/>
      <c r="Q815" s="67"/>
      <c r="R815" s="67"/>
      <c r="S815" s="67"/>
      <c r="T815" s="67"/>
      <c r="U815" s="67"/>
      <c r="V815" s="67"/>
      <c r="W815" s="67"/>
      <c r="X815" s="67"/>
      <c r="Y815" s="67"/>
      <c r="Z815" s="67"/>
    </row>
    <row r="816" spans="15:26" ht="15.75" customHeight="1">
      <c r="O816" s="67"/>
      <c r="P816" s="67"/>
      <c r="Q816" s="67"/>
      <c r="R816" s="67"/>
      <c r="S816" s="67"/>
      <c r="T816" s="67"/>
      <c r="U816" s="67"/>
      <c r="V816" s="67"/>
      <c r="W816" s="67"/>
      <c r="X816" s="67"/>
      <c r="Y816" s="67"/>
      <c r="Z816" s="67"/>
    </row>
    <row r="817" spans="15:26" ht="15.75" customHeight="1">
      <c r="O817" s="67"/>
      <c r="P817" s="67"/>
      <c r="Q817" s="67"/>
      <c r="R817" s="67"/>
      <c r="S817" s="67"/>
      <c r="T817" s="67"/>
      <c r="U817" s="67"/>
      <c r="V817" s="67"/>
      <c r="W817" s="67"/>
      <c r="X817" s="67"/>
      <c r="Y817" s="67"/>
      <c r="Z817" s="67"/>
    </row>
    <row r="818" spans="15:26" ht="15.75" customHeight="1">
      <c r="O818" s="67"/>
      <c r="P818" s="67"/>
      <c r="Q818" s="67"/>
      <c r="R818" s="67"/>
      <c r="S818" s="67"/>
      <c r="T818" s="67"/>
      <c r="U818" s="67"/>
      <c r="V818" s="67"/>
      <c r="W818" s="67"/>
      <c r="X818" s="67"/>
      <c r="Y818" s="67"/>
      <c r="Z818" s="67"/>
    </row>
    <row r="819" spans="15:26" ht="15.75" customHeight="1">
      <c r="O819" s="67"/>
      <c r="P819" s="67"/>
      <c r="Q819" s="67"/>
      <c r="R819" s="67"/>
      <c r="S819" s="67"/>
      <c r="T819" s="67"/>
      <c r="U819" s="67"/>
      <c r="V819" s="67"/>
      <c r="W819" s="67"/>
      <c r="X819" s="67"/>
      <c r="Y819" s="67"/>
      <c r="Z819" s="67"/>
    </row>
    <row r="820" spans="15:26" ht="15.75" customHeight="1">
      <c r="O820" s="67"/>
      <c r="P820" s="67"/>
      <c r="Q820" s="67"/>
      <c r="R820" s="67"/>
      <c r="S820" s="67"/>
      <c r="T820" s="67"/>
      <c r="U820" s="67"/>
      <c r="V820" s="67"/>
      <c r="W820" s="67"/>
      <c r="X820" s="67"/>
      <c r="Y820" s="67"/>
      <c r="Z820" s="67"/>
    </row>
    <row r="821" spans="15:26" ht="15.75" customHeight="1">
      <c r="O821" s="67"/>
      <c r="P821" s="67"/>
      <c r="Q821" s="67"/>
      <c r="R821" s="67"/>
      <c r="S821" s="67"/>
      <c r="T821" s="67"/>
      <c r="U821" s="67"/>
      <c r="V821" s="67"/>
      <c r="W821" s="67"/>
      <c r="X821" s="67"/>
      <c r="Y821" s="67"/>
      <c r="Z821" s="67"/>
    </row>
    <row r="822" spans="15:26" ht="15.75" customHeight="1">
      <c r="O822" s="67"/>
      <c r="P822" s="67"/>
      <c r="Q822" s="67"/>
      <c r="R822" s="67"/>
      <c r="S822" s="67"/>
      <c r="T822" s="67"/>
      <c r="U822" s="67"/>
      <c r="V822" s="67"/>
      <c r="W822" s="67"/>
      <c r="X822" s="67"/>
      <c r="Y822" s="67"/>
      <c r="Z822" s="67"/>
    </row>
    <row r="823" spans="15:26" ht="15.75" customHeight="1">
      <c r="O823" s="67"/>
      <c r="P823" s="67"/>
      <c r="Q823" s="67"/>
      <c r="R823" s="67"/>
      <c r="S823" s="67"/>
      <c r="T823" s="67"/>
      <c r="U823" s="67"/>
      <c r="V823" s="67"/>
      <c r="W823" s="67"/>
      <c r="X823" s="67"/>
      <c r="Y823" s="67"/>
      <c r="Z823" s="67"/>
    </row>
    <row r="824" spans="15:26" ht="15.75" customHeight="1">
      <c r="O824" s="67"/>
      <c r="P824" s="67"/>
      <c r="Q824" s="67"/>
      <c r="R824" s="67"/>
      <c r="S824" s="67"/>
      <c r="T824" s="67"/>
      <c r="U824" s="67"/>
      <c r="V824" s="67"/>
      <c r="W824" s="67"/>
      <c r="X824" s="67"/>
      <c r="Y824" s="67"/>
      <c r="Z824" s="67"/>
    </row>
    <row r="825" spans="15:26" ht="15.75" customHeight="1">
      <c r="O825" s="67"/>
      <c r="P825" s="67"/>
      <c r="Q825" s="67"/>
      <c r="R825" s="67"/>
      <c r="S825" s="67"/>
      <c r="T825" s="67"/>
      <c r="U825" s="67"/>
      <c r="V825" s="67"/>
      <c r="W825" s="67"/>
      <c r="X825" s="67"/>
      <c r="Y825" s="67"/>
      <c r="Z825" s="67"/>
    </row>
    <row r="826" spans="15:26" ht="15.75" customHeight="1">
      <c r="O826" s="67"/>
      <c r="P826" s="67"/>
      <c r="Q826" s="67"/>
      <c r="R826" s="67"/>
      <c r="S826" s="67"/>
      <c r="T826" s="67"/>
      <c r="U826" s="67"/>
      <c r="V826" s="67"/>
      <c r="W826" s="67"/>
      <c r="X826" s="67"/>
      <c r="Y826" s="67"/>
      <c r="Z826" s="67"/>
    </row>
    <row r="827" spans="15:26" ht="15.75" customHeight="1">
      <c r="O827" s="67"/>
      <c r="P827" s="67"/>
      <c r="Q827" s="67"/>
      <c r="R827" s="67"/>
      <c r="S827" s="67"/>
      <c r="T827" s="67"/>
      <c r="U827" s="67"/>
      <c r="V827" s="67"/>
      <c r="W827" s="67"/>
      <c r="X827" s="67"/>
      <c r="Y827" s="67"/>
      <c r="Z827" s="67"/>
    </row>
    <row r="828" spans="15:26" ht="15.75" customHeight="1">
      <c r="O828" s="67"/>
      <c r="P828" s="67"/>
      <c r="Q828" s="67"/>
      <c r="R828" s="67"/>
      <c r="S828" s="67"/>
      <c r="T828" s="67"/>
      <c r="U828" s="67"/>
      <c r="V828" s="67"/>
      <c r="W828" s="67"/>
      <c r="X828" s="67"/>
      <c r="Y828" s="67"/>
      <c r="Z828" s="67"/>
    </row>
    <row r="829" spans="15:26" ht="15.75" customHeight="1">
      <c r="O829" s="67"/>
      <c r="P829" s="67"/>
      <c r="Q829" s="67"/>
      <c r="R829" s="67"/>
      <c r="S829" s="67"/>
      <c r="T829" s="67"/>
      <c r="U829" s="67"/>
      <c r="V829" s="67"/>
      <c r="W829" s="67"/>
      <c r="X829" s="67"/>
      <c r="Y829" s="67"/>
      <c r="Z829" s="67"/>
    </row>
    <row r="830" spans="15:26" ht="15.75" customHeight="1">
      <c r="O830" s="67"/>
      <c r="P830" s="67"/>
      <c r="Q830" s="67"/>
      <c r="R830" s="67"/>
      <c r="S830" s="67"/>
      <c r="T830" s="67"/>
      <c r="U830" s="67"/>
      <c r="V830" s="67"/>
      <c r="W830" s="67"/>
      <c r="X830" s="67"/>
      <c r="Y830" s="67"/>
      <c r="Z830" s="67"/>
    </row>
    <row r="831" spans="15:26" ht="15.75" customHeight="1">
      <c r="O831" s="67"/>
      <c r="P831" s="67"/>
      <c r="Q831" s="67"/>
      <c r="R831" s="67"/>
      <c r="S831" s="67"/>
      <c r="T831" s="67"/>
      <c r="U831" s="67"/>
      <c r="V831" s="67"/>
      <c r="W831" s="67"/>
      <c r="X831" s="67"/>
      <c r="Y831" s="67"/>
      <c r="Z831" s="67"/>
    </row>
    <row r="832" spans="15:26" ht="15.75" customHeight="1">
      <c r="O832" s="67"/>
      <c r="P832" s="67"/>
      <c r="Q832" s="67"/>
      <c r="R832" s="67"/>
      <c r="S832" s="67"/>
      <c r="T832" s="67"/>
      <c r="U832" s="67"/>
      <c r="V832" s="67"/>
      <c r="W832" s="67"/>
      <c r="X832" s="67"/>
      <c r="Y832" s="67"/>
      <c r="Z832" s="67"/>
    </row>
    <row r="833" spans="15:26" ht="15.75" customHeight="1">
      <c r="O833" s="67"/>
      <c r="P833" s="67"/>
      <c r="Q833" s="67"/>
      <c r="R833" s="67"/>
      <c r="S833" s="67"/>
      <c r="T833" s="67"/>
      <c r="U833" s="67"/>
      <c r="V833" s="67"/>
      <c r="W833" s="67"/>
      <c r="X833" s="67"/>
      <c r="Y833" s="67"/>
      <c r="Z833" s="67"/>
    </row>
    <row r="834" spans="15:26" ht="15.75" customHeight="1">
      <c r="O834" s="67"/>
      <c r="P834" s="67"/>
      <c r="Q834" s="67"/>
      <c r="R834" s="67"/>
      <c r="S834" s="67"/>
      <c r="T834" s="67"/>
      <c r="U834" s="67"/>
      <c r="V834" s="67"/>
      <c r="W834" s="67"/>
      <c r="X834" s="67"/>
      <c r="Y834" s="67"/>
      <c r="Z834" s="67"/>
    </row>
    <row r="835" spans="15:26" ht="15.75" customHeight="1">
      <c r="O835" s="67"/>
      <c r="P835" s="67"/>
      <c r="Q835" s="67"/>
      <c r="R835" s="67"/>
      <c r="S835" s="67"/>
      <c r="T835" s="67"/>
      <c r="U835" s="67"/>
      <c r="V835" s="67"/>
      <c r="W835" s="67"/>
      <c r="X835" s="67"/>
      <c r="Y835" s="67"/>
      <c r="Z835" s="67"/>
    </row>
    <row r="836" spans="15:26" ht="15.75" customHeight="1">
      <c r="O836" s="67"/>
      <c r="P836" s="67"/>
      <c r="Q836" s="67"/>
      <c r="R836" s="67"/>
      <c r="S836" s="67"/>
      <c r="T836" s="67"/>
      <c r="U836" s="67"/>
      <c r="V836" s="67"/>
      <c r="W836" s="67"/>
      <c r="X836" s="67"/>
      <c r="Y836" s="67"/>
      <c r="Z836" s="67"/>
    </row>
    <row r="837" spans="15:26" ht="15.75" customHeight="1">
      <c r="O837" s="67"/>
      <c r="P837" s="67"/>
      <c r="Q837" s="67"/>
      <c r="R837" s="67"/>
      <c r="S837" s="67"/>
      <c r="T837" s="67"/>
      <c r="U837" s="67"/>
      <c r="V837" s="67"/>
      <c r="W837" s="67"/>
      <c r="X837" s="67"/>
      <c r="Y837" s="67"/>
      <c r="Z837" s="67"/>
    </row>
    <row r="838" spans="15:26" ht="15.75" customHeight="1">
      <c r="O838" s="67"/>
      <c r="P838" s="67"/>
      <c r="Q838" s="67"/>
      <c r="R838" s="67"/>
      <c r="S838" s="67"/>
      <c r="T838" s="67"/>
      <c r="U838" s="67"/>
      <c r="V838" s="67"/>
      <c r="W838" s="67"/>
      <c r="X838" s="67"/>
      <c r="Y838" s="67"/>
      <c r="Z838" s="67"/>
    </row>
    <row r="839" spans="15:26" ht="15.75" customHeight="1">
      <c r="O839" s="67"/>
      <c r="P839" s="67"/>
      <c r="Q839" s="67"/>
      <c r="R839" s="67"/>
      <c r="S839" s="67"/>
      <c r="T839" s="67"/>
      <c r="U839" s="67"/>
      <c r="V839" s="67"/>
      <c r="W839" s="67"/>
      <c r="X839" s="67"/>
      <c r="Y839" s="67"/>
      <c r="Z839" s="67"/>
    </row>
    <row r="840" spans="15:26" ht="15.75" customHeight="1">
      <c r="O840" s="67"/>
      <c r="P840" s="67"/>
      <c r="Q840" s="67"/>
      <c r="R840" s="67"/>
      <c r="S840" s="67"/>
      <c r="T840" s="67"/>
      <c r="U840" s="67"/>
      <c r="V840" s="67"/>
      <c r="W840" s="67"/>
      <c r="X840" s="67"/>
      <c r="Y840" s="67"/>
      <c r="Z840" s="67"/>
    </row>
    <row r="841" spans="15:26" ht="15.75" customHeight="1">
      <c r="O841" s="67"/>
      <c r="P841" s="67"/>
      <c r="Q841" s="67"/>
      <c r="R841" s="67"/>
      <c r="S841" s="67"/>
      <c r="T841" s="67"/>
      <c r="U841" s="67"/>
      <c r="V841" s="67"/>
      <c r="W841" s="67"/>
      <c r="X841" s="67"/>
      <c r="Y841" s="67"/>
      <c r="Z841" s="67"/>
    </row>
    <row r="842" spans="15:26" ht="15.75" customHeight="1">
      <c r="O842" s="67"/>
      <c r="P842" s="67"/>
      <c r="Q842" s="67"/>
      <c r="R842" s="67"/>
      <c r="S842" s="67"/>
      <c r="T842" s="67"/>
      <c r="U842" s="67"/>
      <c r="V842" s="67"/>
      <c r="W842" s="67"/>
      <c r="X842" s="67"/>
      <c r="Y842" s="67"/>
      <c r="Z842" s="67"/>
    </row>
    <row r="843" spans="15:26" ht="15.75" customHeight="1">
      <c r="O843" s="67"/>
      <c r="P843" s="67"/>
      <c r="Q843" s="67"/>
      <c r="R843" s="67"/>
      <c r="S843" s="67"/>
      <c r="T843" s="67"/>
      <c r="U843" s="67"/>
      <c r="V843" s="67"/>
      <c r="W843" s="67"/>
      <c r="X843" s="67"/>
      <c r="Y843" s="67"/>
      <c r="Z843" s="67"/>
    </row>
    <row r="844" spans="15:26" ht="15.75" customHeight="1">
      <c r="O844" s="67"/>
      <c r="P844" s="67"/>
      <c r="Q844" s="67"/>
      <c r="R844" s="67"/>
      <c r="S844" s="67"/>
      <c r="T844" s="67"/>
      <c r="U844" s="67"/>
      <c r="V844" s="67"/>
      <c r="W844" s="67"/>
      <c r="X844" s="67"/>
      <c r="Y844" s="67"/>
      <c r="Z844" s="67"/>
    </row>
    <row r="845" spans="15:26" ht="15.75" customHeight="1">
      <c r="O845" s="67"/>
      <c r="P845" s="67"/>
      <c r="Q845" s="67"/>
      <c r="R845" s="67"/>
      <c r="S845" s="67"/>
      <c r="T845" s="67"/>
      <c r="U845" s="67"/>
      <c r="V845" s="67"/>
      <c r="W845" s="67"/>
      <c r="X845" s="67"/>
      <c r="Y845" s="67"/>
      <c r="Z845" s="67"/>
    </row>
    <row r="846" spans="15:26" ht="15.75" customHeight="1">
      <c r="O846" s="67"/>
      <c r="P846" s="67"/>
      <c r="Q846" s="67"/>
      <c r="R846" s="67"/>
      <c r="S846" s="67"/>
      <c r="T846" s="67"/>
      <c r="U846" s="67"/>
      <c r="V846" s="67"/>
      <c r="W846" s="67"/>
      <c r="X846" s="67"/>
      <c r="Y846" s="67"/>
      <c r="Z846" s="67"/>
    </row>
    <row r="847" spans="15:26" ht="15.75" customHeight="1">
      <c r="O847" s="67"/>
      <c r="P847" s="67"/>
      <c r="Q847" s="67"/>
      <c r="R847" s="67"/>
      <c r="S847" s="67"/>
      <c r="T847" s="67"/>
      <c r="U847" s="67"/>
      <c r="V847" s="67"/>
      <c r="W847" s="67"/>
      <c r="X847" s="67"/>
      <c r="Y847" s="67"/>
      <c r="Z847" s="67"/>
    </row>
    <row r="848" spans="15:26" ht="15.75" customHeight="1">
      <c r="O848" s="67"/>
      <c r="P848" s="67"/>
      <c r="Q848" s="67"/>
      <c r="R848" s="67"/>
      <c r="S848" s="67"/>
      <c r="T848" s="67"/>
      <c r="U848" s="67"/>
      <c r="V848" s="67"/>
      <c r="W848" s="67"/>
      <c r="X848" s="67"/>
      <c r="Y848" s="67"/>
      <c r="Z848" s="67"/>
    </row>
    <row r="849" spans="15:26" ht="15.75" customHeight="1">
      <c r="O849" s="67"/>
      <c r="P849" s="67"/>
      <c r="Q849" s="67"/>
      <c r="R849" s="67"/>
      <c r="S849" s="67"/>
      <c r="T849" s="67"/>
      <c r="U849" s="67"/>
      <c r="V849" s="67"/>
      <c r="W849" s="67"/>
      <c r="X849" s="67"/>
      <c r="Y849" s="67"/>
      <c r="Z849" s="67"/>
    </row>
    <row r="850" spans="15:26" ht="15.75" customHeight="1">
      <c r="O850" s="67"/>
      <c r="P850" s="67"/>
      <c r="Q850" s="67"/>
      <c r="R850" s="67"/>
      <c r="S850" s="67"/>
      <c r="T850" s="67"/>
      <c r="U850" s="67"/>
      <c r="V850" s="67"/>
      <c r="W850" s="67"/>
      <c r="X850" s="67"/>
      <c r="Y850" s="67"/>
      <c r="Z850" s="67"/>
    </row>
    <row r="851" spans="15:26" ht="15.75" customHeight="1">
      <c r="O851" s="67"/>
      <c r="P851" s="67"/>
      <c r="Q851" s="67"/>
      <c r="R851" s="67"/>
      <c r="S851" s="67"/>
      <c r="T851" s="67"/>
      <c r="U851" s="67"/>
      <c r="V851" s="67"/>
      <c r="W851" s="67"/>
      <c r="X851" s="67"/>
      <c r="Y851" s="67"/>
      <c r="Z851" s="67"/>
    </row>
    <row r="852" spans="15:26" ht="15.75" customHeight="1">
      <c r="O852" s="67"/>
      <c r="P852" s="67"/>
      <c r="Q852" s="67"/>
      <c r="R852" s="67"/>
      <c r="S852" s="67"/>
      <c r="T852" s="67"/>
      <c r="U852" s="67"/>
      <c r="V852" s="67"/>
      <c r="W852" s="67"/>
      <c r="X852" s="67"/>
      <c r="Y852" s="67"/>
      <c r="Z852" s="67"/>
    </row>
    <row r="853" spans="15:26" ht="15.75" customHeight="1">
      <c r="O853" s="67"/>
      <c r="P853" s="67"/>
      <c r="Q853" s="67"/>
      <c r="R853" s="67"/>
      <c r="S853" s="67"/>
      <c r="T853" s="67"/>
      <c r="U853" s="67"/>
      <c r="V853" s="67"/>
      <c r="W853" s="67"/>
      <c r="X853" s="67"/>
      <c r="Y853" s="67"/>
      <c r="Z853" s="67"/>
    </row>
    <row r="854" spans="15:26" ht="15.75" customHeight="1">
      <c r="O854" s="67"/>
      <c r="P854" s="67"/>
      <c r="Q854" s="67"/>
      <c r="R854" s="67"/>
      <c r="S854" s="67"/>
      <c r="T854" s="67"/>
      <c r="U854" s="67"/>
      <c r="V854" s="67"/>
      <c r="W854" s="67"/>
      <c r="X854" s="67"/>
      <c r="Y854" s="67"/>
      <c r="Z854" s="67"/>
    </row>
    <row r="855" spans="15:26" ht="15.75" customHeight="1">
      <c r="O855" s="67"/>
      <c r="P855" s="67"/>
      <c r="Q855" s="67"/>
      <c r="R855" s="67"/>
      <c r="S855" s="67"/>
      <c r="T855" s="67"/>
      <c r="U855" s="67"/>
      <c r="V855" s="67"/>
      <c r="W855" s="67"/>
      <c r="X855" s="67"/>
      <c r="Y855" s="67"/>
      <c r="Z855" s="67"/>
    </row>
    <row r="856" spans="15:26" ht="15.75" customHeight="1">
      <c r="O856" s="67"/>
      <c r="P856" s="67"/>
      <c r="Q856" s="67"/>
      <c r="R856" s="67"/>
      <c r="S856" s="67"/>
      <c r="T856" s="67"/>
      <c r="U856" s="67"/>
      <c r="V856" s="67"/>
      <c r="W856" s="67"/>
      <c r="X856" s="67"/>
      <c r="Y856" s="67"/>
      <c r="Z856" s="67"/>
    </row>
    <row r="857" spans="15:26" ht="15.75" customHeight="1">
      <c r="O857" s="67"/>
      <c r="P857" s="67"/>
      <c r="Q857" s="67"/>
      <c r="R857" s="67"/>
      <c r="S857" s="67"/>
      <c r="T857" s="67"/>
      <c r="U857" s="67"/>
      <c r="V857" s="67"/>
      <c r="W857" s="67"/>
      <c r="X857" s="67"/>
      <c r="Y857" s="67"/>
      <c r="Z857" s="67"/>
    </row>
    <row r="858" spans="15:26" ht="15.75" customHeight="1">
      <c r="O858" s="67"/>
      <c r="P858" s="67"/>
      <c r="Q858" s="67"/>
      <c r="R858" s="67"/>
      <c r="S858" s="67"/>
      <c r="T858" s="67"/>
      <c r="U858" s="67"/>
      <c r="V858" s="67"/>
      <c r="W858" s="67"/>
      <c r="X858" s="67"/>
      <c r="Y858" s="67"/>
      <c r="Z858" s="67"/>
    </row>
    <row r="859" spans="15:26" ht="15.75" customHeight="1">
      <c r="O859" s="67"/>
      <c r="P859" s="67"/>
      <c r="Q859" s="67"/>
      <c r="R859" s="67"/>
      <c r="S859" s="67"/>
      <c r="T859" s="67"/>
      <c r="U859" s="67"/>
      <c r="V859" s="67"/>
      <c r="W859" s="67"/>
      <c r="X859" s="67"/>
      <c r="Y859" s="67"/>
      <c r="Z859" s="67"/>
    </row>
    <row r="860" spans="15:26" ht="15.75" customHeight="1">
      <c r="O860" s="67"/>
      <c r="P860" s="67"/>
      <c r="Q860" s="67"/>
      <c r="R860" s="67"/>
      <c r="S860" s="67"/>
      <c r="T860" s="67"/>
      <c r="U860" s="67"/>
      <c r="V860" s="67"/>
      <c r="W860" s="67"/>
      <c r="X860" s="67"/>
      <c r="Y860" s="67"/>
      <c r="Z860" s="67"/>
    </row>
    <row r="861" spans="15:26" ht="15.75" customHeight="1">
      <c r="O861" s="67"/>
      <c r="P861" s="67"/>
      <c r="Q861" s="67"/>
      <c r="R861" s="67"/>
      <c r="S861" s="67"/>
      <c r="T861" s="67"/>
      <c r="U861" s="67"/>
      <c r="V861" s="67"/>
      <c r="W861" s="67"/>
      <c r="X861" s="67"/>
      <c r="Y861" s="67"/>
      <c r="Z861" s="67"/>
    </row>
    <row r="862" spans="15:26" ht="15.75" customHeight="1">
      <c r="O862" s="67"/>
      <c r="P862" s="67"/>
      <c r="Q862" s="67"/>
      <c r="R862" s="67"/>
      <c r="S862" s="67"/>
      <c r="T862" s="67"/>
      <c r="U862" s="67"/>
      <c r="V862" s="67"/>
      <c r="W862" s="67"/>
      <c r="X862" s="67"/>
      <c r="Y862" s="67"/>
      <c r="Z862" s="67"/>
    </row>
    <row r="863" spans="15:26" ht="15.75" customHeight="1">
      <c r="O863" s="67"/>
      <c r="P863" s="67"/>
      <c r="Q863" s="67"/>
      <c r="R863" s="67"/>
      <c r="S863" s="67"/>
      <c r="T863" s="67"/>
      <c r="U863" s="67"/>
      <c r="V863" s="67"/>
      <c r="W863" s="67"/>
      <c r="X863" s="67"/>
      <c r="Y863" s="67"/>
      <c r="Z863" s="67"/>
    </row>
    <row r="864" spans="15:26" ht="15.75" customHeight="1">
      <c r="O864" s="67"/>
      <c r="P864" s="67"/>
      <c r="Q864" s="67"/>
      <c r="R864" s="67"/>
      <c r="S864" s="67"/>
      <c r="T864" s="67"/>
      <c r="U864" s="67"/>
      <c r="V864" s="67"/>
      <c r="W864" s="67"/>
      <c r="X864" s="67"/>
      <c r="Y864" s="67"/>
      <c r="Z864" s="67"/>
    </row>
    <row r="865" spans="15:26" ht="15.75" customHeight="1">
      <c r="O865" s="67"/>
      <c r="P865" s="67"/>
      <c r="Q865" s="67"/>
      <c r="R865" s="67"/>
      <c r="S865" s="67"/>
      <c r="T865" s="67"/>
      <c r="U865" s="67"/>
      <c r="V865" s="67"/>
      <c r="W865" s="67"/>
      <c r="X865" s="67"/>
      <c r="Y865" s="67"/>
      <c r="Z865" s="67"/>
    </row>
    <row r="866" spans="15:26" ht="15.75" customHeight="1">
      <c r="O866" s="67"/>
      <c r="P866" s="67"/>
      <c r="Q866" s="67"/>
      <c r="R866" s="67"/>
      <c r="S866" s="67"/>
      <c r="T866" s="67"/>
      <c r="U866" s="67"/>
      <c r="V866" s="67"/>
      <c r="W866" s="67"/>
      <c r="X866" s="67"/>
      <c r="Y866" s="67"/>
      <c r="Z866" s="67"/>
    </row>
    <row r="867" spans="15:26" ht="15.75" customHeight="1">
      <c r="O867" s="67"/>
      <c r="P867" s="67"/>
      <c r="Q867" s="67"/>
      <c r="R867" s="67"/>
      <c r="S867" s="67"/>
      <c r="T867" s="67"/>
      <c r="U867" s="67"/>
      <c r="V867" s="67"/>
      <c r="W867" s="67"/>
      <c r="X867" s="67"/>
      <c r="Y867" s="67"/>
      <c r="Z867" s="67"/>
    </row>
    <row r="868" spans="15:26" ht="15.75" customHeight="1">
      <c r="O868" s="67"/>
      <c r="P868" s="67"/>
      <c r="Q868" s="67"/>
      <c r="R868" s="67"/>
      <c r="S868" s="67"/>
      <c r="T868" s="67"/>
      <c r="U868" s="67"/>
      <c r="V868" s="67"/>
      <c r="W868" s="67"/>
      <c r="X868" s="67"/>
      <c r="Y868" s="67"/>
      <c r="Z868" s="67"/>
    </row>
    <row r="869" spans="15:26" ht="15.75" customHeight="1">
      <c r="O869" s="67"/>
      <c r="P869" s="67"/>
      <c r="Q869" s="67"/>
      <c r="R869" s="67"/>
      <c r="S869" s="67"/>
      <c r="T869" s="67"/>
      <c r="U869" s="67"/>
      <c r="V869" s="67"/>
      <c r="W869" s="67"/>
      <c r="X869" s="67"/>
      <c r="Y869" s="67"/>
      <c r="Z869" s="67"/>
    </row>
    <row r="870" spans="15:26" ht="15.75" customHeight="1">
      <c r="O870" s="67"/>
      <c r="P870" s="67"/>
      <c r="Q870" s="67"/>
      <c r="R870" s="67"/>
      <c r="S870" s="67"/>
      <c r="T870" s="67"/>
      <c r="U870" s="67"/>
      <c r="V870" s="67"/>
      <c r="W870" s="67"/>
      <c r="X870" s="67"/>
      <c r="Y870" s="67"/>
      <c r="Z870" s="67"/>
    </row>
    <row r="871" spans="15:26" ht="15.75" customHeight="1">
      <c r="O871" s="67"/>
      <c r="P871" s="67"/>
      <c r="Q871" s="67"/>
      <c r="R871" s="67"/>
      <c r="S871" s="67"/>
      <c r="T871" s="67"/>
      <c r="U871" s="67"/>
      <c r="V871" s="67"/>
      <c r="W871" s="67"/>
      <c r="X871" s="67"/>
      <c r="Y871" s="67"/>
      <c r="Z871" s="67"/>
    </row>
    <row r="872" spans="15:26" ht="15.75" customHeight="1">
      <c r="O872" s="67"/>
      <c r="P872" s="67"/>
      <c r="Q872" s="67"/>
      <c r="R872" s="67"/>
      <c r="S872" s="67"/>
      <c r="T872" s="67"/>
      <c r="U872" s="67"/>
      <c r="V872" s="67"/>
      <c r="W872" s="67"/>
      <c r="X872" s="67"/>
      <c r="Y872" s="67"/>
      <c r="Z872" s="67"/>
    </row>
    <row r="873" spans="15:26" ht="15.75" customHeight="1">
      <c r="O873" s="67"/>
      <c r="P873" s="67"/>
      <c r="Q873" s="67"/>
      <c r="R873" s="67"/>
      <c r="S873" s="67"/>
      <c r="T873" s="67"/>
      <c r="U873" s="67"/>
      <c r="V873" s="67"/>
      <c r="W873" s="67"/>
      <c r="X873" s="67"/>
      <c r="Y873" s="67"/>
      <c r="Z873" s="67"/>
    </row>
    <row r="874" spans="15:26" ht="15.75" customHeight="1">
      <c r="O874" s="67"/>
      <c r="P874" s="67"/>
      <c r="Q874" s="67"/>
      <c r="R874" s="67"/>
      <c r="S874" s="67"/>
      <c r="T874" s="67"/>
      <c r="U874" s="67"/>
      <c r="V874" s="67"/>
      <c r="W874" s="67"/>
      <c r="X874" s="67"/>
      <c r="Y874" s="67"/>
      <c r="Z874" s="67"/>
    </row>
    <row r="875" spans="15:26" ht="15.75" customHeight="1">
      <c r="O875" s="67"/>
      <c r="P875" s="67"/>
      <c r="Q875" s="67"/>
      <c r="R875" s="67"/>
      <c r="S875" s="67"/>
      <c r="T875" s="67"/>
      <c r="U875" s="67"/>
      <c r="V875" s="67"/>
      <c r="W875" s="67"/>
      <c r="X875" s="67"/>
      <c r="Y875" s="67"/>
      <c r="Z875" s="67"/>
    </row>
    <row r="876" spans="15:26" ht="15.75" customHeight="1">
      <c r="O876" s="67"/>
      <c r="P876" s="67"/>
      <c r="Q876" s="67"/>
      <c r="R876" s="67"/>
      <c r="S876" s="67"/>
      <c r="T876" s="67"/>
      <c r="U876" s="67"/>
      <c r="V876" s="67"/>
      <c r="W876" s="67"/>
      <c r="X876" s="67"/>
      <c r="Y876" s="67"/>
      <c r="Z876" s="67"/>
    </row>
    <row r="877" spans="15:26" ht="15.75" customHeight="1">
      <c r="O877" s="67"/>
      <c r="P877" s="67"/>
      <c r="Q877" s="67"/>
      <c r="R877" s="67"/>
      <c r="S877" s="67"/>
      <c r="T877" s="67"/>
      <c r="U877" s="67"/>
      <c r="V877" s="67"/>
      <c r="W877" s="67"/>
      <c r="X877" s="67"/>
      <c r="Y877" s="67"/>
      <c r="Z877" s="67"/>
    </row>
    <row r="878" spans="15:26" ht="15.75" customHeight="1">
      <c r="O878" s="67"/>
      <c r="P878" s="67"/>
      <c r="Q878" s="67"/>
      <c r="R878" s="67"/>
      <c r="S878" s="67"/>
      <c r="T878" s="67"/>
      <c r="U878" s="67"/>
      <c r="V878" s="67"/>
      <c r="W878" s="67"/>
      <c r="X878" s="67"/>
      <c r="Y878" s="67"/>
      <c r="Z878" s="67"/>
    </row>
    <row r="879" spans="15:26" ht="15.75" customHeight="1">
      <c r="O879" s="67"/>
      <c r="P879" s="67"/>
      <c r="Q879" s="67"/>
      <c r="R879" s="67"/>
      <c r="S879" s="67"/>
      <c r="T879" s="67"/>
      <c r="U879" s="67"/>
      <c r="V879" s="67"/>
      <c r="W879" s="67"/>
      <c r="X879" s="67"/>
      <c r="Y879" s="67"/>
      <c r="Z879" s="67"/>
    </row>
    <row r="880" spans="15:26" ht="15.75" customHeight="1">
      <c r="O880" s="67"/>
      <c r="P880" s="67"/>
      <c r="Q880" s="67"/>
      <c r="R880" s="67"/>
      <c r="S880" s="67"/>
      <c r="T880" s="67"/>
      <c r="U880" s="67"/>
      <c r="V880" s="67"/>
      <c r="W880" s="67"/>
      <c r="X880" s="67"/>
      <c r="Y880" s="67"/>
      <c r="Z880" s="67"/>
    </row>
    <row r="881" spans="15:26" ht="15.75" customHeight="1">
      <c r="O881" s="67"/>
      <c r="P881" s="67"/>
      <c r="Q881" s="67"/>
      <c r="R881" s="67"/>
      <c r="S881" s="67"/>
      <c r="T881" s="67"/>
      <c r="U881" s="67"/>
      <c r="V881" s="67"/>
      <c r="W881" s="67"/>
      <c r="X881" s="67"/>
      <c r="Y881" s="67"/>
      <c r="Z881" s="67"/>
    </row>
    <row r="882" spans="15:26" ht="15.75" customHeight="1">
      <c r="O882" s="67"/>
      <c r="P882" s="67"/>
      <c r="Q882" s="67"/>
      <c r="R882" s="67"/>
      <c r="S882" s="67"/>
      <c r="T882" s="67"/>
      <c r="U882" s="67"/>
      <c r="V882" s="67"/>
      <c r="W882" s="67"/>
      <c r="X882" s="67"/>
      <c r="Y882" s="67"/>
      <c r="Z882" s="67"/>
    </row>
    <row r="883" spans="15:26" ht="15.75" customHeight="1">
      <c r="O883" s="67"/>
      <c r="P883" s="67"/>
      <c r="Q883" s="67"/>
      <c r="R883" s="67"/>
      <c r="S883" s="67"/>
      <c r="T883" s="67"/>
      <c r="U883" s="67"/>
      <c r="V883" s="67"/>
      <c r="W883" s="67"/>
      <c r="X883" s="67"/>
      <c r="Y883" s="67"/>
      <c r="Z883" s="67"/>
    </row>
    <row r="884" spans="15:26" ht="15.75" customHeight="1">
      <c r="O884" s="67"/>
      <c r="P884" s="67"/>
      <c r="Q884" s="67"/>
      <c r="R884" s="67"/>
      <c r="S884" s="67"/>
      <c r="T884" s="67"/>
      <c r="U884" s="67"/>
      <c r="V884" s="67"/>
      <c r="W884" s="67"/>
      <c r="X884" s="67"/>
      <c r="Y884" s="67"/>
      <c r="Z884" s="67"/>
    </row>
    <row r="885" spans="15:26" ht="15.75" customHeight="1">
      <c r="O885" s="67"/>
      <c r="P885" s="67"/>
      <c r="Q885" s="67"/>
      <c r="R885" s="67"/>
      <c r="S885" s="67"/>
      <c r="T885" s="67"/>
      <c r="U885" s="67"/>
      <c r="V885" s="67"/>
      <c r="W885" s="67"/>
      <c r="X885" s="67"/>
      <c r="Y885" s="67"/>
      <c r="Z885" s="67"/>
    </row>
    <row r="886" spans="15:26" ht="15.75" customHeight="1">
      <c r="O886" s="67"/>
      <c r="P886" s="67"/>
      <c r="Q886" s="67"/>
      <c r="R886" s="67"/>
      <c r="S886" s="67"/>
      <c r="T886" s="67"/>
      <c r="U886" s="67"/>
      <c r="V886" s="67"/>
      <c r="W886" s="67"/>
      <c r="X886" s="67"/>
      <c r="Y886" s="67"/>
      <c r="Z886" s="67"/>
    </row>
    <row r="887" spans="15:26" ht="15.75" customHeight="1">
      <c r="O887" s="67"/>
      <c r="P887" s="67"/>
      <c r="Q887" s="67"/>
      <c r="R887" s="67"/>
      <c r="S887" s="67"/>
      <c r="T887" s="67"/>
      <c r="U887" s="67"/>
      <c r="V887" s="67"/>
      <c r="W887" s="67"/>
      <c r="X887" s="67"/>
      <c r="Y887" s="67"/>
      <c r="Z887" s="67"/>
    </row>
    <row r="888" spans="15:26" ht="15.75" customHeight="1">
      <c r="O888" s="67"/>
      <c r="P888" s="67"/>
      <c r="Q888" s="67"/>
      <c r="R888" s="67"/>
      <c r="S888" s="67"/>
      <c r="T888" s="67"/>
      <c r="U888" s="67"/>
      <c r="V888" s="67"/>
      <c r="W888" s="67"/>
      <c r="X888" s="67"/>
      <c r="Y888" s="67"/>
      <c r="Z888" s="67"/>
    </row>
    <row r="889" spans="15:26" ht="15.75" customHeight="1">
      <c r="O889" s="67"/>
      <c r="P889" s="67"/>
      <c r="Q889" s="67"/>
      <c r="R889" s="67"/>
      <c r="S889" s="67"/>
      <c r="T889" s="67"/>
      <c r="U889" s="67"/>
      <c r="V889" s="67"/>
      <c r="W889" s="67"/>
      <c r="X889" s="67"/>
      <c r="Y889" s="67"/>
      <c r="Z889" s="67"/>
    </row>
    <row r="890" spans="15:26" ht="15.75" customHeight="1">
      <c r="O890" s="67"/>
      <c r="P890" s="67"/>
      <c r="Q890" s="67"/>
      <c r="R890" s="67"/>
      <c r="S890" s="67"/>
      <c r="T890" s="67"/>
      <c r="U890" s="67"/>
      <c r="V890" s="67"/>
      <c r="W890" s="67"/>
      <c r="X890" s="67"/>
      <c r="Y890" s="67"/>
      <c r="Z890" s="67"/>
    </row>
    <row r="891" spans="15:26" ht="15.75" customHeight="1">
      <c r="O891" s="67"/>
      <c r="P891" s="67"/>
      <c r="Q891" s="67"/>
      <c r="R891" s="67"/>
      <c r="S891" s="67"/>
      <c r="T891" s="67"/>
      <c r="U891" s="67"/>
      <c r="V891" s="67"/>
      <c r="W891" s="67"/>
      <c r="X891" s="67"/>
      <c r="Y891" s="67"/>
      <c r="Z891" s="67"/>
    </row>
    <row r="892" spans="15:26" ht="15.75" customHeight="1">
      <c r="O892" s="67"/>
      <c r="P892" s="67"/>
      <c r="Q892" s="67"/>
      <c r="R892" s="67"/>
      <c r="S892" s="67"/>
      <c r="T892" s="67"/>
      <c r="U892" s="67"/>
      <c r="V892" s="67"/>
      <c r="W892" s="67"/>
      <c r="X892" s="67"/>
      <c r="Y892" s="67"/>
      <c r="Z892" s="67"/>
    </row>
    <row r="893" spans="15:26" ht="15.75" customHeight="1">
      <c r="O893" s="67"/>
      <c r="P893" s="67"/>
      <c r="Q893" s="67"/>
      <c r="R893" s="67"/>
      <c r="S893" s="67"/>
      <c r="T893" s="67"/>
      <c r="U893" s="67"/>
      <c r="V893" s="67"/>
      <c r="W893" s="67"/>
      <c r="X893" s="67"/>
      <c r="Y893" s="67"/>
      <c r="Z893" s="67"/>
    </row>
    <row r="894" spans="15:26" ht="15.75" customHeight="1">
      <c r="O894" s="67"/>
      <c r="P894" s="67"/>
      <c r="Q894" s="67"/>
      <c r="R894" s="67"/>
      <c r="S894" s="67"/>
      <c r="T894" s="67"/>
      <c r="U894" s="67"/>
      <c r="V894" s="67"/>
      <c r="W894" s="67"/>
      <c r="X894" s="67"/>
      <c r="Y894" s="67"/>
      <c r="Z894" s="67"/>
    </row>
    <row r="895" spans="15:26" ht="15.75" customHeight="1">
      <c r="O895" s="67"/>
      <c r="P895" s="67"/>
      <c r="Q895" s="67"/>
      <c r="R895" s="67"/>
      <c r="S895" s="67"/>
      <c r="T895" s="67"/>
      <c r="U895" s="67"/>
      <c r="V895" s="67"/>
      <c r="W895" s="67"/>
      <c r="X895" s="67"/>
      <c r="Y895" s="67"/>
      <c r="Z895" s="67"/>
    </row>
    <row r="896" spans="15:26" ht="15.75" customHeight="1">
      <c r="O896" s="67"/>
      <c r="P896" s="67"/>
      <c r="Q896" s="67"/>
      <c r="R896" s="67"/>
      <c r="S896" s="67"/>
      <c r="T896" s="67"/>
      <c r="U896" s="67"/>
      <c r="V896" s="67"/>
      <c r="W896" s="67"/>
      <c r="X896" s="67"/>
      <c r="Y896" s="67"/>
      <c r="Z896" s="67"/>
    </row>
    <row r="897" spans="15:26" ht="15.75" customHeight="1">
      <c r="O897" s="67"/>
      <c r="P897" s="67"/>
      <c r="Q897" s="67"/>
      <c r="R897" s="67"/>
      <c r="S897" s="67"/>
      <c r="T897" s="67"/>
      <c r="U897" s="67"/>
      <c r="V897" s="67"/>
      <c r="W897" s="67"/>
      <c r="X897" s="67"/>
      <c r="Y897" s="67"/>
      <c r="Z897" s="67"/>
    </row>
    <row r="898" spans="15:26" ht="15.75" customHeight="1">
      <c r="O898" s="67"/>
      <c r="P898" s="67"/>
      <c r="Q898" s="67"/>
      <c r="R898" s="67"/>
      <c r="S898" s="67"/>
      <c r="T898" s="67"/>
      <c r="U898" s="67"/>
      <c r="V898" s="67"/>
      <c r="W898" s="67"/>
      <c r="X898" s="67"/>
      <c r="Y898" s="67"/>
      <c r="Z898" s="67"/>
    </row>
    <row r="899" spans="15:26" ht="15.75" customHeight="1">
      <c r="O899" s="67"/>
      <c r="P899" s="67"/>
      <c r="Q899" s="67"/>
      <c r="R899" s="67"/>
      <c r="S899" s="67"/>
      <c r="T899" s="67"/>
      <c r="U899" s="67"/>
      <c r="V899" s="67"/>
      <c r="W899" s="67"/>
      <c r="X899" s="67"/>
      <c r="Y899" s="67"/>
      <c r="Z899" s="67"/>
    </row>
    <row r="900" spans="15:26" ht="15.75" customHeight="1">
      <c r="O900" s="67"/>
      <c r="P900" s="67"/>
      <c r="Q900" s="67"/>
      <c r="R900" s="67"/>
      <c r="S900" s="67"/>
      <c r="T900" s="67"/>
      <c r="U900" s="67"/>
      <c r="V900" s="67"/>
      <c r="W900" s="67"/>
      <c r="X900" s="67"/>
      <c r="Y900" s="67"/>
      <c r="Z900" s="67"/>
    </row>
    <row r="901" spans="15:26" ht="15.75" customHeight="1">
      <c r="O901" s="67"/>
      <c r="P901" s="67"/>
      <c r="Q901" s="67"/>
      <c r="R901" s="67"/>
      <c r="S901" s="67"/>
      <c r="T901" s="67"/>
      <c r="U901" s="67"/>
      <c r="V901" s="67"/>
      <c r="W901" s="67"/>
      <c r="X901" s="67"/>
      <c r="Y901" s="67"/>
      <c r="Z901" s="67"/>
    </row>
    <row r="902" spans="15:26" ht="15.75" customHeight="1">
      <c r="O902" s="67"/>
      <c r="P902" s="67"/>
      <c r="Q902" s="67"/>
      <c r="R902" s="67"/>
      <c r="S902" s="67"/>
      <c r="T902" s="67"/>
      <c r="U902" s="67"/>
      <c r="V902" s="67"/>
      <c r="W902" s="67"/>
      <c r="X902" s="67"/>
      <c r="Y902" s="67"/>
      <c r="Z902" s="67"/>
    </row>
    <row r="903" spans="15:26" ht="15.75" customHeight="1">
      <c r="O903" s="67"/>
      <c r="P903" s="67"/>
      <c r="Q903" s="67"/>
      <c r="R903" s="67"/>
      <c r="S903" s="67"/>
      <c r="T903" s="67"/>
      <c r="U903" s="67"/>
      <c r="V903" s="67"/>
      <c r="W903" s="67"/>
      <c r="X903" s="67"/>
      <c r="Y903" s="67"/>
      <c r="Z903" s="67"/>
    </row>
    <row r="904" spans="15:26" ht="15.75" customHeight="1">
      <c r="O904" s="67"/>
      <c r="P904" s="67"/>
      <c r="Q904" s="67"/>
      <c r="R904" s="67"/>
      <c r="S904" s="67"/>
      <c r="T904" s="67"/>
      <c r="U904" s="67"/>
      <c r="V904" s="67"/>
      <c r="W904" s="67"/>
      <c r="X904" s="67"/>
      <c r="Y904" s="67"/>
      <c r="Z904" s="67"/>
    </row>
    <row r="905" spans="15:26" ht="15.75" customHeight="1">
      <c r="O905" s="67"/>
      <c r="P905" s="67"/>
      <c r="Q905" s="67"/>
      <c r="R905" s="67"/>
      <c r="S905" s="67"/>
      <c r="T905" s="67"/>
      <c r="U905" s="67"/>
      <c r="V905" s="67"/>
      <c r="W905" s="67"/>
      <c r="X905" s="67"/>
      <c r="Y905" s="67"/>
      <c r="Z905" s="67"/>
    </row>
    <row r="906" spans="15:26" ht="15.75" customHeight="1">
      <c r="O906" s="67"/>
      <c r="P906" s="67"/>
      <c r="Q906" s="67"/>
      <c r="R906" s="67"/>
      <c r="S906" s="67"/>
      <c r="T906" s="67"/>
      <c r="U906" s="67"/>
      <c r="V906" s="67"/>
      <c r="W906" s="67"/>
      <c r="X906" s="67"/>
      <c r="Y906" s="67"/>
      <c r="Z906" s="67"/>
    </row>
    <row r="907" spans="15:26" ht="15.75" customHeight="1">
      <c r="O907" s="67"/>
      <c r="P907" s="67"/>
      <c r="Q907" s="67"/>
      <c r="R907" s="67"/>
      <c r="S907" s="67"/>
      <c r="T907" s="67"/>
      <c r="U907" s="67"/>
      <c r="V907" s="67"/>
      <c r="W907" s="67"/>
      <c r="X907" s="67"/>
      <c r="Y907" s="67"/>
      <c r="Z907" s="67"/>
    </row>
    <row r="908" spans="15:26" ht="15.75" customHeight="1">
      <c r="O908" s="67"/>
      <c r="P908" s="67"/>
      <c r="Q908" s="67"/>
      <c r="R908" s="67"/>
      <c r="S908" s="67"/>
      <c r="T908" s="67"/>
      <c r="U908" s="67"/>
      <c r="V908" s="67"/>
      <c r="W908" s="67"/>
      <c r="X908" s="67"/>
      <c r="Y908" s="67"/>
      <c r="Z908" s="67"/>
    </row>
    <row r="909" spans="15:26" ht="15.75" customHeight="1">
      <c r="O909" s="67"/>
      <c r="P909" s="67"/>
      <c r="Q909" s="67"/>
      <c r="R909" s="67"/>
      <c r="S909" s="67"/>
      <c r="T909" s="67"/>
      <c r="U909" s="67"/>
      <c r="V909" s="67"/>
      <c r="W909" s="67"/>
      <c r="X909" s="67"/>
      <c r="Y909" s="67"/>
      <c r="Z909" s="67"/>
    </row>
    <row r="910" spans="15:26" ht="15.75" customHeight="1">
      <c r="O910" s="67"/>
      <c r="P910" s="67"/>
      <c r="Q910" s="67"/>
      <c r="R910" s="67"/>
      <c r="S910" s="67"/>
      <c r="T910" s="67"/>
      <c r="U910" s="67"/>
      <c r="V910" s="67"/>
      <c r="W910" s="67"/>
      <c r="X910" s="67"/>
      <c r="Y910" s="67"/>
      <c r="Z910" s="67"/>
    </row>
    <row r="911" spans="15:26" ht="15.75" customHeight="1">
      <c r="O911" s="67"/>
      <c r="P911" s="67"/>
      <c r="Q911" s="67"/>
      <c r="R911" s="67"/>
      <c r="S911" s="67"/>
      <c r="T911" s="67"/>
      <c r="U911" s="67"/>
      <c r="V911" s="67"/>
      <c r="W911" s="67"/>
      <c r="X911" s="67"/>
      <c r="Y911" s="67"/>
      <c r="Z911" s="67"/>
    </row>
    <row r="912" spans="15:26" ht="15.75" customHeight="1">
      <c r="O912" s="67"/>
      <c r="P912" s="67"/>
      <c r="Q912" s="67"/>
      <c r="R912" s="67"/>
      <c r="S912" s="67"/>
      <c r="T912" s="67"/>
      <c r="U912" s="67"/>
      <c r="V912" s="67"/>
      <c r="W912" s="67"/>
      <c r="X912" s="67"/>
      <c r="Y912" s="67"/>
      <c r="Z912" s="67"/>
    </row>
    <row r="913" spans="15:26" ht="15.75" customHeight="1">
      <c r="O913" s="67"/>
      <c r="P913" s="67"/>
      <c r="Q913" s="67"/>
      <c r="R913" s="67"/>
      <c r="S913" s="67"/>
      <c r="T913" s="67"/>
      <c r="U913" s="67"/>
      <c r="V913" s="67"/>
      <c r="W913" s="67"/>
      <c r="X913" s="67"/>
      <c r="Y913" s="67"/>
      <c r="Z913" s="67"/>
    </row>
    <row r="914" spans="15:26" ht="15.75" customHeight="1">
      <c r="O914" s="67"/>
      <c r="P914" s="67"/>
      <c r="Q914" s="67"/>
      <c r="R914" s="67"/>
      <c r="S914" s="67"/>
      <c r="T914" s="67"/>
      <c r="U914" s="67"/>
      <c r="V914" s="67"/>
      <c r="W914" s="67"/>
      <c r="X914" s="67"/>
      <c r="Y914" s="67"/>
      <c r="Z914" s="67"/>
    </row>
    <row r="915" spans="15:26" ht="15.75" customHeight="1">
      <c r="O915" s="67"/>
      <c r="P915" s="67"/>
      <c r="Q915" s="67"/>
      <c r="R915" s="67"/>
      <c r="S915" s="67"/>
      <c r="T915" s="67"/>
      <c r="U915" s="67"/>
      <c r="V915" s="67"/>
      <c r="W915" s="67"/>
      <c r="X915" s="67"/>
      <c r="Y915" s="67"/>
      <c r="Z915" s="67"/>
    </row>
    <row r="916" spans="15:26" ht="15.75" customHeight="1">
      <c r="O916" s="67"/>
      <c r="P916" s="67"/>
      <c r="Q916" s="67"/>
      <c r="R916" s="67"/>
      <c r="S916" s="67"/>
      <c r="T916" s="67"/>
      <c r="U916" s="67"/>
      <c r="V916" s="67"/>
      <c r="W916" s="67"/>
      <c r="X916" s="67"/>
      <c r="Y916" s="67"/>
      <c r="Z916" s="67"/>
    </row>
    <row r="917" spans="15:26" ht="15.75" customHeight="1">
      <c r="O917" s="67"/>
      <c r="P917" s="67"/>
      <c r="Q917" s="67"/>
      <c r="R917" s="67"/>
      <c r="S917" s="67"/>
      <c r="T917" s="67"/>
      <c r="U917" s="67"/>
      <c r="V917" s="67"/>
      <c r="W917" s="67"/>
      <c r="X917" s="67"/>
      <c r="Y917" s="67"/>
      <c r="Z917" s="67"/>
    </row>
    <row r="918" spans="15:26" ht="15.75" customHeight="1">
      <c r="O918" s="67"/>
      <c r="P918" s="67"/>
      <c r="Q918" s="67"/>
      <c r="R918" s="67"/>
      <c r="S918" s="67"/>
      <c r="T918" s="67"/>
      <c r="U918" s="67"/>
      <c r="V918" s="67"/>
      <c r="W918" s="67"/>
      <c r="X918" s="67"/>
      <c r="Y918" s="67"/>
      <c r="Z918" s="67"/>
    </row>
    <row r="919" spans="15:26" ht="15.75" customHeight="1">
      <c r="O919" s="67"/>
      <c r="P919" s="67"/>
      <c r="Q919" s="67"/>
      <c r="R919" s="67"/>
      <c r="S919" s="67"/>
      <c r="T919" s="67"/>
      <c r="U919" s="67"/>
      <c r="V919" s="67"/>
      <c r="W919" s="67"/>
      <c r="X919" s="67"/>
      <c r="Y919" s="67"/>
      <c r="Z919" s="67"/>
    </row>
    <row r="920" spans="15:26" ht="15.75" customHeight="1">
      <c r="O920" s="67"/>
      <c r="P920" s="67"/>
      <c r="Q920" s="67"/>
      <c r="R920" s="67"/>
      <c r="S920" s="67"/>
      <c r="T920" s="67"/>
      <c r="U920" s="67"/>
      <c r="V920" s="67"/>
      <c r="W920" s="67"/>
      <c r="X920" s="67"/>
      <c r="Y920" s="67"/>
      <c r="Z920" s="67"/>
    </row>
    <row r="921" spans="15:26" ht="15.75" customHeight="1">
      <c r="O921" s="67"/>
      <c r="P921" s="67"/>
      <c r="Q921" s="67"/>
      <c r="R921" s="67"/>
      <c r="S921" s="67"/>
      <c r="T921" s="67"/>
      <c r="U921" s="67"/>
      <c r="V921" s="67"/>
      <c r="W921" s="67"/>
      <c r="X921" s="67"/>
      <c r="Y921" s="67"/>
      <c r="Z921" s="67"/>
    </row>
    <row r="922" spans="15:26" ht="15.75" customHeight="1">
      <c r="O922" s="67"/>
      <c r="P922" s="67"/>
      <c r="Q922" s="67"/>
      <c r="R922" s="67"/>
      <c r="S922" s="67"/>
      <c r="T922" s="67"/>
      <c r="U922" s="67"/>
      <c r="V922" s="67"/>
      <c r="W922" s="67"/>
      <c r="X922" s="67"/>
      <c r="Y922" s="67"/>
      <c r="Z922" s="67"/>
    </row>
    <row r="923" spans="15:26" ht="15.75" customHeight="1">
      <c r="O923" s="67"/>
      <c r="P923" s="67"/>
      <c r="Q923" s="67"/>
      <c r="R923" s="67"/>
      <c r="S923" s="67"/>
      <c r="T923" s="67"/>
      <c r="U923" s="67"/>
      <c r="V923" s="67"/>
      <c r="W923" s="67"/>
      <c r="X923" s="67"/>
      <c r="Y923" s="67"/>
      <c r="Z923" s="67"/>
    </row>
    <row r="924" spans="15:26" ht="15.75" customHeight="1">
      <c r="O924" s="67"/>
      <c r="P924" s="67"/>
      <c r="Q924" s="67"/>
      <c r="R924" s="67"/>
      <c r="S924" s="67"/>
      <c r="T924" s="67"/>
      <c r="U924" s="67"/>
      <c r="V924" s="67"/>
      <c r="W924" s="67"/>
      <c r="X924" s="67"/>
      <c r="Y924" s="67"/>
      <c r="Z924" s="67"/>
    </row>
    <row r="925" spans="15:26" ht="15.75" customHeight="1">
      <c r="O925" s="67"/>
      <c r="P925" s="67"/>
      <c r="Q925" s="67"/>
      <c r="R925" s="67"/>
      <c r="S925" s="67"/>
      <c r="T925" s="67"/>
      <c r="U925" s="67"/>
      <c r="V925" s="67"/>
      <c r="W925" s="67"/>
      <c r="X925" s="67"/>
      <c r="Y925" s="67"/>
      <c r="Z925" s="67"/>
    </row>
    <row r="926" spans="15:26" ht="15.75" customHeight="1">
      <c r="O926" s="67"/>
      <c r="P926" s="67"/>
      <c r="Q926" s="67"/>
      <c r="R926" s="67"/>
      <c r="S926" s="67"/>
      <c r="T926" s="67"/>
      <c r="U926" s="67"/>
      <c r="V926" s="67"/>
      <c r="W926" s="67"/>
      <c r="X926" s="67"/>
      <c r="Y926" s="67"/>
      <c r="Z926" s="67"/>
    </row>
    <row r="927" spans="15:26" ht="15.75" customHeight="1">
      <c r="O927" s="67"/>
      <c r="P927" s="67"/>
      <c r="Q927" s="67"/>
      <c r="R927" s="67"/>
      <c r="S927" s="67"/>
      <c r="T927" s="67"/>
      <c r="U927" s="67"/>
      <c r="V927" s="67"/>
      <c r="W927" s="67"/>
      <c r="X927" s="67"/>
      <c r="Y927" s="67"/>
      <c r="Z927" s="67"/>
    </row>
    <row r="928" spans="15:26" ht="15.75" customHeight="1">
      <c r="O928" s="67"/>
      <c r="P928" s="67"/>
      <c r="Q928" s="67"/>
      <c r="R928" s="67"/>
      <c r="S928" s="67"/>
      <c r="T928" s="67"/>
      <c r="U928" s="67"/>
      <c r="V928" s="67"/>
      <c r="W928" s="67"/>
      <c r="X928" s="67"/>
      <c r="Y928" s="67"/>
      <c r="Z928" s="67"/>
    </row>
    <row r="929" spans="15:26" ht="15.75" customHeight="1">
      <c r="O929" s="67"/>
      <c r="P929" s="67"/>
      <c r="Q929" s="67"/>
      <c r="R929" s="67"/>
      <c r="S929" s="67"/>
      <c r="T929" s="67"/>
      <c r="U929" s="67"/>
      <c r="V929" s="67"/>
      <c r="W929" s="67"/>
      <c r="X929" s="67"/>
      <c r="Y929" s="67"/>
      <c r="Z929" s="67"/>
    </row>
    <row r="930" spans="15:26" ht="15.75" customHeight="1">
      <c r="O930" s="67"/>
      <c r="P930" s="67"/>
      <c r="Q930" s="67"/>
      <c r="R930" s="67"/>
      <c r="S930" s="67"/>
      <c r="T930" s="67"/>
      <c r="U930" s="67"/>
      <c r="V930" s="67"/>
      <c r="W930" s="67"/>
      <c r="X930" s="67"/>
      <c r="Y930" s="67"/>
      <c r="Z930" s="67"/>
    </row>
    <row r="931" spans="15:26" ht="15.75" customHeight="1">
      <c r="O931" s="67"/>
      <c r="P931" s="67"/>
      <c r="Q931" s="67"/>
      <c r="R931" s="67"/>
      <c r="S931" s="67"/>
      <c r="T931" s="67"/>
      <c r="U931" s="67"/>
      <c r="V931" s="67"/>
      <c r="W931" s="67"/>
      <c r="X931" s="67"/>
      <c r="Y931" s="67"/>
      <c r="Z931" s="67"/>
    </row>
    <row r="932" spans="15:26" ht="15.75" customHeight="1">
      <c r="O932" s="67"/>
      <c r="P932" s="67"/>
      <c r="Q932" s="67"/>
      <c r="R932" s="67"/>
      <c r="S932" s="67"/>
      <c r="T932" s="67"/>
      <c r="U932" s="67"/>
      <c r="V932" s="67"/>
      <c r="W932" s="67"/>
      <c r="X932" s="67"/>
      <c r="Y932" s="67"/>
      <c r="Z932" s="67"/>
    </row>
    <row r="933" spans="15:26" ht="15.75" customHeight="1">
      <c r="O933" s="67"/>
      <c r="P933" s="67"/>
      <c r="Q933" s="67"/>
      <c r="R933" s="67"/>
      <c r="S933" s="67"/>
      <c r="T933" s="67"/>
      <c r="U933" s="67"/>
      <c r="V933" s="67"/>
      <c r="W933" s="67"/>
      <c r="X933" s="67"/>
      <c r="Y933" s="67"/>
      <c r="Z933" s="67"/>
    </row>
    <row r="934" spans="15:26" ht="15.75" customHeight="1">
      <c r="O934" s="67"/>
      <c r="P934" s="67"/>
      <c r="Q934" s="67"/>
      <c r="R934" s="67"/>
      <c r="S934" s="67"/>
      <c r="T934" s="67"/>
      <c r="U934" s="67"/>
      <c r="V934" s="67"/>
      <c r="W934" s="67"/>
      <c r="X934" s="67"/>
      <c r="Y934" s="67"/>
      <c r="Z934" s="67"/>
    </row>
    <row r="935" spans="15:26" ht="15.75" customHeight="1">
      <c r="O935" s="67"/>
      <c r="P935" s="67"/>
      <c r="Q935" s="67"/>
      <c r="R935" s="67"/>
      <c r="S935" s="67"/>
      <c r="T935" s="67"/>
      <c r="U935" s="67"/>
      <c r="V935" s="67"/>
      <c r="W935" s="67"/>
      <c r="X935" s="67"/>
      <c r="Y935" s="67"/>
      <c r="Z935" s="67"/>
    </row>
    <row r="936" spans="15:26" ht="15.75" customHeight="1">
      <c r="O936" s="67"/>
      <c r="P936" s="67"/>
      <c r="Q936" s="67"/>
      <c r="R936" s="67"/>
      <c r="S936" s="67"/>
      <c r="T936" s="67"/>
      <c r="U936" s="67"/>
      <c r="V936" s="67"/>
      <c r="W936" s="67"/>
      <c r="X936" s="67"/>
      <c r="Y936" s="67"/>
      <c r="Z936" s="67"/>
    </row>
    <row r="937" spans="15:26" ht="15.75" customHeight="1">
      <c r="O937" s="67"/>
      <c r="P937" s="67"/>
      <c r="Q937" s="67"/>
      <c r="R937" s="67"/>
      <c r="S937" s="67"/>
      <c r="T937" s="67"/>
      <c r="U937" s="67"/>
      <c r="V937" s="67"/>
      <c r="W937" s="67"/>
      <c r="X937" s="67"/>
      <c r="Y937" s="67"/>
      <c r="Z937" s="67"/>
    </row>
    <row r="938" spans="15:26" ht="15.75" customHeight="1">
      <c r="O938" s="67"/>
      <c r="P938" s="67"/>
      <c r="Q938" s="67"/>
      <c r="R938" s="67"/>
      <c r="S938" s="67"/>
      <c r="T938" s="67"/>
      <c r="U938" s="67"/>
      <c r="V938" s="67"/>
      <c r="W938" s="67"/>
      <c r="X938" s="67"/>
      <c r="Y938" s="67"/>
      <c r="Z938" s="67"/>
    </row>
    <row r="939" spans="15:26" ht="15.75" customHeight="1">
      <c r="O939" s="67"/>
      <c r="P939" s="67"/>
      <c r="Q939" s="67"/>
      <c r="R939" s="67"/>
      <c r="S939" s="67"/>
      <c r="T939" s="67"/>
      <c r="U939" s="67"/>
      <c r="V939" s="67"/>
      <c r="W939" s="67"/>
      <c r="X939" s="67"/>
      <c r="Y939" s="67"/>
      <c r="Z939" s="67"/>
    </row>
    <row r="940" spans="15:26" ht="15.75" customHeight="1">
      <c r="O940" s="67"/>
      <c r="P940" s="67"/>
      <c r="Q940" s="67"/>
      <c r="R940" s="67"/>
      <c r="S940" s="67"/>
      <c r="T940" s="67"/>
      <c r="U940" s="67"/>
      <c r="V940" s="67"/>
      <c r="W940" s="67"/>
      <c r="X940" s="67"/>
      <c r="Y940" s="67"/>
      <c r="Z940" s="67"/>
    </row>
    <row r="941" spans="15:26" ht="15.75" customHeight="1">
      <c r="O941" s="67"/>
      <c r="P941" s="67"/>
      <c r="Q941" s="67"/>
      <c r="R941" s="67"/>
      <c r="S941" s="67"/>
      <c r="T941" s="67"/>
      <c r="U941" s="67"/>
      <c r="V941" s="67"/>
      <c r="W941" s="67"/>
      <c r="X941" s="67"/>
      <c r="Y941" s="67"/>
      <c r="Z941" s="67"/>
    </row>
    <row r="942" spans="15:26" ht="15.75" customHeight="1">
      <c r="O942" s="67"/>
      <c r="P942" s="67"/>
      <c r="Q942" s="67"/>
      <c r="R942" s="67"/>
      <c r="S942" s="67"/>
      <c r="T942" s="67"/>
      <c r="U942" s="67"/>
      <c r="V942" s="67"/>
      <c r="W942" s="67"/>
      <c r="X942" s="67"/>
      <c r="Y942" s="67"/>
      <c r="Z942" s="67"/>
    </row>
    <row r="943" spans="15:26" ht="15.75" customHeight="1">
      <c r="O943" s="67"/>
      <c r="P943" s="67"/>
      <c r="Q943" s="67"/>
      <c r="R943" s="67"/>
      <c r="S943" s="67"/>
      <c r="T943" s="67"/>
      <c r="U943" s="67"/>
      <c r="V943" s="67"/>
      <c r="W943" s="67"/>
      <c r="X943" s="67"/>
      <c r="Y943" s="67"/>
      <c r="Z943" s="67"/>
    </row>
    <row r="944" spans="15:26" ht="15.75" customHeight="1">
      <c r="O944" s="67"/>
      <c r="P944" s="67"/>
      <c r="Q944" s="67"/>
      <c r="R944" s="67"/>
      <c r="S944" s="67"/>
      <c r="T944" s="67"/>
      <c r="U944" s="67"/>
      <c r="V944" s="67"/>
      <c r="W944" s="67"/>
      <c r="X944" s="67"/>
      <c r="Y944" s="67"/>
      <c r="Z944" s="67"/>
    </row>
    <row r="945" spans="15:26" ht="15.75" customHeight="1">
      <c r="O945" s="67"/>
      <c r="P945" s="67"/>
      <c r="Q945" s="67"/>
      <c r="R945" s="67"/>
      <c r="S945" s="67"/>
      <c r="T945" s="67"/>
      <c r="U945" s="67"/>
      <c r="V945" s="67"/>
      <c r="W945" s="67"/>
      <c r="X945" s="67"/>
      <c r="Y945" s="67"/>
      <c r="Z945" s="67"/>
    </row>
    <row r="946" spans="15:26" ht="15.75" customHeight="1">
      <c r="O946" s="67"/>
      <c r="P946" s="67"/>
      <c r="Q946" s="67"/>
      <c r="R946" s="67"/>
      <c r="S946" s="67"/>
      <c r="T946" s="67"/>
      <c r="U946" s="67"/>
      <c r="V946" s="67"/>
      <c r="W946" s="67"/>
      <c r="X946" s="67"/>
      <c r="Y946" s="67"/>
      <c r="Z946" s="67"/>
    </row>
    <row r="947" spans="15:26" ht="15.75" customHeight="1">
      <c r="O947" s="67"/>
      <c r="P947" s="67"/>
      <c r="Q947" s="67"/>
      <c r="R947" s="67"/>
      <c r="S947" s="67"/>
      <c r="T947" s="67"/>
      <c r="U947" s="67"/>
      <c r="V947" s="67"/>
      <c r="W947" s="67"/>
      <c r="X947" s="67"/>
      <c r="Y947" s="67"/>
      <c r="Z947" s="67"/>
    </row>
    <row r="948" spans="15:26" ht="15.75" customHeight="1">
      <c r="O948" s="67"/>
      <c r="P948" s="67"/>
      <c r="Q948" s="67"/>
      <c r="R948" s="67"/>
      <c r="S948" s="67"/>
      <c r="T948" s="67"/>
      <c r="U948" s="67"/>
      <c r="V948" s="67"/>
      <c r="W948" s="67"/>
      <c r="X948" s="67"/>
      <c r="Y948" s="67"/>
      <c r="Z948" s="67"/>
    </row>
    <row r="949" spans="15:26" ht="15.75" customHeight="1">
      <c r="O949" s="67"/>
      <c r="P949" s="67"/>
      <c r="Q949" s="67"/>
      <c r="R949" s="67"/>
      <c r="S949" s="67"/>
      <c r="T949" s="67"/>
      <c r="U949" s="67"/>
      <c r="V949" s="67"/>
      <c r="W949" s="67"/>
      <c r="X949" s="67"/>
      <c r="Y949" s="67"/>
      <c r="Z949" s="67"/>
    </row>
    <row r="950" spans="15:26" ht="15.75" customHeight="1">
      <c r="O950" s="67"/>
      <c r="P950" s="67"/>
      <c r="Q950" s="67"/>
      <c r="R950" s="67"/>
      <c r="S950" s="67"/>
      <c r="T950" s="67"/>
      <c r="U950" s="67"/>
      <c r="V950" s="67"/>
      <c r="W950" s="67"/>
      <c r="X950" s="67"/>
      <c r="Y950" s="67"/>
      <c r="Z950" s="67"/>
    </row>
    <row r="951" spans="15:26" ht="15.75" customHeight="1">
      <c r="O951" s="67"/>
      <c r="P951" s="67"/>
      <c r="Q951" s="67"/>
      <c r="R951" s="67"/>
      <c r="S951" s="67"/>
      <c r="T951" s="67"/>
      <c r="U951" s="67"/>
      <c r="V951" s="67"/>
      <c r="W951" s="67"/>
      <c r="X951" s="67"/>
      <c r="Y951" s="67"/>
      <c r="Z951" s="67"/>
    </row>
    <row r="952" spans="15:26" ht="15.75" customHeight="1">
      <c r="O952" s="67"/>
      <c r="P952" s="67"/>
      <c r="Q952" s="67"/>
      <c r="R952" s="67"/>
      <c r="S952" s="67"/>
      <c r="T952" s="67"/>
      <c r="U952" s="67"/>
      <c r="V952" s="67"/>
      <c r="W952" s="67"/>
      <c r="X952" s="67"/>
      <c r="Y952" s="67"/>
      <c r="Z952" s="67"/>
    </row>
    <row r="953" spans="15:26" ht="15.75" customHeight="1">
      <c r="O953" s="67"/>
      <c r="P953" s="67"/>
      <c r="Q953" s="67"/>
      <c r="R953" s="67"/>
      <c r="S953" s="67"/>
      <c r="T953" s="67"/>
      <c r="U953" s="67"/>
      <c r="V953" s="67"/>
      <c r="W953" s="67"/>
      <c r="X953" s="67"/>
      <c r="Y953" s="67"/>
      <c r="Z953" s="67"/>
    </row>
    <row r="954" spans="15:26" ht="15.75" customHeight="1">
      <c r="O954" s="67"/>
      <c r="P954" s="67"/>
      <c r="Q954" s="67"/>
      <c r="R954" s="67"/>
      <c r="S954" s="67"/>
      <c r="T954" s="67"/>
      <c r="U954" s="67"/>
      <c r="V954" s="67"/>
      <c r="W954" s="67"/>
      <c r="X954" s="67"/>
      <c r="Y954" s="67"/>
      <c r="Z954" s="67"/>
    </row>
    <row r="955" spans="15:26" ht="15.75" customHeight="1">
      <c r="O955" s="67"/>
      <c r="P955" s="67"/>
      <c r="Q955" s="67"/>
      <c r="R955" s="67"/>
      <c r="S955" s="67"/>
      <c r="T955" s="67"/>
      <c r="U955" s="67"/>
      <c r="V955" s="67"/>
      <c r="W955" s="67"/>
      <c r="X955" s="67"/>
      <c r="Y955" s="67"/>
      <c r="Z955" s="67"/>
    </row>
    <row r="956" spans="15:26" ht="15.75" customHeight="1">
      <c r="O956" s="67"/>
      <c r="P956" s="67"/>
      <c r="Q956" s="67"/>
      <c r="R956" s="67"/>
      <c r="S956" s="67"/>
      <c r="T956" s="67"/>
      <c r="U956" s="67"/>
      <c r="V956" s="67"/>
      <c r="W956" s="67"/>
      <c r="X956" s="67"/>
      <c r="Y956" s="67"/>
      <c r="Z956" s="67"/>
    </row>
    <row r="957" spans="15:26" ht="15.75" customHeight="1">
      <c r="O957" s="67"/>
      <c r="P957" s="67"/>
      <c r="Q957" s="67"/>
      <c r="R957" s="67"/>
      <c r="S957" s="67"/>
      <c r="T957" s="67"/>
      <c r="U957" s="67"/>
      <c r="V957" s="67"/>
      <c r="W957" s="67"/>
      <c r="X957" s="67"/>
      <c r="Y957" s="67"/>
      <c r="Z957" s="67"/>
    </row>
    <row r="958" spans="15:26" ht="15.75" customHeight="1">
      <c r="O958" s="67"/>
      <c r="P958" s="67"/>
      <c r="Q958" s="67"/>
      <c r="R958" s="67"/>
      <c r="S958" s="67"/>
      <c r="T958" s="67"/>
      <c r="U958" s="67"/>
      <c r="V958" s="67"/>
      <c r="W958" s="67"/>
      <c r="X958" s="67"/>
      <c r="Y958" s="67"/>
      <c r="Z958" s="67"/>
    </row>
    <row r="959" spans="15:26" ht="15.75" customHeight="1">
      <c r="O959" s="67"/>
      <c r="P959" s="67"/>
      <c r="Q959" s="67"/>
      <c r="R959" s="67"/>
      <c r="S959" s="67"/>
      <c r="T959" s="67"/>
      <c r="U959" s="67"/>
      <c r="V959" s="67"/>
      <c r="W959" s="67"/>
      <c r="X959" s="67"/>
      <c r="Y959" s="67"/>
      <c r="Z959" s="67"/>
    </row>
    <row r="960" spans="15:26" ht="15.75" customHeight="1">
      <c r="O960" s="67"/>
      <c r="P960" s="67"/>
      <c r="Q960" s="67"/>
      <c r="R960" s="67"/>
      <c r="S960" s="67"/>
      <c r="T960" s="67"/>
      <c r="U960" s="67"/>
      <c r="V960" s="67"/>
      <c r="W960" s="67"/>
      <c r="X960" s="67"/>
      <c r="Y960" s="67"/>
      <c r="Z960" s="67"/>
    </row>
    <row r="961" spans="15:26" ht="15.75" customHeight="1">
      <c r="O961" s="67"/>
      <c r="P961" s="67"/>
      <c r="Q961" s="67"/>
      <c r="R961" s="67"/>
      <c r="S961" s="67"/>
      <c r="T961" s="67"/>
      <c r="U961" s="67"/>
      <c r="V961" s="67"/>
      <c r="W961" s="67"/>
      <c r="X961" s="67"/>
      <c r="Y961" s="67"/>
      <c r="Z961" s="67"/>
    </row>
    <row r="962" spans="15:26" ht="15.75" customHeight="1">
      <c r="O962" s="67"/>
      <c r="P962" s="67"/>
      <c r="Q962" s="67"/>
      <c r="R962" s="67"/>
      <c r="S962" s="67"/>
      <c r="T962" s="67"/>
      <c r="U962" s="67"/>
      <c r="V962" s="67"/>
      <c r="W962" s="67"/>
      <c r="X962" s="67"/>
      <c r="Y962" s="67"/>
      <c r="Z962" s="67"/>
    </row>
    <row r="963" spans="15:26" ht="15.75" customHeight="1">
      <c r="O963" s="67"/>
      <c r="P963" s="67"/>
      <c r="Q963" s="67"/>
      <c r="R963" s="67"/>
      <c r="S963" s="67"/>
      <c r="T963" s="67"/>
      <c r="U963" s="67"/>
      <c r="V963" s="67"/>
      <c r="W963" s="67"/>
      <c r="X963" s="67"/>
      <c r="Y963" s="67"/>
      <c r="Z963" s="67"/>
    </row>
    <row r="964" spans="15:26" ht="15.75" customHeight="1">
      <c r="O964" s="67"/>
      <c r="P964" s="67"/>
      <c r="Q964" s="67"/>
      <c r="R964" s="67"/>
      <c r="S964" s="67"/>
      <c r="T964" s="67"/>
      <c r="U964" s="67"/>
      <c r="V964" s="67"/>
      <c r="W964" s="67"/>
      <c r="X964" s="67"/>
      <c r="Y964" s="67"/>
      <c r="Z964" s="67"/>
    </row>
    <row r="965" spans="15:26" ht="15.75" customHeight="1">
      <c r="O965" s="67"/>
      <c r="P965" s="67"/>
      <c r="Q965" s="67"/>
      <c r="R965" s="67"/>
      <c r="S965" s="67"/>
      <c r="T965" s="67"/>
      <c r="U965" s="67"/>
      <c r="V965" s="67"/>
      <c r="W965" s="67"/>
      <c r="X965" s="67"/>
      <c r="Y965" s="67"/>
      <c r="Z965" s="67"/>
    </row>
    <row r="966" spans="15:26" ht="15.75" customHeight="1">
      <c r="O966" s="67"/>
      <c r="P966" s="67"/>
      <c r="Q966" s="67"/>
      <c r="R966" s="67"/>
      <c r="S966" s="67"/>
      <c r="T966" s="67"/>
      <c r="U966" s="67"/>
      <c r="V966" s="67"/>
      <c r="W966" s="67"/>
      <c r="X966" s="67"/>
      <c r="Y966" s="67"/>
      <c r="Z966" s="67"/>
    </row>
    <row r="967" spans="15:26" ht="15.75" customHeight="1">
      <c r="O967" s="67"/>
      <c r="P967" s="67"/>
      <c r="Q967" s="67"/>
      <c r="R967" s="67"/>
      <c r="S967" s="67"/>
      <c r="T967" s="67"/>
      <c r="U967" s="67"/>
      <c r="V967" s="67"/>
      <c r="W967" s="67"/>
      <c r="X967" s="67"/>
      <c r="Y967" s="67"/>
      <c r="Z967" s="67"/>
    </row>
    <row r="968" spans="15:26" ht="15.75" customHeight="1">
      <c r="O968" s="67"/>
      <c r="P968" s="67"/>
      <c r="Q968" s="67"/>
      <c r="R968" s="67"/>
      <c r="S968" s="67"/>
      <c r="T968" s="67"/>
      <c r="U968" s="67"/>
      <c r="V968" s="67"/>
      <c r="W968" s="67"/>
      <c r="X968" s="67"/>
      <c r="Y968" s="67"/>
      <c r="Z968" s="67"/>
    </row>
    <row r="969" spans="15:26" ht="15.75" customHeight="1">
      <c r="O969" s="67"/>
      <c r="P969" s="67"/>
      <c r="Q969" s="67"/>
      <c r="R969" s="67"/>
      <c r="S969" s="67"/>
      <c r="T969" s="67"/>
      <c r="U969" s="67"/>
      <c r="V969" s="67"/>
      <c r="W969" s="67"/>
      <c r="X969" s="67"/>
      <c r="Y969" s="67"/>
      <c r="Z969" s="67"/>
    </row>
    <row r="970" spans="15:26" ht="15.75" customHeight="1">
      <c r="O970" s="67"/>
      <c r="P970" s="67"/>
      <c r="Q970" s="67"/>
      <c r="R970" s="67"/>
      <c r="S970" s="67"/>
      <c r="T970" s="67"/>
      <c r="U970" s="67"/>
      <c r="V970" s="67"/>
      <c r="W970" s="67"/>
      <c r="X970" s="67"/>
      <c r="Y970" s="67"/>
      <c r="Z970" s="67"/>
    </row>
    <row r="971" spans="15:26" ht="15.75" customHeight="1">
      <c r="O971" s="67"/>
      <c r="P971" s="67"/>
      <c r="Q971" s="67"/>
      <c r="R971" s="67"/>
      <c r="S971" s="67"/>
      <c r="T971" s="67"/>
      <c r="U971" s="67"/>
      <c r="V971" s="67"/>
      <c r="W971" s="67"/>
      <c r="X971" s="67"/>
      <c r="Y971" s="67"/>
      <c r="Z971" s="67"/>
    </row>
    <row r="972" spans="15:26" ht="15.75" customHeight="1">
      <c r="O972" s="67"/>
      <c r="P972" s="67"/>
      <c r="Q972" s="67"/>
      <c r="R972" s="67"/>
      <c r="S972" s="67"/>
      <c r="T972" s="67"/>
      <c r="U972" s="67"/>
      <c r="V972" s="67"/>
      <c r="W972" s="67"/>
      <c r="X972" s="67"/>
      <c r="Y972" s="67"/>
      <c r="Z972" s="67"/>
    </row>
    <row r="973" spans="15:26" ht="15.75" customHeight="1">
      <c r="O973" s="67"/>
      <c r="P973" s="67"/>
      <c r="Q973" s="67"/>
      <c r="R973" s="67"/>
      <c r="S973" s="67"/>
      <c r="T973" s="67"/>
      <c r="U973" s="67"/>
      <c r="V973" s="67"/>
      <c r="W973" s="67"/>
      <c r="X973" s="67"/>
      <c r="Y973" s="67"/>
      <c r="Z973" s="67"/>
    </row>
    <row r="974" spans="15:26" ht="15.75" customHeight="1">
      <c r="O974" s="67"/>
      <c r="P974" s="67"/>
      <c r="Q974" s="67"/>
      <c r="R974" s="67"/>
      <c r="S974" s="67"/>
      <c r="T974" s="67"/>
      <c r="U974" s="67"/>
      <c r="V974" s="67"/>
      <c r="W974" s="67"/>
      <c r="X974" s="67"/>
      <c r="Y974" s="67"/>
      <c r="Z974" s="67"/>
    </row>
    <row r="975" spans="15:26" ht="15.75" customHeight="1">
      <c r="O975" s="67"/>
      <c r="P975" s="67"/>
      <c r="Q975" s="67"/>
      <c r="R975" s="67"/>
      <c r="S975" s="67"/>
      <c r="T975" s="67"/>
      <c r="U975" s="67"/>
      <c r="V975" s="67"/>
      <c r="W975" s="67"/>
      <c r="X975" s="67"/>
      <c r="Y975" s="67"/>
      <c r="Z975" s="67"/>
    </row>
    <row r="976" spans="15:26" ht="15.75" customHeight="1">
      <c r="O976" s="67"/>
      <c r="P976" s="67"/>
      <c r="Q976" s="67"/>
      <c r="R976" s="67"/>
      <c r="S976" s="67"/>
      <c r="T976" s="67"/>
      <c r="U976" s="67"/>
      <c r="V976" s="67"/>
      <c r="W976" s="67"/>
      <c r="X976" s="67"/>
      <c r="Y976" s="67"/>
      <c r="Z976" s="67"/>
    </row>
    <row r="977" spans="15:26" ht="15.75" customHeight="1">
      <c r="O977" s="67"/>
      <c r="P977" s="67"/>
      <c r="Q977" s="67"/>
      <c r="R977" s="67"/>
      <c r="S977" s="67"/>
      <c r="T977" s="67"/>
      <c r="U977" s="67"/>
      <c r="V977" s="67"/>
      <c r="W977" s="67"/>
      <c r="X977" s="67"/>
      <c r="Y977" s="67"/>
      <c r="Z977" s="67"/>
    </row>
    <row r="978" spans="15:26" ht="15.75" customHeight="1">
      <c r="O978" s="67"/>
      <c r="P978" s="67"/>
      <c r="Q978" s="67"/>
      <c r="R978" s="67"/>
      <c r="S978" s="67"/>
      <c r="T978" s="67"/>
      <c r="U978" s="67"/>
      <c r="V978" s="67"/>
      <c r="W978" s="67"/>
      <c r="X978" s="67"/>
      <c r="Y978" s="67"/>
      <c r="Z978" s="67"/>
    </row>
    <row r="979" spans="15:26" ht="15.75" customHeight="1">
      <c r="O979" s="67"/>
      <c r="P979" s="67"/>
      <c r="Q979" s="67"/>
      <c r="R979" s="67"/>
      <c r="S979" s="67"/>
      <c r="T979" s="67"/>
      <c r="U979" s="67"/>
      <c r="V979" s="67"/>
      <c r="W979" s="67"/>
      <c r="X979" s="67"/>
      <c r="Y979" s="67"/>
      <c r="Z979" s="67"/>
    </row>
    <row r="980" spans="15:26" ht="15.75" customHeight="1">
      <c r="O980" s="67"/>
      <c r="P980" s="67"/>
      <c r="Q980" s="67"/>
      <c r="R980" s="67"/>
      <c r="S980" s="67"/>
      <c r="T980" s="67"/>
      <c r="U980" s="67"/>
      <c r="V980" s="67"/>
      <c r="W980" s="67"/>
      <c r="X980" s="67"/>
      <c r="Y980" s="67"/>
      <c r="Z980" s="67"/>
    </row>
    <row r="981" spans="15:26" ht="15.75" customHeight="1">
      <c r="O981" s="67"/>
      <c r="P981" s="67"/>
      <c r="Q981" s="67"/>
      <c r="R981" s="67"/>
      <c r="S981" s="67"/>
      <c r="T981" s="67"/>
      <c r="U981" s="67"/>
      <c r="V981" s="67"/>
      <c r="W981" s="67"/>
      <c r="X981" s="67"/>
      <c r="Y981" s="67"/>
      <c r="Z981" s="67"/>
    </row>
    <row r="982" spans="15:26" ht="15.75" customHeight="1">
      <c r="O982" s="67"/>
      <c r="P982" s="67"/>
      <c r="Q982" s="67"/>
      <c r="R982" s="67"/>
      <c r="S982" s="67"/>
      <c r="T982" s="67"/>
      <c r="U982" s="67"/>
      <c r="V982" s="67"/>
      <c r="W982" s="67"/>
      <c r="X982" s="67"/>
      <c r="Y982" s="67"/>
      <c r="Z982" s="67"/>
    </row>
    <row r="983" spans="15:26" ht="15.75" customHeight="1">
      <c r="O983" s="67"/>
      <c r="P983" s="67"/>
      <c r="Q983" s="67"/>
      <c r="R983" s="67"/>
      <c r="S983" s="67"/>
      <c r="T983" s="67"/>
      <c r="U983" s="67"/>
      <c r="V983" s="67"/>
      <c r="W983" s="67"/>
      <c r="X983" s="67"/>
      <c r="Y983" s="67"/>
      <c r="Z983" s="67"/>
    </row>
    <row r="984" spans="15:26" ht="15.75" customHeight="1">
      <c r="O984" s="67"/>
      <c r="P984" s="67"/>
      <c r="Q984" s="67"/>
      <c r="R984" s="67"/>
      <c r="S984" s="67"/>
      <c r="T984" s="67"/>
      <c r="U984" s="67"/>
      <c r="V984" s="67"/>
      <c r="W984" s="67"/>
      <c r="X984" s="67"/>
      <c r="Y984" s="67"/>
      <c r="Z984" s="67"/>
    </row>
    <row r="985" spans="15:26" ht="15.75" customHeight="1">
      <c r="O985" s="67"/>
      <c r="P985" s="67"/>
      <c r="Q985" s="67"/>
      <c r="R985" s="67"/>
      <c r="S985" s="67"/>
      <c r="T985" s="67"/>
      <c r="U985" s="67"/>
      <c r="V985" s="67"/>
      <c r="W985" s="67"/>
      <c r="X985" s="67"/>
      <c r="Y985" s="67"/>
      <c r="Z985" s="67"/>
    </row>
    <row r="986" spans="15:26" ht="15.75" customHeight="1">
      <c r="O986" s="67"/>
      <c r="P986" s="67"/>
      <c r="Q986" s="67"/>
      <c r="R986" s="67"/>
      <c r="S986" s="67"/>
      <c r="T986" s="67"/>
      <c r="U986" s="67"/>
      <c r="V986" s="67"/>
      <c r="W986" s="67"/>
      <c r="X986" s="67"/>
      <c r="Y986" s="67"/>
      <c r="Z986" s="67"/>
    </row>
    <row r="987" spans="15:26" ht="15.75" customHeight="1">
      <c r="O987" s="67"/>
      <c r="P987" s="67"/>
      <c r="Q987" s="67"/>
      <c r="R987" s="67"/>
      <c r="S987" s="67"/>
      <c r="T987" s="67"/>
      <c r="U987" s="67"/>
      <c r="V987" s="67"/>
      <c r="W987" s="67"/>
      <c r="X987" s="67"/>
      <c r="Y987" s="67"/>
      <c r="Z987" s="67"/>
    </row>
    <row r="988" spans="15:26" ht="15.75" customHeight="1">
      <c r="O988" s="67"/>
      <c r="P988" s="67"/>
      <c r="Q988" s="67"/>
      <c r="R988" s="67"/>
      <c r="S988" s="67"/>
      <c r="T988" s="67"/>
      <c r="U988" s="67"/>
      <c r="V988" s="67"/>
      <c r="W988" s="67"/>
      <c r="X988" s="67"/>
      <c r="Y988" s="67"/>
      <c r="Z988" s="67"/>
    </row>
    <row r="989" spans="15:26" ht="15.75" customHeight="1">
      <c r="O989" s="67"/>
      <c r="P989" s="67"/>
      <c r="Q989" s="67"/>
      <c r="R989" s="67"/>
      <c r="S989" s="67"/>
      <c r="T989" s="67"/>
      <c r="U989" s="67"/>
      <c r="V989" s="67"/>
      <c r="W989" s="67"/>
      <c r="X989" s="67"/>
      <c r="Y989" s="67"/>
      <c r="Z989" s="67"/>
    </row>
    <row r="990" spans="15:26" ht="15.75" customHeight="1">
      <c r="O990" s="67"/>
      <c r="P990" s="67"/>
      <c r="Q990" s="67"/>
      <c r="R990" s="67"/>
      <c r="S990" s="67"/>
      <c r="T990" s="67"/>
      <c r="U990" s="67"/>
      <c r="V990" s="67"/>
      <c r="W990" s="67"/>
      <c r="X990" s="67"/>
      <c r="Y990" s="67"/>
      <c r="Z990" s="67"/>
    </row>
    <row r="991" spans="15:26" ht="15.75" customHeight="1">
      <c r="O991" s="67"/>
      <c r="P991" s="67"/>
      <c r="Q991" s="67"/>
      <c r="R991" s="67"/>
      <c r="S991" s="67"/>
      <c r="T991" s="67"/>
      <c r="U991" s="67"/>
      <c r="V991" s="67"/>
      <c r="W991" s="67"/>
      <c r="X991" s="67"/>
      <c r="Y991" s="67"/>
      <c r="Z991" s="67"/>
    </row>
    <row r="992" spans="15:26" ht="15.75" customHeight="1">
      <c r="O992" s="67"/>
      <c r="P992" s="67"/>
      <c r="Q992" s="67"/>
      <c r="R992" s="67"/>
      <c r="S992" s="67"/>
      <c r="T992" s="67"/>
      <c r="U992" s="67"/>
      <c r="V992" s="67"/>
      <c r="W992" s="67"/>
      <c r="X992" s="67"/>
      <c r="Y992" s="67"/>
      <c r="Z992" s="67"/>
    </row>
    <row r="993" spans="15:26" ht="15.75" customHeight="1">
      <c r="O993" s="67"/>
      <c r="P993" s="67"/>
      <c r="Q993" s="67"/>
      <c r="R993" s="67"/>
      <c r="S993" s="67"/>
      <c r="T993" s="67"/>
      <c r="U993" s="67"/>
      <c r="V993" s="67"/>
      <c r="W993" s="67"/>
      <c r="X993" s="67"/>
      <c r="Y993" s="67"/>
      <c r="Z993" s="67"/>
    </row>
    <row r="994" spans="15:26" ht="15.75" customHeight="1">
      <c r="O994" s="67"/>
      <c r="P994" s="67"/>
      <c r="Q994" s="67"/>
      <c r="R994" s="67"/>
      <c r="S994" s="67"/>
      <c r="T994" s="67"/>
      <c r="U994" s="67"/>
      <c r="V994" s="67"/>
      <c r="W994" s="67"/>
      <c r="X994" s="67"/>
      <c r="Y994" s="67"/>
      <c r="Z994" s="67"/>
    </row>
    <row r="995" spans="15:26" ht="15.75" customHeight="1">
      <c r="O995" s="67"/>
      <c r="P995" s="67"/>
      <c r="Q995" s="67"/>
      <c r="R995" s="67"/>
      <c r="S995" s="67"/>
      <c r="T995" s="67"/>
      <c r="U995" s="67"/>
      <c r="V995" s="67"/>
      <c r="W995" s="67"/>
      <c r="X995" s="67"/>
      <c r="Y995" s="67"/>
      <c r="Z995" s="67"/>
    </row>
    <row r="996" spans="15:26" ht="15.75" customHeight="1">
      <c r="O996" s="67"/>
      <c r="P996" s="67"/>
      <c r="Q996" s="67"/>
      <c r="R996" s="67"/>
      <c r="S996" s="67"/>
      <c r="T996" s="67"/>
      <c r="U996" s="67"/>
      <c r="V996" s="67"/>
      <c r="W996" s="67"/>
      <c r="X996" s="67"/>
      <c r="Y996" s="67"/>
      <c r="Z996" s="67"/>
    </row>
    <row r="997" spans="15:26" ht="15.75" customHeight="1">
      <c r="O997" s="67"/>
      <c r="P997" s="67"/>
      <c r="Q997" s="67"/>
      <c r="R997" s="67"/>
      <c r="S997" s="67"/>
      <c r="T997" s="67"/>
      <c r="U997" s="67"/>
      <c r="V997" s="67"/>
      <c r="W997" s="67"/>
      <c r="X997" s="67"/>
      <c r="Y997" s="67"/>
      <c r="Z997" s="67"/>
    </row>
    <row r="998" spans="15:26" ht="15.75" customHeight="1">
      <c r="O998" s="67"/>
      <c r="P998" s="67"/>
      <c r="Q998" s="67"/>
      <c r="R998" s="67"/>
      <c r="S998" s="67"/>
      <c r="T998" s="67"/>
      <c r="U998" s="67"/>
      <c r="V998" s="67"/>
      <c r="W998" s="67"/>
      <c r="X998" s="67"/>
      <c r="Y998" s="67"/>
      <c r="Z998" s="67"/>
    </row>
    <row r="999" spans="15:26" ht="15.75" customHeight="1">
      <c r="O999" s="67"/>
      <c r="P999" s="67"/>
      <c r="Q999" s="67"/>
      <c r="R999" s="67"/>
      <c r="S999" s="67"/>
      <c r="T999" s="67"/>
      <c r="U999" s="67"/>
      <c r="V999" s="67"/>
      <c r="W999" s="67"/>
      <c r="X999" s="67"/>
      <c r="Y999" s="67"/>
      <c r="Z999" s="67"/>
    </row>
    <row r="1000" spans="15:26" ht="15.75" customHeight="1">
      <c r="O1000" s="67"/>
      <c r="P1000" s="67"/>
      <c r="Q1000" s="67"/>
      <c r="R1000" s="67"/>
      <c r="S1000" s="67"/>
      <c r="T1000" s="67"/>
      <c r="U1000" s="67"/>
      <c r="V1000" s="67"/>
      <c r="W1000" s="67"/>
      <c r="X1000" s="67"/>
      <c r="Y1000" s="67"/>
      <c r="Z1000" s="67"/>
    </row>
    <row r="1001" spans="15:26" ht="15.75" customHeight="1">
      <c r="O1001" s="67"/>
      <c r="P1001" s="67"/>
      <c r="Q1001" s="67"/>
      <c r="R1001" s="67"/>
      <c r="S1001" s="67"/>
      <c r="T1001" s="67"/>
      <c r="U1001" s="67"/>
      <c r="V1001" s="67"/>
      <c r="W1001" s="67"/>
      <c r="X1001" s="67"/>
      <c r="Y1001" s="67"/>
      <c r="Z1001" s="67"/>
    </row>
    <row r="1002" spans="15:26" ht="15.75" customHeight="1">
      <c r="O1002" s="67"/>
      <c r="P1002" s="67"/>
      <c r="Q1002" s="67"/>
      <c r="R1002" s="67"/>
      <c r="S1002" s="67"/>
      <c r="T1002" s="67"/>
      <c r="U1002" s="67"/>
      <c r="V1002" s="67"/>
      <c r="W1002" s="67"/>
      <c r="X1002" s="67"/>
      <c r="Y1002" s="67"/>
      <c r="Z1002" s="67"/>
    </row>
    <row r="1003" spans="15:26" ht="15.75" customHeight="1">
      <c r="O1003" s="67"/>
      <c r="P1003" s="67"/>
      <c r="Q1003" s="67"/>
      <c r="R1003" s="67"/>
      <c r="S1003" s="67"/>
      <c r="T1003" s="67"/>
      <c r="U1003" s="67"/>
      <c r="V1003" s="67"/>
      <c r="W1003" s="67"/>
      <c r="X1003" s="67"/>
      <c r="Y1003" s="67"/>
      <c r="Z1003" s="67"/>
    </row>
    <row r="1004" spans="15:26" ht="15.75" customHeight="1">
      <c r="O1004" s="67"/>
      <c r="P1004" s="67"/>
      <c r="Q1004" s="67"/>
      <c r="R1004" s="67"/>
      <c r="S1004" s="67"/>
      <c r="T1004" s="67"/>
      <c r="U1004" s="67"/>
      <c r="V1004" s="67"/>
      <c r="W1004" s="67"/>
      <c r="X1004" s="67"/>
      <c r="Y1004" s="67"/>
      <c r="Z1004" s="67"/>
    </row>
    <row r="1005" spans="15:26" ht="15.75" customHeight="1">
      <c r="O1005" s="67"/>
      <c r="P1005" s="67"/>
      <c r="Q1005" s="67"/>
      <c r="R1005" s="67"/>
      <c r="S1005" s="67"/>
      <c r="T1005" s="67"/>
      <c r="U1005" s="67"/>
      <c r="V1005" s="67"/>
      <c r="W1005" s="67"/>
      <c r="X1005" s="67"/>
      <c r="Y1005" s="67"/>
      <c r="Z1005" s="67"/>
    </row>
    <row r="1006" spans="15:26" ht="15.75" customHeight="1">
      <c r="O1006" s="67"/>
      <c r="P1006" s="67"/>
      <c r="Q1006" s="67"/>
      <c r="R1006" s="67"/>
      <c r="S1006" s="67"/>
      <c r="T1006" s="67"/>
      <c r="U1006" s="67"/>
      <c r="V1006" s="67"/>
      <c r="W1006" s="67"/>
      <c r="X1006" s="67"/>
      <c r="Y1006" s="67"/>
      <c r="Z1006" s="67"/>
    </row>
    <row r="1007" spans="15:26" ht="15.75" customHeight="1">
      <c r="O1007" s="67"/>
      <c r="P1007" s="67"/>
      <c r="Q1007" s="67"/>
      <c r="R1007" s="67"/>
      <c r="S1007" s="67"/>
      <c r="T1007" s="67"/>
      <c r="U1007" s="67"/>
      <c r="V1007" s="67"/>
      <c r="W1007" s="67"/>
      <c r="X1007" s="67"/>
      <c r="Y1007" s="67"/>
      <c r="Z1007" s="67"/>
    </row>
    <row r="1008" spans="15:26" ht="15.75" customHeight="1">
      <c r="O1008" s="67"/>
      <c r="P1008" s="67"/>
      <c r="Q1008" s="67"/>
      <c r="R1008" s="67"/>
      <c r="S1008" s="67"/>
      <c r="T1008" s="67"/>
      <c r="U1008" s="67"/>
      <c r="V1008" s="67"/>
      <c r="W1008" s="67"/>
      <c r="X1008" s="67"/>
      <c r="Y1008" s="67"/>
      <c r="Z1008" s="67"/>
    </row>
    <row r="1009" spans="15:26" ht="15.75" customHeight="1">
      <c r="O1009" s="67"/>
      <c r="P1009" s="67"/>
      <c r="Q1009" s="67"/>
      <c r="R1009" s="67"/>
      <c r="S1009" s="67"/>
      <c r="T1009" s="67"/>
      <c r="U1009" s="67"/>
      <c r="V1009" s="67"/>
      <c r="W1009" s="67"/>
      <c r="X1009" s="67"/>
      <c r="Y1009" s="67"/>
      <c r="Z1009" s="67"/>
    </row>
    <row r="1010" spans="15:26" ht="15.75" customHeight="1">
      <c r="O1010" s="67"/>
      <c r="P1010" s="67"/>
      <c r="Q1010" s="67"/>
      <c r="R1010" s="67"/>
      <c r="S1010" s="67"/>
      <c r="T1010" s="67"/>
      <c r="U1010" s="67"/>
      <c r="V1010" s="67"/>
      <c r="W1010" s="67"/>
      <c r="X1010" s="67"/>
      <c r="Y1010" s="67"/>
      <c r="Z1010" s="67"/>
    </row>
    <row r="1011" spans="15:26" ht="15.75" customHeight="1">
      <c r="O1011" s="67"/>
      <c r="P1011" s="67"/>
      <c r="Q1011" s="67"/>
      <c r="R1011" s="67"/>
      <c r="S1011" s="67"/>
      <c r="T1011" s="67"/>
      <c r="U1011" s="67"/>
      <c r="V1011" s="67"/>
      <c r="W1011" s="67"/>
      <c r="X1011" s="67"/>
      <c r="Y1011" s="67"/>
      <c r="Z1011" s="67"/>
    </row>
    <row r="1012" spans="15:26" ht="15.75" customHeight="1">
      <c r="O1012" s="67"/>
      <c r="P1012" s="67"/>
      <c r="Q1012" s="67"/>
      <c r="R1012" s="67"/>
      <c r="S1012" s="67"/>
      <c r="T1012" s="67"/>
      <c r="U1012" s="67"/>
      <c r="V1012" s="67"/>
      <c r="W1012" s="67"/>
      <c r="X1012" s="67"/>
      <c r="Y1012" s="67"/>
      <c r="Z1012" s="67"/>
    </row>
    <row r="1013" spans="15:26" ht="15.75" customHeight="1">
      <c r="O1013" s="67"/>
      <c r="P1013" s="67"/>
      <c r="Q1013" s="67"/>
      <c r="R1013" s="67"/>
      <c r="S1013" s="67"/>
      <c r="T1013" s="67"/>
      <c r="U1013" s="67"/>
      <c r="V1013" s="67"/>
      <c r="W1013" s="67"/>
      <c r="X1013" s="67"/>
      <c r="Y1013" s="67"/>
      <c r="Z1013" s="67"/>
    </row>
    <row r="1014" spans="15:26" ht="15.75" customHeight="1">
      <c r="O1014" s="67"/>
      <c r="P1014" s="67"/>
      <c r="Q1014" s="67"/>
      <c r="R1014" s="67"/>
      <c r="S1014" s="67"/>
      <c r="T1014" s="67"/>
      <c r="U1014" s="67"/>
      <c r="V1014" s="67"/>
      <c r="W1014" s="67"/>
      <c r="X1014" s="67"/>
      <c r="Y1014" s="67"/>
      <c r="Z1014" s="67"/>
    </row>
    <row r="1015" spans="15:26" ht="15.75" customHeight="1">
      <c r="O1015" s="67"/>
      <c r="P1015" s="67"/>
      <c r="Q1015" s="67"/>
      <c r="R1015" s="67"/>
      <c r="S1015" s="67"/>
      <c r="T1015" s="67"/>
      <c r="U1015" s="67"/>
      <c r="V1015" s="67"/>
      <c r="W1015" s="67"/>
      <c r="X1015" s="67"/>
      <c r="Y1015" s="67"/>
      <c r="Z1015" s="67"/>
    </row>
    <row r="1016" spans="15:26" ht="15.75" customHeight="1">
      <c r="O1016" s="67"/>
      <c r="P1016" s="67"/>
      <c r="Q1016" s="67"/>
      <c r="R1016" s="67"/>
      <c r="S1016" s="67"/>
      <c r="T1016" s="67"/>
      <c r="U1016" s="67"/>
      <c r="V1016" s="67"/>
      <c r="W1016" s="67"/>
      <c r="X1016" s="67"/>
      <c r="Y1016" s="67"/>
      <c r="Z1016" s="67"/>
    </row>
    <row r="1017" spans="15:26" ht="15.75" customHeight="1">
      <c r="O1017" s="67"/>
      <c r="P1017" s="67"/>
      <c r="Q1017" s="67"/>
      <c r="R1017" s="67"/>
      <c r="S1017" s="67"/>
      <c r="T1017" s="67"/>
      <c r="U1017" s="67"/>
      <c r="V1017" s="67"/>
      <c r="W1017" s="67"/>
      <c r="X1017" s="67"/>
      <c r="Y1017" s="67"/>
      <c r="Z1017" s="67"/>
    </row>
    <row r="1018" spans="15:26" ht="15.75" customHeight="1">
      <c r="O1018" s="67"/>
      <c r="P1018" s="67"/>
      <c r="Q1018" s="67"/>
      <c r="R1018" s="67"/>
      <c r="S1018" s="67"/>
      <c r="T1018" s="67"/>
      <c r="U1018" s="67"/>
      <c r="V1018" s="67"/>
      <c r="W1018" s="67"/>
      <c r="X1018" s="67"/>
      <c r="Y1018" s="67"/>
      <c r="Z1018" s="67"/>
    </row>
    <row r="1019" spans="15:26" ht="15.75" customHeight="1">
      <c r="O1019" s="67"/>
      <c r="P1019" s="67"/>
      <c r="Q1019" s="67"/>
      <c r="R1019" s="67"/>
      <c r="S1019" s="67"/>
      <c r="T1019" s="67"/>
      <c r="U1019" s="67"/>
      <c r="V1019" s="67"/>
      <c r="W1019" s="67"/>
      <c r="X1019" s="67"/>
      <c r="Y1019" s="67"/>
      <c r="Z1019" s="67"/>
    </row>
    <row r="1020" spans="15:26" ht="15.75" customHeight="1">
      <c r="O1020" s="67"/>
      <c r="P1020" s="67"/>
      <c r="Q1020" s="67"/>
      <c r="R1020" s="67"/>
      <c r="S1020" s="67"/>
      <c r="T1020" s="67"/>
      <c r="U1020" s="67"/>
      <c r="V1020" s="67"/>
      <c r="W1020" s="67"/>
      <c r="X1020" s="67"/>
      <c r="Y1020" s="67"/>
      <c r="Z1020" s="67"/>
    </row>
    <row r="1021" spans="15:26" ht="15.75" customHeight="1">
      <c r="O1021" s="67"/>
      <c r="P1021" s="67"/>
      <c r="Q1021" s="67"/>
      <c r="R1021" s="67"/>
      <c r="S1021" s="67"/>
      <c r="T1021" s="67"/>
      <c r="U1021" s="67"/>
      <c r="V1021" s="67"/>
      <c r="W1021" s="67"/>
      <c r="X1021" s="67"/>
      <c r="Y1021" s="67"/>
      <c r="Z1021" s="67"/>
    </row>
    <row r="1022" spans="15:26" ht="15.75" customHeight="1">
      <c r="O1022" s="67"/>
      <c r="P1022" s="67"/>
      <c r="Q1022" s="67"/>
      <c r="R1022" s="67"/>
      <c r="S1022" s="67"/>
      <c r="T1022" s="67"/>
      <c r="U1022" s="67"/>
      <c r="V1022" s="67"/>
      <c r="W1022" s="67"/>
      <c r="X1022" s="67"/>
      <c r="Y1022" s="67"/>
      <c r="Z1022" s="67"/>
    </row>
    <row r="1023" spans="15:26" ht="15.75" customHeight="1">
      <c r="O1023" s="67"/>
      <c r="P1023" s="67"/>
      <c r="Q1023" s="67"/>
      <c r="R1023" s="67"/>
      <c r="S1023" s="67"/>
      <c r="T1023" s="67"/>
      <c r="U1023" s="67"/>
      <c r="V1023" s="67"/>
      <c r="W1023" s="67"/>
      <c r="X1023" s="67"/>
      <c r="Y1023" s="67"/>
      <c r="Z1023" s="67"/>
    </row>
    <row r="1024" spans="15:26" ht="15.75" customHeight="1">
      <c r="O1024" s="67"/>
      <c r="P1024" s="67"/>
      <c r="Q1024" s="67"/>
      <c r="R1024" s="67"/>
      <c r="S1024" s="67"/>
      <c r="T1024" s="67"/>
      <c r="U1024" s="67"/>
      <c r="V1024" s="67"/>
      <c r="W1024" s="67"/>
      <c r="X1024" s="67"/>
      <c r="Y1024" s="67"/>
      <c r="Z1024" s="67"/>
    </row>
    <row r="1025" spans="15:26" ht="15.75" customHeight="1">
      <c r="O1025" s="67"/>
      <c r="P1025" s="67"/>
      <c r="Q1025" s="67"/>
      <c r="R1025" s="67"/>
      <c r="S1025" s="67"/>
      <c r="T1025" s="67"/>
      <c r="U1025" s="67"/>
      <c r="V1025" s="67"/>
      <c r="W1025" s="67"/>
      <c r="X1025" s="67"/>
      <c r="Y1025" s="67"/>
      <c r="Z1025" s="67"/>
    </row>
    <row r="1026" spans="15:26" ht="15.75" customHeight="1">
      <c r="O1026" s="67"/>
      <c r="P1026" s="67"/>
      <c r="Q1026" s="67"/>
      <c r="R1026" s="67"/>
      <c r="S1026" s="67"/>
      <c r="T1026" s="67"/>
      <c r="U1026" s="67"/>
      <c r="V1026" s="67"/>
      <c r="W1026" s="67"/>
      <c r="X1026" s="67"/>
      <c r="Y1026" s="67"/>
      <c r="Z1026" s="67"/>
    </row>
    <row r="1027" spans="15:26" ht="15.75" customHeight="1">
      <c r="O1027" s="67"/>
      <c r="P1027" s="67"/>
      <c r="Q1027" s="67"/>
      <c r="R1027" s="67"/>
      <c r="S1027" s="67"/>
      <c r="T1027" s="67"/>
      <c r="U1027" s="67"/>
      <c r="V1027" s="67"/>
      <c r="W1027" s="67"/>
      <c r="X1027" s="67"/>
      <c r="Y1027" s="67"/>
      <c r="Z1027" s="67"/>
    </row>
    <row r="1028" spans="15:26" ht="15.75" customHeight="1">
      <c r="O1028" s="67"/>
      <c r="P1028" s="67"/>
      <c r="Q1028" s="67"/>
      <c r="R1028" s="67"/>
      <c r="S1028" s="67"/>
      <c r="T1028" s="67"/>
      <c r="U1028" s="67"/>
      <c r="V1028" s="67"/>
      <c r="W1028" s="67"/>
      <c r="X1028" s="67"/>
      <c r="Y1028" s="67"/>
      <c r="Z1028" s="67"/>
    </row>
  </sheetData>
  <autoFilter ref="A9:BQ128" xr:uid="{00000000-0009-0000-0000-000004000000}"/>
  <mergeCells count="40">
    <mergeCell ref="BM5:BO5"/>
    <mergeCell ref="BP5:BQ5"/>
    <mergeCell ref="BK6:BL7"/>
    <mergeCell ref="BM6:BO7"/>
    <mergeCell ref="BP6:BQ7"/>
    <mergeCell ref="W5:X5"/>
    <mergeCell ref="O5:P5"/>
    <mergeCell ref="Q5:R5"/>
    <mergeCell ref="O6:P7"/>
    <mergeCell ref="Q6:R7"/>
    <mergeCell ref="S6:T7"/>
    <mergeCell ref="BC5:BE5"/>
    <mergeCell ref="BF5:BG5"/>
    <mergeCell ref="BH5:BJ5"/>
    <mergeCell ref="BK5:BL5"/>
    <mergeCell ref="AV5:BB7"/>
    <mergeCell ref="BC6:BE7"/>
    <mergeCell ref="BF6:BG7"/>
    <mergeCell ref="BH6:BJ7"/>
    <mergeCell ref="B5:J6"/>
    <mergeCell ref="K5:N5"/>
    <mergeCell ref="K6:M6"/>
    <mergeCell ref="Y6:Z7"/>
    <mergeCell ref="AB7:AH7"/>
    <mergeCell ref="Y5:Z5"/>
    <mergeCell ref="AA6:AU6"/>
    <mergeCell ref="AI7:AK7"/>
    <mergeCell ref="AL7:AN7"/>
    <mergeCell ref="AO7:AP7"/>
    <mergeCell ref="AQ7:AU7"/>
    <mergeCell ref="AA5:AU5"/>
    <mergeCell ref="U6:V7"/>
    <mergeCell ref="W6:X7"/>
    <mergeCell ref="S5:T5"/>
    <mergeCell ref="U5:V5"/>
    <mergeCell ref="B1:D3"/>
    <mergeCell ref="E1:BN3"/>
    <mergeCell ref="BO1:BQ1"/>
    <mergeCell ref="BO2:BQ2"/>
    <mergeCell ref="BO3:BQ3"/>
  </mergeCells>
  <conditionalFormatting sqref="M10 AT85:AT92 M85:M92">
    <cfRule type="containsText" dxfId="342" priority="1" operator="containsText" text="MODERADO">
      <formula>NOT(ISERROR(SEARCH(("MODERADO"),(M10))))</formula>
    </cfRule>
  </conditionalFormatting>
  <conditionalFormatting sqref="M10 AT85:AT92 M85:M92">
    <cfRule type="containsText" dxfId="341" priority="2" operator="containsText" text="ALTO">
      <formula>NOT(ISERROR(SEARCH(("ALTO"),(M10))))</formula>
    </cfRule>
  </conditionalFormatting>
  <conditionalFormatting sqref="M10 AT85:AT92 M85:M92">
    <cfRule type="containsText" dxfId="340" priority="3" operator="containsText" text="EXTREMO">
      <formula>NOT(ISERROR(SEARCH(("EXTREMO"),(M10))))</formula>
    </cfRule>
  </conditionalFormatting>
  <conditionalFormatting sqref="M10 AT85:AT92 M85:M92">
    <cfRule type="containsText" dxfId="339" priority="4" operator="containsText" text="BAJO">
      <formula>NOT(ISERROR(SEARCH(("BAJO"),(M10))))</formula>
    </cfRule>
  </conditionalFormatting>
  <conditionalFormatting sqref="AT10">
    <cfRule type="containsText" dxfId="338" priority="5" operator="containsText" text="MODERADO">
      <formula>NOT(ISERROR(SEARCH(("MODERADO"),(AT10))))</formula>
    </cfRule>
  </conditionalFormatting>
  <conditionalFormatting sqref="AT10">
    <cfRule type="containsText" dxfId="337" priority="6" operator="containsText" text="ALTO">
      <formula>NOT(ISERROR(SEARCH(("ALTO"),(AT10))))</formula>
    </cfRule>
  </conditionalFormatting>
  <conditionalFormatting sqref="AT10">
    <cfRule type="containsText" dxfId="336" priority="7" operator="containsText" text="EXTREMO">
      <formula>NOT(ISERROR(SEARCH(("EXTREMO"),(AT10))))</formula>
    </cfRule>
  </conditionalFormatting>
  <conditionalFormatting sqref="AT10">
    <cfRule type="containsText" dxfId="335" priority="8" operator="containsText" text="BAJO">
      <formula>NOT(ISERROR(SEARCH(("BAJO"),(AT10))))</formula>
    </cfRule>
  </conditionalFormatting>
  <conditionalFormatting sqref="AT11:AT15 AT17:AT49 AT52:AT56 AT72 AT78:AT79 AT98:AT128">
    <cfRule type="containsText" dxfId="334" priority="9" operator="containsText" text="MODERADO">
      <formula>NOT(ISERROR(SEARCH(("MODERADO"),(AT11))))</formula>
    </cfRule>
  </conditionalFormatting>
  <conditionalFormatting sqref="AT11:AT15 AT17:AT49 AT52:AT56 AT72 AT78:AT79 AT98:AT128">
    <cfRule type="containsText" dxfId="333" priority="10" operator="containsText" text="ALTO">
      <formula>NOT(ISERROR(SEARCH(("ALTO"),(AT11))))</formula>
    </cfRule>
  </conditionalFormatting>
  <conditionalFormatting sqref="AT11:AT15 AT17:AT49 AT52:AT56 AT72 AT78:AT79 AT98:AT128">
    <cfRule type="containsText" dxfId="332" priority="11" operator="containsText" text="EXTREMO">
      <formula>NOT(ISERROR(SEARCH(("EXTREMO"),(AT11))))</formula>
    </cfRule>
  </conditionalFormatting>
  <conditionalFormatting sqref="AT11:AT15 AT17:AT49 AT52:AT56 AT72 AT78:AT79 AT98:AT128">
    <cfRule type="containsText" dxfId="331" priority="12" operator="containsText" text="BAJO">
      <formula>NOT(ISERROR(SEARCH(("BAJO"),(AT11))))</formula>
    </cfRule>
  </conditionalFormatting>
  <conditionalFormatting sqref="M11:M14 M18:M50 M52:M56 M72 M78:M79 M98:M128">
    <cfRule type="containsText" dxfId="330" priority="13" operator="containsText" text="MODERADO">
      <formula>NOT(ISERROR(SEARCH(("MODERADO"),(M11))))</formula>
    </cfRule>
  </conditionalFormatting>
  <conditionalFormatting sqref="M11:M14 M18:M50 M52:M56 M72 M78:M79 M98:M128">
    <cfRule type="containsText" dxfId="329" priority="14" operator="containsText" text="ALTO">
      <formula>NOT(ISERROR(SEARCH(("ALTO"),(M11))))</formula>
    </cfRule>
  </conditionalFormatting>
  <conditionalFormatting sqref="M11:M14 M18:M50 M52:M56 M72 M78:M79 M98:M128">
    <cfRule type="containsText" dxfId="328" priority="15" operator="containsText" text="EXTREMO">
      <formula>NOT(ISERROR(SEARCH(("EXTREMO"),(M11))))</formula>
    </cfRule>
  </conditionalFormatting>
  <conditionalFormatting sqref="M11:M14 M18:M50 M52:M56 M72 M78:M79 M98:M128">
    <cfRule type="containsText" dxfId="327" priority="16" operator="containsText" text="BAJO">
      <formula>NOT(ISERROR(SEARCH(("BAJO"),(M11))))</formula>
    </cfRule>
  </conditionalFormatting>
  <conditionalFormatting sqref="M15">
    <cfRule type="containsText" dxfId="326" priority="17" operator="containsText" text="MODERADO">
      <formula>NOT(ISERROR(SEARCH(("MODERADO"),(M15))))</formula>
    </cfRule>
  </conditionalFormatting>
  <conditionalFormatting sqref="M15">
    <cfRule type="containsText" dxfId="325" priority="18" operator="containsText" text="ALTO">
      <formula>NOT(ISERROR(SEARCH(("ALTO"),(M15))))</formula>
    </cfRule>
  </conditionalFormatting>
  <conditionalFormatting sqref="M15">
    <cfRule type="containsText" dxfId="324" priority="19" operator="containsText" text="EXTREMO">
      <formula>NOT(ISERROR(SEARCH(("EXTREMO"),(M15))))</formula>
    </cfRule>
  </conditionalFormatting>
  <conditionalFormatting sqref="M15">
    <cfRule type="containsText" dxfId="323" priority="20" operator="containsText" text="BAJO">
      <formula>NOT(ISERROR(SEARCH(("BAJO"),(M15))))</formula>
    </cfRule>
  </conditionalFormatting>
  <conditionalFormatting sqref="M17">
    <cfRule type="containsText" dxfId="322" priority="21" operator="containsText" text="MODERADO">
      <formula>NOT(ISERROR(SEARCH(("MODERADO"),(M17))))</formula>
    </cfRule>
  </conditionalFormatting>
  <conditionalFormatting sqref="M17">
    <cfRule type="containsText" dxfId="321" priority="22" operator="containsText" text="ALTO">
      <formula>NOT(ISERROR(SEARCH(("ALTO"),(M17))))</formula>
    </cfRule>
  </conditionalFormatting>
  <conditionalFormatting sqref="M17">
    <cfRule type="containsText" dxfId="320" priority="23" operator="containsText" text="EXTREMO">
      <formula>NOT(ISERROR(SEARCH(("EXTREMO"),(M17))))</formula>
    </cfRule>
  </conditionalFormatting>
  <conditionalFormatting sqref="M17">
    <cfRule type="containsText" dxfId="319" priority="24" operator="containsText" text="BAJO">
      <formula>NOT(ISERROR(SEARCH(("BAJO"),(M17))))</formula>
    </cfRule>
  </conditionalFormatting>
  <conditionalFormatting sqref="AT16">
    <cfRule type="containsText" dxfId="318" priority="25" operator="containsText" text="MODERADO">
      <formula>NOT(ISERROR(SEARCH(("MODERADO"),(AT16))))</formula>
    </cfRule>
  </conditionalFormatting>
  <conditionalFormatting sqref="AT16">
    <cfRule type="containsText" dxfId="317" priority="26" operator="containsText" text="ALTO">
      <formula>NOT(ISERROR(SEARCH(("ALTO"),(AT16))))</formula>
    </cfRule>
  </conditionalFormatting>
  <conditionalFormatting sqref="AT16">
    <cfRule type="containsText" dxfId="316" priority="27" operator="containsText" text="EXTREMO">
      <formula>NOT(ISERROR(SEARCH(("EXTREMO"),(AT16))))</formula>
    </cfRule>
  </conditionalFormatting>
  <conditionalFormatting sqref="AT16">
    <cfRule type="containsText" dxfId="315" priority="28" operator="containsText" text="BAJO">
      <formula>NOT(ISERROR(SEARCH(("BAJO"),(AT16))))</formula>
    </cfRule>
  </conditionalFormatting>
  <conditionalFormatting sqref="M16">
    <cfRule type="containsText" dxfId="314" priority="29" operator="containsText" text="MODERADO">
      <formula>NOT(ISERROR(SEARCH(("MODERADO"),(M16))))</formula>
    </cfRule>
  </conditionalFormatting>
  <conditionalFormatting sqref="M16">
    <cfRule type="containsText" dxfId="313" priority="30" operator="containsText" text="ALTO">
      <formula>NOT(ISERROR(SEARCH(("ALTO"),(M16))))</formula>
    </cfRule>
  </conditionalFormatting>
  <conditionalFormatting sqref="M16">
    <cfRule type="containsText" dxfId="312" priority="31" operator="containsText" text="EXTREMO">
      <formula>NOT(ISERROR(SEARCH(("EXTREMO"),(M16))))</formula>
    </cfRule>
  </conditionalFormatting>
  <conditionalFormatting sqref="M16">
    <cfRule type="containsText" dxfId="311" priority="32" operator="containsText" text="BAJO">
      <formula>NOT(ISERROR(SEARCH(("BAJO"),(M16))))</formula>
    </cfRule>
  </conditionalFormatting>
  <conditionalFormatting sqref="AT50">
    <cfRule type="containsText" dxfId="310" priority="33" operator="containsText" text="MODERADO">
      <formula>NOT(ISERROR(SEARCH(("MODERADO"),(AT50))))</formula>
    </cfRule>
  </conditionalFormatting>
  <conditionalFormatting sqref="AT50">
    <cfRule type="containsText" dxfId="309" priority="34" operator="containsText" text="ALTO">
      <formula>NOT(ISERROR(SEARCH(("ALTO"),(AT50))))</formula>
    </cfRule>
  </conditionalFormatting>
  <conditionalFormatting sqref="AT50">
    <cfRule type="containsText" dxfId="308" priority="35" operator="containsText" text="EXTREMO">
      <formula>NOT(ISERROR(SEARCH(("EXTREMO"),(AT50))))</formula>
    </cfRule>
  </conditionalFormatting>
  <conditionalFormatting sqref="AT50">
    <cfRule type="containsText" dxfId="307" priority="36" operator="containsText" text="BAJO">
      <formula>NOT(ISERROR(SEARCH(("BAJO"),(AT50))))</formula>
    </cfRule>
  </conditionalFormatting>
  <conditionalFormatting sqref="M51">
    <cfRule type="containsText" dxfId="306" priority="37" operator="containsText" text="MODERADO">
      <formula>NOT(ISERROR(SEARCH(("MODERADO"),(M51))))</formula>
    </cfRule>
  </conditionalFormatting>
  <conditionalFormatting sqref="M51">
    <cfRule type="containsText" dxfId="305" priority="38" operator="containsText" text="ALTO">
      <formula>NOT(ISERROR(SEARCH(("ALTO"),(M51))))</formula>
    </cfRule>
  </conditionalFormatting>
  <conditionalFormatting sqref="M51">
    <cfRule type="containsText" dxfId="304" priority="39" operator="containsText" text="EXTREMO">
      <formula>NOT(ISERROR(SEARCH(("EXTREMO"),(M51))))</formula>
    </cfRule>
  </conditionalFormatting>
  <conditionalFormatting sqref="M51">
    <cfRule type="containsText" dxfId="303" priority="40" operator="containsText" text="BAJO">
      <formula>NOT(ISERROR(SEARCH(("BAJO"),(M51))))</formula>
    </cfRule>
  </conditionalFormatting>
  <conditionalFormatting sqref="AT51">
    <cfRule type="containsText" dxfId="302" priority="41" operator="containsText" text="MODERADO">
      <formula>NOT(ISERROR(SEARCH(("MODERADO"),(AT51))))</formula>
    </cfRule>
  </conditionalFormatting>
  <conditionalFormatting sqref="AT51">
    <cfRule type="containsText" dxfId="301" priority="42" operator="containsText" text="ALTO">
      <formula>NOT(ISERROR(SEARCH(("ALTO"),(AT51))))</formula>
    </cfRule>
  </conditionalFormatting>
  <conditionalFormatting sqref="AT51">
    <cfRule type="containsText" dxfId="300" priority="43" operator="containsText" text="EXTREMO">
      <formula>NOT(ISERROR(SEARCH(("EXTREMO"),(AT51))))</formula>
    </cfRule>
  </conditionalFormatting>
  <conditionalFormatting sqref="AT51">
    <cfRule type="containsText" dxfId="299" priority="44" operator="containsText" text="BAJO">
      <formula>NOT(ISERROR(SEARCH(("BAJO"),(AT51))))</formula>
    </cfRule>
  </conditionalFormatting>
  <conditionalFormatting sqref="AT57:AT59">
    <cfRule type="containsText" dxfId="298" priority="45" operator="containsText" text="MODERADO">
      <formula>NOT(ISERROR(SEARCH(("MODERADO"),(AT57))))</formula>
    </cfRule>
  </conditionalFormatting>
  <conditionalFormatting sqref="AT57:AT59">
    <cfRule type="containsText" dxfId="297" priority="46" operator="containsText" text="ALTO">
      <formula>NOT(ISERROR(SEARCH(("ALTO"),(AT57))))</formula>
    </cfRule>
  </conditionalFormatting>
  <conditionalFormatting sqref="AT57:AT59">
    <cfRule type="containsText" dxfId="296" priority="47" operator="containsText" text="EXTREMO">
      <formula>NOT(ISERROR(SEARCH(("EXTREMO"),(AT57))))</formula>
    </cfRule>
  </conditionalFormatting>
  <conditionalFormatting sqref="AT57:AT59">
    <cfRule type="containsText" dxfId="295" priority="48" operator="containsText" text="BAJO">
      <formula>NOT(ISERROR(SEARCH(("BAJO"),(AT57))))</formula>
    </cfRule>
  </conditionalFormatting>
  <conditionalFormatting sqref="M57:M59">
    <cfRule type="containsText" dxfId="294" priority="49" operator="containsText" text="MODERADO">
      <formula>NOT(ISERROR(SEARCH(("MODERADO"),(M57))))</formula>
    </cfRule>
  </conditionalFormatting>
  <conditionalFormatting sqref="M57:M59">
    <cfRule type="containsText" dxfId="293" priority="50" operator="containsText" text="ALTO">
      <formula>NOT(ISERROR(SEARCH(("ALTO"),(M57))))</formula>
    </cfRule>
  </conditionalFormatting>
  <conditionalFormatting sqref="M57:M59">
    <cfRule type="containsText" dxfId="292" priority="51" operator="containsText" text="EXTREMO">
      <formula>NOT(ISERROR(SEARCH(("EXTREMO"),(M57))))</formula>
    </cfRule>
  </conditionalFormatting>
  <conditionalFormatting sqref="M57:M59">
    <cfRule type="containsText" dxfId="291" priority="52" operator="containsText" text="BAJO">
      <formula>NOT(ISERROR(SEARCH(("BAJO"),(M57))))</formula>
    </cfRule>
  </conditionalFormatting>
  <conditionalFormatting sqref="AT60:AT62">
    <cfRule type="containsText" dxfId="290" priority="53" operator="containsText" text="MODERADO">
      <formula>NOT(ISERROR(SEARCH(("MODERADO"),(AT60))))</formula>
    </cfRule>
  </conditionalFormatting>
  <conditionalFormatting sqref="AT60:AT62">
    <cfRule type="containsText" dxfId="289" priority="54" operator="containsText" text="ALTO">
      <formula>NOT(ISERROR(SEARCH(("ALTO"),(AT60))))</formula>
    </cfRule>
  </conditionalFormatting>
  <conditionalFormatting sqref="AT60:AT62">
    <cfRule type="containsText" dxfId="288" priority="55" operator="containsText" text="EXTREMO">
      <formula>NOT(ISERROR(SEARCH(("EXTREMO"),(AT60))))</formula>
    </cfRule>
  </conditionalFormatting>
  <conditionalFormatting sqref="AT60:AT62">
    <cfRule type="containsText" dxfId="287" priority="56" operator="containsText" text="BAJO">
      <formula>NOT(ISERROR(SEARCH(("BAJO"),(AT60))))</formula>
    </cfRule>
  </conditionalFormatting>
  <conditionalFormatting sqref="M60:M62">
    <cfRule type="containsText" dxfId="286" priority="57" operator="containsText" text="MODERADO">
      <formula>NOT(ISERROR(SEARCH(("MODERADO"),(M60))))</formula>
    </cfRule>
  </conditionalFormatting>
  <conditionalFormatting sqref="M60:M62">
    <cfRule type="containsText" dxfId="285" priority="58" operator="containsText" text="ALTO">
      <formula>NOT(ISERROR(SEARCH(("ALTO"),(M60))))</formula>
    </cfRule>
  </conditionalFormatting>
  <conditionalFormatting sqref="M60:M62">
    <cfRule type="containsText" dxfId="284" priority="59" operator="containsText" text="EXTREMO">
      <formula>NOT(ISERROR(SEARCH(("EXTREMO"),(M60))))</formula>
    </cfRule>
  </conditionalFormatting>
  <conditionalFormatting sqref="M60:M62">
    <cfRule type="containsText" dxfId="283" priority="60" operator="containsText" text="BAJO">
      <formula>NOT(ISERROR(SEARCH(("BAJO"),(M60))))</formula>
    </cfRule>
  </conditionalFormatting>
  <conditionalFormatting sqref="AT63:AT65">
    <cfRule type="containsText" dxfId="282" priority="61" operator="containsText" text="MODERADO">
      <formula>NOT(ISERROR(SEARCH(("MODERADO"),(AT63))))</formula>
    </cfRule>
  </conditionalFormatting>
  <conditionalFormatting sqref="AT63:AT65">
    <cfRule type="containsText" dxfId="281" priority="62" operator="containsText" text="ALTO">
      <formula>NOT(ISERROR(SEARCH(("ALTO"),(AT63))))</formula>
    </cfRule>
  </conditionalFormatting>
  <conditionalFormatting sqref="AT63:AT65">
    <cfRule type="containsText" dxfId="280" priority="63" operator="containsText" text="EXTREMO">
      <formula>NOT(ISERROR(SEARCH(("EXTREMO"),(AT63))))</formula>
    </cfRule>
  </conditionalFormatting>
  <conditionalFormatting sqref="AT63:AT65">
    <cfRule type="containsText" dxfId="279" priority="64" operator="containsText" text="BAJO">
      <formula>NOT(ISERROR(SEARCH(("BAJO"),(AT63))))</formula>
    </cfRule>
  </conditionalFormatting>
  <conditionalFormatting sqref="M63:M65">
    <cfRule type="containsText" dxfId="278" priority="65" operator="containsText" text="MODERADO">
      <formula>NOT(ISERROR(SEARCH(("MODERADO"),(M63))))</formula>
    </cfRule>
  </conditionalFormatting>
  <conditionalFormatting sqref="M63:M65">
    <cfRule type="containsText" dxfId="277" priority="66" operator="containsText" text="ALTO">
      <formula>NOT(ISERROR(SEARCH(("ALTO"),(M63))))</formula>
    </cfRule>
  </conditionalFormatting>
  <conditionalFormatting sqref="M63:M65">
    <cfRule type="containsText" dxfId="276" priority="67" operator="containsText" text="EXTREMO">
      <formula>NOT(ISERROR(SEARCH(("EXTREMO"),(M63))))</formula>
    </cfRule>
  </conditionalFormatting>
  <conditionalFormatting sqref="M63:M65">
    <cfRule type="containsText" dxfId="275" priority="68" operator="containsText" text="BAJO">
      <formula>NOT(ISERROR(SEARCH(("BAJO"),(M63))))</formula>
    </cfRule>
  </conditionalFormatting>
  <conditionalFormatting sqref="AT66:AT68">
    <cfRule type="containsText" dxfId="274" priority="69" operator="containsText" text="MODERADO">
      <formula>NOT(ISERROR(SEARCH(("MODERADO"),(AT66))))</formula>
    </cfRule>
  </conditionalFormatting>
  <conditionalFormatting sqref="AT66:AT68">
    <cfRule type="containsText" dxfId="273" priority="70" operator="containsText" text="ALTO">
      <formula>NOT(ISERROR(SEARCH(("ALTO"),(AT66))))</formula>
    </cfRule>
  </conditionalFormatting>
  <conditionalFormatting sqref="AT66:AT68">
    <cfRule type="containsText" dxfId="272" priority="71" operator="containsText" text="EXTREMO">
      <formula>NOT(ISERROR(SEARCH(("EXTREMO"),(AT66))))</formula>
    </cfRule>
  </conditionalFormatting>
  <conditionalFormatting sqref="AT66:AT68">
    <cfRule type="containsText" dxfId="271" priority="72" operator="containsText" text="BAJO">
      <formula>NOT(ISERROR(SEARCH(("BAJO"),(AT66))))</formula>
    </cfRule>
  </conditionalFormatting>
  <conditionalFormatting sqref="M66:M68">
    <cfRule type="containsText" dxfId="270" priority="73" operator="containsText" text="MODERADO">
      <formula>NOT(ISERROR(SEARCH(("MODERADO"),(M66))))</formula>
    </cfRule>
  </conditionalFormatting>
  <conditionalFormatting sqref="M66:M68">
    <cfRule type="containsText" dxfId="269" priority="74" operator="containsText" text="ALTO">
      <formula>NOT(ISERROR(SEARCH(("ALTO"),(M66))))</formula>
    </cfRule>
  </conditionalFormatting>
  <conditionalFormatting sqref="M66:M68">
    <cfRule type="containsText" dxfId="268" priority="75" operator="containsText" text="EXTREMO">
      <formula>NOT(ISERROR(SEARCH(("EXTREMO"),(M66))))</formula>
    </cfRule>
  </conditionalFormatting>
  <conditionalFormatting sqref="M66:M68">
    <cfRule type="containsText" dxfId="267" priority="76" operator="containsText" text="BAJO">
      <formula>NOT(ISERROR(SEARCH(("BAJO"),(M66))))</formula>
    </cfRule>
  </conditionalFormatting>
  <conditionalFormatting sqref="AT69:AT71">
    <cfRule type="containsText" dxfId="266" priority="77" operator="containsText" text="MODERADO">
      <formula>NOT(ISERROR(SEARCH(("MODERADO"),(AT69))))</formula>
    </cfRule>
  </conditionalFormatting>
  <conditionalFormatting sqref="AT69:AT71">
    <cfRule type="containsText" dxfId="265" priority="78" operator="containsText" text="ALTO">
      <formula>NOT(ISERROR(SEARCH(("ALTO"),(AT69))))</formula>
    </cfRule>
  </conditionalFormatting>
  <conditionalFormatting sqref="AT69:AT71">
    <cfRule type="containsText" dxfId="264" priority="79" operator="containsText" text="EXTREMO">
      <formula>NOT(ISERROR(SEARCH(("EXTREMO"),(AT69))))</formula>
    </cfRule>
  </conditionalFormatting>
  <conditionalFormatting sqref="AT69:AT71">
    <cfRule type="containsText" dxfId="263" priority="80" operator="containsText" text="BAJO">
      <formula>NOT(ISERROR(SEARCH(("BAJO"),(AT69))))</formula>
    </cfRule>
  </conditionalFormatting>
  <conditionalFormatting sqref="M69:M71">
    <cfRule type="containsText" dxfId="262" priority="81" operator="containsText" text="MODERADO">
      <formula>NOT(ISERROR(SEARCH(("MODERADO"),(M69))))</formula>
    </cfRule>
  </conditionalFormatting>
  <conditionalFormatting sqref="M69:M71">
    <cfRule type="containsText" dxfId="261" priority="82" operator="containsText" text="ALTO">
      <formula>NOT(ISERROR(SEARCH(("ALTO"),(M69))))</formula>
    </cfRule>
  </conditionalFormatting>
  <conditionalFormatting sqref="M69:M71">
    <cfRule type="containsText" dxfId="260" priority="83" operator="containsText" text="EXTREMO">
      <formula>NOT(ISERROR(SEARCH(("EXTREMO"),(M69))))</formula>
    </cfRule>
  </conditionalFormatting>
  <conditionalFormatting sqref="M69:M71">
    <cfRule type="containsText" dxfId="259" priority="84" operator="containsText" text="BAJO">
      <formula>NOT(ISERROR(SEARCH(("BAJO"),(M69))))</formula>
    </cfRule>
  </conditionalFormatting>
  <conditionalFormatting sqref="AT73">
    <cfRule type="containsText" dxfId="258" priority="85" operator="containsText" text="MODERADO">
      <formula>NOT(ISERROR(SEARCH(("MODERADO"),(AT73))))</formula>
    </cfRule>
  </conditionalFormatting>
  <conditionalFormatting sqref="AT73">
    <cfRule type="containsText" dxfId="257" priority="86" operator="containsText" text="ALTO">
      <formula>NOT(ISERROR(SEARCH(("ALTO"),(AT73))))</formula>
    </cfRule>
  </conditionalFormatting>
  <conditionalFormatting sqref="AT73">
    <cfRule type="containsText" dxfId="256" priority="87" operator="containsText" text="EXTREMO">
      <formula>NOT(ISERROR(SEARCH(("EXTREMO"),(AT73))))</formula>
    </cfRule>
  </conditionalFormatting>
  <conditionalFormatting sqref="AT73">
    <cfRule type="containsText" dxfId="255" priority="88" operator="containsText" text="BAJO">
      <formula>NOT(ISERROR(SEARCH(("BAJO"),(AT73))))</formula>
    </cfRule>
  </conditionalFormatting>
  <conditionalFormatting sqref="M73">
    <cfRule type="containsText" dxfId="254" priority="89" operator="containsText" text="MODERADO">
      <formula>NOT(ISERROR(SEARCH(("MODERADO"),(M73))))</formula>
    </cfRule>
  </conditionalFormatting>
  <conditionalFormatting sqref="M73">
    <cfRule type="containsText" dxfId="253" priority="90" operator="containsText" text="ALTO">
      <formula>NOT(ISERROR(SEARCH(("ALTO"),(M73))))</formula>
    </cfRule>
  </conditionalFormatting>
  <conditionalFormatting sqref="M73">
    <cfRule type="containsText" dxfId="252" priority="91" operator="containsText" text="EXTREMO">
      <formula>NOT(ISERROR(SEARCH(("EXTREMO"),(M73))))</formula>
    </cfRule>
  </conditionalFormatting>
  <conditionalFormatting sqref="M73">
    <cfRule type="containsText" dxfId="251" priority="92" operator="containsText" text="BAJO">
      <formula>NOT(ISERROR(SEARCH(("BAJO"),(M73))))</formula>
    </cfRule>
  </conditionalFormatting>
  <conditionalFormatting sqref="AT74">
    <cfRule type="containsText" dxfId="250" priority="93" operator="containsText" text="MODERADO">
      <formula>NOT(ISERROR(SEARCH(("MODERADO"),(AT74))))</formula>
    </cfRule>
  </conditionalFormatting>
  <conditionalFormatting sqref="AT74">
    <cfRule type="containsText" dxfId="249" priority="94" operator="containsText" text="ALTO">
      <formula>NOT(ISERROR(SEARCH(("ALTO"),(AT74))))</formula>
    </cfRule>
  </conditionalFormatting>
  <conditionalFormatting sqref="AT74">
    <cfRule type="containsText" dxfId="248" priority="95" operator="containsText" text="EXTREMO">
      <formula>NOT(ISERROR(SEARCH(("EXTREMO"),(AT74))))</formula>
    </cfRule>
  </conditionalFormatting>
  <conditionalFormatting sqref="AT74">
    <cfRule type="containsText" dxfId="247" priority="96" operator="containsText" text="BAJO">
      <formula>NOT(ISERROR(SEARCH(("BAJO"),(AT74))))</formula>
    </cfRule>
  </conditionalFormatting>
  <conditionalFormatting sqref="M74">
    <cfRule type="containsText" dxfId="246" priority="97" operator="containsText" text="MODERADO">
      <formula>NOT(ISERROR(SEARCH(("MODERADO"),(M74))))</formula>
    </cfRule>
  </conditionalFormatting>
  <conditionalFormatting sqref="M74">
    <cfRule type="containsText" dxfId="245" priority="98" operator="containsText" text="ALTO">
      <formula>NOT(ISERROR(SEARCH(("ALTO"),(M74))))</formula>
    </cfRule>
  </conditionalFormatting>
  <conditionalFormatting sqref="M74">
    <cfRule type="containsText" dxfId="244" priority="99" operator="containsText" text="EXTREMO">
      <formula>NOT(ISERROR(SEARCH(("EXTREMO"),(M74))))</formula>
    </cfRule>
  </conditionalFormatting>
  <conditionalFormatting sqref="M74">
    <cfRule type="containsText" dxfId="243" priority="100" operator="containsText" text="BAJO">
      <formula>NOT(ISERROR(SEARCH(("BAJO"),(M74))))</formula>
    </cfRule>
  </conditionalFormatting>
  <conditionalFormatting sqref="AT75">
    <cfRule type="containsText" dxfId="242" priority="101" operator="containsText" text="MODERADO">
      <formula>NOT(ISERROR(SEARCH(("MODERADO"),(AT75))))</formula>
    </cfRule>
  </conditionalFormatting>
  <conditionalFormatting sqref="AT75">
    <cfRule type="containsText" dxfId="241" priority="102" operator="containsText" text="ALTO">
      <formula>NOT(ISERROR(SEARCH(("ALTO"),(AT75))))</formula>
    </cfRule>
  </conditionalFormatting>
  <conditionalFormatting sqref="AT75">
    <cfRule type="containsText" dxfId="240" priority="103" operator="containsText" text="EXTREMO">
      <formula>NOT(ISERROR(SEARCH(("EXTREMO"),(AT75))))</formula>
    </cfRule>
  </conditionalFormatting>
  <conditionalFormatting sqref="AT75">
    <cfRule type="containsText" dxfId="239" priority="104" operator="containsText" text="BAJO">
      <formula>NOT(ISERROR(SEARCH(("BAJO"),(AT75))))</formula>
    </cfRule>
  </conditionalFormatting>
  <conditionalFormatting sqref="M75">
    <cfRule type="containsText" dxfId="238" priority="105" operator="containsText" text="MODERADO">
      <formula>NOT(ISERROR(SEARCH(("MODERADO"),(M75))))</formula>
    </cfRule>
  </conditionalFormatting>
  <conditionalFormatting sqref="M75">
    <cfRule type="containsText" dxfId="237" priority="106" operator="containsText" text="ALTO">
      <formula>NOT(ISERROR(SEARCH(("ALTO"),(M75))))</formula>
    </cfRule>
  </conditionalFormatting>
  <conditionalFormatting sqref="M75">
    <cfRule type="containsText" dxfId="236" priority="107" operator="containsText" text="EXTREMO">
      <formula>NOT(ISERROR(SEARCH(("EXTREMO"),(M75))))</formula>
    </cfRule>
  </conditionalFormatting>
  <conditionalFormatting sqref="M75">
    <cfRule type="containsText" dxfId="235" priority="108" operator="containsText" text="BAJO">
      <formula>NOT(ISERROR(SEARCH(("BAJO"),(M75))))</formula>
    </cfRule>
  </conditionalFormatting>
  <conditionalFormatting sqref="AT76">
    <cfRule type="containsText" dxfId="234" priority="109" operator="containsText" text="MODERADO">
      <formula>NOT(ISERROR(SEARCH(("MODERADO"),(AT76))))</formula>
    </cfRule>
  </conditionalFormatting>
  <conditionalFormatting sqref="AT76">
    <cfRule type="containsText" dxfId="233" priority="110" operator="containsText" text="ALTO">
      <formula>NOT(ISERROR(SEARCH(("ALTO"),(AT76))))</formula>
    </cfRule>
  </conditionalFormatting>
  <conditionalFormatting sqref="AT76">
    <cfRule type="containsText" dxfId="232" priority="111" operator="containsText" text="EXTREMO">
      <formula>NOT(ISERROR(SEARCH(("EXTREMO"),(AT76))))</formula>
    </cfRule>
  </conditionalFormatting>
  <conditionalFormatting sqref="AT76">
    <cfRule type="containsText" dxfId="231" priority="112" operator="containsText" text="BAJO">
      <formula>NOT(ISERROR(SEARCH(("BAJO"),(AT76))))</formula>
    </cfRule>
  </conditionalFormatting>
  <conditionalFormatting sqref="M76">
    <cfRule type="containsText" dxfId="230" priority="113" operator="containsText" text="MODERADO">
      <formula>NOT(ISERROR(SEARCH(("MODERADO"),(M76))))</formula>
    </cfRule>
  </conditionalFormatting>
  <conditionalFormatting sqref="M76">
    <cfRule type="containsText" dxfId="229" priority="114" operator="containsText" text="ALTO">
      <formula>NOT(ISERROR(SEARCH(("ALTO"),(M76))))</formula>
    </cfRule>
  </conditionalFormatting>
  <conditionalFormatting sqref="M76">
    <cfRule type="containsText" dxfId="228" priority="115" operator="containsText" text="EXTREMO">
      <formula>NOT(ISERROR(SEARCH(("EXTREMO"),(M76))))</formula>
    </cfRule>
  </conditionalFormatting>
  <conditionalFormatting sqref="M76">
    <cfRule type="containsText" dxfId="227" priority="116" operator="containsText" text="BAJO">
      <formula>NOT(ISERROR(SEARCH(("BAJO"),(M76))))</formula>
    </cfRule>
  </conditionalFormatting>
  <conditionalFormatting sqref="AT77">
    <cfRule type="containsText" dxfId="226" priority="117" operator="containsText" text="MODERADO">
      <formula>NOT(ISERROR(SEARCH(("MODERADO"),(AT77))))</formula>
    </cfRule>
  </conditionalFormatting>
  <conditionalFormatting sqref="AT77">
    <cfRule type="containsText" dxfId="225" priority="118" operator="containsText" text="ALTO">
      <formula>NOT(ISERROR(SEARCH(("ALTO"),(AT77))))</formula>
    </cfRule>
  </conditionalFormatting>
  <conditionalFormatting sqref="AT77">
    <cfRule type="containsText" dxfId="224" priority="119" operator="containsText" text="EXTREMO">
      <formula>NOT(ISERROR(SEARCH(("EXTREMO"),(AT77))))</formula>
    </cfRule>
  </conditionalFormatting>
  <conditionalFormatting sqref="AT77">
    <cfRule type="containsText" dxfId="223" priority="120" operator="containsText" text="BAJO">
      <formula>NOT(ISERROR(SEARCH(("BAJO"),(AT77))))</formula>
    </cfRule>
  </conditionalFormatting>
  <conditionalFormatting sqref="M77">
    <cfRule type="containsText" dxfId="222" priority="121" operator="containsText" text="MODERADO">
      <formula>NOT(ISERROR(SEARCH(("MODERADO"),(M77))))</formula>
    </cfRule>
  </conditionalFormatting>
  <conditionalFormatting sqref="M77">
    <cfRule type="containsText" dxfId="221" priority="122" operator="containsText" text="ALTO">
      <formula>NOT(ISERROR(SEARCH(("ALTO"),(M77))))</formula>
    </cfRule>
  </conditionalFormatting>
  <conditionalFormatting sqref="M77">
    <cfRule type="containsText" dxfId="220" priority="123" operator="containsText" text="EXTREMO">
      <formula>NOT(ISERROR(SEARCH(("EXTREMO"),(M77))))</formula>
    </cfRule>
  </conditionalFormatting>
  <conditionalFormatting sqref="M77">
    <cfRule type="containsText" dxfId="219" priority="124" operator="containsText" text="BAJO">
      <formula>NOT(ISERROR(SEARCH(("BAJO"),(M77))))</formula>
    </cfRule>
  </conditionalFormatting>
  <conditionalFormatting sqref="AT80">
    <cfRule type="containsText" dxfId="218" priority="125" operator="containsText" text="MODERADO">
      <formula>NOT(ISERROR(SEARCH(("MODERADO"),(AT80))))</formula>
    </cfRule>
  </conditionalFormatting>
  <conditionalFormatting sqref="AT80">
    <cfRule type="containsText" dxfId="217" priority="126" operator="containsText" text="ALTO">
      <formula>NOT(ISERROR(SEARCH(("ALTO"),(AT80))))</formula>
    </cfRule>
  </conditionalFormatting>
  <conditionalFormatting sqref="AT80">
    <cfRule type="containsText" dxfId="216" priority="127" operator="containsText" text="EXTREMO">
      <formula>NOT(ISERROR(SEARCH(("EXTREMO"),(AT80))))</formula>
    </cfRule>
  </conditionalFormatting>
  <conditionalFormatting sqref="AT80">
    <cfRule type="containsText" dxfId="215" priority="128" operator="containsText" text="BAJO">
      <formula>NOT(ISERROR(SEARCH(("BAJO"),(AT80))))</formula>
    </cfRule>
  </conditionalFormatting>
  <conditionalFormatting sqref="M80">
    <cfRule type="containsText" dxfId="214" priority="129" operator="containsText" text="MODERADO">
      <formula>NOT(ISERROR(SEARCH(("MODERADO"),(M80))))</formula>
    </cfRule>
  </conditionalFormatting>
  <conditionalFormatting sqref="M80">
    <cfRule type="containsText" dxfId="213" priority="130" operator="containsText" text="ALTO">
      <formula>NOT(ISERROR(SEARCH(("ALTO"),(M80))))</formula>
    </cfRule>
  </conditionalFormatting>
  <conditionalFormatting sqref="M80">
    <cfRule type="containsText" dxfId="212" priority="131" operator="containsText" text="EXTREMO">
      <formula>NOT(ISERROR(SEARCH(("EXTREMO"),(M80))))</formula>
    </cfRule>
  </conditionalFormatting>
  <conditionalFormatting sqref="M80">
    <cfRule type="containsText" dxfId="211" priority="132" operator="containsText" text="BAJO">
      <formula>NOT(ISERROR(SEARCH(("BAJO"),(M80))))</formula>
    </cfRule>
  </conditionalFormatting>
  <conditionalFormatting sqref="AT81">
    <cfRule type="containsText" dxfId="210" priority="133" operator="containsText" text="MODERADO">
      <formula>NOT(ISERROR(SEARCH(("MODERADO"),(AT81))))</formula>
    </cfRule>
  </conditionalFormatting>
  <conditionalFormatting sqref="AT81">
    <cfRule type="containsText" dxfId="209" priority="134" operator="containsText" text="ALTO">
      <formula>NOT(ISERROR(SEARCH(("ALTO"),(AT81))))</formula>
    </cfRule>
  </conditionalFormatting>
  <conditionalFormatting sqref="AT81">
    <cfRule type="containsText" dxfId="208" priority="135" operator="containsText" text="EXTREMO">
      <formula>NOT(ISERROR(SEARCH(("EXTREMO"),(AT81))))</formula>
    </cfRule>
  </conditionalFormatting>
  <conditionalFormatting sqref="AT81">
    <cfRule type="containsText" dxfId="207" priority="136" operator="containsText" text="BAJO">
      <formula>NOT(ISERROR(SEARCH(("BAJO"),(AT81))))</formula>
    </cfRule>
  </conditionalFormatting>
  <conditionalFormatting sqref="M81">
    <cfRule type="containsText" dxfId="206" priority="137" operator="containsText" text="MODERADO">
      <formula>NOT(ISERROR(SEARCH(("MODERADO"),(M81))))</formula>
    </cfRule>
  </conditionalFormatting>
  <conditionalFormatting sqref="M81">
    <cfRule type="containsText" dxfId="205" priority="138" operator="containsText" text="ALTO">
      <formula>NOT(ISERROR(SEARCH(("ALTO"),(M81))))</formula>
    </cfRule>
  </conditionalFormatting>
  <conditionalFormatting sqref="M81">
    <cfRule type="containsText" dxfId="204" priority="139" operator="containsText" text="EXTREMO">
      <formula>NOT(ISERROR(SEARCH(("EXTREMO"),(M81))))</formula>
    </cfRule>
  </conditionalFormatting>
  <conditionalFormatting sqref="M81">
    <cfRule type="containsText" dxfId="203" priority="140" operator="containsText" text="BAJO">
      <formula>NOT(ISERROR(SEARCH(("BAJO"),(M81))))</formula>
    </cfRule>
  </conditionalFormatting>
  <conditionalFormatting sqref="AT82">
    <cfRule type="containsText" dxfId="202" priority="141" operator="containsText" text="MODERADO">
      <formula>NOT(ISERROR(SEARCH(("MODERADO"),(AT82))))</formula>
    </cfRule>
  </conditionalFormatting>
  <conditionalFormatting sqref="AT82">
    <cfRule type="containsText" dxfId="201" priority="142" operator="containsText" text="ALTO">
      <formula>NOT(ISERROR(SEARCH(("ALTO"),(AT82))))</formula>
    </cfRule>
  </conditionalFormatting>
  <conditionalFormatting sqref="AT82">
    <cfRule type="containsText" dxfId="200" priority="143" operator="containsText" text="EXTREMO">
      <formula>NOT(ISERROR(SEARCH(("EXTREMO"),(AT82))))</formula>
    </cfRule>
  </conditionalFormatting>
  <conditionalFormatting sqref="AT82">
    <cfRule type="containsText" dxfId="199" priority="144" operator="containsText" text="BAJO">
      <formula>NOT(ISERROR(SEARCH(("BAJO"),(AT82))))</formula>
    </cfRule>
  </conditionalFormatting>
  <conditionalFormatting sqref="M82">
    <cfRule type="containsText" dxfId="198" priority="145" operator="containsText" text="MODERADO">
      <formula>NOT(ISERROR(SEARCH(("MODERADO"),(M82))))</formula>
    </cfRule>
  </conditionalFormatting>
  <conditionalFormatting sqref="M82">
    <cfRule type="containsText" dxfId="197" priority="146" operator="containsText" text="ALTO">
      <formula>NOT(ISERROR(SEARCH(("ALTO"),(M82))))</formula>
    </cfRule>
  </conditionalFormatting>
  <conditionalFormatting sqref="M82">
    <cfRule type="containsText" dxfId="196" priority="147" operator="containsText" text="EXTREMO">
      <formula>NOT(ISERROR(SEARCH(("EXTREMO"),(M82))))</formula>
    </cfRule>
  </conditionalFormatting>
  <conditionalFormatting sqref="M82">
    <cfRule type="containsText" dxfId="195" priority="148" operator="containsText" text="BAJO">
      <formula>NOT(ISERROR(SEARCH(("BAJO"),(M82))))</formula>
    </cfRule>
  </conditionalFormatting>
  <conditionalFormatting sqref="AT83">
    <cfRule type="containsText" dxfId="194" priority="149" operator="containsText" text="MODERADO">
      <formula>NOT(ISERROR(SEARCH(("MODERADO"),(AT83))))</formula>
    </cfRule>
  </conditionalFormatting>
  <conditionalFormatting sqref="AT83">
    <cfRule type="containsText" dxfId="193" priority="150" operator="containsText" text="ALTO">
      <formula>NOT(ISERROR(SEARCH(("ALTO"),(AT83))))</formula>
    </cfRule>
  </conditionalFormatting>
  <conditionalFormatting sqref="AT83">
    <cfRule type="containsText" dxfId="192" priority="151" operator="containsText" text="EXTREMO">
      <formula>NOT(ISERROR(SEARCH(("EXTREMO"),(AT83))))</formula>
    </cfRule>
  </conditionalFormatting>
  <conditionalFormatting sqref="AT83">
    <cfRule type="containsText" dxfId="191" priority="152" operator="containsText" text="BAJO">
      <formula>NOT(ISERROR(SEARCH(("BAJO"),(AT83))))</formula>
    </cfRule>
  </conditionalFormatting>
  <conditionalFormatting sqref="M83">
    <cfRule type="containsText" dxfId="190" priority="153" operator="containsText" text="MODERADO">
      <formula>NOT(ISERROR(SEARCH(("MODERADO"),(M83))))</formula>
    </cfRule>
  </conditionalFormatting>
  <conditionalFormatting sqref="M83">
    <cfRule type="containsText" dxfId="189" priority="154" operator="containsText" text="ALTO">
      <formula>NOT(ISERROR(SEARCH(("ALTO"),(M83))))</formula>
    </cfRule>
  </conditionalFormatting>
  <conditionalFormatting sqref="M83">
    <cfRule type="containsText" dxfId="188" priority="155" operator="containsText" text="EXTREMO">
      <formula>NOT(ISERROR(SEARCH(("EXTREMO"),(M83))))</formula>
    </cfRule>
  </conditionalFormatting>
  <conditionalFormatting sqref="M83">
    <cfRule type="containsText" dxfId="187" priority="156" operator="containsText" text="BAJO">
      <formula>NOT(ISERROR(SEARCH(("BAJO"),(M83))))</formula>
    </cfRule>
  </conditionalFormatting>
  <conditionalFormatting sqref="AT84">
    <cfRule type="containsText" dxfId="186" priority="157" operator="containsText" text="MODERADO">
      <formula>NOT(ISERROR(SEARCH(("MODERADO"),(AT84))))</formula>
    </cfRule>
  </conditionalFormatting>
  <conditionalFormatting sqref="AT84">
    <cfRule type="containsText" dxfId="185" priority="158" operator="containsText" text="ALTO">
      <formula>NOT(ISERROR(SEARCH(("ALTO"),(AT84))))</formula>
    </cfRule>
  </conditionalFormatting>
  <conditionalFormatting sqref="AT84">
    <cfRule type="containsText" dxfId="184" priority="159" operator="containsText" text="EXTREMO">
      <formula>NOT(ISERROR(SEARCH(("EXTREMO"),(AT84))))</formula>
    </cfRule>
  </conditionalFormatting>
  <conditionalFormatting sqref="AT84">
    <cfRule type="containsText" dxfId="183" priority="160" operator="containsText" text="BAJO">
      <formula>NOT(ISERROR(SEARCH(("BAJO"),(AT84))))</formula>
    </cfRule>
  </conditionalFormatting>
  <conditionalFormatting sqref="M84">
    <cfRule type="containsText" dxfId="182" priority="161" operator="containsText" text="MODERADO">
      <formula>NOT(ISERROR(SEARCH(("MODERADO"),(M84))))</formula>
    </cfRule>
  </conditionalFormatting>
  <conditionalFormatting sqref="M84">
    <cfRule type="containsText" dxfId="181" priority="162" operator="containsText" text="ALTO">
      <formula>NOT(ISERROR(SEARCH(("ALTO"),(M84))))</formula>
    </cfRule>
  </conditionalFormatting>
  <conditionalFormatting sqref="M84">
    <cfRule type="containsText" dxfId="180" priority="163" operator="containsText" text="EXTREMO">
      <formula>NOT(ISERROR(SEARCH(("EXTREMO"),(M84))))</formula>
    </cfRule>
  </conditionalFormatting>
  <conditionalFormatting sqref="M84">
    <cfRule type="containsText" dxfId="179" priority="164" operator="containsText" text="BAJO">
      <formula>NOT(ISERROR(SEARCH(("BAJO"),(M84))))</formula>
    </cfRule>
  </conditionalFormatting>
  <conditionalFormatting sqref="AT93">
    <cfRule type="containsText" dxfId="178" priority="165" operator="containsText" text="MODERADO">
      <formula>NOT(ISERROR(SEARCH(("MODERADO"),(AT93))))</formula>
    </cfRule>
  </conditionalFormatting>
  <conditionalFormatting sqref="AT93">
    <cfRule type="containsText" dxfId="177" priority="166" operator="containsText" text="ALTO">
      <formula>NOT(ISERROR(SEARCH(("ALTO"),(AT93))))</formula>
    </cfRule>
  </conditionalFormatting>
  <conditionalFormatting sqref="AT93">
    <cfRule type="containsText" dxfId="176" priority="167" operator="containsText" text="EXTREMO">
      <formula>NOT(ISERROR(SEARCH(("EXTREMO"),(AT93))))</formula>
    </cfRule>
  </conditionalFormatting>
  <conditionalFormatting sqref="AT93">
    <cfRule type="containsText" dxfId="175" priority="168" operator="containsText" text="BAJO">
      <formula>NOT(ISERROR(SEARCH(("BAJO"),(AT93))))</formula>
    </cfRule>
  </conditionalFormatting>
  <conditionalFormatting sqref="M93">
    <cfRule type="containsText" dxfId="174" priority="169" operator="containsText" text="MODERADO">
      <formula>NOT(ISERROR(SEARCH(("MODERADO"),(M93))))</formula>
    </cfRule>
  </conditionalFormatting>
  <conditionalFormatting sqref="M93">
    <cfRule type="containsText" dxfId="173" priority="170" operator="containsText" text="ALTO">
      <formula>NOT(ISERROR(SEARCH(("ALTO"),(M93))))</formula>
    </cfRule>
  </conditionalFormatting>
  <conditionalFormatting sqref="M93">
    <cfRule type="containsText" dxfId="172" priority="171" operator="containsText" text="EXTREMO">
      <formula>NOT(ISERROR(SEARCH(("EXTREMO"),(M93))))</formula>
    </cfRule>
  </conditionalFormatting>
  <conditionalFormatting sqref="M93">
    <cfRule type="containsText" dxfId="171" priority="172" operator="containsText" text="BAJO">
      <formula>NOT(ISERROR(SEARCH(("BAJO"),(M93))))</formula>
    </cfRule>
  </conditionalFormatting>
  <conditionalFormatting sqref="AT94">
    <cfRule type="containsText" dxfId="170" priority="173" operator="containsText" text="MODERADO">
      <formula>NOT(ISERROR(SEARCH(("MODERADO"),(AT94))))</formula>
    </cfRule>
  </conditionalFormatting>
  <conditionalFormatting sqref="AT94">
    <cfRule type="containsText" dxfId="169" priority="174" operator="containsText" text="ALTO">
      <formula>NOT(ISERROR(SEARCH(("ALTO"),(AT94))))</formula>
    </cfRule>
  </conditionalFormatting>
  <conditionalFormatting sqref="AT94">
    <cfRule type="containsText" dxfId="168" priority="175" operator="containsText" text="EXTREMO">
      <formula>NOT(ISERROR(SEARCH(("EXTREMO"),(AT94))))</formula>
    </cfRule>
  </conditionalFormatting>
  <conditionalFormatting sqref="AT94">
    <cfRule type="containsText" dxfId="167" priority="176" operator="containsText" text="BAJO">
      <formula>NOT(ISERROR(SEARCH(("BAJO"),(AT94))))</formula>
    </cfRule>
  </conditionalFormatting>
  <conditionalFormatting sqref="M94">
    <cfRule type="containsText" dxfId="166" priority="177" operator="containsText" text="MODERADO">
      <formula>NOT(ISERROR(SEARCH(("MODERADO"),(M94))))</formula>
    </cfRule>
  </conditionalFormatting>
  <conditionalFormatting sqref="M94">
    <cfRule type="containsText" dxfId="165" priority="178" operator="containsText" text="ALTO">
      <formula>NOT(ISERROR(SEARCH(("ALTO"),(M94))))</formula>
    </cfRule>
  </conditionalFormatting>
  <conditionalFormatting sqref="M94">
    <cfRule type="containsText" dxfId="164" priority="179" operator="containsText" text="EXTREMO">
      <formula>NOT(ISERROR(SEARCH(("EXTREMO"),(M94))))</formula>
    </cfRule>
  </conditionalFormatting>
  <conditionalFormatting sqref="M94">
    <cfRule type="containsText" dxfId="163" priority="180" operator="containsText" text="BAJO">
      <formula>NOT(ISERROR(SEARCH(("BAJO"),(M94))))</formula>
    </cfRule>
  </conditionalFormatting>
  <conditionalFormatting sqref="AT95">
    <cfRule type="containsText" dxfId="162" priority="181" operator="containsText" text="MODERADO">
      <formula>NOT(ISERROR(SEARCH(("MODERADO"),(AT95))))</formula>
    </cfRule>
  </conditionalFormatting>
  <conditionalFormatting sqref="AT95">
    <cfRule type="containsText" dxfId="161" priority="182" operator="containsText" text="ALTO">
      <formula>NOT(ISERROR(SEARCH(("ALTO"),(AT95))))</formula>
    </cfRule>
  </conditionalFormatting>
  <conditionalFormatting sqref="AT95">
    <cfRule type="containsText" dxfId="160" priority="183" operator="containsText" text="EXTREMO">
      <formula>NOT(ISERROR(SEARCH(("EXTREMO"),(AT95))))</formula>
    </cfRule>
  </conditionalFormatting>
  <conditionalFormatting sqref="AT95">
    <cfRule type="containsText" dxfId="159" priority="184" operator="containsText" text="BAJO">
      <formula>NOT(ISERROR(SEARCH(("BAJO"),(AT95))))</formula>
    </cfRule>
  </conditionalFormatting>
  <conditionalFormatting sqref="M95">
    <cfRule type="containsText" dxfId="158" priority="185" operator="containsText" text="MODERADO">
      <formula>NOT(ISERROR(SEARCH(("MODERADO"),(M95))))</formula>
    </cfRule>
  </conditionalFormatting>
  <conditionalFormatting sqref="M95">
    <cfRule type="containsText" dxfId="157" priority="186" operator="containsText" text="ALTO">
      <formula>NOT(ISERROR(SEARCH(("ALTO"),(M95))))</formula>
    </cfRule>
  </conditionalFormatting>
  <conditionalFormatting sqref="M95">
    <cfRule type="containsText" dxfId="156" priority="187" operator="containsText" text="EXTREMO">
      <formula>NOT(ISERROR(SEARCH(("EXTREMO"),(M95))))</formula>
    </cfRule>
  </conditionalFormatting>
  <conditionalFormatting sqref="M95">
    <cfRule type="containsText" dxfId="155" priority="188" operator="containsText" text="BAJO">
      <formula>NOT(ISERROR(SEARCH(("BAJO"),(M95))))</formula>
    </cfRule>
  </conditionalFormatting>
  <conditionalFormatting sqref="AT96">
    <cfRule type="containsText" dxfId="154" priority="189" operator="containsText" text="MODERADO">
      <formula>NOT(ISERROR(SEARCH(("MODERADO"),(AT96))))</formula>
    </cfRule>
  </conditionalFormatting>
  <conditionalFormatting sqref="AT96">
    <cfRule type="containsText" dxfId="153" priority="190" operator="containsText" text="ALTO">
      <formula>NOT(ISERROR(SEARCH(("ALTO"),(AT96))))</formula>
    </cfRule>
  </conditionalFormatting>
  <conditionalFormatting sqref="AT96">
    <cfRule type="containsText" dxfId="152" priority="191" operator="containsText" text="EXTREMO">
      <formula>NOT(ISERROR(SEARCH(("EXTREMO"),(AT96))))</formula>
    </cfRule>
  </conditionalFormatting>
  <conditionalFormatting sqref="AT96">
    <cfRule type="containsText" dxfId="151" priority="192" operator="containsText" text="BAJO">
      <formula>NOT(ISERROR(SEARCH(("BAJO"),(AT96))))</formula>
    </cfRule>
  </conditionalFormatting>
  <conditionalFormatting sqref="M96">
    <cfRule type="containsText" dxfId="150" priority="193" operator="containsText" text="MODERADO">
      <formula>NOT(ISERROR(SEARCH(("MODERADO"),(M96))))</formula>
    </cfRule>
  </conditionalFormatting>
  <conditionalFormatting sqref="M96">
    <cfRule type="containsText" dxfId="149" priority="194" operator="containsText" text="ALTO">
      <formula>NOT(ISERROR(SEARCH(("ALTO"),(M96))))</formula>
    </cfRule>
  </conditionalFormatting>
  <conditionalFormatting sqref="M96">
    <cfRule type="containsText" dxfId="148" priority="195" operator="containsText" text="EXTREMO">
      <formula>NOT(ISERROR(SEARCH(("EXTREMO"),(M96))))</formula>
    </cfRule>
  </conditionalFormatting>
  <conditionalFormatting sqref="M96">
    <cfRule type="containsText" dxfId="147" priority="196" operator="containsText" text="BAJO">
      <formula>NOT(ISERROR(SEARCH(("BAJO"),(M96))))</formula>
    </cfRule>
  </conditionalFormatting>
  <conditionalFormatting sqref="AT97">
    <cfRule type="containsText" dxfId="146" priority="197" operator="containsText" text="MODERADO">
      <formula>NOT(ISERROR(SEARCH(("MODERADO"),(AT97))))</formula>
    </cfRule>
  </conditionalFormatting>
  <conditionalFormatting sqref="AT97">
    <cfRule type="containsText" dxfId="145" priority="198" operator="containsText" text="ALTO">
      <formula>NOT(ISERROR(SEARCH(("ALTO"),(AT97))))</formula>
    </cfRule>
  </conditionalFormatting>
  <conditionalFormatting sqref="AT97">
    <cfRule type="containsText" dxfId="144" priority="199" operator="containsText" text="EXTREMO">
      <formula>NOT(ISERROR(SEARCH(("EXTREMO"),(AT97))))</formula>
    </cfRule>
  </conditionalFormatting>
  <conditionalFormatting sqref="AT97">
    <cfRule type="containsText" dxfId="143" priority="200" operator="containsText" text="BAJO">
      <formula>NOT(ISERROR(SEARCH(("BAJO"),(AT97))))</formula>
    </cfRule>
  </conditionalFormatting>
  <conditionalFormatting sqref="M97">
    <cfRule type="containsText" dxfId="142" priority="201" operator="containsText" text="MODERADO">
      <formula>NOT(ISERROR(SEARCH(("MODERADO"),(M97))))</formula>
    </cfRule>
  </conditionalFormatting>
  <conditionalFormatting sqref="M97">
    <cfRule type="containsText" dxfId="141" priority="202" operator="containsText" text="ALTO">
      <formula>NOT(ISERROR(SEARCH(("ALTO"),(M97))))</formula>
    </cfRule>
  </conditionalFormatting>
  <conditionalFormatting sqref="M97">
    <cfRule type="containsText" dxfId="140" priority="203" operator="containsText" text="EXTREMO">
      <formula>NOT(ISERROR(SEARCH(("EXTREMO"),(M97))))</formula>
    </cfRule>
  </conditionalFormatting>
  <conditionalFormatting sqref="M97">
    <cfRule type="containsText" dxfId="139" priority="204" operator="containsText" text="BAJO">
      <formula>NOT(ISERROR(SEARCH(("BAJO"),(M97))))</formula>
    </cfRule>
  </conditionalFormatting>
  <printOptions horizontalCentered="1"/>
  <pageMargins left="0.19685039370078741" right="0.19685039370078741" top="0.78740157480314965" bottom="0.39370078740157483" header="0" footer="0"/>
  <pageSetup fitToHeight="0" orientation="landscape" r:id="rId1"/>
  <drawing r:id="rId2"/>
  <legacyDrawing r:id="rId3"/>
  <extLst>
    <ext xmlns:x14="http://schemas.microsoft.com/office/spreadsheetml/2009/9/main" uri="{CCE6A557-97BC-4b89-ADB6-D9C93CAAB3DF}">
      <x14:dataValidations xmlns:xm="http://schemas.microsoft.com/office/excel/2006/main" count="23">
        <x14:dataValidation type="list" allowBlank="1" showErrorMessage="1" xr:uid="{00000000-0002-0000-0400-000000000000}">
          <x14:formula1>
            <xm:f>'DATOS OCULTOS'!$H$17:$H$19</xm:f>
          </x14:formula1>
          <xm:sqref>M10</xm:sqref>
        </x14:dataValidation>
        <x14:dataValidation type="list" allowBlank="1" showErrorMessage="1" xr:uid="{00000000-0002-0000-0400-000001000000}">
          <x14:formula1>
            <xm:f>'DATOS OCULTOS'!$H$16:$H$19</xm:f>
          </x14:formula1>
          <xm:sqref>AT10:AT128 M11:M128</xm:sqref>
        </x14:dataValidation>
        <x14:dataValidation type="list" allowBlank="1" showErrorMessage="1" xr:uid="{00000000-0002-0000-0400-000002000000}">
          <x14:formula1>
            <xm:f>'DATOS OCULTOS'!$F$16:$F$20</xm:f>
          </x14:formula1>
          <xm:sqref>AR10:AR128</xm:sqref>
        </x14:dataValidation>
        <x14:dataValidation type="list" allowBlank="1" showErrorMessage="1" xr:uid="{00000000-0002-0000-0400-000003000000}">
          <x14:formula1>
            <xm:f>'DATOS OCULTOS'!$G$16:$G$20</xm:f>
          </x14:formula1>
          <xm:sqref>AS10:AS128</xm:sqref>
        </x14:dataValidation>
        <x14:dataValidation type="list" allowBlank="1" showErrorMessage="1" xr:uid="{00000000-0002-0000-0400-000004000000}">
          <x14:formula1>
            <xm:f>'DATOS OCULTOS'!$B$24:$B$29</xm:f>
          </x14:formula1>
          <xm:sqref>F10:F128</xm:sqref>
        </x14:dataValidation>
        <x14:dataValidation type="list" allowBlank="1" showErrorMessage="1" xr:uid="{00000000-0002-0000-0400-000005000000}">
          <x14:formula1>
            <xm:f>'DATOS OCULTOS'!$K$10:$M$10</xm:f>
          </x14:formula1>
          <xm:sqref>AP10:AP128 AL10:AL128</xm:sqref>
        </x14:dataValidation>
        <x14:dataValidation type="list" allowBlank="1" showErrorMessage="1" xr:uid="{00000000-0002-0000-0400-000006000000}">
          <x14:formula1>
            <xm:f>'DATOS OCULTOS'!$E$10:$G$10</xm:f>
          </x14:formula1>
          <xm:sqref>AJ10:AJ128</xm:sqref>
        </x14:dataValidation>
        <x14:dataValidation type="list" allowBlank="1" showErrorMessage="1" xr:uid="{00000000-0002-0000-0400-000007000000}">
          <x14:formula1>
            <xm:f>'DATOS OCULTOS'!$G$8:$H$8</xm:f>
          </x14:formula1>
          <xm:sqref>AG10:AG128</xm:sqref>
        </x14:dataValidation>
        <x14:dataValidation type="list" allowBlank="1" showErrorMessage="1" xr:uid="{00000000-0002-0000-0400-000008000000}">
          <x14:formula1>
            <xm:f>'DATOS OCULTOS'!$H$10:$J$10</xm:f>
          </x14:formula1>
          <xm:sqref>AK10:AK128</xm:sqref>
        </x14:dataValidation>
        <x14:dataValidation type="list" allowBlank="1" showErrorMessage="1" xr:uid="{00000000-0002-0000-0400-000009000000}">
          <x14:formula1>
            <xm:f>'DATOS OCULTOS'!$B$3:$B$21</xm:f>
          </x14:formula1>
          <xm:sqref>C10:C128</xm:sqref>
        </x14:dataValidation>
        <x14:dataValidation type="list" allowBlank="1" showErrorMessage="1" xr:uid="{00000000-0002-0000-0400-00000A000000}">
          <x14:formula1>
            <xm:f>'DATOS OCULTOS'!$F$4:$F$5</xm:f>
          </x14:formula1>
          <xm:sqref>AB10:AB128</xm:sqref>
        </x14:dataValidation>
        <x14:dataValidation type="list" allowBlank="1" showErrorMessage="1" xr:uid="{00000000-0002-0000-0400-00000B000000}">
          <x14:formula1>
            <xm:f>'DATOS OCULTOS'!$E$14:$G$14</xm:f>
          </x14:formula1>
          <xm:sqref>AM10:AM128</xm:sqref>
        </x14:dataValidation>
        <x14:dataValidation type="list" allowBlank="1" showErrorMessage="1" xr:uid="{00000000-0002-0000-0400-00000C000000}">
          <x14:formula1>
            <xm:f>'DATOS OCULTOS'!$F$25:$F$27</xm:f>
          </x14:formula1>
          <xm:sqref>AQ10:AQ128</xm:sqref>
        </x14:dataValidation>
        <x14:dataValidation type="list" allowBlank="1" showErrorMessage="1" xr:uid="{00000000-0002-0000-0400-00000D000000}">
          <x14:formula1>
            <xm:f>'DATOS OCULTOS'!$J$4:$J$5</xm:f>
          </x14:formula1>
          <xm:sqref>AD10:AD128</xm:sqref>
        </x14:dataValidation>
        <x14:dataValidation type="list" allowBlank="1" showErrorMessage="1" xr:uid="{00000000-0002-0000-0400-00000E000000}">
          <x14:formula1>
            <xm:f>'DATOS OCULTOS'!$A$37:$A$41</xm:f>
          </x14:formula1>
          <xm:sqref>K10:K128</xm:sqref>
        </x14:dataValidation>
        <x14:dataValidation type="list" allowBlank="1" showErrorMessage="1" xr:uid="{00000000-0002-0000-0400-00000F000000}">
          <x14:formula1>
            <xm:f>'DATOS OCULTOS'!$D$37:$D$41</xm:f>
          </x14:formula1>
          <xm:sqref>L10:L128</xm:sqref>
        </x14:dataValidation>
        <x14:dataValidation type="list" allowBlank="1" showErrorMessage="1" xr:uid="{00000000-0002-0000-0400-000010000000}">
          <x14:formula1>
            <xm:f>'DATOS OCULTOS'!$K$5:$M$5</xm:f>
          </x14:formula1>
          <xm:sqref>AE10:AE128</xm:sqref>
        </x14:dataValidation>
        <x14:dataValidation type="list" allowBlank="1" showErrorMessage="1" xr:uid="{00000000-0002-0000-0400-000011000000}">
          <x14:formula1>
            <xm:f>'DATOS OCULTOS'!$I$8:$K$8</xm:f>
          </x14:formula1>
          <xm:sqref>AH10:AH128</xm:sqref>
        </x14:dataValidation>
        <x14:dataValidation type="list" allowBlank="1" showErrorMessage="1" xr:uid="{00000000-0002-0000-0400-000012000000}">
          <x14:formula1>
            <xm:f>'DATOS OCULTOS'!$I$24:$I$27</xm:f>
          </x14:formula1>
          <xm:sqref>AU10:AU128</xm:sqref>
        </x14:dataValidation>
        <x14:dataValidation type="list" allowBlank="1" showErrorMessage="1" xr:uid="{00000000-0002-0000-0400-000013000000}">
          <x14:formula1>
            <xm:f>'DATOS OCULTOS'!$E$8:$F$8</xm:f>
          </x14:formula1>
          <xm:sqref>AF10:AF128</xm:sqref>
        </x14:dataValidation>
        <x14:dataValidation type="list" allowBlank="1" showErrorMessage="1" xr:uid="{00000000-0002-0000-0400-000014000000}">
          <x14:formula1>
            <xm:f>'DATOS OCULTOS'!$H$4:$H$5</xm:f>
          </x14:formula1>
          <xm:sqref>AC10:AC128</xm:sqref>
        </x14:dataValidation>
        <x14:dataValidation type="list" allowBlank="1" showErrorMessage="1" xr:uid="{00000000-0002-0000-0400-000015000000}">
          <x14:formula1>
            <xm:f>'DATOS OCULTOS'!$B$99:$B$107</xm:f>
          </x14:formula1>
          <xm:sqref>J10:J128</xm:sqref>
        </x14:dataValidation>
        <x14:dataValidation type="list" allowBlank="1" showErrorMessage="1" xr:uid="{00000000-0002-0000-0400-000016000000}">
          <x14:formula1>
            <xm:f>'DATOS OCULTOS'!$B$32:$D$32</xm:f>
          </x14:formula1>
          <xm:sqref>AA10:AA128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873"/>
  <sheetViews>
    <sheetView workbookViewId="0">
      <selection activeCell="A676" sqref="A676"/>
    </sheetView>
  </sheetViews>
  <sheetFormatPr baseColWidth="10" defaultColWidth="14.42578125" defaultRowHeight="15" customHeight="1"/>
  <cols>
    <col min="1" max="1" width="16.140625" customWidth="1"/>
    <col min="2" max="2" width="78.85546875" customWidth="1"/>
    <col min="3" max="3" width="11.140625" customWidth="1"/>
    <col min="4" max="4" width="14.140625" customWidth="1"/>
    <col min="5" max="5" width="10.85546875" customWidth="1"/>
    <col min="6" max="6" width="19.140625" customWidth="1"/>
    <col min="7" max="7" width="78.85546875" customWidth="1"/>
    <col min="8" max="8" width="11.140625" customWidth="1"/>
    <col min="9" max="9" width="14.140625" customWidth="1"/>
    <col min="10" max="10" width="10.85546875" customWidth="1"/>
    <col min="11" max="11" width="16" customWidth="1"/>
    <col min="12" max="12" width="78.85546875" customWidth="1"/>
    <col min="13" max="13" width="11.140625" customWidth="1"/>
    <col min="14" max="14" width="14.140625" customWidth="1"/>
    <col min="15" max="15" width="10.85546875" customWidth="1"/>
    <col min="16" max="16" width="8.85546875" customWidth="1"/>
    <col min="17" max="17" width="78.85546875" customWidth="1"/>
    <col min="18" max="18" width="11.140625" customWidth="1"/>
    <col min="19" max="19" width="14.140625" customWidth="1"/>
    <col min="20" max="20" width="10.85546875" customWidth="1"/>
    <col min="21" max="21" width="16.85546875" customWidth="1"/>
    <col min="22" max="22" width="78.85546875" customWidth="1"/>
    <col min="23" max="23" width="11.140625" customWidth="1"/>
    <col min="24" max="24" width="14.140625" customWidth="1"/>
    <col min="27" max="27" width="66.42578125" customWidth="1"/>
  </cols>
  <sheetData>
    <row r="1" spans="1:5" ht="12.75">
      <c r="A1" s="105"/>
      <c r="B1" s="105"/>
      <c r="C1" s="105"/>
      <c r="D1" s="105"/>
      <c r="E1" s="105"/>
    </row>
    <row r="2" spans="1:5" ht="16.5" customHeight="1">
      <c r="A2" s="387" t="s">
        <v>1690</v>
      </c>
      <c r="B2" s="1063" t="s">
        <v>5</v>
      </c>
      <c r="C2" s="893"/>
      <c r="D2" s="878"/>
      <c r="E2" s="105"/>
    </row>
    <row r="3" spans="1:5" ht="18.75" customHeight="1">
      <c r="A3" s="1064" t="s">
        <v>1691</v>
      </c>
      <c r="B3" s="1065"/>
      <c r="C3" s="1065"/>
      <c r="D3" s="1066"/>
      <c r="E3" s="105"/>
    </row>
    <row r="4" spans="1:5" ht="9" customHeight="1">
      <c r="A4" s="388"/>
      <c r="B4" s="388"/>
      <c r="C4" s="388"/>
      <c r="D4" s="388"/>
      <c r="E4" s="105"/>
    </row>
    <row r="5" spans="1:5" ht="33" customHeight="1">
      <c r="A5" s="389" t="s">
        <v>1692</v>
      </c>
      <c r="B5" s="1067" t="s">
        <v>1693</v>
      </c>
      <c r="C5" s="893"/>
      <c r="D5" s="878"/>
      <c r="E5" s="105"/>
    </row>
    <row r="6" spans="1:5" ht="13.5" customHeight="1">
      <c r="A6" s="1071"/>
      <c r="B6" s="892"/>
      <c r="C6" s="892"/>
      <c r="D6" s="892"/>
      <c r="E6" s="105"/>
    </row>
    <row r="7" spans="1:5" ht="18" customHeight="1">
      <c r="A7" s="1072" t="s">
        <v>1694</v>
      </c>
      <c r="B7" s="893"/>
      <c r="C7" s="893"/>
      <c r="D7" s="878"/>
      <c r="E7" s="105"/>
    </row>
    <row r="8" spans="1:5" ht="18" customHeight="1">
      <c r="A8" s="390" t="s">
        <v>1695</v>
      </c>
      <c r="B8" s="391" t="s">
        <v>1696</v>
      </c>
      <c r="C8" s="391" t="s">
        <v>1697</v>
      </c>
      <c r="D8" s="391" t="s">
        <v>1698</v>
      </c>
      <c r="E8" s="105"/>
    </row>
    <row r="9" spans="1:5" ht="19.5" customHeight="1">
      <c r="A9" s="392">
        <v>1</v>
      </c>
      <c r="B9" s="238" t="s">
        <v>1699</v>
      </c>
      <c r="C9" s="393">
        <v>1</v>
      </c>
      <c r="D9" s="394"/>
      <c r="E9" s="105"/>
    </row>
    <row r="10" spans="1:5" ht="19.5" customHeight="1">
      <c r="A10" s="392">
        <v>2</v>
      </c>
      <c r="B10" s="238" t="s">
        <v>1700</v>
      </c>
      <c r="C10" s="395"/>
      <c r="D10" s="396">
        <v>1</v>
      </c>
      <c r="E10" s="105"/>
    </row>
    <row r="11" spans="1:5" ht="19.5" customHeight="1">
      <c r="A11" s="392">
        <v>3</v>
      </c>
      <c r="B11" s="238" t="s">
        <v>1701</v>
      </c>
      <c r="C11" s="395">
        <v>1</v>
      </c>
      <c r="D11" s="396"/>
      <c r="E11" s="105"/>
    </row>
    <row r="12" spans="1:5" ht="19.5" customHeight="1">
      <c r="A12" s="392">
        <v>4</v>
      </c>
      <c r="B12" s="238" t="s">
        <v>1702</v>
      </c>
      <c r="C12" s="395"/>
      <c r="D12" s="396">
        <v>1</v>
      </c>
      <c r="E12" s="105"/>
    </row>
    <row r="13" spans="1:5" ht="19.5" customHeight="1">
      <c r="A13" s="392">
        <v>5</v>
      </c>
      <c r="B13" s="238" t="s">
        <v>1703</v>
      </c>
      <c r="C13" s="395">
        <v>1</v>
      </c>
      <c r="D13" s="396"/>
      <c r="E13" s="105"/>
    </row>
    <row r="14" spans="1:5" ht="19.5" customHeight="1">
      <c r="A14" s="392">
        <v>6</v>
      </c>
      <c r="B14" s="238" t="s">
        <v>1704</v>
      </c>
      <c r="C14" s="395">
        <v>1</v>
      </c>
      <c r="D14" s="396"/>
      <c r="E14" s="105"/>
    </row>
    <row r="15" spans="1:5" ht="19.5" customHeight="1">
      <c r="A15" s="392">
        <v>7</v>
      </c>
      <c r="B15" s="238" t="s">
        <v>1705</v>
      </c>
      <c r="C15" s="395">
        <v>1</v>
      </c>
      <c r="D15" s="396"/>
      <c r="E15" s="105"/>
    </row>
    <row r="16" spans="1:5" ht="19.5" customHeight="1">
      <c r="A16" s="392">
        <v>8</v>
      </c>
      <c r="B16" s="238" t="s">
        <v>1706</v>
      </c>
      <c r="C16" s="395"/>
      <c r="D16" s="396">
        <v>1</v>
      </c>
      <c r="E16" s="105"/>
    </row>
    <row r="17" spans="1:5" ht="19.5" customHeight="1">
      <c r="A17" s="392">
        <v>9</v>
      </c>
      <c r="B17" s="238" t="s">
        <v>1707</v>
      </c>
      <c r="C17" s="395"/>
      <c r="D17" s="396">
        <v>1</v>
      </c>
      <c r="E17" s="105"/>
    </row>
    <row r="18" spans="1:5" ht="19.5" customHeight="1">
      <c r="A18" s="392">
        <v>10</v>
      </c>
      <c r="B18" s="238" t="s">
        <v>1708</v>
      </c>
      <c r="C18" s="395">
        <v>1</v>
      </c>
      <c r="D18" s="396"/>
      <c r="E18" s="105"/>
    </row>
    <row r="19" spans="1:5" ht="19.5" customHeight="1">
      <c r="A19" s="392">
        <v>11</v>
      </c>
      <c r="B19" s="238" t="s">
        <v>1709</v>
      </c>
      <c r="C19" s="395">
        <v>1</v>
      </c>
      <c r="D19" s="396"/>
      <c r="E19" s="105"/>
    </row>
    <row r="20" spans="1:5" ht="19.5" customHeight="1">
      <c r="A20" s="392">
        <v>12</v>
      </c>
      <c r="B20" s="238" t="s">
        <v>1710</v>
      </c>
      <c r="C20" s="395">
        <v>1</v>
      </c>
      <c r="D20" s="396"/>
      <c r="E20" s="105"/>
    </row>
    <row r="21" spans="1:5" ht="19.5" customHeight="1">
      <c r="A21" s="392">
        <v>13</v>
      </c>
      <c r="B21" s="238" t="s">
        <v>1711</v>
      </c>
      <c r="C21" s="395">
        <v>1</v>
      </c>
      <c r="D21" s="396"/>
      <c r="E21" s="105"/>
    </row>
    <row r="22" spans="1:5" ht="19.5" customHeight="1">
      <c r="A22" s="392">
        <v>14</v>
      </c>
      <c r="B22" s="238" t="s">
        <v>1712</v>
      </c>
      <c r="C22" s="395">
        <v>1</v>
      </c>
      <c r="D22" s="396"/>
      <c r="E22" s="105"/>
    </row>
    <row r="23" spans="1:5" ht="19.5" customHeight="1">
      <c r="A23" s="392">
        <v>15</v>
      </c>
      <c r="B23" s="238" t="s">
        <v>1713</v>
      </c>
      <c r="C23" s="395">
        <v>1</v>
      </c>
      <c r="D23" s="396"/>
      <c r="E23" s="105"/>
    </row>
    <row r="24" spans="1:5" ht="19.5" customHeight="1">
      <c r="A24" s="392">
        <v>16</v>
      </c>
      <c r="B24" s="238" t="s">
        <v>1714</v>
      </c>
      <c r="C24" s="395"/>
      <c r="D24" s="396">
        <v>1</v>
      </c>
      <c r="E24" s="105"/>
    </row>
    <row r="25" spans="1:5" ht="19.5" customHeight="1">
      <c r="A25" s="392">
        <v>17</v>
      </c>
      <c r="B25" s="238" t="s">
        <v>1715</v>
      </c>
      <c r="C25" s="395"/>
      <c r="D25" s="396">
        <v>1</v>
      </c>
      <c r="E25" s="105"/>
    </row>
    <row r="26" spans="1:5" ht="19.5" customHeight="1">
      <c r="A26" s="392">
        <v>18</v>
      </c>
      <c r="B26" s="238" t="s">
        <v>1716</v>
      </c>
      <c r="C26" s="395">
        <v>1</v>
      </c>
      <c r="D26" s="396"/>
      <c r="E26" s="105"/>
    </row>
    <row r="27" spans="1:5" ht="19.5" customHeight="1">
      <c r="A27" s="392">
        <v>19</v>
      </c>
      <c r="B27" s="238" t="s">
        <v>1717</v>
      </c>
      <c r="C27" s="395">
        <v>1</v>
      </c>
      <c r="D27" s="396"/>
      <c r="E27" s="105"/>
    </row>
    <row r="28" spans="1:5" ht="18" customHeight="1">
      <c r="A28" s="105"/>
      <c r="B28" s="397" t="s">
        <v>1718</v>
      </c>
      <c r="C28" s="1073">
        <f>SUM(C9:C27)</f>
        <v>13</v>
      </c>
      <c r="D28" s="878"/>
      <c r="E28" s="105"/>
    </row>
    <row r="29" spans="1:5" ht="18" customHeight="1">
      <c r="A29" s="105"/>
      <c r="B29" s="397" t="s">
        <v>1719</v>
      </c>
      <c r="C29" s="1073">
        <f>SUM(D9:D27)</f>
        <v>6</v>
      </c>
      <c r="D29" s="878"/>
      <c r="E29" s="105"/>
    </row>
    <row r="30" spans="1:5" ht="16.5" customHeight="1">
      <c r="A30" s="105"/>
      <c r="B30" s="398" t="s">
        <v>1720</v>
      </c>
      <c r="C30" s="399">
        <f>C28</f>
        <v>13</v>
      </c>
      <c r="D30" s="399" t="s">
        <v>1721</v>
      </c>
      <c r="E30" s="105"/>
    </row>
    <row r="31" spans="1:5" ht="15.75" customHeight="1">
      <c r="A31" s="105"/>
      <c r="B31" s="105"/>
      <c r="C31" s="105"/>
      <c r="D31" s="105"/>
      <c r="E31" s="105"/>
    </row>
    <row r="32" spans="1:5" ht="32.25" customHeight="1">
      <c r="A32" s="105"/>
      <c r="B32" s="1074" t="s">
        <v>1722</v>
      </c>
      <c r="C32" s="1075"/>
      <c r="D32" s="1076"/>
      <c r="E32" s="105"/>
    </row>
    <row r="33" spans="1:9" ht="30.75" customHeight="1">
      <c r="A33" s="105"/>
      <c r="B33" s="1068" t="s">
        <v>1723</v>
      </c>
      <c r="C33" s="893"/>
      <c r="D33" s="1069"/>
      <c r="E33" s="105"/>
    </row>
    <row r="34" spans="1:9" ht="35.25" customHeight="1">
      <c r="A34" s="105"/>
      <c r="B34" s="1060" t="s">
        <v>1724</v>
      </c>
      <c r="C34" s="1061"/>
      <c r="D34" s="1062"/>
      <c r="E34" s="105"/>
    </row>
    <row r="35" spans="1:9" ht="12.75" customHeight="1">
      <c r="A35" s="105"/>
      <c r="B35" s="105"/>
      <c r="C35" s="105"/>
      <c r="D35" s="105"/>
      <c r="E35" s="105"/>
    </row>
    <row r="36" spans="1:9" ht="12.75" customHeight="1">
      <c r="A36" s="105"/>
      <c r="B36" s="105"/>
      <c r="C36" s="105"/>
      <c r="D36" s="105"/>
      <c r="E36" s="105"/>
    </row>
    <row r="37" spans="1:9" ht="15.75" customHeight="1">
      <c r="A37" s="105"/>
      <c r="B37" s="105"/>
      <c r="C37" s="105"/>
      <c r="D37" s="105"/>
      <c r="E37" s="105"/>
    </row>
    <row r="38" spans="1:9" ht="16.5" customHeight="1">
      <c r="A38" s="387" t="s">
        <v>1690</v>
      </c>
      <c r="B38" s="1063" t="s">
        <v>63</v>
      </c>
      <c r="C38" s="893"/>
      <c r="D38" s="878"/>
      <c r="E38" s="105"/>
      <c r="F38" s="387" t="s">
        <v>1690</v>
      </c>
      <c r="G38" s="1063" t="s">
        <v>63</v>
      </c>
      <c r="H38" s="893"/>
      <c r="I38" s="878"/>
    </row>
    <row r="39" spans="1:9" ht="18.75" customHeight="1">
      <c r="A39" s="1064" t="s">
        <v>1691</v>
      </c>
      <c r="B39" s="1065"/>
      <c r="C39" s="1065"/>
      <c r="D39" s="1066"/>
      <c r="E39" s="105"/>
      <c r="F39" s="1064" t="s">
        <v>1691</v>
      </c>
      <c r="G39" s="1065"/>
      <c r="H39" s="1065"/>
      <c r="I39" s="1066"/>
    </row>
    <row r="40" spans="1:9" ht="9" customHeight="1">
      <c r="A40" s="388"/>
      <c r="B40" s="388"/>
      <c r="C40" s="388"/>
      <c r="D40" s="388"/>
      <c r="E40" s="105"/>
      <c r="F40" s="388"/>
      <c r="G40" s="388"/>
      <c r="H40" s="388"/>
      <c r="I40" s="388"/>
    </row>
    <row r="41" spans="1:9" ht="33" customHeight="1">
      <c r="A41" s="400" t="s">
        <v>1725</v>
      </c>
      <c r="B41" s="1070" t="s">
        <v>1726</v>
      </c>
      <c r="C41" s="893"/>
      <c r="D41" s="878"/>
      <c r="E41" s="105"/>
      <c r="F41" s="400" t="s">
        <v>1727</v>
      </c>
      <c r="G41" s="1067" t="s">
        <v>1728</v>
      </c>
      <c r="H41" s="893"/>
      <c r="I41" s="878"/>
    </row>
    <row r="42" spans="1:9" ht="13.5" customHeight="1">
      <c r="A42" s="1071"/>
      <c r="B42" s="892"/>
      <c r="C42" s="892"/>
      <c r="D42" s="892"/>
      <c r="E42" s="105"/>
      <c r="F42" s="1071"/>
      <c r="G42" s="892"/>
      <c r="H42" s="892"/>
      <c r="I42" s="892"/>
    </row>
    <row r="43" spans="1:9" ht="18" customHeight="1">
      <c r="A43" s="1072" t="s">
        <v>1694</v>
      </c>
      <c r="B43" s="893"/>
      <c r="C43" s="893"/>
      <c r="D43" s="878"/>
      <c r="E43" s="105"/>
      <c r="F43" s="1072" t="s">
        <v>1694</v>
      </c>
      <c r="G43" s="893"/>
      <c r="H43" s="893"/>
      <c r="I43" s="878"/>
    </row>
    <row r="44" spans="1:9" ht="18" customHeight="1">
      <c r="A44" s="390" t="s">
        <v>1695</v>
      </c>
      <c r="B44" s="391" t="s">
        <v>1696</v>
      </c>
      <c r="C44" s="391" t="s">
        <v>1697</v>
      </c>
      <c r="D44" s="391" t="s">
        <v>1698</v>
      </c>
      <c r="E44" s="105"/>
      <c r="F44" s="390" t="s">
        <v>1695</v>
      </c>
      <c r="G44" s="391" t="s">
        <v>1696</v>
      </c>
      <c r="H44" s="391" t="s">
        <v>1697</v>
      </c>
      <c r="I44" s="391" t="s">
        <v>1698</v>
      </c>
    </row>
    <row r="45" spans="1:9" ht="19.5" customHeight="1">
      <c r="A45" s="392">
        <v>1</v>
      </c>
      <c r="B45" s="238" t="s">
        <v>1699</v>
      </c>
      <c r="C45" s="401">
        <v>1</v>
      </c>
      <c r="D45" s="401"/>
      <c r="E45" s="105"/>
      <c r="F45" s="392">
        <v>1</v>
      </c>
      <c r="G45" s="238" t="s">
        <v>1699</v>
      </c>
      <c r="H45" s="401">
        <v>1</v>
      </c>
      <c r="I45" s="401"/>
    </row>
    <row r="46" spans="1:9" ht="19.5" customHeight="1">
      <c r="A46" s="392">
        <v>2</v>
      </c>
      <c r="B46" s="238" t="s">
        <v>1700</v>
      </c>
      <c r="C46" s="401">
        <v>1</v>
      </c>
      <c r="D46" s="401"/>
      <c r="E46" s="105"/>
      <c r="F46" s="392">
        <v>2</v>
      </c>
      <c r="G46" s="238" t="s">
        <v>1700</v>
      </c>
      <c r="H46" s="401"/>
      <c r="I46" s="401">
        <v>1</v>
      </c>
    </row>
    <row r="47" spans="1:9" ht="19.5" customHeight="1">
      <c r="A47" s="392">
        <v>3</v>
      </c>
      <c r="B47" s="238" t="s">
        <v>1701</v>
      </c>
      <c r="C47" s="401">
        <v>1</v>
      </c>
      <c r="D47" s="401"/>
      <c r="E47" s="105"/>
      <c r="F47" s="392">
        <v>3</v>
      </c>
      <c r="G47" s="238" t="s">
        <v>1701</v>
      </c>
      <c r="H47" s="401">
        <v>1</v>
      </c>
      <c r="I47" s="401"/>
    </row>
    <row r="48" spans="1:9" ht="19.5" customHeight="1">
      <c r="A48" s="392">
        <v>4</v>
      </c>
      <c r="B48" s="238" t="s">
        <v>1702</v>
      </c>
      <c r="C48" s="401">
        <v>1</v>
      </c>
      <c r="D48" s="401"/>
      <c r="E48" s="105"/>
      <c r="F48" s="392">
        <v>4</v>
      </c>
      <c r="G48" s="238" t="s">
        <v>1702</v>
      </c>
      <c r="H48" s="401"/>
      <c r="I48" s="401">
        <v>1</v>
      </c>
    </row>
    <row r="49" spans="1:9" ht="19.5" customHeight="1">
      <c r="A49" s="392">
        <v>5</v>
      </c>
      <c r="B49" s="238" t="s">
        <v>1703</v>
      </c>
      <c r="C49" s="401">
        <v>1</v>
      </c>
      <c r="D49" s="401"/>
      <c r="E49" s="105"/>
      <c r="F49" s="392">
        <v>5</v>
      </c>
      <c r="G49" s="238" t="s">
        <v>1703</v>
      </c>
      <c r="H49" s="401">
        <v>1</v>
      </c>
      <c r="I49" s="401"/>
    </row>
    <row r="50" spans="1:9" ht="19.5" customHeight="1">
      <c r="A50" s="392">
        <v>6</v>
      </c>
      <c r="B50" s="238" t="s">
        <v>1704</v>
      </c>
      <c r="C50" s="401"/>
      <c r="D50" s="401">
        <v>1</v>
      </c>
      <c r="E50" s="105"/>
      <c r="F50" s="392">
        <v>6</v>
      </c>
      <c r="G50" s="238" t="s">
        <v>1704</v>
      </c>
      <c r="H50" s="401">
        <v>1</v>
      </c>
      <c r="I50" s="401"/>
    </row>
    <row r="51" spans="1:9" ht="19.5" customHeight="1">
      <c r="A51" s="392">
        <v>7</v>
      </c>
      <c r="B51" s="238" t="s">
        <v>1705</v>
      </c>
      <c r="C51" s="401">
        <v>1</v>
      </c>
      <c r="D51" s="401"/>
      <c r="E51" s="105"/>
      <c r="F51" s="392">
        <v>7</v>
      </c>
      <c r="G51" s="238" t="s">
        <v>1705</v>
      </c>
      <c r="H51" s="401">
        <v>1</v>
      </c>
      <c r="I51" s="401"/>
    </row>
    <row r="52" spans="1:9" ht="19.5" customHeight="1">
      <c r="A52" s="392">
        <v>8</v>
      </c>
      <c r="B52" s="238" t="s">
        <v>1706</v>
      </c>
      <c r="C52" s="401"/>
      <c r="D52" s="401">
        <v>1</v>
      </c>
      <c r="E52" s="105"/>
      <c r="F52" s="392">
        <v>8</v>
      </c>
      <c r="G52" s="238" t="s">
        <v>1706</v>
      </c>
      <c r="H52" s="401"/>
      <c r="I52" s="401">
        <v>1</v>
      </c>
    </row>
    <row r="53" spans="1:9" ht="19.5" customHeight="1">
      <c r="A53" s="392">
        <v>9</v>
      </c>
      <c r="B53" s="238" t="s">
        <v>1707</v>
      </c>
      <c r="C53" s="401"/>
      <c r="D53" s="401">
        <v>1</v>
      </c>
      <c r="E53" s="105"/>
      <c r="F53" s="392">
        <v>9</v>
      </c>
      <c r="G53" s="238" t="s">
        <v>1707</v>
      </c>
      <c r="H53" s="401"/>
      <c r="I53" s="401">
        <v>1</v>
      </c>
    </row>
    <row r="54" spans="1:9" ht="19.5" customHeight="1">
      <c r="A54" s="392">
        <v>10</v>
      </c>
      <c r="B54" s="238" t="s">
        <v>1708</v>
      </c>
      <c r="C54" s="401">
        <v>1</v>
      </c>
      <c r="D54" s="401"/>
      <c r="E54" s="105"/>
      <c r="F54" s="392">
        <v>10</v>
      </c>
      <c r="G54" s="238" t="s">
        <v>1708</v>
      </c>
      <c r="H54" s="401">
        <v>1</v>
      </c>
      <c r="I54" s="401"/>
    </row>
    <row r="55" spans="1:9" ht="19.5" customHeight="1">
      <c r="A55" s="392">
        <v>11</v>
      </c>
      <c r="B55" s="238" t="s">
        <v>1709</v>
      </c>
      <c r="C55" s="401">
        <v>1</v>
      </c>
      <c r="D55" s="401"/>
      <c r="E55" s="105"/>
      <c r="F55" s="392">
        <v>11</v>
      </c>
      <c r="G55" s="238" t="s">
        <v>1709</v>
      </c>
      <c r="H55" s="401">
        <v>1</v>
      </c>
      <c r="I55" s="401"/>
    </row>
    <row r="56" spans="1:9" ht="19.5" customHeight="1">
      <c r="A56" s="392">
        <v>12</v>
      </c>
      <c r="B56" s="238" t="s">
        <v>1710</v>
      </c>
      <c r="C56" s="401">
        <v>1</v>
      </c>
      <c r="D56" s="401"/>
      <c r="E56" s="105"/>
      <c r="F56" s="392">
        <v>12</v>
      </c>
      <c r="G56" s="238" t="s">
        <v>1710</v>
      </c>
      <c r="H56" s="401">
        <v>1</v>
      </c>
      <c r="I56" s="401"/>
    </row>
    <row r="57" spans="1:9" ht="19.5" customHeight="1">
      <c r="A57" s="392">
        <v>13</v>
      </c>
      <c r="B57" s="238" t="s">
        <v>1711</v>
      </c>
      <c r="C57" s="401"/>
      <c r="D57" s="401">
        <v>1</v>
      </c>
      <c r="E57" s="105"/>
      <c r="F57" s="392">
        <v>13</v>
      </c>
      <c r="G57" s="238" t="s">
        <v>1711</v>
      </c>
      <c r="H57" s="401">
        <v>1</v>
      </c>
      <c r="I57" s="401"/>
    </row>
    <row r="58" spans="1:9" ht="19.5" customHeight="1">
      <c r="A58" s="392">
        <v>14</v>
      </c>
      <c r="B58" s="238" t="s">
        <v>1712</v>
      </c>
      <c r="C58" s="401"/>
      <c r="D58" s="401">
        <v>1</v>
      </c>
      <c r="E58" s="105"/>
      <c r="F58" s="392">
        <v>14</v>
      </c>
      <c r="G58" s="238" t="s">
        <v>1712</v>
      </c>
      <c r="H58" s="401">
        <v>1</v>
      </c>
      <c r="I58" s="401"/>
    </row>
    <row r="59" spans="1:9" ht="19.5" customHeight="1">
      <c r="A59" s="392">
        <v>15</v>
      </c>
      <c r="B59" s="238" t="s">
        <v>1713</v>
      </c>
      <c r="C59" s="401">
        <v>1</v>
      </c>
      <c r="D59" s="401"/>
      <c r="E59" s="105"/>
      <c r="F59" s="392">
        <v>15</v>
      </c>
      <c r="G59" s="238" t="s">
        <v>1713</v>
      </c>
      <c r="H59" s="401">
        <v>1</v>
      </c>
      <c r="I59" s="401"/>
    </row>
    <row r="60" spans="1:9" ht="19.5" customHeight="1">
      <c r="A60" s="392">
        <v>16</v>
      </c>
      <c r="B60" s="238" t="s">
        <v>1714</v>
      </c>
      <c r="C60" s="401"/>
      <c r="D60" s="401">
        <v>1</v>
      </c>
      <c r="E60" s="105"/>
      <c r="F60" s="392">
        <v>16</v>
      </c>
      <c r="G60" s="238" t="s">
        <v>1714</v>
      </c>
      <c r="H60" s="401"/>
      <c r="I60" s="401">
        <v>1</v>
      </c>
    </row>
    <row r="61" spans="1:9" ht="19.5" customHeight="1">
      <c r="A61" s="392">
        <v>17</v>
      </c>
      <c r="B61" s="238" t="s">
        <v>1715</v>
      </c>
      <c r="C61" s="401"/>
      <c r="D61" s="401">
        <v>1</v>
      </c>
      <c r="E61" s="105"/>
      <c r="F61" s="392">
        <v>17</v>
      </c>
      <c r="G61" s="238" t="s">
        <v>1715</v>
      </c>
      <c r="H61" s="401"/>
      <c r="I61" s="401">
        <v>1</v>
      </c>
    </row>
    <row r="62" spans="1:9" ht="19.5" customHeight="1">
      <c r="A62" s="392">
        <v>18</v>
      </c>
      <c r="B62" s="238" t="s">
        <v>1716</v>
      </c>
      <c r="C62" s="401">
        <v>1</v>
      </c>
      <c r="D62" s="401"/>
      <c r="E62" s="105"/>
      <c r="F62" s="392">
        <v>18</v>
      </c>
      <c r="G62" s="238" t="s">
        <v>1716</v>
      </c>
      <c r="H62" s="401">
        <v>1</v>
      </c>
      <c r="I62" s="401"/>
    </row>
    <row r="63" spans="1:9" ht="19.5" customHeight="1">
      <c r="A63" s="392">
        <v>19</v>
      </c>
      <c r="B63" s="238" t="s">
        <v>1717</v>
      </c>
      <c r="C63" s="401"/>
      <c r="D63" s="401">
        <v>1</v>
      </c>
      <c r="E63" s="105"/>
      <c r="F63" s="392">
        <v>19</v>
      </c>
      <c r="G63" s="238" t="s">
        <v>1717</v>
      </c>
      <c r="H63" s="401">
        <v>1</v>
      </c>
      <c r="I63" s="401"/>
    </row>
    <row r="64" spans="1:9" ht="18" customHeight="1">
      <c r="A64" s="105"/>
      <c r="B64" s="397" t="s">
        <v>1718</v>
      </c>
      <c r="C64" s="1073">
        <f>SUM(C45:C63)</f>
        <v>11</v>
      </c>
      <c r="D64" s="878"/>
      <c r="E64" s="105"/>
      <c r="F64" s="105"/>
      <c r="G64" s="397" t="s">
        <v>1718</v>
      </c>
      <c r="H64" s="1073">
        <f>SUM(H45:H63)</f>
        <v>13</v>
      </c>
      <c r="I64" s="878"/>
    </row>
    <row r="65" spans="1:9" ht="18" customHeight="1">
      <c r="A65" s="105"/>
      <c r="B65" s="397" t="s">
        <v>1719</v>
      </c>
      <c r="C65" s="1073">
        <f>SUM(D45:D63)</f>
        <v>8</v>
      </c>
      <c r="D65" s="878"/>
      <c r="E65" s="105"/>
      <c r="F65" s="105"/>
      <c r="G65" s="397" t="s">
        <v>1719</v>
      </c>
      <c r="H65" s="1073">
        <f>SUM(I45:I63)</f>
        <v>6</v>
      </c>
      <c r="I65" s="878"/>
    </row>
    <row r="66" spans="1:9" ht="16.5" customHeight="1">
      <c r="A66" s="105"/>
      <c r="B66" s="398" t="s">
        <v>1720</v>
      </c>
      <c r="C66" s="399">
        <f>C64</f>
        <v>11</v>
      </c>
      <c r="D66" s="399" t="s">
        <v>1729</v>
      </c>
      <c r="E66" s="105"/>
      <c r="F66" s="105"/>
      <c r="G66" s="398" t="s">
        <v>1720</v>
      </c>
      <c r="H66" s="399">
        <f>H64</f>
        <v>13</v>
      </c>
      <c r="I66" s="399" t="s">
        <v>1721</v>
      </c>
    </row>
    <row r="67" spans="1:9" ht="15.75" customHeight="1">
      <c r="A67" s="105"/>
      <c r="B67" s="105"/>
      <c r="C67" s="105"/>
      <c r="D67" s="105"/>
      <c r="E67" s="105"/>
      <c r="F67" s="105"/>
      <c r="G67" s="105"/>
      <c r="H67" s="105"/>
      <c r="I67" s="105"/>
    </row>
    <row r="68" spans="1:9" ht="32.25" customHeight="1">
      <c r="A68" s="105"/>
      <c r="B68" s="1074" t="s">
        <v>1730</v>
      </c>
      <c r="C68" s="1075"/>
      <c r="D68" s="1076"/>
      <c r="E68" s="105"/>
      <c r="F68" s="105"/>
      <c r="G68" s="1074" t="s">
        <v>1731</v>
      </c>
      <c r="H68" s="1075"/>
      <c r="I68" s="1076"/>
    </row>
    <row r="69" spans="1:9" ht="30.75" customHeight="1">
      <c r="A69" s="105"/>
      <c r="B69" s="1068" t="s">
        <v>1732</v>
      </c>
      <c r="C69" s="893"/>
      <c r="D69" s="1069"/>
      <c r="E69" s="105"/>
      <c r="F69" s="105"/>
      <c r="G69" s="1068" t="s">
        <v>1733</v>
      </c>
      <c r="H69" s="893"/>
      <c r="I69" s="1069"/>
    </row>
    <row r="70" spans="1:9" ht="35.25" customHeight="1">
      <c r="A70" s="105"/>
      <c r="B70" s="1060" t="s">
        <v>1734</v>
      </c>
      <c r="C70" s="1061"/>
      <c r="D70" s="1062"/>
      <c r="E70" s="105"/>
      <c r="F70" s="105"/>
      <c r="G70" s="1060" t="s">
        <v>1735</v>
      </c>
      <c r="H70" s="1061"/>
      <c r="I70" s="1062"/>
    </row>
    <row r="71" spans="1:9" ht="12.75" customHeight="1">
      <c r="A71" s="105"/>
      <c r="B71" s="105"/>
      <c r="C71" s="105"/>
      <c r="D71" s="105"/>
      <c r="E71" s="105"/>
    </row>
    <row r="72" spans="1:9" ht="12.75" customHeight="1">
      <c r="A72" s="105"/>
      <c r="B72" s="105"/>
      <c r="C72" s="105"/>
      <c r="D72" s="105"/>
      <c r="E72" s="105"/>
    </row>
    <row r="73" spans="1:9" ht="12.75" customHeight="1">
      <c r="A73" s="105"/>
      <c r="B73" s="105"/>
      <c r="C73" s="105"/>
      <c r="D73" s="105"/>
      <c r="E73" s="105"/>
    </row>
    <row r="74" spans="1:9" ht="16.5" customHeight="1">
      <c r="A74" s="387" t="s">
        <v>1690</v>
      </c>
      <c r="B74" s="1063" t="s">
        <v>92</v>
      </c>
      <c r="C74" s="893"/>
      <c r="D74" s="878"/>
      <c r="E74" s="105"/>
      <c r="F74" s="387" t="s">
        <v>1690</v>
      </c>
      <c r="G74" s="1063" t="s">
        <v>92</v>
      </c>
      <c r="H74" s="893"/>
      <c r="I74" s="878"/>
    </row>
    <row r="75" spans="1:9" ht="18.75" customHeight="1">
      <c r="A75" s="1064" t="s">
        <v>1691</v>
      </c>
      <c r="B75" s="1065"/>
      <c r="C75" s="1065"/>
      <c r="D75" s="1066"/>
      <c r="E75" s="105"/>
      <c r="F75" s="1064" t="s">
        <v>1691</v>
      </c>
      <c r="G75" s="1065"/>
      <c r="H75" s="1065"/>
      <c r="I75" s="1066"/>
    </row>
    <row r="76" spans="1:9" ht="9" customHeight="1">
      <c r="A76" s="388"/>
      <c r="B76" s="388"/>
      <c r="C76" s="388"/>
      <c r="D76" s="388"/>
      <c r="E76" s="105"/>
      <c r="F76" s="388"/>
      <c r="G76" s="388"/>
      <c r="H76" s="388"/>
      <c r="I76" s="388"/>
    </row>
    <row r="77" spans="1:9" ht="33" customHeight="1">
      <c r="A77" s="400" t="s">
        <v>1736</v>
      </c>
      <c r="B77" s="1070" t="s">
        <v>1737</v>
      </c>
      <c r="C77" s="893"/>
      <c r="D77" s="878"/>
      <c r="E77" s="105"/>
      <c r="F77" s="389" t="s">
        <v>1738</v>
      </c>
      <c r="G77" s="1067" t="s">
        <v>1739</v>
      </c>
      <c r="H77" s="893"/>
      <c r="I77" s="878"/>
    </row>
    <row r="78" spans="1:9" ht="13.5" customHeight="1">
      <c r="A78" s="1071"/>
      <c r="B78" s="892"/>
      <c r="C78" s="892"/>
      <c r="D78" s="892"/>
      <c r="E78" s="105"/>
      <c r="F78" s="1071"/>
      <c r="G78" s="892"/>
      <c r="H78" s="892"/>
      <c r="I78" s="892"/>
    </row>
    <row r="79" spans="1:9" ht="18" customHeight="1">
      <c r="A79" s="1072" t="s">
        <v>1694</v>
      </c>
      <c r="B79" s="893"/>
      <c r="C79" s="893"/>
      <c r="D79" s="878"/>
      <c r="E79" s="105"/>
      <c r="F79" s="1072" t="s">
        <v>1694</v>
      </c>
      <c r="G79" s="893"/>
      <c r="H79" s="893"/>
      <c r="I79" s="878"/>
    </row>
    <row r="80" spans="1:9" ht="18" customHeight="1">
      <c r="A80" s="390" t="s">
        <v>1695</v>
      </c>
      <c r="B80" s="391" t="s">
        <v>1696</v>
      </c>
      <c r="C80" s="391" t="s">
        <v>1697</v>
      </c>
      <c r="D80" s="391" t="s">
        <v>1698</v>
      </c>
      <c r="E80" s="105"/>
      <c r="F80" s="390" t="s">
        <v>1695</v>
      </c>
      <c r="G80" s="391" t="s">
        <v>1696</v>
      </c>
      <c r="H80" s="391" t="s">
        <v>1697</v>
      </c>
      <c r="I80" s="391" t="s">
        <v>1698</v>
      </c>
    </row>
    <row r="81" spans="1:9" ht="19.5" customHeight="1">
      <c r="A81" s="392">
        <v>1</v>
      </c>
      <c r="B81" s="238" t="s">
        <v>1699</v>
      </c>
      <c r="C81" s="402"/>
      <c r="D81" s="402">
        <v>1</v>
      </c>
      <c r="E81" s="105"/>
      <c r="F81" s="392">
        <v>1</v>
      </c>
      <c r="G81" s="238" t="s">
        <v>1699</v>
      </c>
      <c r="H81" s="396">
        <v>1</v>
      </c>
      <c r="I81" s="396"/>
    </row>
    <row r="82" spans="1:9" ht="19.5" customHeight="1">
      <c r="A82" s="392">
        <v>2</v>
      </c>
      <c r="B82" s="238" t="s">
        <v>1700</v>
      </c>
      <c r="C82" s="402">
        <v>1</v>
      </c>
      <c r="D82" s="402"/>
      <c r="E82" s="105"/>
      <c r="F82" s="392">
        <v>2</v>
      </c>
      <c r="G82" s="238" t="s">
        <v>1700</v>
      </c>
      <c r="H82" s="396"/>
      <c r="I82" s="396">
        <v>1</v>
      </c>
    </row>
    <row r="83" spans="1:9" ht="19.5" customHeight="1">
      <c r="A83" s="392">
        <v>3</v>
      </c>
      <c r="B83" s="238" t="s">
        <v>1701</v>
      </c>
      <c r="C83" s="402">
        <v>1</v>
      </c>
      <c r="D83" s="402"/>
      <c r="E83" s="105"/>
      <c r="F83" s="392">
        <v>3</v>
      </c>
      <c r="G83" s="238" t="s">
        <v>1701</v>
      </c>
      <c r="H83" s="396">
        <v>1</v>
      </c>
      <c r="I83" s="396"/>
    </row>
    <row r="84" spans="1:9" ht="19.5" customHeight="1">
      <c r="A84" s="392">
        <v>4</v>
      </c>
      <c r="B84" s="238" t="s">
        <v>1702</v>
      </c>
      <c r="C84" s="402">
        <v>1</v>
      </c>
      <c r="D84" s="402"/>
      <c r="E84" s="105"/>
      <c r="F84" s="392">
        <v>4</v>
      </c>
      <c r="G84" s="238" t="s">
        <v>1702</v>
      </c>
      <c r="H84" s="396"/>
      <c r="I84" s="396">
        <v>1</v>
      </c>
    </row>
    <row r="85" spans="1:9" ht="19.5" customHeight="1">
      <c r="A85" s="392">
        <v>5</v>
      </c>
      <c r="B85" s="238" t="s">
        <v>1703</v>
      </c>
      <c r="C85" s="402">
        <v>1</v>
      </c>
      <c r="D85" s="402"/>
      <c r="E85" s="105"/>
      <c r="F85" s="392">
        <v>5</v>
      </c>
      <c r="G85" s="238" t="s">
        <v>1703</v>
      </c>
      <c r="H85" s="396">
        <v>1</v>
      </c>
      <c r="I85" s="396"/>
    </row>
    <row r="86" spans="1:9" ht="19.5" customHeight="1">
      <c r="A86" s="392">
        <v>6</v>
      </c>
      <c r="B86" s="238" t="s">
        <v>1704</v>
      </c>
      <c r="C86" s="402">
        <v>1</v>
      </c>
      <c r="D86" s="402"/>
      <c r="E86" s="105"/>
      <c r="F86" s="392">
        <v>6</v>
      </c>
      <c r="G86" s="238" t="s">
        <v>1704</v>
      </c>
      <c r="H86" s="396">
        <v>1</v>
      </c>
      <c r="I86" s="396"/>
    </row>
    <row r="87" spans="1:9" ht="19.5" customHeight="1">
      <c r="A87" s="392">
        <v>7</v>
      </c>
      <c r="B87" s="238" t="s">
        <v>1705</v>
      </c>
      <c r="C87" s="402">
        <v>1</v>
      </c>
      <c r="D87" s="402"/>
      <c r="E87" s="105"/>
      <c r="F87" s="392">
        <v>7</v>
      </c>
      <c r="G87" s="238" t="s">
        <v>1705</v>
      </c>
      <c r="H87" s="396">
        <v>1</v>
      </c>
      <c r="I87" s="396"/>
    </row>
    <row r="88" spans="1:9" ht="19.5" customHeight="1">
      <c r="A88" s="392">
        <v>8</v>
      </c>
      <c r="B88" s="238" t="s">
        <v>1706</v>
      </c>
      <c r="C88" s="402">
        <v>1</v>
      </c>
      <c r="D88" s="402"/>
      <c r="E88" s="105"/>
      <c r="F88" s="392">
        <v>8</v>
      </c>
      <c r="G88" s="238" t="s">
        <v>1706</v>
      </c>
      <c r="H88" s="396"/>
      <c r="I88" s="396">
        <v>1</v>
      </c>
    </row>
    <row r="89" spans="1:9" ht="19.5" customHeight="1">
      <c r="A89" s="392">
        <v>9</v>
      </c>
      <c r="B89" s="238" t="s">
        <v>1707</v>
      </c>
      <c r="C89" s="402">
        <v>1</v>
      </c>
      <c r="D89" s="402"/>
      <c r="E89" s="105"/>
      <c r="F89" s="392">
        <v>9</v>
      </c>
      <c r="G89" s="238" t="s">
        <v>1707</v>
      </c>
      <c r="H89" s="396"/>
      <c r="I89" s="396">
        <v>1</v>
      </c>
    </row>
    <row r="90" spans="1:9" ht="19.5" customHeight="1">
      <c r="A90" s="392">
        <v>10</v>
      </c>
      <c r="B90" s="238" t="s">
        <v>1708</v>
      </c>
      <c r="C90" s="402">
        <v>1</v>
      </c>
      <c r="D90" s="402"/>
      <c r="E90" s="105"/>
      <c r="F90" s="392">
        <v>10</v>
      </c>
      <c r="G90" s="238" t="s">
        <v>1708</v>
      </c>
      <c r="H90" s="396">
        <v>1</v>
      </c>
      <c r="I90" s="396"/>
    </row>
    <row r="91" spans="1:9" ht="19.5" customHeight="1">
      <c r="A91" s="392">
        <v>11</v>
      </c>
      <c r="B91" s="238" t="s">
        <v>1709</v>
      </c>
      <c r="C91" s="402"/>
      <c r="D91" s="402">
        <v>1</v>
      </c>
      <c r="E91" s="105"/>
      <c r="F91" s="392">
        <v>11</v>
      </c>
      <c r="G91" s="238" t="s">
        <v>1709</v>
      </c>
      <c r="H91" s="396">
        <v>1</v>
      </c>
      <c r="I91" s="396"/>
    </row>
    <row r="92" spans="1:9" ht="19.5" customHeight="1">
      <c r="A92" s="392">
        <v>12</v>
      </c>
      <c r="B92" s="238" t="s">
        <v>1710</v>
      </c>
      <c r="C92" s="402">
        <v>1</v>
      </c>
      <c r="D92" s="402"/>
      <c r="E92" s="105"/>
      <c r="F92" s="392">
        <v>12</v>
      </c>
      <c r="G92" s="238" t="s">
        <v>1710</v>
      </c>
      <c r="H92" s="396">
        <v>1</v>
      </c>
      <c r="I92" s="396"/>
    </row>
    <row r="93" spans="1:9" ht="19.5" customHeight="1">
      <c r="A93" s="392">
        <v>13</v>
      </c>
      <c r="B93" s="238" t="s">
        <v>1711</v>
      </c>
      <c r="C93" s="402">
        <v>1</v>
      </c>
      <c r="D93" s="402"/>
      <c r="E93" s="105"/>
      <c r="F93" s="392">
        <v>13</v>
      </c>
      <c r="G93" s="238" t="s">
        <v>1711</v>
      </c>
      <c r="H93" s="396">
        <v>1</v>
      </c>
      <c r="I93" s="396"/>
    </row>
    <row r="94" spans="1:9" ht="19.5" customHeight="1">
      <c r="A94" s="392">
        <v>14</v>
      </c>
      <c r="B94" s="238" t="s">
        <v>1712</v>
      </c>
      <c r="C94" s="402">
        <v>1</v>
      </c>
      <c r="D94" s="402"/>
      <c r="E94" s="105"/>
      <c r="F94" s="392">
        <v>14</v>
      </c>
      <c r="G94" s="238" t="s">
        <v>1712</v>
      </c>
      <c r="H94" s="396">
        <v>1</v>
      </c>
      <c r="I94" s="396"/>
    </row>
    <row r="95" spans="1:9" ht="19.5" customHeight="1">
      <c r="A95" s="392">
        <v>15</v>
      </c>
      <c r="B95" s="238" t="s">
        <v>1713</v>
      </c>
      <c r="C95" s="402">
        <v>1</v>
      </c>
      <c r="D95" s="402"/>
      <c r="E95" s="105"/>
      <c r="F95" s="392">
        <v>15</v>
      </c>
      <c r="G95" s="238" t="s">
        <v>1713</v>
      </c>
      <c r="H95" s="396">
        <v>1</v>
      </c>
      <c r="I95" s="396"/>
    </row>
    <row r="96" spans="1:9" ht="19.5" customHeight="1">
      <c r="A96" s="392">
        <v>16</v>
      </c>
      <c r="B96" s="238" t="s">
        <v>1714</v>
      </c>
      <c r="C96" s="402"/>
      <c r="D96" s="402">
        <v>1</v>
      </c>
      <c r="E96" s="105"/>
      <c r="F96" s="392">
        <v>16</v>
      </c>
      <c r="G96" s="238" t="s">
        <v>1714</v>
      </c>
      <c r="H96" s="396"/>
      <c r="I96" s="396">
        <v>1</v>
      </c>
    </row>
    <row r="97" spans="1:14" ht="19.5" customHeight="1">
      <c r="A97" s="392">
        <v>17</v>
      </c>
      <c r="B97" s="238" t="s">
        <v>1715</v>
      </c>
      <c r="C97" s="402">
        <v>1</v>
      </c>
      <c r="D97" s="402"/>
      <c r="E97" s="105"/>
      <c r="F97" s="392">
        <v>17</v>
      </c>
      <c r="G97" s="238" t="s">
        <v>1715</v>
      </c>
      <c r="H97" s="396"/>
      <c r="I97" s="396">
        <v>1</v>
      </c>
    </row>
    <row r="98" spans="1:14" ht="19.5" customHeight="1">
      <c r="A98" s="392">
        <v>18</v>
      </c>
      <c r="B98" s="238" t="s">
        <v>1716</v>
      </c>
      <c r="C98" s="402">
        <v>1</v>
      </c>
      <c r="D98" s="402"/>
      <c r="E98" s="105"/>
      <c r="F98" s="392">
        <v>18</v>
      </c>
      <c r="G98" s="238" t="s">
        <v>1716</v>
      </c>
      <c r="H98" s="396">
        <v>1</v>
      </c>
      <c r="I98" s="396"/>
    </row>
    <row r="99" spans="1:14" ht="19.5" customHeight="1">
      <c r="A99" s="392">
        <v>19</v>
      </c>
      <c r="B99" s="238" t="s">
        <v>1717</v>
      </c>
      <c r="C99" s="402">
        <v>1</v>
      </c>
      <c r="D99" s="402"/>
      <c r="E99" s="105"/>
      <c r="F99" s="392">
        <v>19</v>
      </c>
      <c r="G99" s="238" t="s">
        <v>1717</v>
      </c>
      <c r="H99" s="396">
        <v>1</v>
      </c>
      <c r="I99" s="396"/>
    </row>
    <row r="100" spans="1:14" ht="18" customHeight="1">
      <c r="A100" s="105"/>
      <c r="B100" s="397" t="s">
        <v>1718</v>
      </c>
      <c r="C100" s="1073">
        <f>SUM(C81:C99)</f>
        <v>16</v>
      </c>
      <c r="D100" s="878"/>
      <c r="E100" s="105"/>
      <c r="F100" s="105"/>
      <c r="G100" s="397" t="s">
        <v>1718</v>
      </c>
      <c r="H100" s="1073">
        <f>SUM(H81:H99)</f>
        <v>13</v>
      </c>
      <c r="I100" s="878"/>
    </row>
    <row r="101" spans="1:14" ht="18" customHeight="1">
      <c r="A101" s="105"/>
      <c r="B101" s="397" t="s">
        <v>1719</v>
      </c>
      <c r="C101" s="1073">
        <f>SUM(D81:D99)</f>
        <v>3</v>
      </c>
      <c r="D101" s="878"/>
      <c r="E101" s="105"/>
      <c r="F101" s="105"/>
      <c r="G101" s="397" t="s">
        <v>1719</v>
      </c>
      <c r="H101" s="1073">
        <f>SUM(I81:I99)</f>
        <v>6</v>
      </c>
      <c r="I101" s="878"/>
    </row>
    <row r="102" spans="1:14" ht="16.5" customHeight="1">
      <c r="A102" s="105"/>
      <c r="B102" s="398" t="s">
        <v>1720</v>
      </c>
      <c r="C102" s="399">
        <f>C100</f>
        <v>16</v>
      </c>
      <c r="D102" s="399" t="s">
        <v>1721</v>
      </c>
      <c r="E102" s="105"/>
      <c r="F102" s="105"/>
      <c r="G102" s="398" t="s">
        <v>1720</v>
      </c>
      <c r="H102" s="399">
        <f>H100</f>
        <v>13</v>
      </c>
      <c r="I102" s="399" t="s">
        <v>1721</v>
      </c>
    </row>
    <row r="103" spans="1:14" ht="15.75" customHeight="1">
      <c r="A103" s="105"/>
      <c r="B103" s="105"/>
      <c r="C103" s="105"/>
      <c r="D103" s="105"/>
      <c r="E103" s="105"/>
      <c r="F103" s="105"/>
      <c r="G103" s="105"/>
      <c r="H103" s="105"/>
      <c r="I103" s="105"/>
    </row>
    <row r="104" spans="1:14" ht="32.25" customHeight="1">
      <c r="A104" s="105"/>
      <c r="B104" s="1074" t="s">
        <v>1740</v>
      </c>
      <c r="C104" s="1075"/>
      <c r="D104" s="1076"/>
      <c r="E104" s="105"/>
      <c r="F104" s="105"/>
      <c r="G104" s="1074" t="s">
        <v>1741</v>
      </c>
      <c r="H104" s="1075"/>
      <c r="I104" s="1076"/>
    </row>
    <row r="105" spans="1:14" ht="30.75" customHeight="1">
      <c r="A105" s="105"/>
      <c r="B105" s="1068" t="s">
        <v>1742</v>
      </c>
      <c r="C105" s="893"/>
      <c r="D105" s="1069"/>
      <c r="E105" s="105"/>
      <c r="F105" s="105"/>
      <c r="G105" s="1068" t="s">
        <v>1743</v>
      </c>
      <c r="H105" s="893"/>
      <c r="I105" s="1069"/>
    </row>
    <row r="106" spans="1:14" ht="35.25" customHeight="1">
      <c r="A106" s="105"/>
      <c r="B106" s="1060" t="s">
        <v>1744</v>
      </c>
      <c r="C106" s="1061"/>
      <c r="D106" s="1062"/>
      <c r="E106" s="105"/>
      <c r="F106" s="105"/>
      <c r="G106" s="1060" t="s">
        <v>1745</v>
      </c>
      <c r="H106" s="1061"/>
      <c r="I106" s="1062"/>
    </row>
    <row r="107" spans="1:14" ht="12.75" customHeight="1">
      <c r="A107" s="105"/>
      <c r="B107" s="105"/>
      <c r="C107" s="105"/>
      <c r="D107" s="105"/>
      <c r="E107" s="105"/>
    </row>
    <row r="108" spans="1:14" ht="12.75" customHeight="1">
      <c r="A108" s="105"/>
      <c r="B108" s="105"/>
      <c r="C108" s="105"/>
      <c r="D108" s="105"/>
      <c r="E108" s="105"/>
    </row>
    <row r="109" spans="1:14" ht="12.75" customHeight="1">
      <c r="A109" s="105"/>
      <c r="B109" s="105"/>
      <c r="C109" s="105"/>
      <c r="D109" s="105"/>
      <c r="E109" s="105"/>
    </row>
    <row r="110" spans="1:14" ht="16.5" customHeight="1">
      <c r="A110" s="387" t="s">
        <v>1690</v>
      </c>
      <c r="B110" s="1063" t="s">
        <v>125</v>
      </c>
      <c r="C110" s="893"/>
      <c r="D110" s="878"/>
      <c r="E110" s="105"/>
      <c r="F110" s="387" t="s">
        <v>1690</v>
      </c>
      <c r="G110" s="1063" t="s">
        <v>125</v>
      </c>
      <c r="H110" s="893"/>
      <c r="I110" s="878"/>
      <c r="J110" s="105"/>
      <c r="K110" s="387" t="s">
        <v>1690</v>
      </c>
      <c r="L110" s="1063" t="s">
        <v>125</v>
      </c>
      <c r="M110" s="893"/>
      <c r="N110" s="878"/>
    </row>
    <row r="111" spans="1:14" ht="18.75" customHeight="1">
      <c r="A111" s="1064" t="s">
        <v>1691</v>
      </c>
      <c r="B111" s="1065"/>
      <c r="C111" s="1065"/>
      <c r="D111" s="1066"/>
      <c r="E111" s="105"/>
      <c r="F111" s="1064" t="s">
        <v>1691</v>
      </c>
      <c r="G111" s="1065"/>
      <c r="H111" s="1065"/>
      <c r="I111" s="1066"/>
      <c r="J111" s="105"/>
      <c r="K111" s="1064" t="s">
        <v>1691</v>
      </c>
      <c r="L111" s="1065"/>
      <c r="M111" s="1065"/>
      <c r="N111" s="1066"/>
    </row>
    <row r="112" spans="1:14" ht="9" customHeight="1">
      <c r="A112" s="388"/>
      <c r="B112" s="388"/>
      <c r="C112" s="388"/>
      <c r="D112" s="388"/>
      <c r="E112" s="105"/>
      <c r="F112" s="388"/>
      <c r="G112" s="388"/>
      <c r="H112" s="388"/>
      <c r="I112" s="388"/>
      <c r="J112" s="105"/>
      <c r="K112" s="388"/>
      <c r="L112" s="388"/>
      <c r="M112" s="388"/>
      <c r="N112" s="388"/>
    </row>
    <row r="113" spans="1:14" ht="33" customHeight="1">
      <c r="A113" s="389" t="s">
        <v>1746</v>
      </c>
      <c r="B113" s="1067" t="s">
        <v>1747</v>
      </c>
      <c r="C113" s="893"/>
      <c r="D113" s="878"/>
      <c r="E113" s="105"/>
      <c r="F113" s="389" t="s">
        <v>1748</v>
      </c>
      <c r="G113" s="1067" t="s">
        <v>1749</v>
      </c>
      <c r="H113" s="893"/>
      <c r="I113" s="878"/>
      <c r="J113" s="105"/>
      <c r="K113" s="400" t="s">
        <v>1750</v>
      </c>
      <c r="L113" s="1067" t="s">
        <v>1751</v>
      </c>
      <c r="M113" s="893"/>
      <c r="N113" s="878"/>
    </row>
    <row r="114" spans="1:14" ht="13.5" customHeight="1">
      <c r="A114" s="1071"/>
      <c r="B114" s="892"/>
      <c r="C114" s="892"/>
      <c r="D114" s="892"/>
      <c r="E114" s="105"/>
      <c r="F114" s="1071"/>
      <c r="G114" s="892"/>
      <c r="H114" s="892"/>
      <c r="I114" s="892"/>
      <c r="J114" s="105"/>
      <c r="K114" s="1071"/>
      <c r="L114" s="892"/>
      <c r="M114" s="892"/>
      <c r="N114" s="892"/>
    </row>
    <row r="115" spans="1:14" ht="18" customHeight="1">
      <c r="A115" s="1072" t="s">
        <v>1694</v>
      </c>
      <c r="B115" s="893"/>
      <c r="C115" s="893"/>
      <c r="D115" s="878"/>
      <c r="E115" s="105"/>
      <c r="F115" s="1072" t="s">
        <v>1694</v>
      </c>
      <c r="G115" s="893"/>
      <c r="H115" s="893"/>
      <c r="I115" s="878"/>
      <c r="J115" s="105"/>
      <c r="K115" s="1072" t="s">
        <v>1694</v>
      </c>
      <c r="L115" s="893"/>
      <c r="M115" s="893"/>
      <c r="N115" s="878"/>
    </row>
    <row r="116" spans="1:14" ht="18" customHeight="1">
      <c r="A116" s="390" t="s">
        <v>1695</v>
      </c>
      <c r="B116" s="391" t="s">
        <v>1696</v>
      </c>
      <c r="C116" s="391" t="s">
        <v>1697</v>
      </c>
      <c r="D116" s="391" t="s">
        <v>1698</v>
      </c>
      <c r="E116" s="105"/>
      <c r="F116" s="390" t="s">
        <v>1695</v>
      </c>
      <c r="G116" s="391" t="s">
        <v>1696</v>
      </c>
      <c r="H116" s="391" t="s">
        <v>1697</v>
      </c>
      <c r="I116" s="391" t="s">
        <v>1698</v>
      </c>
      <c r="J116" s="105"/>
      <c r="K116" s="390" t="s">
        <v>1695</v>
      </c>
      <c r="L116" s="391" t="s">
        <v>1696</v>
      </c>
      <c r="M116" s="391" t="s">
        <v>1697</v>
      </c>
      <c r="N116" s="391" t="s">
        <v>1698</v>
      </c>
    </row>
    <row r="117" spans="1:14" ht="19.5" customHeight="1">
      <c r="A117" s="392">
        <v>1</v>
      </c>
      <c r="B117" s="238" t="s">
        <v>1699</v>
      </c>
      <c r="C117" s="401">
        <v>1</v>
      </c>
      <c r="D117" s="401"/>
      <c r="E117" s="105"/>
      <c r="F117" s="392">
        <v>1</v>
      </c>
      <c r="G117" s="238" t="s">
        <v>1699</v>
      </c>
      <c r="H117" s="401">
        <v>1</v>
      </c>
      <c r="I117" s="401"/>
      <c r="J117" s="105"/>
      <c r="K117" s="392">
        <v>1</v>
      </c>
      <c r="L117" s="238" t="s">
        <v>1699</v>
      </c>
      <c r="M117" s="401">
        <v>1</v>
      </c>
      <c r="N117" s="401"/>
    </row>
    <row r="118" spans="1:14" ht="19.5" customHeight="1">
      <c r="A118" s="392">
        <v>2</v>
      </c>
      <c r="B118" s="238" t="s">
        <v>1700</v>
      </c>
      <c r="C118" s="401"/>
      <c r="D118" s="401">
        <v>1</v>
      </c>
      <c r="E118" s="105"/>
      <c r="F118" s="392">
        <v>2</v>
      </c>
      <c r="G118" s="238" t="s">
        <v>1700</v>
      </c>
      <c r="H118" s="401">
        <v>1</v>
      </c>
      <c r="I118" s="401"/>
      <c r="J118" s="105"/>
      <c r="K118" s="392">
        <v>2</v>
      </c>
      <c r="L118" s="238" t="s">
        <v>1700</v>
      </c>
      <c r="M118" s="401"/>
      <c r="N118" s="401">
        <v>1</v>
      </c>
    </row>
    <row r="119" spans="1:14" ht="19.5" customHeight="1">
      <c r="A119" s="392">
        <v>3</v>
      </c>
      <c r="B119" s="238" t="s">
        <v>1701</v>
      </c>
      <c r="C119" s="401"/>
      <c r="D119" s="401">
        <v>1</v>
      </c>
      <c r="E119" s="105"/>
      <c r="F119" s="392">
        <v>3</v>
      </c>
      <c r="G119" s="238" t="s">
        <v>1701</v>
      </c>
      <c r="H119" s="401">
        <v>1</v>
      </c>
      <c r="I119" s="401"/>
      <c r="J119" s="105"/>
      <c r="K119" s="392">
        <v>3</v>
      </c>
      <c r="L119" s="238" t="s">
        <v>1701</v>
      </c>
      <c r="M119" s="401"/>
      <c r="N119" s="401">
        <v>1</v>
      </c>
    </row>
    <row r="120" spans="1:14" ht="19.5" customHeight="1">
      <c r="A120" s="392">
        <v>4</v>
      </c>
      <c r="B120" s="238" t="s">
        <v>1702</v>
      </c>
      <c r="C120" s="401"/>
      <c r="D120" s="401">
        <v>1</v>
      </c>
      <c r="E120" s="105"/>
      <c r="F120" s="392">
        <v>4</v>
      </c>
      <c r="G120" s="238" t="s">
        <v>1702</v>
      </c>
      <c r="H120" s="401">
        <v>1</v>
      </c>
      <c r="I120" s="401"/>
      <c r="J120" s="105"/>
      <c r="K120" s="392">
        <v>4</v>
      </c>
      <c r="L120" s="238" t="s">
        <v>1702</v>
      </c>
      <c r="M120" s="401"/>
      <c r="N120" s="401">
        <v>1</v>
      </c>
    </row>
    <row r="121" spans="1:14" ht="19.5" customHeight="1">
      <c r="A121" s="392">
        <v>5</v>
      </c>
      <c r="B121" s="238" t="s">
        <v>1703</v>
      </c>
      <c r="C121" s="401">
        <v>1</v>
      </c>
      <c r="D121" s="401"/>
      <c r="E121" s="105"/>
      <c r="F121" s="392">
        <v>5</v>
      </c>
      <c r="G121" s="238" t="s">
        <v>1703</v>
      </c>
      <c r="H121" s="401">
        <v>1</v>
      </c>
      <c r="I121" s="401"/>
      <c r="J121" s="105"/>
      <c r="K121" s="392">
        <v>5</v>
      </c>
      <c r="L121" s="238" t="s">
        <v>1703</v>
      </c>
      <c r="M121" s="401">
        <v>1</v>
      </c>
      <c r="N121" s="401"/>
    </row>
    <row r="122" spans="1:14" ht="19.5" customHeight="1">
      <c r="A122" s="392">
        <v>6</v>
      </c>
      <c r="B122" s="238" t="s">
        <v>1704</v>
      </c>
      <c r="C122" s="401"/>
      <c r="D122" s="401">
        <v>1</v>
      </c>
      <c r="E122" s="105"/>
      <c r="F122" s="392">
        <v>6</v>
      </c>
      <c r="G122" s="238" t="s">
        <v>1704</v>
      </c>
      <c r="H122" s="401"/>
      <c r="I122" s="401">
        <v>1</v>
      </c>
      <c r="J122" s="105"/>
      <c r="K122" s="392">
        <v>6</v>
      </c>
      <c r="L122" s="238" t="s">
        <v>1704</v>
      </c>
      <c r="M122" s="401">
        <v>1</v>
      </c>
      <c r="N122" s="401"/>
    </row>
    <row r="123" spans="1:14" ht="19.5" customHeight="1">
      <c r="A123" s="392">
        <v>7</v>
      </c>
      <c r="B123" s="238" t="s">
        <v>1705</v>
      </c>
      <c r="C123" s="401"/>
      <c r="D123" s="401">
        <v>1</v>
      </c>
      <c r="E123" s="105"/>
      <c r="F123" s="392">
        <v>7</v>
      </c>
      <c r="G123" s="238" t="s">
        <v>1705</v>
      </c>
      <c r="H123" s="401"/>
      <c r="I123" s="401">
        <v>1</v>
      </c>
      <c r="J123" s="105"/>
      <c r="K123" s="392">
        <v>7</v>
      </c>
      <c r="L123" s="238" t="s">
        <v>1705</v>
      </c>
      <c r="M123" s="401"/>
      <c r="N123" s="401">
        <v>1</v>
      </c>
    </row>
    <row r="124" spans="1:14" ht="19.5" customHeight="1">
      <c r="A124" s="392">
        <v>8</v>
      </c>
      <c r="B124" s="238" t="s">
        <v>1706</v>
      </c>
      <c r="C124" s="401"/>
      <c r="D124" s="401">
        <v>1</v>
      </c>
      <c r="E124" s="105"/>
      <c r="F124" s="392">
        <v>8</v>
      </c>
      <c r="G124" s="238" t="s">
        <v>1706</v>
      </c>
      <c r="H124" s="401"/>
      <c r="I124" s="401">
        <v>1</v>
      </c>
      <c r="J124" s="105"/>
      <c r="K124" s="392">
        <v>8</v>
      </c>
      <c r="L124" s="238" t="s">
        <v>1706</v>
      </c>
      <c r="M124" s="401"/>
      <c r="N124" s="401">
        <v>1</v>
      </c>
    </row>
    <row r="125" spans="1:14" ht="19.5" customHeight="1">
      <c r="A125" s="392">
        <v>9</v>
      </c>
      <c r="B125" s="238" t="s">
        <v>1707</v>
      </c>
      <c r="C125" s="401">
        <v>1</v>
      </c>
      <c r="D125" s="401"/>
      <c r="E125" s="105"/>
      <c r="F125" s="392">
        <v>9</v>
      </c>
      <c r="G125" s="238" t="s">
        <v>1707</v>
      </c>
      <c r="H125" s="401">
        <v>1</v>
      </c>
      <c r="I125" s="401"/>
      <c r="J125" s="105"/>
      <c r="K125" s="392">
        <v>9</v>
      </c>
      <c r="L125" s="238" t="s">
        <v>1707</v>
      </c>
      <c r="M125" s="401">
        <v>1</v>
      </c>
      <c r="N125" s="401"/>
    </row>
    <row r="126" spans="1:14" ht="19.5" customHeight="1">
      <c r="A126" s="392">
        <v>10</v>
      </c>
      <c r="B126" s="238" t="s">
        <v>1708</v>
      </c>
      <c r="C126" s="401">
        <v>1</v>
      </c>
      <c r="D126" s="401"/>
      <c r="E126" s="105"/>
      <c r="F126" s="392">
        <v>10</v>
      </c>
      <c r="G126" s="238" t="s">
        <v>1708</v>
      </c>
      <c r="H126" s="401">
        <v>1</v>
      </c>
      <c r="I126" s="401"/>
      <c r="J126" s="105"/>
      <c r="K126" s="392">
        <v>10</v>
      </c>
      <c r="L126" s="238" t="s">
        <v>1708</v>
      </c>
      <c r="M126" s="401">
        <v>1</v>
      </c>
      <c r="N126" s="401"/>
    </row>
    <row r="127" spans="1:14" ht="19.5" customHeight="1">
      <c r="A127" s="392">
        <v>11</v>
      </c>
      <c r="B127" s="238" t="s">
        <v>1709</v>
      </c>
      <c r="C127" s="401"/>
      <c r="D127" s="401">
        <v>1</v>
      </c>
      <c r="E127" s="105"/>
      <c r="F127" s="392">
        <v>11</v>
      </c>
      <c r="G127" s="238" t="s">
        <v>1709</v>
      </c>
      <c r="H127" s="401"/>
      <c r="I127" s="401">
        <v>1</v>
      </c>
      <c r="J127" s="105"/>
      <c r="K127" s="392">
        <v>11</v>
      </c>
      <c r="L127" s="238" t="s">
        <v>1709</v>
      </c>
      <c r="M127" s="401"/>
      <c r="N127" s="401">
        <v>1</v>
      </c>
    </row>
    <row r="128" spans="1:14" ht="19.5" customHeight="1">
      <c r="A128" s="392">
        <v>12</v>
      </c>
      <c r="B128" s="238" t="s">
        <v>1710</v>
      </c>
      <c r="C128" s="401">
        <v>1</v>
      </c>
      <c r="D128" s="401"/>
      <c r="E128" s="105"/>
      <c r="F128" s="392">
        <v>12</v>
      </c>
      <c r="G128" s="238" t="s">
        <v>1710</v>
      </c>
      <c r="H128" s="401">
        <v>1</v>
      </c>
      <c r="I128" s="401"/>
      <c r="J128" s="105"/>
      <c r="K128" s="392">
        <v>12</v>
      </c>
      <c r="L128" s="238" t="s">
        <v>1710</v>
      </c>
      <c r="M128" s="401">
        <v>1</v>
      </c>
      <c r="N128" s="401"/>
    </row>
    <row r="129" spans="1:14" ht="19.5" customHeight="1">
      <c r="A129" s="392">
        <v>13</v>
      </c>
      <c r="B129" s="238" t="s">
        <v>1711</v>
      </c>
      <c r="C129" s="401"/>
      <c r="D129" s="401">
        <v>1</v>
      </c>
      <c r="E129" s="105"/>
      <c r="F129" s="392">
        <v>13</v>
      </c>
      <c r="G129" s="238" t="s">
        <v>1711</v>
      </c>
      <c r="H129" s="401"/>
      <c r="I129" s="401">
        <v>1</v>
      </c>
      <c r="J129" s="105"/>
      <c r="K129" s="392">
        <v>13</v>
      </c>
      <c r="L129" s="238" t="s">
        <v>1711</v>
      </c>
      <c r="M129" s="401">
        <v>1</v>
      </c>
      <c r="N129" s="401"/>
    </row>
    <row r="130" spans="1:14" ht="19.5" customHeight="1">
      <c r="A130" s="392">
        <v>14</v>
      </c>
      <c r="B130" s="238" t="s">
        <v>1712</v>
      </c>
      <c r="C130" s="401">
        <v>1</v>
      </c>
      <c r="D130" s="401"/>
      <c r="E130" s="105"/>
      <c r="F130" s="392">
        <v>14</v>
      </c>
      <c r="G130" s="238" t="s">
        <v>1712</v>
      </c>
      <c r="H130" s="401"/>
      <c r="I130" s="401">
        <v>1</v>
      </c>
      <c r="J130" s="105"/>
      <c r="K130" s="392">
        <v>14</v>
      </c>
      <c r="L130" s="238" t="s">
        <v>1712</v>
      </c>
      <c r="M130" s="401">
        <v>1</v>
      </c>
      <c r="N130" s="401"/>
    </row>
    <row r="131" spans="1:14" ht="19.5" customHeight="1">
      <c r="A131" s="392">
        <v>15</v>
      </c>
      <c r="B131" s="238" t="s">
        <v>1713</v>
      </c>
      <c r="C131" s="401">
        <v>1</v>
      </c>
      <c r="D131" s="401"/>
      <c r="E131" s="105"/>
      <c r="F131" s="392">
        <v>15</v>
      </c>
      <c r="G131" s="238" t="s">
        <v>1713</v>
      </c>
      <c r="H131" s="401">
        <v>1</v>
      </c>
      <c r="I131" s="401"/>
      <c r="J131" s="105"/>
      <c r="K131" s="392">
        <v>15</v>
      </c>
      <c r="L131" s="238" t="s">
        <v>1713</v>
      </c>
      <c r="M131" s="401">
        <v>1</v>
      </c>
      <c r="N131" s="401"/>
    </row>
    <row r="132" spans="1:14" ht="19.5" customHeight="1">
      <c r="A132" s="392">
        <v>16</v>
      </c>
      <c r="B132" s="238" t="s">
        <v>1714</v>
      </c>
      <c r="C132" s="401"/>
      <c r="D132" s="401">
        <v>1</v>
      </c>
      <c r="E132" s="105"/>
      <c r="F132" s="392">
        <v>16</v>
      </c>
      <c r="G132" s="238" t="s">
        <v>1714</v>
      </c>
      <c r="H132" s="401"/>
      <c r="I132" s="401">
        <v>1</v>
      </c>
      <c r="J132" s="105"/>
      <c r="K132" s="392">
        <v>16</v>
      </c>
      <c r="L132" s="238" t="s">
        <v>1714</v>
      </c>
      <c r="M132" s="401"/>
      <c r="N132" s="401">
        <v>1</v>
      </c>
    </row>
    <row r="133" spans="1:14" ht="19.5" customHeight="1">
      <c r="A133" s="392">
        <v>17</v>
      </c>
      <c r="B133" s="238" t="s">
        <v>1715</v>
      </c>
      <c r="C133" s="401"/>
      <c r="D133" s="401">
        <v>1</v>
      </c>
      <c r="E133" s="105"/>
      <c r="F133" s="392">
        <v>17</v>
      </c>
      <c r="G133" s="238" t="s">
        <v>1715</v>
      </c>
      <c r="H133" s="401"/>
      <c r="I133" s="401">
        <v>1</v>
      </c>
      <c r="J133" s="105"/>
      <c r="K133" s="392">
        <v>17</v>
      </c>
      <c r="L133" s="238" t="s">
        <v>1715</v>
      </c>
      <c r="M133" s="401">
        <v>1</v>
      </c>
      <c r="N133" s="401"/>
    </row>
    <row r="134" spans="1:14" ht="19.5" customHeight="1">
      <c r="A134" s="392">
        <v>18</v>
      </c>
      <c r="B134" s="238" t="s">
        <v>1716</v>
      </c>
      <c r="C134" s="401">
        <v>1</v>
      </c>
      <c r="D134" s="401"/>
      <c r="E134" s="105"/>
      <c r="F134" s="392">
        <v>18</v>
      </c>
      <c r="G134" s="238" t="s">
        <v>1716</v>
      </c>
      <c r="H134" s="401"/>
      <c r="I134" s="401">
        <v>1</v>
      </c>
      <c r="J134" s="105"/>
      <c r="K134" s="392">
        <v>18</v>
      </c>
      <c r="L134" s="238" t="s">
        <v>1716</v>
      </c>
      <c r="M134" s="401">
        <v>1</v>
      </c>
      <c r="N134" s="401"/>
    </row>
    <row r="135" spans="1:14" ht="19.5" customHeight="1">
      <c r="A135" s="392">
        <v>19</v>
      </c>
      <c r="B135" s="238" t="s">
        <v>1717</v>
      </c>
      <c r="C135" s="401"/>
      <c r="D135" s="401">
        <v>1</v>
      </c>
      <c r="E135" s="105"/>
      <c r="F135" s="392">
        <v>19</v>
      </c>
      <c r="G135" s="238" t="s">
        <v>1717</v>
      </c>
      <c r="H135" s="401"/>
      <c r="I135" s="401">
        <v>1</v>
      </c>
      <c r="J135" s="105"/>
      <c r="K135" s="392">
        <v>19</v>
      </c>
      <c r="L135" s="238" t="s">
        <v>1717</v>
      </c>
      <c r="M135" s="401"/>
      <c r="N135" s="401">
        <v>1</v>
      </c>
    </row>
    <row r="136" spans="1:14" ht="18" customHeight="1">
      <c r="A136" s="105"/>
      <c r="B136" s="397" t="s">
        <v>1718</v>
      </c>
      <c r="C136" s="1073">
        <f>SUM(C117:C135)</f>
        <v>8</v>
      </c>
      <c r="D136" s="878"/>
      <c r="E136" s="105"/>
      <c r="F136" s="105"/>
      <c r="G136" s="397" t="s">
        <v>1718</v>
      </c>
      <c r="H136" s="1073">
        <f>SUM(H117:H135)</f>
        <v>9</v>
      </c>
      <c r="I136" s="878"/>
      <c r="J136" s="105"/>
      <c r="K136" s="105"/>
      <c r="L136" s="397" t="s">
        <v>1718</v>
      </c>
      <c r="M136" s="1073">
        <f>SUM(M117:M135)</f>
        <v>11</v>
      </c>
      <c r="N136" s="878"/>
    </row>
    <row r="137" spans="1:14" ht="18" customHeight="1">
      <c r="A137" s="105"/>
      <c r="B137" s="397" t="s">
        <v>1719</v>
      </c>
      <c r="C137" s="1073">
        <f>SUM(D117:D135)</f>
        <v>11</v>
      </c>
      <c r="D137" s="878"/>
      <c r="E137" s="105"/>
      <c r="F137" s="105"/>
      <c r="G137" s="397" t="s">
        <v>1719</v>
      </c>
      <c r="H137" s="1073">
        <f>SUM(I117:I135)</f>
        <v>10</v>
      </c>
      <c r="I137" s="878"/>
      <c r="J137" s="105"/>
      <c r="K137" s="105"/>
      <c r="L137" s="397" t="s">
        <v>1719</v>
      </c>
      <c r="M137" s="1073">
        <f>SUM(N117:N135)</f>
        <v>8</v>
      </c>
      <c r="N137" s="878"/>
    </row>
    <row r="138" spans="1:14" ht="16.5" customHeight="1">
      <c r="A138" s="105"/>
      <c r="B138" s="398" t="s">
        <v>1720</v>
      </c>
      <c r="C138" s="399">
        <f>C136</f>
        <v>8</v>
      </c>
      <c r="D138" s="399" t="s">
        <v>1729</v>
      </c>
      <c r="E138" s="105"/>
      <c r="F138" s="105"/>
      <c r="G138" s="398" t="s">
        <v>1720</v>
      </c>
      <c r="H138" s="399">
        <f>H136</f>
        <v>9</v>
      </c>
      <c r="I138" s="399" t="s">
        <v>1729</v>
      </c>
      <c r="J138" s="105"/>
      <c r="K138" s="105"/>
      <c r="L138" s="398" t="s">
        <v>1720</v>
      </c>
      <c r="M138" s="399">
        <f>M136</f>
        <v>11</v>
      </c>
      <c r="N138" s="399" t="s">
        <v>1729</v>
      </c>
    </row>
    <row r="139" spans="1:14" ht="15.75" customHeight="1">
      <c r="A139" s="105"/>
      <c r="B139" s="105"/>
      <c r="C139" s="105"/>
      <c r="D139" s="105"/>
      <c r="E139" s="105"/>
      <c r="F139" s="105"/>
      <c r="G139" s="105"/>
      <c r="H139" s="105"/>
      <c r="I139" s="105"/>
      <c r="J139" s="105"/>
      <c r="K139" s="105"/>
      <c r="L139" s="105"/>
      <c r="M139" s="105"/>
      <c r="N139" s="105"/>
    </row>
    <row r="140" spans="1:14" ht="32.25" customHeight="1">
      <c r="A140" s="105"/>
      <c r="B140" s="1074" t="s">
        <v>1752</v>
      </c>
      <c r="C140" s="1075"/>
      <c r="D140" s="1076"/>
      <c r="E140" s="105"/>
      <c r="F140" s="105"/>
      <c r="G140" s="1074" t="s">
        <v>1753</v>
      </c>
      <c r="H140" s="1075"/>
      <c r="I140" s="1076"/>
      <c r="J140" s="105"/>
      <c r="K140" s="105"/>
      <c r="L140" s="1074" t="s">
        <v>1754</v>
      </c>
      <c r="M140" s="1075"/>
      <c r="N140" s="1076"/>
    </row>
    <row r="141" spans="1:14" ht="30.75" customHeight="1">
      <c r="A141" s="105"/>
      <c r="B141" s="1068" t="s">
        <v>1755</v>
      </c>
      <c r="C141" s="893"/>
      <c r="D141" s="1069"/>
      <c r="E141" s="105"/>
      <c r="F141" s="105"/>
      <c r="G141" s="1068" t="s">
        <v>1756</v>
      </c>
      <c r="H141" s="893"/>
      <c r="I141" s="1069"/>
      <c r="J141" s="105"/>
      <c r="K141" s="105"/>
      <c r="L141" s="1068" t="s">
        <v>1757</v>
      </c>
      <c r="M141" s="893"/>
      <c r="N141" s="1069"/>
    </row>
    <row r="142" spans="1:14" ht="35.25" customHeight="1">
      <c r="A142" s="105"/>
      <c r="B142" s="1060" t="s">
        <v>1758</v>
      </c>
      <c r="C142" s="1061"/>
      <c r="D142" s="1062"/>
      <c r="E142" s="105"/>
      <c r="F142" s="105"/>
      <c r="G142" s="1060" t="s">
        <v>1759</v>
      </c>
      <c r="H142" s="1061"/>
      <c r="I142" s="1062"/>
      <c r="J142" s="105"/>
      <c r="K142" s="105"/>
      <c r="L142" s="1060" t="s">
        <v>1760</v>
      </c>
      <c r="M142" s="1061"/>
      <c r="N142" s="1062"/>
    </row>
    <row r="143" spans="1:14" ht="12.75" customHeight="1">
      <c r="A143" s="105"/>
      <c r="B143" s="105"/>
      <c r="C143" s="105"/>
      <c r="D143" s="105"/>
      <c r="E143" s="105"/>
      <c r="F143" s="105"/>
      <c r="G143" s="105"/>
      <c r="H143" s="105"/>
      <c r="I143" s="105"/>
      <c r="J143" s="105"/>
      <c r="K143" s="105"/>
      <c r="L143" s="105"/>
      <c r="M143" s="105"/>
      <c r="N143" s="105"/>
    </row>
    <row r="144" spans="1:14" ht="12.75" customHeight="1">
      <c r="A144" s="105"/>
      <c r="B144" s="105"/>
      <c r="C144" s="105"/>
      <c r="D144" s="105"/>
      <c r="E144" s="105"/>
    </row>
    <row r="145" spans="1:5" ht="12.75" customHeight="1">
      <c r="A145" s="105"/>
      <c r="B145" s="105"/>
      <c r="C145" s="105"/>
      <c r="D145" s="105"/>
      <c r="E145" s="105"/>
    </row>
    <row r="146" spans="1:5" ht="16.5" customHeight="1">
      <c r="A146" s="387" t="s">
        <v>1690</v>
      </c>
      <c r="B146" s="1063" t="s">
        <v>150</v>
      </c>
      <c r="C146" s="893"/>
      <c r="D146" s="878"/>
      <c r="E146" s="105"/>
    </row>
    <row r="147" spans="1:5" ht="18.75" customHeight="1">
      <c r="A147" s="1064" t="s">
        <v>1691</v>
      </c>
      <c r="B147" s="1065"/>
      <c r="C147" s="1065"/>
      <c r="D147" s="1066"/>
      <c r="E147" s="105"/>
    </row>
    <row r="148" spans="1:5" ht="9" customHeight="1">
      <c r="A148" s="388"/>
      <c r="B148" s="388"/>
      <c r="C148" s="388"/>
      <c r="D148" s="388"/>
      <c r="E148" s="105"/>
    </row>
    <row r="149" spans="1:5" ht="33" customHeight="1">
      <c r="A149" s="400" t="s">
        <v>1761</v>
      </c>
      <c r="B149" s="1070" t="s">
        <v>1762</v>
      </c>
      <c r="C149" s="893"/>
      <c r="D149" s="878"/>
      <c r="E149" s="105"/>
    </row>
    <row r="150" spans="1:5" ht="13.5" customHeight="1">
      <c r="A150" s="1071"/>
      <c r="B150" s="892"/>
      <c r="C150" s="892"/>
      <c r="D150" s="892"/>
      <c r="E150" s="105"/>
    </row>
    <row r="151" spans="1:5" ht="18" customHeight="1">
      <c r="A151" s="1072" t="s">
        <v>1694</v>
      </c>
      <c r="B151" s="893"/>
      <c r="C151" s="893"/>
      <c r="D151" s="878"/>
      <c r="E151" s="105"/>
    </row>
    <row r="152" spans="1:5" ht="18" customHeight="1">
      <c r="A152" s="390" t="s">
        <v>1695</v>
      </c>
      <c r="B152" s="391" t="s">
        <v>1696</v>
      </c>
      <c r="C152" s="391" t="s">
        <v>1697</v>
      </c>
      <c r="D152" s="391" t="s">
        <v>1698</v>
      </c>
      <c r="E152" s="105"/>
    </row>
    <row r="153" spans="1:5" ht="19.5" customHeight="1">
      <c r="A153" s="392">
        <v>1</v>
      </c>
      <c r="B153" s="238" t="s">
        <v>1699</v>
      </c>
      <c r="C153" s="392">
        <v>1</v>
      </c>
      <c r="D153" s="392"/>
      <c r="E153" s="105"/>
    </row>
    <row r="154" spans="1:5" ht="19.5" customHeight="1">
      <c r="A154" s="392">
        <v>2</v>
      </c>
      <c r="B154" s="238" t="s">
        <v>1700</v>
      </c>
      <c r="C154" s="392">
        <v>1</v>
      </c>
      <c r="D154" s="392"/>
      <c r="E154" s="105"/>
    </row>
    <row r="155" spans="1:5" ht="19.5" customHeight="1">
      <c r="A155" s="392">
        <v>3</v>
      </c>
      <c r="B155" s="238" t="s">
        <v>1701</v>
      </c>
      <c r="C155" s="392">
        <v>1</v>
      </c>
      <c r="D155" s="392"/>
      <c r="E155" s="105"/>
    </row>
    <row r="156" spans="1:5" ht="19.5" customHeight="1">
      <c r="A156" s="392">
        <v>4</v>
      </c>
      <c r="B156" s="238" t="s">
        <v>1702</v>
      </c>
      <c r="C156" s="392"/>
      <c r="D156" s="392">
        <v>1</v>
      </c>
      <c r="E156" s="105"/>
    </row>
    <row r="157" spans="1:5" ht="19.5" customHeight="1">
      <c r="A157" s="392">
        <v>5</v>
      </c>
      <c r="B157" s="238" t="s">
        <v>1703</v>
      </c>
      <c r="C157" s="392">
        <v>1</v>
      </c>
      <c r="D157" s="392"/>
      <c r="E157" s="105"/>
    </row>
    <row r="158" spans="1:5" ht="19.5" customHeight="1">
      <c r="A158" s="392">
        <v>6</v>
      </c>
      <c r="B158" s="238" t="s">
        <v>1704</v>
      </c>
      <c r="C158" s="392"/>
      <c r="D158" s="392">
        <v>1</v>
      </c>
      <c r="E158" s="105"/>
    </row>
    <row r="159" spans="1:5" ht="19.5" customHeight="1">
      <c r="A159" s="392">
        <v>7</v>
      </c>
      <c r="B159" s="238" t="s">
        <v>1705</v>
      </c>
      <c r="C159" s="392"/>
      <c r="D159" s="392">
        <v>1</v>
      </c>
      <c r="E159" s="105"/>
    </row>
    <row r="160" spans="1:5" ht="19.5" customHeight="1">
      <c r="A160" s="392">
        <v>8</v>
      </c>
      <c r="B160" s="238" t="s">
        <v>1706</v>
      </c>
      <c r="C160" s="392"/>
      <c r="D160" s="392">
        <v>1</v>
      </c>
      <c r="E160" s="105"/>
    </row>
    <row r="161" spans="1:5" ht="19.5" customHeight="1">
      <c r="A161" s="392">
        <v>9</v>
      </c>
      <c r="B161" s="238" t="s">
        <v>1707</v>
      </c>
      <c r="C161" s="392"/>
      <c r="D161" s="392">
        <v>1</v>
      </c>
      <c r="E161" s="105"/>
    </row>
    <row r="162" spans="1:5" ht="19.5" customHeight="1">
      <c r="A162" s="392">
        <v>10</v>
      </c>
      <c r="B162" s="238" t="s">
        <v>1708</v>
      </c>
      <c r="C162" s="392">
        <v>1</v>
      </c>
      <c r="D162" s="392"/>
      <c r="E162" s="105"/>
    </row>
    <row r="163" spans="1:5" ht="19.5" customHeight="1">
      <c r="A163" s="392">
        <v>11</v>
      </c>
      <c r="B163" s="238" t="s">
        <v>1709</v>
      </c>
      <c r="C163" s="392"/>
      <c r="D163" s="392">
        <v>1</v>
      </c>
      <c r="E163" s="105"/>
    </row>
    <row r="164" spans="1:5" ht="19.5" customHeight="1">
      <c r="A164" s="392">
        <v>12</v>
      </c>
      <c r="B164" s="238" t="s">
        <v>1710</v>
      </c>
      <c r="C164" s="392">
        <v>1</v>
      </c>
      <c r="D164" s="392"/>
      <c r="E164" s="105"/>
    </row>
    <row r="165" spans="1:5" ht="19.5" customHeight="1">
      <c r="A165" s="392">
        <v>13</v>
      </c>
      <c r="B165" s="238" t="s">
        <v>1711</v>
      </c>
      <c r="C165" s="392"/>
      <c r="D165" s="392">
        <v>1</v>
      </c>
      <c r="E165" s="105"/>
    </row>
    <row r="166" spans="1:5" ht="19.5" customHeight="1">
      <c r="A166" s="392">
        <v>14</v>
      </c>
      <c r="B166" s="238" t="s">
        <v>1712</v>
      </c>
      <c r="C166" s="392">
        <v>1</v>
      </c>
      <c r="D166" s="392"/>
      <c r="E166" s="105"/>
    </row>
    <row r="167" spans="1:5" ht="19.5" customHeight="1">
      <c r="A167" s="392">
        <v>15</v>
      </c>
      <c r="B167" s="238" t="s">
        <v>1713</v>
      </c>
      <c r="C167" s="392"/>
      <c r="D167" s="392">
        <v>1</v>
      </c>
      <c r="E167" s="105"/>
    </row>
    <row r="168" spans="1:5" ht="19.5" customHeight="1">
      <c r="A168" s="392">
        <v>16</v>
      </c>
      <c r="B168" s="238" t="s">
        <v>1714</v>
      </c>
      <c r="C168" s="392"/>
      <c r="D168" s="392">
        <v>1</v>
      </c>
      <c r="E168" s="105"/>
    </row>
    <row r="169" spans="1:5" ht="19.5" customHeight="1">
      <c r="A169" s="392">
        <v>17</v>
      </c>
      <c r="B169" s="238" t="s">
        <v>1715</v>
      </c>
      <c r="C169" s="392"/>
      <c r="D169" s="392">
        <v>1</v>
      </c>
      <c r="E169" s="105"/>
    </row>
    <row r="170" spans="1:5" ht="19.5" customHeight="1">
      <c r="A170" s="392">
        <v>18</v>
      </c>
      <c r="B170" s="238" t="s">
        <v>1716</v>
      </c>
      <c r="C170" s="392">
        <v>1</v>
      </c>
      <c r="D170" s="392"/>
      <c r="E170" s="105"/>
    </row>
    <row r="171" spans="1:5" ht="19.5" customHeight="1">
      <c r="A171" s="392">
        <v>19</v>
      </c>
      <c r="B171" s="238" t="s">
        <v>1717</v>
      </c>
      <c r="C171" s="392"/>
      <c r="D171" s="392">
        <v>1</v>
      </c>
      <c r="E171" s="105"/>
    </row>
    <row r="172" spans="1:5" ht="18" customHeight="1">
      <c r="A172" s="105"/>
      <c r="B172" s="397" t="s">
        <v>1718</v>
      </c>
      <c r="C172" s="1073">
        <f>SUM(C153:C171)</f>
        <v>8</v>
      </c>
      <c r="D172" s="878"/>
      <c r="E172" s="105"/>
    </row>
    <row r="173" spans="1:5" ht="18" customHeight="1">
      <c r="A173" s="105"/>
      <c r="B173" s="397" t="s">
        <v>1719</v>
      </c>
      <c r="C173" s="1073">
        <f>SUM(D153:D171)</f>
        <v>11</v>
      </c>
      <c r="D173" s="878"/>
      <c r="E173" s="105"/>
    </row>
    <row r="174" spans="1:5" ht="16.5" customHeight="1">
      <c r="A174" s="105"/>
      <c r="B174" s="398" t="s">
        <v>1720</v>
      </c>
      <c r="C174" s="399">
        <f>C172</f>
        <v>8</v>
      </c>
      <c r="D174" s="399" t="s">
        <v>1729</v>
      </c>
      <c r="E174" s="105"/>
    </row>
    <row r="175" spans="1:5" ht="15.75" customHeight="1">
      <c r="A175" s="105"/>
      <c r="B175" s="105"/>
      <c r="C175" s="105"/>
      <c r="D175" s="105"/>
      <c r="E175" s="105"/>
    </row>
    <row r="176" spans="1:5" ht="32.25" customHeight="1">
      <c r="A176" s="105"/>
      <c r="B176" s="1074" t="s">
        <v>1763</v>
      </c>
      <c r="C176" s="1075"/>
      <c r="D176" s="1076"/>
      <c r="E176" s="105"/>
    </row>
    <row r="177" spans="1:9" ht="30.75" customHeight="1">
      <c r="A177" s="105"/>
      <c r="B177" s="1068" t="s">
        <v>1764</v>
      </c>
      <c r="C177" s="893"/>
      <c r="D177" s="1069"/>
      <c r="E177" s="105"/>
    </row>
    <row r="178" spans="1:9" ht="35.25" customHeight="1">
      <c r="A178" s="105"/>
      <c r="B178" s="1060" t="s">
        <v>1765</v>
      </c>
      <c r="C178" s="1061"/>
      <c r="D178" s="1062"/>
      <c r="E178" s="105"/>
    </row>
    <row r="179" spans="1:9" ht="12.75" customHeight="1">
      <c r="A179" s="105"/>
      <c r="B179" s="105"/>
      <c r="C179" s="105"/>
      <c r="D179" s="105"/>
      <c r="E179" s="105"/>
    </row>
    <row r="180" spans="1:9" ht="12.75" customHeight="1">
      <c r="A180" s="105"/>
      <c r="B180" s="105"/>
      <c r="C180" s="105"/>
      <c r="D180" s="105"/>
      <c r="E180" s="105"/>
    </row>
    <row r="181" spans="1:9" ht="12.75" customHeight="1">
      <c r="A181" s="105"/>
      <c r="B181" s="105"/>
      <c r="C181" s="105"/>
      <c r="D181" s="105"/>
      <c r="E181" s="105"/>
    </row>
    <row r="182" spans="1:9" ht="16.5" customHeight="1">
      <c r="A182" s="387" t="s">
        <v>1690</v>
      </c>
      <c r="B182" s="1063" t="s">
        <v>169</v>
      </c>
      <c r="C182" s="893"/>
      <c r="D182" s="878"/>
      <c r="E182" s="105"/>
      <c r="F182" s="387" t="s">
        <v>1690</v>
      </c>
      <c r="G182" s="1063" t="s">
        <v>169</v>
      </c>
      <c r="H182" s="893"/>
      <c r="I182" s="878"/>
    </row>
    <row r="183" spans="1:9" ht="18.75" customHeight="1">
      <c r="A183" s="1064" t="s">
        <v>1691</v>
      </c>
      <c r="B183" s="1065"/>
      <c r="C183" s="1065"/>
      <c r="D183" s="1066"/>
      <c r="E183" s="105"/>
      <c r="F183" s="1064" t="s">
        <v>1691</v>
      </c>
      <c r="G183" s="1065"/>
      <c r="H183" s="1065"/>
      <c r="I183" s="1066"/>
    </row>
    <row r="184" spans="1:9" ht="9" customHeight="1">
      <c r="A184" s="388"/>
      <c r="B184" s="388"/>
      <c r="C184" s="388"/>
      <c r="D184" s="388"/>
      <c r="E184" s="105"/>
      <c r="F184" s="388"/>
      <c r="G184" s="388"/>
      <c r="H184" s="388"/>
      <c r="I184" s="388"/>
    </row>
    <row r="185" spans="1:9" ht="33" customHeight="1">
      <c r="A185" s="389" t="s">
        <v>1766</v>
      </c>
      <c r="B185" s="1070" t="s">
        <v>1767</v>
      </c>
      <c r="C185" s="893"/>
      <c r="D185" s="878"/>
      <c r="E185" s="105"/>
      <c r="F185" s="389" t="s">
        <v>1768</v>
      </c>
      <c r="G185" s="1067" t="s">
        <v>1769</v>
      </c>
      <c r="H185" s="893"/>
      <c r="I185" s="878"/>
    </row>
    <row r="186" spans="1:9" ht="13.5" customHeight="1">
      <c r="A186" s="1071"/>
      <c r="B186" s="892"/>
      <c r="C186" s="892"/>
      <c r="D186" s="892"/>
      <c r="E186" s="105"/>
      <c r="F186" s="1071"/>
      <c r="G186" s="892"/>
      <c r="H186" s="892"/>
      <c r="I186" s="892"/>
    </row>
    <row r="187" spans="1:9" ht="18" customHeight="1">
      <c r="A187" s="1072" t="s">
        <v>1694</v>
      </c>
      <c r="B187" s="893"/>
      <c r="C187" s="893"/>
      <c r="D187" s="878"/>
      <c r="E187" s="105"/>
      <c r="F187" s="1072" t="s">
        <v>1694</v>
      </c>
      <c r="G187" s="893"/>
      <c r="H187" s="893"/>
      <c r="I187" s="878"/>
    </row>
    <row r="188" spans="1:9" ht="18" customHeight="1">
      <c r="A188" s="390" t="s">
        <v>1695</v>
      </c>
      <c r="B188" s="391" t="s">
        <v>1696</v>
      </c>
      <c r="C188" s="391" t="s">
        <v>1697</v>
      </c>
      <c r="D188" s="391" t="s">
        <v>1698</v>
      </c>
      <c r="E188" s="105"/>
      <c r="F188" s="390" t="s">
        <v>1695</v>
      </c>
      <c r="G188" s="391" t="s">
        <v>1696</v>
      </c>
      <c r="H188" s="391" t="s">
        <v>1697</v>
      </c>
      <c r="I188" s="391" t="s">
        <v>1698</v>
      </c>
    </row>
    <row r="189" spans="1:9" ht="19.5" customHeight="1">
      <c r="A189" s="392">
        <v>1</v>
      </c>
      <c r="B189" s="238" t="s">
        <v>1699</v>
      </c>
      <c r="C189" s="401">
        <v>1</v>
      </c>
      <c r="D189" s="401"/>
      <c r="E189" s="105"/>
      <c r="F189" s="392">
        <v>1</v>
      </c>
      <c r="G189" s="238" t="s">
        <v>1699</v>
      </c>
      <c r="H189" s="401">
        <v>1</v>
      </c>
      <c r="I189" s="401"/>
    </row>
    <row r="190" spans="1:9" ht="19.5" customHeight="1">
      <c r="A190" s="392">
        <v>2</v>
      </c>
      <c r="B190" s="238" t="s">
        <v>1700</v>
      </c>
      <c r="C190" s="401">
        <v>1</v>
      </c>
      <c r="D190" s="401"/>
      <c r="E190" s="105"/>
      <c r="F190" s="392">
        <v>2</v>
      </c>
      <c r="G190" s="238" t="s">
        <v>1700</v>
      </c>
      <c r="H190" s="401"/>
      <c r="I190" s="401">
        <v>1</v>
      </c>
    </row>
    <row r="191" spans="1:9" ht="19.5" customHeight="1">
      <c r="A191" s="392">
        <v>3</v>
      </c>
      <c r="B191" s="238" t="s">
        <v>1701</v>
      </c>
      <c r="C191" s="401"/>
      <c r="D191" s="401">
        <v>1</v>
      </c>
      <c r="E191" s="105"/>
      <c r="F191" s="392">
        <v>3</v>
      </c>
      <c r="G191" s="238" t="s">
        <v>1701</v>
      </c>
      <c r="H191" s="401">
        <v>1</v>
      </c>
      <c r="I191" s="401"/>
    </row>
    <row r="192" spans="1:9" ht="19.5" customHeight="1">
      <c r="A192" s="392">
        <v>4</v>
      </c>
      <c r="B192" s="238" t="s">
        <v>1702</v>
      </c>
      <c r="C192" s="401"/>
      <c r="D192" s="401">
        <v>1</v>
      </c>
      <c r="E192" s="105"/>
      <c r="F192" s="392">
        <v>4</v>
      </c>
      <c r="G192" s="238" t="s">
        <v>1702</v>
      </c>
      <c r="H192" s="401"/>
      <c r="I192" s="401">
        <v>1</v>
      </c>
    </row>
    <row r="193" spans="1:9" ht="19.5" customHeight="1">
      <c r="A193" s="392">
        <v>5</v>
      </c>
      <c r="B193" s="238" t="s">
        <v>1703</v>
      </c>
      <c r="C193" s="401"/>
      <c r="D193" s="401">
        <v>1</v>
      </c>
      <c r="E193" s="105"/>
      <c r="F193" s="392">
        <v>5</v>
      </c>
      <c r="G193" s="238" t="s">
        <v>1703</v>
      </c>
      <c r="H193" s="401">
        <v>1</v>
      </c>
      <c r="I193" s="401"/>
    </row>
    <row r="194" spans="1:9" ht="19.5" customHeight="1">
      <c r="A194" s="392">
        <v>6</v>
      </c>
      <c r="B194" s="238" t="s">
        <v>1704</v>
      </c>
      <c r="C194" s="401">
        <v>1</v>
      </c>
      <c r="D194" s="401"/>
      <c r="E194" s="105"/>
      <c r="F194" s="392">
        <v>6</v>
      </c>
      <c r="G194" s="238" t="s">
        <v>1704</v>
      </c>
      <c r="H194" s="401">
        <v>1</v>
      </c>
      <c r="I194" s="401"/>
    </row>
    <row r="195" spans="1:9" ht="19.5" customHeight="1">
      <c r="A195" s="392">
        <v>7</v>
      </c>
      <c r="B195" s="238" t="s">
        <v>1705</v>
      </c>
      <c r="C195" s="401">
        <v>1</v>
      </c>
      <c r="D195" s="401"/>
      <c r="E195" s="105"/>
      <c r="F195" s="392">
        <v>7</v>
      </c>
      <c r="G195" s="238" t="s">
        <v>1705</v>
      </c>
      <c r="H195" s="401">
        <v>1</v>
      </c>
      <c r="I195" s="401"/>
    </row>
    <row r="196" spans="1:9" ht="19.5" customHeight="1">
      <c r="A196" s="392">
        <v>8</v>
      </c>
      <c r="B196" s="238" t="s">
        <v>1706</v>
      </c>
      <c r="C196" s="401">
        <v>1</v>
      </c>
      <c r="D196" s="401"/>
      <c r="E196" s="105"/>
      <c r="F196" s="392">
        <v>8</v>
      </c>
      <c r="G196" s="238" t="s">
        <v>1706</v>
      </c>
      <c r="H196" s="401"/>
      <c r="I196" s="401">
        <v>1</v>
      </c>
    </row>
    <row r="197" spans="1:9" ht="19.5" customHeight="1">
      <c r="A197" s="392">
        <v>9</v>
      </c>
      <c r="B197" s="238" t="s">
        <v>1707</v>
      </c>
      <c r="C197" s="401"/>
      <c r="D197" s="401">
        <v>1</v>
      </c>
      <c r="E197" s="105"/>
      <c r="F197" s="392">
        <v>9</v>
      </c>
      <c r="G197" s="238" t="s">
        <v>1707</v>
      </c>
      <c r="H197" s="401"/>
      <c r="I197" s="401">
        <v>1</v>
      </c>
    </row>
    <row r="198" spans="1:9" ht="19.5" customHeight="1">
      <c r="A198" s="392">
        <v>10</v>
      </c>
      <c r="B198" s="238" t="s">
        <v>1708</v>
      </c>
      <c r="C198" s="401">
        <v>1</v>
      </c>
      <c r="D198" s="401"/>
      <c r="E198" s="105"/>
      <c r="F198" s="392">
        <v>10</v>
      </c>
      <c r="G198" s="238" t="s">
        <v>1708</v>
      </c>
      <c r="H198" s="401">
        <v>1</v>
      </c>
      <c r="I198" s="401"/>
    </row>
    <row r="199" spans="1:9" ht="19.5" customHeight="1">
      <c r="A199" s="392">
        <v>11</v>
      </c>
      <c r="B199" s="238" t="s">
        <v>1709</v>
      </c>
      <c r="C199" s="401">
        <v>1</v>
      </c>
      <c r="D199" s="401"/>
      <c r="E199" s="105"/>
      <c r="F199" s="392">
        <v>11</v>
      </c>
      <c r="G199" s="238" t="s">
        <v>1709</v>
      </c>
      <c r="H199" s="401">
        <v>1</v>
      </c>
      <c r="I199" s="401"/>
    </row>
    <row r="200" spans="1:9" ht="19.5" customHeight="1">
      <c r="A200" s="392">
        <v>12</v>
      </c>
      <c r="B200" s="238" t="s">
        <v>1710</v>
      </c>
      <c r="C200" s="401">
        <v>1</v>
      </c>
      <c r="D200" s="401"/>
      <c r="E200" s="105"/>
      <c r="F200" s="392">
        <v>12</v>
      </c>
      <c r="G200" s="238" t="s">
        <v>1710</v>
      </c>
      <c r="H200" s="401">
        <v>1</v>
      </c>
      <c r="I200" s="401"/>
    </row>
    <row r="201" spans="1:9" ht="19.5" customHeight="1">
      <c r="A201" s="392">
        <v>13</v>
      </c>
      <c r="B201" s="238" t="s">
        <v>1711</v>
      </c>
      <c r="C201" s="401">
        <v>1</v>
      </c>
      <c r="D201" s="401"/>
      <c r="E201" s="105"/>
      <c r="F201" s="392">
        <v>13</v>
      </c>
      <c r="G201" s="238" t="s">
        <v>1711</v>
      </c>
      <c r="H201" s="401">
        <v>1</v>
      </c>
      <c r="I201" s="401"/>
    </row>
    <row r="202" spans="1:9" ht="19.5" customHeight="1">
      <c r="A202" s="392">
        <v>14</v>
      </c>
      <c r="B202" s="238" t="s">
        <v>1712</v>
      </c>
      <c r="C202" s="401">
        <v>1</v>
      </c>
      <c r="D202" s="401"/>
      <c r="E202" s="105"/>
      <c r="F202" s="392">
        <v>14</v>
      </c>
      <c r="G202" s="238" t="s">
        <v>1712</v>
      </c>
      <c r="H202" s="401">
        <v>1</v>
      </c>
      <c r="I202" s="401"/>
    </row>
    <row r="203" spans="1:9" ht="19.5" customHeight="1">
      <c r="A203" s="392">
        <v>15</v>
      </c>
      <c r="B203" s="238" t="s">
        <v>1713</v>
      </c>
      <c r="C203" s="401"/>
      <c r="D203" s="401">
        <v>1</v>
      </c>
      <c r="E203" s="105"/>
      <c r="F203" s="392">
        <v>15</v>
      </c>
      <c r="G203" s="238" t="s">
        <v>1713</v>
      </c>
      <c r="H203" s="401">
        <v>1</v>
      </c>
      <c r="I203" s="401"/>
    </row>
    <row r="204" spans="1:9" ht="19.5" customHeight="1">
      <c r="A204" s="392">
        <v>16</v>
      </c>
      <c r="B204" s="238" t="s">
        <v>1714</v>
      </c>
      <c r="C204" s="401"/>
      <c r="D204" s="401">
        <v>1</v>
      </c>
      <c r="E204" s="105"/>
      <c r="F204" s="392">
        <v>16</v>
      </c>
      <c r="G204" s="238" t="s">
        <v>1714</v>
      </c>
      <c r="H204" s="401"/>
      <c r="I204" s="401">
        <v>1</v>
      </c>
    </row>
    <row r="205" spans="1:9" ht="19.5" customHeight="1">
      <c r="A205" s="392">
        <v>17</v>
      </c>
      <c r="B205" s="238" t="s">
        <v>1715</v>
      </c>
      <c r="C205" s="401"/>
      <c r="D205" s="401">
        <v>1</v>
      </c>
      <c r="E205" s="105"/>
      <c r="F205" s="392">
        <v>17</v>
      </c>
      <c r="G205" s="238" t="s">
        <v>1715</v>
      </c>
      <c r="H205" s="401"/>
      <c r="I205" s="401">
        <v>1</v>
      </c>
    </row>
    <row r="206" spans="1:9" ht="19.5" customHeight="1">
      <c r="A206" s="392">
        <v>18</v>
      </c>
      <c r="B206" s="238" t="s">
        <v>1716</v>
      </c>
      <c r="C206" s="401"/>
      <c r="D206" s="401">
        <v>1</v>
      </c>
      <c r="E206" s="105"/>
      <c r="F206" s="392">
        <v>18</v>
      </c>
      <c r="G206" s="238" t="s">
        <v>1716</v>
      </c>
      <c r="H206" s="401">
        <v>1</v>
      </c>
      <c r="I206" s="401"/>
    </row>
    <row r="207" spans="1:9" ht="19.5" customHeight="1">
      <c r="A207" s="392">
        <v>19</v>
      </c>
      <c r="B207" s="238" t="s">
        <v>1717</v>
      </c>
      <c r="C207" s="401"/>
      <c r="D207" s="401">
        <v>1</v>
      </c>
      <c r="E207" s="105"/>
      <c r="F207" s="392">
        <v>19</v>
      </c>
      <c r="G207" s="238" t="s">
        <v>1717</v>
      </c>
      <c r="H207" s="401">
        <v>1</v>
      </c>
      <c r="I207" s="401"/>
    </row>
    <row r="208" spans="1:9" ht="18" customHeight="1">
      <c r="A208" s="105"/>
      <c r="B208" s="397" t="s">
        <v>1718</v>
      </c>
      <c r="C208" s="1073">
        <f>SUM(C189:C207)</f>
        <v>10</v>
      </c>
      <c r="D208" s="878"/>
      <c r="E208" s="105"/>
      <c r="F208" s="105"/>
      <c r="G208" s="397" t="s">
        <v>1718</v>
      </c>
      <c r="H208" s="1073">
        <f>SUM(H189:H207)</f>
        <v>13</v>
      </c>
      <c r="I208" s="878"/>
    </row>
    <row r="209" spans="1:30" ht="18" customHeight="1">
      <c r="A209" s="105"/>
      <c r="B209" s="397" t="s">
        <v>1719</v>
      </c>
      <c r="C209" s="1073">
        <f>SUM(D189:D207)</f>
        <v>9</v>
      </c>
      <c r="D209" s="878"/>
      <c r="E209" s="105"/>
      <c r="F209" s="105"/>
      <c r="G209" s="397" t="s">
        <v>1719</v>
      </c>
      <c r="H209" s="1073">
        <f>SUM(I189:I207)</f>
        <v>6</v>
      </c>
      <c r="I209" s="878"/>
    </row>
    <row r="210" spans="1:30" ht="16.5" customHeight="1">
      <c r="A210" s="105"/>
      <c r="B210" s="398" t="s">
        <v>1720</v>
      </c>
      <c r="C210" s="399">
        <f>C208</f>
        <v>10</v>
      </c>
      <c r="D210" s="399" t="s">
        <v>1729</v>
      </c>
      <c r="E210" s="105"/>
      <c r="F210" s="105"/>
      <c r="G210" s="398" t="s">
        <v>1720</v>
      </c>
      <c r="H210" s="399">
        <f>H208</f>
        <v>13</v>
      </c>
      <c r="I210" s="399" t="s">
        <v>1721</v>
      </c>
    </row>
    <row r="211" spans="1:30" ht="15.75" customHeight="1">
      <c r="A211" s="105"/>
      <c r="B211" s="105"/>
      <c r="C211" s="105"/>
      <c r="D211" s="105"/>
      <c r="E211" s="105"/>
      <c r="F211" s="105"/>
      <c r="G211" s="105"/>
      <c r="H211" s="105"/>
      <c r="I211" s="105"/>
    </row>
    <row r="212" spans="1:30" ht="32.25" customHeight="1">
      <c r="A212" s="105"/>
      <c r="B212" s="1074" t="s">
        <v>1770</v>
      </c>
      <c r="C212" s="1075"/>
      <c r="D212" s="1076"/>
      <c r="E212" s="105"/>
      <c r="F212" s="105"/>
      <c r="G212" s="1074" t="s">
        <v>1771</v>
      </c>
      <c r="H212" s="1075"/>
      <c r="I212" s="1076"/>
    </row>
    <row r="213" spans="1:30" ht="30.75" customHeight="1">
      <c r="A213" s="105"/>
      <c r="B213" s="1068" t="s">
        <v>1772</v>
      </c>
      <c r="C213" s="893"/>
      <c r="D213" s="1069"/>
      <c r="E213" s="105"/>
      <c r="F213" s="105"/>
      <c r="G213" s="1068" t="s">
        <v>1773</v>
      </c>
      <c r="H213" s="893"/>
      <c r="I213" s="1069"/>
    </row>
    <row r="214" spans="1:30" ht="35.25" customHeight="1">
      <c r="A214" s="105"/>
      <c r="B214" s="1060" t="s">
        <v>1774</v>
      </c>
      <c r="C214" s="1061"/>
      <c r="D214" s="1062"/>
      <c r="E214" s="105"/>
      <c r="F214" s="105"/>
      <c r="G214" s="1060" t="s">
        <v>1775</v>
      </c>
      <c r="H214" s="1061"/>
      <c r="I214" s="1062"/>
    </row>
    <row r="215" spans="1:30" ht="12.75" customHeight="1">
      <c r="A215" s="105"/>
      <c r="B215" s="105"/>
      <c r="C215" s="105"/>
      <c r="D215" s="105"/>
      <c r="E215" s="105"/>
      <c r="F215" s="105"/>
      <c r="G215" s="105"/>
      <c r="H215" s="105"/>
      <c r="I215" s="105"/>
    </row>
    <row r="216" spans="1:30" ht="12.75" customHeight="1">
      <c r="A216" s="105"/>
      <c r="B216" s="105"/>
      <c r="C216" s="105"/>
      <c r="D216" s="105"/>
      <c r="E216" s="105"/>
    </row>
    <row r="217" spans="1:30" ht="16.5" customHeight="1">
      <c r="A217" s="387" t="s">
        <v>1690</v>
      </c>
      <c r="B217" s="1063" t="s">
        <v>192</v>
      </c>
      <c r="C217" s="893"/>
      <c r="D217" s="878"/>
      <c r="E217" s="105"/>
      <c r="F217" s="387" t="s">
        <v>1690</v>
      </c>
      <c r="G217" s="1063" t="s">
        <v>192</v>
      </c>
      <c r="H217" s="893"/>
      <c r="I217" s="878"/>
      <c r="J217" s="105"/>
      <c r="K217" s="105"/>
      <c r="L217" s="105"/>
      <c r="M217" s="105"/>
      <c r="N217" s="105"/>
      <c r="O217" s="105"/>
      <c r="P217" s="105"/>
      <c r="Q217" s="105"/>
      <c r="R217" s="105"/>
      <c r="S217" s="105"/>
      <c r="T217" s="105"/>
      <c r="U217" s="105"/>
      <c r="V217" s="105"/>
      <c r="W217" s="105"/>
      <c r="X217" s="105"/>
      <c r="Y217" s="105"/>
      <c r="Z217" s="105"/>
      <c r="AA217" s="105"/>
      <c r="AB217" s="105"/>
      <c r="AC217" s="105"/>
      <c r="AD217" s="105"/>
    </row>
    <row r="218" spans="1:30" ht="18.75" customHeight="1">
      <c r="A218" s="1064" t="s">
        <v>1691</v>
      </c>
      <c r="B218" s="1065"/>
      <c r="C218" s="1065"/>
      <c r="D218" s="1066"/>
      <c r="E218" s="105"/>
      <c r="F218" s="1064" t="s">
        <v>1691</v>
      </c>
      <c r="G218" s="1065"/>
      <c r="H218" s="1065"/>
      <c r="I218" s="1066"/>
      <c r="J218" s="105"/>
      <c r="K218" s="105"/>
      <c r="L218" s="105"/>
      <c r="M218" s="105"/>
      <c r="N218" s="105"/>
      <c r="O218" s="105"/>
      <c r="P218" s="105"/>
      <c r="Q218" s="105"/>
      <c r="R218" s="105"/>
      <c r="S218" s="105"/>
      <c r="T218" s="105"/>
      <c r="U218" s="105"/>
      <c r="V218" s="105"/>
      <c r="W218" s="105"/>
      <c r="X218" s="105"/>
      <c r="Y218" s="105"/>
      <c r="Z218" s="105"/>
      <c r="AA218" s="105"/>
      <c r="AB218" s="105"/>
      <c r="AC218" s="105"/>
      <c r="AD218" s="105"/>
    </row>
    <row r="219" spans="1:30" ht="9" customHeight="1">
      <c r="A219" s="388"/>
      <c r="B219" s="388"/>
      <c r="C219" s="388"/>
      <c r="D219" s="388"/>
      <c r="E219" s="105"/>
      <c r="F219" s="388"/>
      <c r="G219" s="388"/>
      <c r="H219" s="388"/>
      <c r="I219" s="388"/>
      <c r="J219" s="105"/>
      <c r="K219" s="105"/>
      <c r="L219" s="105"/>
      <c r="M219" s="105"/>
      <c r="N219" s="105"/>
      <c r="O219" s="105"/>
      <c r="P219" s="105"/>
      <c r="Q219" s="105"/>
      <c r="R219" s="105"/>
      <c r="S219" s="105"/>
      <c r="T219" s="105"/>
      <c r="U219" s="105"/>
      <c r="V219" s="105"/>
      <c r="W219" s="105"/>
      <c r="X219" s="105"/>
      <c r="Y219" s="105"/>
      <c r="Z219" s="105"/>
      <c r="AA219" s="105"/>
      <c r="AB219" s="105"/>
      <c r="AC219" s="105"/>
      <c r="AD219" s="105"/>
    </row>
    <row r="220" spans="1:30" ht="33" customHeight="1">
      <c r="A220" s="400" t="s">
        <v>1776</v>
      </c>
      <c r="B220" s="1067" t="s">
        <v>1777</v>
      </c>
      <c r="C220" s="893"/>
      <c r="D220" s="878"/>
      <c r="E220" s="105"/>
      <c r="F220" s="400" t="s">
        <v>1778</v>
      </c>
      <c r="G220" s="1067" t="s">
        <v>1779</v>
      </c>
      <c r="H220" s="893"/>
      <c r="I220" s="878"/>
      <c r="J220" s="105"/>
      <c r="K220" s="105"/>
      <c r="L220" s="105"/>
      <c r="M220" s="105"/>
      <c r="N220" s="105"/>
      <c r="O220" s="105"/>
      <c r="P220" s="105"/>
      <c r="Q220" s="105"/>
      <c r="R220" s="105"/>
      <c r="S220" s="105"/>
      <c r="T220" s="105"/>
      <c r="U220" s="105"/>
      <c r="V220" s="105"/>
      <c r="W220" s="105"/>
      <c r="X220" s="105"/>
      <c r="Y220" s="105"/>
      <c r="Z220" s="105"/>
      <c r="AA220" s="105"/>
      <c r="AB220" s="105"/>
      <c r="AC220" s="105"/>
      <c r="AD220" s="105"/>
    </row>
    <row r="221" spans="1:30" ht="13.5" customHeight="1">
      <c r="A221" s="1071"/>
      <c r="B221" s="892"/>
      <c r="C221" s="892"/>
      <c r="D221" s="892"/>
      <c r="E221" s="105"/>
      <c r="F221" s="1071"/>
      <c r="G221" s="892"/>
      <c r="H221" s="892"/>
      <c r="I221" s="892"/>
      <c r="J221" s="105"/>
      <c r="K221" s="105"/>
      <c r="L221" s="105"/>
      <c r="M221" s="105"/>
      <c r="N221" s="105"/>
      <c r="O221" s="105"/>
      <c r="P221" s="105"/>
      <c r="Q221" s="105"/>
      <c r="R221" s="105"/>
      <c r="S221" s="105"/>
      <c r="T221" s="105"/>
      <c r="U221" s="105"/>
      <c r="V221" s="105"/>
      <c r="W221" s="105"/>
      <c r="X221" s="105"/>
      <c r="Y221" s="105"/>
      <c r="Z221" s="105"/>
      <c r="AA221" s="105"/>
      <c r="AB221" s="105"/>
      <c r="AC221" s="105"/>
      <c r="AD221" s="105"/>
    </row>
    <row r="222" spans="1:30" ht="18" customHeight="1">
      <c r="A222" s="1072" t="s">
        <v>1694</v>
      </c>
      <c r="B222" s="893"/>
      <c r="C222" s="893"/>
      <c r="D222" s="878"/>
      <c r="E222" s="105"/>
      <c r="F222" s="1072" t="s">
        <v>1694</v>
      </c>
      <c r="G222" s="893"/>
      <c r="H222" s="893"/>
      <c r="I222" s="878"/>
      <c r="J222" s="105"/>
      <c r="K222" s="105"/>
      <c r="L222" s="105"/>
      <c r="M222" s="105"/>
      <c r="N222" s="105"/>
      <c r="O222" s="105"/>
      <c r="P222" s="105"/>
      <c r="Q222" s="105"/>
      <c r="R222" s="105"/>
      <c r="S222" s="105"/>
      <c r="T222" s="105"/>
      <c r="U222" s="105"/>
      <c r="V222" s="105"/>
      <c r="W222" s="105"/>
      <c r="X222" s="105"/>
      <c r="Y222" s="105"/>
      <c r="Z222" s="105"/>
      <c r="AA222" s="105"/>
      <c r="AB222" s="105"/>
      <c r="AC222" s="105"/>
      <c r="AD222" s="105"/>
    </row>
    <row r="223" spans="1:30" ht="18" customHeight="1">
      <c r="A223" s="390" t="s">
        <v>1695</v>
      </c>
      <c r="B223" s="391" t="s">
        <v>1696</v>
      </c>
      <c r="C223" s="391" t="s">
        <v>1697</v>
      </c>
      <c r="D223" s="391" t="s">
        <v>1698</v>
      </c>
      <c r="E223" s="105"/>
      <c r="F223" s="390" t="s">
        <v>1695</v>
      </c>
      <c r="G223" s="391" t="s">
        <v>1696</v>
      </c>
      <c r="H223" s="391" t="s">
        <v>1697</v>
      </c>
      <c r="I223" s="391" t="s">
        <v>1698</v>
      </c>
      <c r="J223" s="105"/>
      <c r="K223" s="105"/>
      <c r="L223" s="105"/>
      <c r="M223" s="105"/>
      <c r="N223" s="105"/>
      <c r="O223" s="105"/>
      <c r="P223" s="105"/>
      <c r="Q223" s="105"/>
      <c r="R223" s="105"/>
      <c r="S223" s="105"/>
      <c r="T223" s="105"/>
      <c r="U223" s="105"/>
      <c r="V223" s="105"/>
      <c r="W223" s="105"/>
      <c r="X223" s="105"/>
      <c r="Y223" s="105"/>
      <c r="Z223" s="105"/>
      <c r="AA223" s="105"/>
      <c r="AB223" s="105"/>
      <c r="AC223" s="105"/>
      <c r="AD223" s="105"/>
    </row>
    <row r="224" spans="1:30" ht="19.5" customHeight="1">
      <c r="A224" s="392">
        <v>1</v>
      </c>
      <c r="B224" s="238" t="s">
        <v>1699</v>
      </c>
      <c r="C224" s="401">
        <v>1</v>
      </c>
      <c r="D224" s="401"/>
      <c r="E224" s="105"/>
      <c r="F224" s="392">
        <v>1</v>
      </c>
      <c r="G224" s="238" t="s">
        <v>1699</v>
      </c>
      <c r="H224" s="396">
        <v>1</v>
      </c>
      <c r="I224" s="396"/>
      <c r="J224" s="105"/>
      <c r="K224" s="105"/>
      <c r="L224" s="105"/>
      <c r="M224" s="105"/>
      <c r="N224" s="105"/>
      <c r="O224" s="105"/>
      <c r="P224" s="105"/>
      <c r="Q224" s="105"/>
      <c r="R224" s="105"/>
      <c r="S224" s="105"/>
      <c r="T224" s="105"/>
      <c r="U224" s="105"/>
      <c r="V224" s="105"/>
      <c r="W224" s="105"/>
      <c r="X224" s="105"/>
      <c r="Y224" s="105"/>
      <c r="Z224" s="105"/>
      <c r="AA224" s="105"/>
      <c r="AB224" s="105"/>
      <c r="AC224" s="105"/>
      <c r="AD224" s="105"/>
    </row>
    <row r="225" spans="1:30" ht="19.5" customHeight="1">
      <c r="A225" s="392">
        <v>2</v>
      </c>
      <c r="B225" s="238" t="s">
        <v>1700</v>
      </c>
      <c r="C225" s="401">
        <v>1</v>
      </c>
      <c r="D225" s="401"/>
      <c r="E225" s="105"/>
      <c r="F225" s="392">
        <v>2</v>
      </c>
      <c r="G225" s="238" t="s">
        <v>1700</v>
      </c>
      <c r="H225" s="396"/>
      <c r="I225" s="396">
        <v>1</v>
      </c>
      <c r="J225" s="105"/>
      <c r="K225" s="105"/>
      <c r="L225" s="105"/>
      <c r="M225" s="105"/>
      <c r="N225" s="105"/>
      <c r="O225" s="105"/>
      <c r="P225" s="105"/>
      <c r="Q225" s="105"/>
      <c r="R225" s="105"/>
      <c r="S225" s="105"/>
      <c r="T225" s="105"/>
      <c r="U225" s="105"/>
      <c r="V225" s="105"/>
      <c r="W225" s="105"/>
      <c r="X225" s="105"/>
      <c r="Y225" s="105"/>
      <c r="Z225" s="105"/>
      <c r="AA225" s="105"/>
      <c r="AB225" s="105"/>
      <c r="AC225" s="105"/>
      <c r="AD225" s="105"/>
    </row>
    <row r="226" spans="1:30" ht="19.5" customHeight="1">
      <c r="A226" s="392">
        <v>3</v>
      </c>
      <c r="B226" s="238" t="s">
        <v>1701</v>
      </c>
      <c r="C226" s="401">
        <v>1</v>
      </c>
      <c r="D226" s="401"/>
      <c r="E226" s="105"/>
      <c r="F226" s="392">
        <v>3</v>
      </c>
      <c r="G226" s="238" t="s">
        <v>1701</v>
      </c>
      <c r="H226" s="396">
        <v>1</v>
      </c>
      <c r="I226" s="396"/>
      <c r="J226" s="105"/>
      <c r="K226" s="105"/>
      <c r="L226" s="105"/>
      <c r="M226" s="105"/>
      <c r="N226" s="105"/>
      <c r="O226" s="105"/>
      <c r="P226" s="105"/>
      <c r="Q226" s="105"/>
      <c r="R226" s="105"/>
      <c r="S226" s="105"/>
      <c r="T226" s="105"/>
      <c r="U226" s="105"/>
      <c r="V226" s="105"/>
      <c r="W226" s="105"/>
      <c r="X226" s="105"/>
      <c r="Y226" s="105"/>
      <c r="Z226" s="105"/>
      <c r="AA226" s="105"/>
      <c r="AB226" s="105"/>
      <c r="AC226" s="105"/>
      <c r="AD226" s="105"/>
    </row>
    <row r="227" spans="1:30" ht="19.5" customHeight="1">
      <c r="A227" s="392">
        <v>4</v>
      </c>
      <c r="B227" s="238" t="s">
        <v>1702</v>
      </c>
      <c r="C227" s="401">
        <v>1</v>
      </c>
      <c r="D227" s="401"/>
      <c r="E227" s="105"/>
      <c r="F227" s="392">
        <v>4</v>
      </c>
      <c r="G227" s="238" t="s">
        <v>1702</v>
      </c>
      <c r="H227" s="396"/>
      <c r="I227" s="396">
        <v>1</v>
      </c>
      <c r="J227" s="105"/>
      <c r="K227" s="105"/>
      <c r="L227" s="105"/>
      <c r="M227" s="105"/>
      <c r="N227" s="105"/>
      <c r="O227" s="105"/>
      <c r="P227" s="105"/>
      <c r="Q227" s="105"/>
      <c r="R227" s="105"/>
      <c r="S227" s="105"/>
      <c r="T227" s="105"/>
      <c r="U227" s="105"/>
      <c r="V227" s="105"/>
      <c r="W227" s="105"/>
      <c r="X227" s="105"/>
      <c r="Y227" s="105"/>
      <c r="Z227" s="105"/>
      <c r="AA227" s="105"/>
      <c r="AB227" s="105"/>
      <c r="AC227" s="105"/>
      <c r="AD227" s="105"/>
    </row>
    <row r="228" spans="1:30" ht="19.5" customHeight="1">
      <c r="A228" s="392">
        <v>5</v>
      </c>
      <c r="B228" s="238" t="s">
        <v>1703</v>
      </c>
      <c r="C228" s="401">
        <v>1</v>
      </c>
      <c r="D228" s="401"/>
      <c r="E228" s="105"/>
      <c r="F228" s="392">
        <v>5</v>
      </c>
      <c r="G228" s="238" t="s">
        <v>1703</v>
      </c>
      <c r="H228" s="396">
        <v>1</v>
      </c>
      <c r="I228" s="396"/>
      <c r="J228" s="105"/>
      <c r="K228" s="105"/>
      <c r="L228" s="105"/>
      <c r="M228" s="105"/>
      <c r="N228" s="105"/>
      <c r="O228" s="105"/>
      <c r="P228" s="105"/>
      <c r="Q228" s="105"/>
      <c r="R228" s="105"/>
      <c r="S228" s="105"/>
      <c r="T228" s="105"/>
      <c r="U228" s="105"/>
      <c r="V228" s="105"/>
      <c r="W228" s="105"/>
      <c r="X228" s="105"/>
      <c r="Y228" s="105"/>
      <c r="Z228" s="105"/>
      <c r="AA228" s="105"/>
      <c r="AB228" s="105"/>
      <c r="AC228" s="105"/>
      <c r="AD228" s="105"/>
    </row>
    <row r="229" spans="1:30" ht="19.5" customHeight="1">
      <c r="A229" s="392">
        <v>6</v>
      </c>
      <c r="B229" s="238" t="s">
        <v>1704</v>
      </c>
      <c r="C229" s="401">
        <v>1</v>
      </c>
      <c r="D229" s="401"/>
      <c r="E229" s="105"/>
      <c r="F229" s="392">
        <v>6</v>
      </c>
      <c r="G229" s="238" t="s">
        <v>1704</v>
      </c>
      <c r="H229" s="396">
        <v>1</v>
      </c>
      <c r="I229" s="396"/>
      <c r="J229" s="105"/>
      <c r="K229" s="105"/>
      <c r="L229" s="105"/>
      <c r="M229" s="105"/>
      <c r="N229" s="105"/>
      <c r="O229" s="105"/>
      <c r="P229" s="105"/>
      <c r="Q229" s="105"/>
      <c r="R229" s="105"/>
      <c r="S229" s="105"/>
      <c r="T229" s="105"/>
      <c r="U229" s="105"/>
      <c r="V229" s="105"/>
      <c r="W229" s="105"/>
      <c r="X229" s="105"/>
      <c r="Y229" s="105"/>
      <c r="Z229" s="105"/>
      <c r="AA229" s="105"/>
      <c r="AB229" s="105"/>
      <c r="AC229" s="105"/>
      <c r="AD229" s="105"/>
    </row>
    <row r="230" spans="1:30" ht="19.5" customHeight="1">
      <c r="A230" s="392">
        <v>7</v>
      </c>
      <c r="B230" s="238" t="s">
        <v>1705</v>
      </c>
      <c r="C230" s="401">
        <v>1</v>
      </c>
      <c r="D230" s="401"/>
      <c r="E230" s="105"/>
      <c r="F230" s="392">
        <v>7</v>
      </c>
      <c r="G230" s="238" t="s">
        <v>1705</v>
      </c>
      <c r="H230" s="396">
        <v>1</v>
      </c>
      <c r="I230" s="396"/>
      <c r="J230" s="105"/>
      <c r="K230" s="105"/>
      <c r="L230" s="105"/>
      <c r="M230" s="105"/>
      <c r="N230" s="105"/>
      <c r="O230" s="105"/>
      <c r="P230" s="105"/>
      <c r="Q230" s="105"/>
      <c r="R230" s="105"/>
      <c r="S230" s="105"/>
      <c r="T230" s="105"/>
      <c r="U230" s="105"/>
      <c r="V230" s="105"/>
      <c r="W230" s="105"/>
      <c r="X230" s="105"/>
      <c r="Y230" s="105"/>
      <c r="Z230" s="105"/>
      <c r="AA230" s="105"/>
      <c r="AB230" s="105"/>
      <c r="AC230" s="105"/>
      <c r="AD230" s="105"/>
    </row>
    <row r="231" spans="1:30" ht="19.5" customHeight="1">
      <c r="A231" s="392">
        <v>8</v>
      </c>
      <c r="B231" s="238" t="s">
        <v>1706</v>
      </c>
      <c r="C231" s="401">
        <v>1</v>
      </c>
      <c r="D231" s="401"/>
      <c r="E231" s="105"/>
      <c r="F231" s="392">
        <v>8</v>
      </c>
      <c r="G231" s="238" t="s">
        <v>1706</v>
      </c>
      <c r="H231" s="396"/>
      <c r="I231" s="396">
        <v>1</v>
      </c>
      <c r="J231" s="105"/>
      <c r="K231" s="105"/>
      <c r="L231" s="105"/>
      <c r="M231" s="105"/>
      <c r="N231" s="105"/>
      <c r="O231" s="105"/>
      <c r="P231" s="105"/>
      <c r="Q231" s="105"/>
      <c r="R231" s="105"/>
      <c r="S231" s="105"/>
      <c r="T231" s="105"/>
      <c r="U231" s="105"/>
      <c r="V231" s="105"/>
      <c r="W231" s="105"/>
      <c r="X231" s="105"/>
      <c r="Y231" s="105"/>
      <c r="Z231" s="105"/>
      <c r="AA231" s="105"/>
      <c r="AB231" s="105"/>
      <c r="AC231" s="105"/>
      <c r="AD231" s="105"/>
    </row>
    <row r="232" spans="1:30" ht="19.5" customHeight="1">
      <c r="A232" s="392">
        <v>9</v>
      </c>
      <c r="B232" s="238" t="s">
        <v>1707</v>
      </c>
      <c r="C232" s="401">
        <v>1</v>
      </c>
      <c r="D232" s="401"/>
      <c r="E232" s="105"/>
      <c r="F232" s="392">
        <v>9</v>
      </c>
      <c r="G232" s="238" t="s">
        <v>1707</v>
      </c>
      <c r="H232" s="396"/>
      <c r="I232" s="396">
        <v>1</v>
      </c>
      <c r="J232" s="105"/>
      <c r="K232" s="105"/>
      <c r="L232" s="105"/>
      <c r="M232" s="105"/>
      <c r="N232" s="105"/>
      <c r="O232" s="105"/>
      <c r="P232" s="105"/>
      <c r="Q232" s="105"/>
      <c r="R232" s="105"/>
      <c r="S232" s="105"/>
      <c r="T232" s="105"/>
      <c r="U232" s="105"/>
      <c r="V232" s="105"/>
      <c r="W232" s="105"/>
      <c r="X232" s="105"/>
      <c r="Y232" s="105"/>
      <c r="Z232" s="105"/>
      <c r="AA232" s="105"/>
      <c r="AB232" s="105"/>
      <c r="AC232" s="105"/>
      <c r="AD232" s="105"/>
    </row>
    <row r="233" spans="1:30" ht="19.5" customHeight="1">
      <c r="A233" s="392">
        <v>10</v>
      </c>
      <c r="B233" s="238" t="s">
        <v>1708</v>
      </c>
      <c r="C233" s="401">
        <v>1</v>
      </c>
      <c r="D233" s="401"/>
      <c r="E233" s="105"/>
      <c r="F233" s="392">
        <v>10</v>
      </c>
      <c r="G233" s="238" t="s">
        <v>1708</v>
      </c>
      <c r="H233" s="396">
        <v>1</v>
      </c>
      <c r="I233" s="396"/>
      <c r="J233" s="105"/>
      <c r="K233" s="105"/>
      <c r="L233" s="105"/>
      <c r="M233" s="105"/>
      <c r="N233" s="105"/>
      <c r="O233" s="105"/>
      <c r="P233" s="105"/>
      <c r="Q233" s="105"/>
      <c r="R233" s="105"/>
      <c r="S233" s="105"/>
      <c r="T233" s="105"/>
      <c r="U233" s="105"/>
      <c r="V233" s="105"/>
      <c r="W233" s="105"/>
      <c r="X233" s="105"/>
      <c r="Y233" s="105"/>
      <c r="Z233" s="105"/>
      <c r="AA233" s="105"/>
      <c r="AB233" s="105"/>
      <c r="AC233" s="105"/>
      <c r="AD233" s="105"/>
    </row>
    <row r="234" spans="1:30" ht="19.5" customHeight="1">
      <c r="A234" s="392">
        <v>11</v>
      </c>
      <c r="B234" s="238" t="s">
        <v>1709</v>
      </c>
      <c r="C234" s="401">
        <v>1</v>
      </c>
      <c r="D234" s="401"/>
      <c r="E234" s="105"/>
      <c r="F234" s="392">
        <v>11</v>
      </c>
      <c r="G234" s="238" t="s">
        <v>1709</v>
      </c>
      <c r="H234" s="396">
        <v>1</v>
      </c>
      <c r="I234" s="396"/>
      <c r="J234" s="105"/>
      <c r="K234" s="105"/>
      <c r="L234" s="105"/>
      <c r="M234" s="105"/>
      <c r="N234" s="105"/>
      <c r="O234" s="105"/>
      <c r="P234" s="105"/>
      <c r="Q234" s="105"/>
      <c r="R234" s="105"/>
      <c r="S234" s="105"/>
      <c r="T234" s="105"/>
      <c r="U234" s="105"/>
      <c r="V234" s="105"/>
      <c r="W234" s="105"/>
      <c r="X234" s="105"/>
      <c r="Y234" s="105"/>
      <c r="Z234" s="105"/>
      <c r="AA234" s="105"/>
      <c r="AB234" s="105"/>
      <c r="AC234" s="105"/>
      <c r="AD234" s="105"/>
    </row>
    <row r="235" spans="1:30" ht="19.5" customHeight="1">
      <c r="A235" s="392">
        <v>12</v>
      </c>
      <c r="B235" s="238" t="s">
        <v>1710</v>
      </c>
      <c r="C235" s="401">
        <v>1</v>
      </c>
      <c r="D235" s="401"/>
      <c r="E235" s="105"/>
      <c r="F235" s="392">
        <v>12</v>
      </c>
      <c r="G235" s="238" t="s">
        <v>1710</v>
      </c>
      <c r="H235" s="396">
        <v>1</v>
      </c>
      <c r="I235" s="396"/>
      <c r="J235" s="105"/>
      <c r="K235" s="105"/>
      <c r="L235" s="105"/>
      <c r="M235" s="105"/>
      <c r="N235" s="105"/>
      <c r="O235" s="105"/>
      <c r="P235" s="105"/>
      <c r="Q235" s="105"/>
      <c r="R235" s="105"/>
      <c r="S235" s="105"/>
      <c r="T235" s="105"/>
      <c r="U235" s="105"/>
      <c r="V235" s="105"/>
      <c r="W235" s="105"/>
      <c r="X235" s="105"/>
      <c r="Y235" s="105"/>
      <c r="Z235" s="105"/>
      <c r="AA235" s="105"/>
      <c r="AB235" s="105"/>
      <c r="AC235" s="105"/>
      <c r="AD235" s="105"/>
    </row>
    <row r="236" spans="1:30" ht="19.5" customHeight="1">
      <c r="A236" s="392">
        <v>13</v>
      </c>
      <c r="B236" s="238" t="s">
        <v>1711</v>
      </c>
      <c r="C236" s="401">
        <v>1</v>
      </c>
      <c r="D236" s="401"/>
      <c r="E236" s="105"/>
      <c r="F236" s="392">
        <v>13</v>
      </c>
      <c r="G236" s="238" t="s">
        <v>1711</v>
      </c>
      <c r="H236" s="396">
        <v>1</v>
      </c>
      <c r="I236" s="396"/>
      <c r="J236" s="105"/>
      <c r="K236" s="105"/>
      <c r="L236" s="105"/>
      <c r="M236" s="105"/>
      <c r="N236" s="105"/>
      <c r="O236" s="105"/>
      <c r="P236" s="105"/>
      <c r="Q236" s="105"/>
      <c r="R236" s="105"/>
      <c r="S236" s="105"/>
      <c r="T236" s="105"/>
      <c r="U236" s="105"/>
      <c r="V236" s="105"/>
      <c r="W236" s="105"/>
      <c r="X236" s="105"/>
      <c r="Y236" s="105"/>
      <c r="Z236" s="105"/>
      <c r="AA236" s="105"/>
      <c r="AB236" s="105"/>
      <c r="AC236" s="105"/>
      <c r="AD236" s="105"/>
    </row>
    <row r="237" spans="1:30" ht="19.5" customHeight="1">
      <c r="A237" s="392">
        <v>14</v>
      </c>
      <c r="B237" s="238" t="s">
        <v>1712</v>
      </c>
      <c r="C237" s="401">
        <v>1</v>
      </c>
      <c r="D237" s="401"/>
      <c r="E237" s="105"/>
      <c r="F237" s="392">
        <v>14</v>
      </c>
      <c r="G237" s="238" t="s">
        <v>1712</v>
      </c>
      <c r="H237" s="396">
        <v>1</v>
      </c>
      <c r="I237" s="396"/>
      <c r="J237" s="105"/>
      <c r="K237" s="105"/>
      <c r="L237" s="105"/>
      <c r="M237" s="105"/>
      <c r="N237" s="105"/>
      <c r="O237" s="105"/>
      <c r="P237" s="105"/>
      <c r="Q237" s="105"/>
      <c r="R237" s="105"/>
      <c r="S237" s="105"/>
      <c r="T237" s="105"/>
      <c r="U237" s="105"/>
      <c r="V237" s="105"/>
      <c r="W237" s="105"/>
      <c r="X237" s="105"/>
      <c r="Y237" s="105"/>
      <c r="Z237" s="105"/>
      <c r="AA237" s="105"/>
      <c r="AB237" s="105"/>
      <c r="AC237" s="105"/>
      <c r="AD237" s="105"/>
    </row>
    <row r="238" spans="1:30" ht="19.5" customHeight="1">
      <c r="A238" s="392">
        <v>15</v>
      </c>
      <c r="B238" s="238" t="s">
        <v>1713</v>
      </c>
      <c r="C238" s="401">
        <v>1</v>
      </c>
      <c r="D238" s="401"/>
      <c r="E238" s="105"/>
      <c r="F238" s="392">
        <v>15</v>
      </c>
      <c r="G238" s="238" t="s">
        <v>1713</v>
      </c>
      <c r="H238" s="396">
        <v>1</v>
      </c>
      <c r="I238" s="396"/>
      <c r="J238" s="105"/>
      <c r="K238" s="105"/>
      <c r="L238" s="105"/>
      <c r="M238" s="105"/>
      <c r="N238" s="105"/>
      <c r="O238" s="105"/>
      <c r="P238" s="105"/>
      <c r="Q238" s="105"/>
      <c r="R238" s="105"/>
      <c r="S238" s="105"/>
      <c r="T238" s="105"/>
      <c r="U238" s="105"/>
      <c r="V238" s="105"/>
      <c r="W238" s="105"/>
      <c r="X238" s="105"/>
      <c r="Y238" s="105"/>
      <c r="Z238" s="105"/>
      <c r="AA238" s="105"/>
      <c r="AB238" s="105"/>
      <c r="AC238" s="105"/>
      <c r="AD238" s="105"/>
    </row>
    <row r="239" spans="1:30" ht="19.5" customHeight="1">
      <c r="A239" s="392">
        <v>16</v>
      </c>
      <c r="B239" s="238" t="s">
        <v>1714</v>
      </c>
      <c r="C239" s="401"/>
      <c r="D239" s="401">
        <v>1</v>
      </c>
      <c r="E239" s="105"/>
      <c r="F239" s="392">
        <v>16</v>
      </c>
      <c r="G239" s="238" t="s">
        <v>1714</v>
      </c>
      <c r="H239" s="396"/>
      <c r="I239" s="396">
        <v>1</v>
      </c>
      <c r="J239" s="105"/>
      <c r="K239" s="105"/>
      <c r="L239" s="105"/>
      <c r="M239" s="105"/>
      <c r="N239" s="105"/>
      <c r="O239" s="105"/>
      <c r="P239" s="105"/>
      <c r="Q239" s="105"/>
      <c r="R239" s="105"/>
      <c r="S239" s="105"/>
      <c r="T239" s="105"/>
      <c r="U239" s="105"/>
      <c r="V239" s="105"/>
      <c r="W239" s="105"/>
      <c r="X239" s="105"/>
      <c r="Y239" s="105"/>
      <c r="Z239" s="105"/>
      <c r="AA239" s="105"/>
      <c r="AB239" s="105"/>
      <c r="AC239" s="105"/>
      <c r="AD239" s="105"/>
    </row>
    <row r="240" spans="1:30" ht="19.5" customHeight="1">
      <c r="A240" s="392">
        <v>17</v>
      </c>
      <c r="B240" s="238" t="s">
        <v>1715</v>
      </c>
      <c r="C240" s="401">
        <v>1</v>
      </c>
      <c r="D240" s="401"/>
      <c r="E240" s="105"/>
      <c r="F240" s="392">
        <v>17</v>
      </c>
      <c r="G240" s="238" t="s">
        <v>1715</v>
      </c>
      <c r="H240" s="396"/>
      <c r="I240" s="396">
        <v>1</v>
      </c>
      <c r="J240" s="105"/>
      <c r="K240" s="105"/>
      <c r="L240" s="105"/>
      <c r="M240" s="105"/>
      <c r="N240" s="105"/>
      <c r="O240" s="105"/>
      <c r="P240" s="105"/>
      <c r="Q240" s="105"/>
      <c r="R240" s="105"/>
      <c r="S240" s="105"/>
      <c r="T240" s="105"/>
      <c r="U240" s="105"/>
      <c r="V240" s="105"/>
      <c r="W240" s="105"/>
      <c r="X240" s="105"/>
      <c r="Y240" s="105"/>
      <c r="Z240" s="105"/>
      <c r="AA240" s="105"/>
      <c r="AB240" s="105"/>
      <c r="AC240" s="105"/>
      <c r="AD240" s="105"/>
    </row>
    <row r="241" spans="1:30" ht="19.5" customHeight="1">
      <c r="A241" s="392">
        <v>18</v>
      </c>
      <c r="B241" s="238" t="s">
        <v>1716</v>
      </c>
      <c r="C241" s="401">
        <v>1</v>
      </c>
      <c r="D241" s="401"/>
      <c r="E241" s="105"/>
      <c r="F241" s="392">
        <v>18</v>
      </c>
      <c r="G241" s="238" t="s">
        <v>1716</v>
      </c>
      <c r="H241" s="396">
        <v>1</v>
      </c>
      <c r="I241" s="396"/>
      <c r="J241" s="105"/>
      <c r="K241" s="105"/>
      <c r="L241" s="105"/>
      <c r="M241" s="105"/>
      <c r="N241" s="105"/>
      <c r="O241" s="105"/>
      <c r="P241" s="105"/>
      <c r="Q241" s="105"/>
      <c r="R241" s="105"/>
      <c r="S241" s="105"/>
      <c r="T241" s="105"/>
      <c r="U241" s="105"/>
      <c r="V241" s="105"/>
      <c r="W241" s="105"/>
      <c r="X241" s="105"/>
      <c r="Y241" s="105"/>
      <c r="Z241" s="105"/>
      <c r="AA241" s="105"/>
      <c r="AB241" s="105"/>
      <c r="AC241" s="105"/>
      <c r="AD241" s="105"/>
    </row>
    <row r="242" spans="1:30" ht="19.5" customHeight="1">
      <c r="A242" s="392">
        <v>19</v>
      </c>
      <c r="B242" s="238" t="s">
        <v>1717</v>
      </c>
      <c r="C242" s="401"/>
      <c r="D242" s="401">
        <v>1</v>
      </c>
      <c r="E242" s="105"/>
      <c r="F242" s="392">
        <v>19</v>
      </c>
      <c r="G242" s="238" t="s">
        <v>1717</v>
      </c>
      <c r="H242" s="396">
        <v>1</v>
      </c>
      <c r="I242" s="396"/>
      <c r="J242" s="105"/>
      <c r="K242" s="105"/>
      <c r="L242" s="105"/>
      <c r="M242" s="105"/>
      <c r="N242" s="105"/>
      <c r="O242" s="105"/>
      <c r="P242" s="105"/>
      <c r="Q242" s="105"/>
      <c r="R242" s="105"/>
      <c r="S242" s="105"/>
      <c r="T242" s="105"/>
      <c r="U242" s="105"/>
      <c r="V242" s="105"/>
      <c r="W242" s="105"/>
      <c r="X242" s="105"/>
      <c r="Y242" s="105"/>
      <c r="Z242" s="105"/>
      <c r="AA242" s="105"/>
      <c r="AB242" s="105"/>
      <c r="AC242" s="105"/>
      <c r="AD242" s="105"/>
    </row>
    <row r="243" spans="1:30" ht="18" customHeight="1">
      <c r="A243" s="105"/>
      <c r="B243" s="397" t="s">
        <v>1718</v>
      </c>
      <c r="C243" s="1073">
        <f>SUM(C224:C242)</f>
        <v>17</v>
      </c>
      <c r="D243" s="878"/>
      <c r="E243" s="105"/>
      <c r="F243" s="105"/>
      <c r="G243" s="397" t="s">
        <v>1718</v>
      </c>
      <c r="H243" s="1073">
        <f>SUM(H224:H242)</f>
        <v>13</v>
      </c>
      <c r="I243" s="878"/>
      <c r="J243" s="105"/>
      <c r="K243" s="105"/>
      <c r="L243" s="105"/>
      <c r="M243" s="105"/>
      <c r="N243" s="105"/>
      <c r="O243" s="105"/>
      <c r="P243" s="105"/>
      <c r="Q243" s="105"/>
      <c r="R243" s="105"/>
      <c r="S243" s="105"/>
      <c r="T243" s="105"/>
      <c r="U243" s="105"/>
      <c r="V243" s="105"/>
      <c r="W243" s="105"/>
      <c r="X243" s="105"/>
      <c r="Y243" s="105"/>
      <c r="Z243" s="105"/>
      <c r="AA243" s="105"/>
      <c r="AB243" s="105"/>
      <c r="AC243" s="105"/>
      <c r="AD243" s="105"/>
    </row>
    <row r="244" spans="1:30" ht="18" customHeight="1">
      <c r="A244" s="105"/>
      <c r="B244" s="397" t="s">
        <v>1719</v>
      </c>
      <c r="C244" s="1073">
        <f>SUM(D224:D242)</f>
        <v>2</v>
      </c>
      <c r="D244" s="878"/>
      <c r="E244" s="105"/>
      <c r="F244" s="105"/>
      <c r="G244" s="397" t="s">
        <v>1719</v>
      </c>
      <c r="H244" s="1073">
        <f>SUM(I224:I242)</f>
        <v>6</v>
      </c>
      <c r="I244" s="878"/>
      <c r="J244" s="105"/>
      <c r="K244" s="105"/>
      <c r="L244" s="105"/>
      <c r="M244" s="105"/>
      <c r="N244" s="105"/>
      <c r="O244" s="105"/>
      <c r="P244" s="105"/>
      <c r="Q244" s="105"/>
      <c r="R244" s="105"/>
      <c r="S244" s="105"/>
      <c r="T244" s="105"/>
      <c r="U244" s="105"/>
      <c r="V244" s="105"/>
      <c r="W244" s="105"/>
      <c r="X244" s="105"/>
      <c r="Y244" s="105"/>
      <c r="Z244" s="105"/>
      <c r="AA244" s="105"/>
      <c r="AB244" s="105"/>
      <c r="AC244" s="105"/>
      <c r="AD244" s="105"/>
    </row>
    <row r="245" spans="1:30" ht="16.5" customHeight="1">
      <c r="A245" s="105"/>
      <c r="B245" s="398" t="s">
        <v>1720</v>
      </c>
      <c r="C245" s="399">
        <f>C243</f>
        <v>17</v>
      </c>
      <c r="D245" s="399" t="s">
        <v>1721</v>
      </c>
      <c r="E245" s="105"/>
      <c r="F245" s="105"/>
      <c r="G245" s="398" t="s">
        <v>1720</v>
      </c>
      <c r="H245" s="399">
        <f>H243</f>
        <v>13</v>
      </c>
      <c r="I245" s="399" t="s">
        <v>1721</v>
      </c>
      <c r="J245" s="105"/>
      <c r="K245" s="105"/>
      <c r="L245" s="105"/>
      <c r="M245" s="105"/>
      <c r="N245" s="105"/>
      <c r="O245" s="105"/>
      <c r="P245" s="105"/>
      <c r="Q245" s="105"/>
      <c r="R245" s="105"/>
      <c r="S245" s="105"/>
      <c r="T245" s="105"/>
      <c r="U245" s="105"/>
      <c r="V245" s="105"/>
      <c r="W245" s="105"/>
      <c r="X245" s="105"/>
      <c r="Y245" s="105"/>
      <c r="Z245" s="105"/>
      <c r="AA245" s="105"/>
      <c r="AB245" s="105"/>
      <c r="AC245" s="105"/>
      <c r="AD245" s="105"/>
    </row>
    <row r="246" spans="1:30" ht="15.75" customHeight="1">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row>
    <row r="247" spans="1:30" ht="32.25" customHeight="1">
      <c r="A247" s="105"/>
      <c r="B247" s="1074" t="s">
        <v>1780</v>
      </c>
      <c r="C247" s="1075"/>
      <c r="D247" s="1076"/>
      <c r="E247" s="105"/>
      <c r="F247" s="105"/>
      <c r="G247" s="1074" t="s">
        <v>1781</v>
      </c>
      <c r="H247" s="1075"/>
      <c r="I247" s="1076"/>
      <c r="J247" s="105"/>
      <c r="K247" s="105"/>
      <c r="L247" s="105"/>
      <c r="M247" s="105"/>
      <c r="N247" s="105"/>
      <c r="O247" s="105"/>
      <c r="P247" s="105"/>
      <c r="Q247" s="105"/>
      <c r="R247" s="105"/>
      <c r="S247" s="105"/>
      <c r="T247" s="105"/>
      <c r="U247" s="105"/>
      <c r="V247" s="105"/>
      <c r="W247" s="105"/>
      <c r="X247" s="105"/>
      <c r="Y247" s="105"/>
      <c r="Z247" s="105"/>
      <c r="AA247" s="105"/>
      <c r="AB247" s="105"/>
      <c r="AC247" s="105"/>
      <c r="AD247" s="105"/>
    </row>
    <row r="248" spans="1:30" ht="30.75" customHeight="1">
      <c r="A248" s="105"/>
      <c r="B248" s="1068" t="s">
        <v>1782</v>
      </c>
      <c r="C248" s="893"/>
      <c r="D248" s="1069"/>
      <c r="E248" s="105"/>
      <c r="F248" s="105"/>
      <c r="G248" s="1068" t="s">
        <v>1783</v>
      </c>
      <c r="H248" s="893"/>
      <c r="I248" s="1069"/>
      <c r="J248" s="105"/>
      <c r="K248" s="105"/>
      <c r="L248" s="105"/>
      <c r="M248" s="105"/>
      <c r="N248" s="105"/>
      <c r="O248" s="105"/>
      <c r="P248" s="105"/>
      <c r="Q248" s="105"/>
      <c r="R248" s="105"/>
      <c r="S248" s="105"/>
      <c r="T248" s="105"/>
      <c r="U248" s="105"/>
      <c r="V248" s="105"/>
      <c r="W248" s="105"/>
      <c r="X248" s="105"/>
      <c r="Y248" s="105"/>
      <c r="Z248" s="105"/>
      <c r="AA248" s="105"/>
      <c r="AB248" s="105"/>
      <c r="AC248" s="105"/>
      <c r="AD248" s="105"/>
    </row>
    <row r="249" spans="1:30" ht="35.25" customHeight="1">
      <c r="A249" s="105"/>
      <c r="B249" s="1060" t="s">
        <v>1784</v>
      </c>
      <c r="C249" s="1061"/>
      <c r="D249" s="1062"/>
      <c r="E249" s="105"/>
      <c r="F249" s="105"/>
      <c r="G249" s="1060" t="s">
        <v>1785</v>
      </c>
      <c r="H249" s="1061"/>
      <c r="I249" s="1062"/>
      <c r="J249" s="105"/>
      <c r="K249" s="105"/>
      <c r="L249" s="105"/>
      <c r="M249" s="105"/>
      <c r="N249" s="105"/>
      <c r="O249" s="105"/>
      <c r="P249" s="105"/>
      <c r="Q249" s="105"/>
      <c r="R249" s="105"/>
      <c r="S249" s="105"/>
      <c r="T249" s="105"/>
      <c r="U249" s="105"/>
      <c r="V249" s="105"/>
      <c r="W249" s="105"/>
      <c r="X249" s="105"/>
      <c r="Y249" s="105"/>
      <c r="Z249" s="105"/>
      <c r="AA249" s="105"/>
      <c r="AB249" s="105"/>
      <c r="AC249" s="105"/>
      <c r="AD249" s="105"/>
    </row>
    <row r="250" spans="1:30" ht="12.75" customHeight="1">
      <c r="A250" s="105"/>
      <c r="B250" s="105"/>
      <c r="C250" s="105"/>
      <c r="D250" s="105"/>
      <c r="E250" s="105"/>
      <c r="K250" s="67"/>
      <c r="L250" s="67"/>
      <c r="M250" s="67"/>
      <c r="N250" s="67"/>
      <c r="O250" s="67"/>
      <c r="P250" s="67"/>
      <c r="Q250" s="67"/>
      <c r="R250" s="67"/>
      <c r="S250" s="67"/>
      <c r="T250" s="67"/>
      <c r="U250" s="67"/>
      <c r="V250" s="67"/>
      <c r="W250" s="67"/>
      <c r="X250" s="67"/>
      <c r="Y250" s="67"/>
      <c r="Z250" s="67"/>
      <c r="AA250" s="67"/>
      <c r="AB250" s="67"/>
      <c r="AC250" s="67"/>
      <c r="AD250" s="67"/>
    </row>
    <row r="251" spans="1:30" ht="12.75" customHeight="1">
      <c r="A251" s="105"/>
      <c r="B251" s="105"/>
      <c r="C251" s="105"/>
      <c r="D251" s="105"/>
      <c r="E251" s="105"/>
      <c r="K251" s="67"/>
      <c r="L251" s="67"/>
      <c r="M251" s="67"/>
      <c r="N251" s="67"/>
      <c r="O251" s="67"/>
      <c r="P251" s="67"/>
      <c r="Q251" s="67"/>
      <c r="R251" s="67"/>
      <c r="S251" s="67"/>
      <c r="T251" s="67"/>
      <c r="U251" s="67"/>
      <c r="V251" s="67"/>
      <c r="W251" s="67"/>
      <c r="X251" s="67"/>
      <c r="Y251" s="67"/>
      <c r="Z251" s="67"/>
      <c r="AA251" s="67"/>
      <c r="AB251" s="67"/>
      <c r="AC251" s="67"/>
      <c r="AD251" s="67"/>
    </row>
    <row r="252" spans="1:30" ht="16.5" customHeight="1">
      <c r="A252" s="387" t="s">
        <v>1690</v>
      </c>
      <c r="B252" s="1063" t="s">
        <v>210</v>
      </c>
      <c r="C252" s="893"/>
      <c r="D252" s="878"/>
      <c r="E252" s="105"/>
      <c r="F252" s="387" t="s">
        <v>1690</v>
      </c>
      <c r="G252" s="1063" t="s">
        <v>210</v>
      </c>
      <c r="H252" s="893"/>
      <c r="I252" s="878"/>
    </row>
    <row r="253" spans="1:30" ht="18.75" customHeight="1">
      <c r="A253" s="1064" t="s">
        <v>1691</v>
      </c>
      <c r="B253" s="1065"/>
      <c r="C253" s="1065"/>
      <c r="D253" s="1066"/>
      <c r="E253" s="105"/>
      <c r="F253" s="1064" t="s">
        <v>1691</v>
      </c>
      <c r="G253" s="1065"/>
      <c r="H253" s="1065"/>
      <c r="I253" s="1066"/>
    </row>
    <row r="254" spans="1:30" ht="9" customHeight="1">
      <c r="A254" s="388"/>
      <c r="B254" s="388"/>
      <c r="C254" s="388"/>
      <c r="D254" s="388"/>
      <c r="E254" s="105"/>
      <c r="F254" s="388"/>
      <c r="G254" s="388"/>
      <c r="H254" s="388"/>
      <c r="I254" s="388"/>
    </row>
    <row r="255" spans="1:30" ht="33" customHeight="1">
      <c r="A255" s="400" t="s">
        <v>1786</v>
      </c>
      <c r="B255" s="1067" t="s">
        <v>1787</v>
      </c>
      <c r="C255" s="893"/>
      <c r="D255" s="878"/>
      <c r="E255" s="105"/>
      <c r="F255" s="400" t="s">
        <v>1788</v>
      </c>
      <c r="G255" s="1067" t="s">
        <v>1789</v>
      </c>
      <c r="H255" s="893"/>
      <c r="I255" s="878"/>
    </row>
    <row r="256" spans="1:30" ht="13.5" customHeight="1">
      <c r="A256" s="1071"/>
      <c r="B256" s="892"/>
      <c r="C256" s="892"/>
      <c r="D256" s="892"/>
      <c r="E256" s="105"/>
      <c r="F256" s="1071"/>
      <c r="G256" s="892"/>
      <c r="H256" s="892"/>
      <c r="I256" s="892"/>
    </row>
    <row r="257" spans="1:9" ht="18" customHeight="1">
      <c r="A257" s="1072" t="s">
        <v>1694</v>
      </c>
      <c r="B257" s="893"/>
      <c r="C257" s="893"/>
      <c r="D257" s="878"/>
      <c r="E257" s="105"/>
      <c r="F257" s="1072" t="s">
        <v>1694</v>
      </c>
      <c r="G257" s="893"/>
      <c r="H257" s="893"/>
      <c r="I257" s="878"/>
    </row>
    <row r="258" spans="1:9" ht="18" customHeight="1">
      <c r="A258" s="390" t="s">
        <v>1695</v>
      </c>
      <c r="B258" s="391" t="s">
        <v>1696</v>
      </c>
      <c r="C258" s="391" t="s">
        <v>1697</v>
      </c>
      <c r="D258" s="391" t="s">
        <v>1698</v>
      </c>
      <c r="E258" s="105"/>
      <c r="F258" s="390" t="s">
        <v>1695</v>
      </c>
      <c r="G258" s="391" t="s">
        <v>1696</v>
      </c>
      <c r="H258" s="391" t="s">
        <v>1697</v>
      </c>
      <c r="I258" s="391" t="s">
        <v>1698</v>
      </c>
    </row>
    <row r="259" spans="1:9" ht="19.5" customHeight="1">
      <c r="A259" s="392">
        <v>1</v>
      </c>
      <c r="B259" s="238" t="s">
        <v>1699</v>
      </c>
      <c r="C259" s="401">
        <v>1</v>
      </c>
      <c r="D259" s="401"/>
      <c r="E259" s="105"/>
      <c r="F259" s="392">
        <v>1</v>
      </c>
      <c r="G259" s="238" t="s">
        <v>1699</v>
      </c>
      <c r="H259" s="396">
        <v>1</v>
      </c>
      <c r="I259" s="396"/>
    </row>
    <row r="260" spans="1:9" ht="19.5" customHeight="1">
      <c r="A260" s="392">
        <v>2</v>
      </c>
      <c r="B260" s="238" t="s">
        <v>1700</v>
      </c>
      <c r="C260" s="401">
        <v>1</v>
      </c>
      <c r="D260" s="401"/>
      <c r="E260" s="105"/>
      <c r="F260" s="392">
        <v>2</v>
      </c>
      <c r="G260" s="238" t="s">
        <v>1700</v>
      </c>
      <c r="H260" s="396"/>
      <c r="I260" s="396">
        <v>1</v>
      </c>
    </row>
    <row r="261" spans="1:9" ht="19.5" customHeight="1">
      <c r="A261" s="392">
        <v>3</v>
      </c>
      <c r="B261" s="238" t="s">
        <v>1701</v>
      </c>
      <c r="C261" s="401"/>
      <c r="D261" s="401">
        <v>1</v>
      </c>
      <c r="E261" s="105"/>
      <c r="F261" s="392">
        <v>3</v>
      </c>
      <c r="G261" s="238" t="s">
        <v>1701</v>
      </c>
      <c r="H261" s="396">
        <v>1</v>
      </c>
      <c r="I261" s="396"/>
    </row>
    <row r="262" spans="1:9" ht="19.5" customHeight="1">
      <c r="A262" s="392">
        <v>4</v>
      </c>
      <c r="B262" s="238" t="s">
        <v>1702</v>
      </c>
      <c r="C262" s="401"/>
      <c r="D262" s="401">
        <v>1</v>
      </c>
      <c r="E262" s="105"/>
      <c r="F262" s="392">
        <v>4</v>
      </c>
      <c r="G262" s="238" t="s">
        <v>1702</v>
      </c>
      <c r="H262" s="396"/>
      <c r="I262" s="396">
        <v>1</v>
      </c>
    </row>
    <row r="263" spans="1:9" ht="19.5" customHeight="1">
      <c r="A263" s="392">
        <v>5</v>
      </c>
      <c r="B263" s="238" t="s">
        <v>1703</v>
      </c>
      <c r="C263" s="401">
        <v>1</v>
      </c>
      <c r="D263" s="401"/>
      <c r="E263" s="105"/>
      <c r="F263" s="392">
        <v>5</v>
      </c>
      <c r="G263" s="238" t="s">
        <v>1703</v>
      </c>
      <c r="H263" s="396">
        <v>1</v>
      </c>
      <c r="I263" s="396"/>
    </row>
    <row r="264" spans="1:9" ht="19.5" customHeight="1">
      <c r="A264" s="392">
        <v>6</v>
      </c>
      <c r="B264" s="238" t="s">
        <v>1704</v>
      </c>
      <c r="C264" s="401">
        <v>1</v>
      </c>
      <c r="D264" s="401"/>
      <c r="E264" s="105"/>
      <c r="F264" s="392">
        <v>6</v>
      </c>
      <c r="G264" s="238" t="s">
        <v>1704</v>
      </c>
      <c r="H264" s="396">
        <v>1</v>
      </c>
      <c r="I264" s="396"/>
    </row>
    <row r="265" spans="1:9" ht="19.5" customHeight="1">
      <c r="A265" s="392">
        <v>7</v>
      </c>
      <c r="B265" s="238" t="s">
        <v>1705</v>
      </c>
      <c r="C265" s="401">
        <v>1</v>
      </c>
      <c r="D265" s="401"/>
      <c r="E265" s="105"/>
      <c r="F265" s="392">
        <v>7</v>
      </c>
      <c r="G265" s="238" t="s">
        <v>1705</v>
      </c>
      <c r="H265" s="396">
        <v>1</v>
      </c>
      <c r="I265" s="396"/>
    </row>
    <row r="266" spans="1:9" ht="19.5" customHeight="1">
      <c r="A266" s="392">
        <v>8</v>
      </c>
      <c r="B266" s="238" t="s">
        <v>1706</v>
      </c>
      <c r="C266" s="401">
        <v>1</v>
      </c>
      <c r="D266" s="401"/>
      <c r="E266" s="105"/>
      <c r="F266" s="392">
        <v>8</v>
      </c>
      <c r="G266" s="238" t="s">
        <v>1706</v>
      </c>
      <c r="H266" s="396"/>
      <c r="I266" s="396">
        <v>1</v>
      </c>
    </row>
    <row r="267" spans="1:9" ht="19.5" customHeight="1">
      <c r="A267" s="392">
        <v>9</v>
      </c>
      <c r="B267" s="238" t="s">
        <v>1707</v>
      </c>
      <c r="C267" s="401"/>
      <c r="D267" s="401">
        <v>1</v>
      </c>
      <c r="E267" s="105"/>
      <c r="F267" s="392">
        <v>9</v>
      </c>
      <c r="G267" s="238" t="s">
        <v>1707</v>
      </c>
      <c r="H267" s="396"/>
      <c r="I267" s="396">
        <v>1</v>
      </c>
    </row>
    <row r="268" spans="1:9" ht="19.5" customHeight="1">
      <c r="A268" s="392">
        <v>10</v>
      </c>
      <c r="B268" s="238" t="s">
        <v>1708</v>
      </c>
      <c r="C268" s="401">
        <v>1</v>
      </c>
      <c r="D268" s="401"/>
      <c r="E268" s="105"/>
      <c r="F268" s="392">
        <v>10</v>
      </c>
      <c r="G268" s="238" t="s">
        <v>1708</v>
      </c>
      <c r="H268" s="396">
        <v>1</v>
      </c>
      <c r="I268" s="396"/>
    </row>
    <row r="269" spans="1:9" ht="19.5" customHeight="1">
      <c r="A269" s="392">
        <v>11</v>
      </c>
      <c r="B269" s="238" t="s">
        <v>1709</v>
      </c>
      <c r="C269" s="401">
        <v>1</v>
      </c>
      <c r="D269" s="401"/>
      <c r="E269" s="105"/>
      <c r="F269" s="392">
        <v>11</v>
      </c>
      <c r="G269" s="238" t="s">
        <v>1709</v>
      </c>
      <c r="H269" s="396">
        <v>1</v>
      </c>
      <c r="I269" s="396"/>
    </row>
    <row r="270" spans="1:9" ht="19.5" customHeight="1">
      <c r="A270" s="392">
        <v>12</v>
      </c>
      <c r="B270" s="238" t="s">
        <v>1710</v>
      </c>
      <c r="C270" s="401">
        <v>1</v>
      </c>
      <c r="D270" s="401"/>
      <c r="E270" s="105"/>
      <c r="F270" s="392">
        <v>12</v>
      </c>
      <c r="G270" s="238" t="s">
        <v>1710</v>
      </c>
      <c r="H270" s="396">
        <v>1</v>
      </c>
      <c r="I270" s="396"/>
    </row>
    <row r="271" spans="1:9" ht="19.5" customHeight="1">
      <c r="A271" s="392">
        <v>13</v>
      </c>
      <c r="B271" s="238" t="s">
        <v>1711</v>
      </c>
      <c r="C271" s="401"/>
      <c r="D271" s="401">
        <v>1</v>
      </c>
      <c r="E271" s="105"/>
      <c r="F271" s="392">
        <v>13</v>
      </c>
      <c r="G271" s="238" t="s">
        <v>1711</v>
      </c>
      <c r="H271" s="396">
        <v>1</v>
      </c>
      <c r="I271" s="396"/>
    </row>
    <row r="272" spans="1:9" ht="19.5" customHeight="1">
      <c r="A272" s="392">
        <v>14</v>
      </c>
      <c r="B272" s="238" t="s">
        <v>1712</v>
      </c>
      <c r="C272" s="401"/>
      <c r="D272" s="401">
        <v>1</v>
      </c>
      <c r="E272" s="105"/>
      <c r="F272" s="392">
        <v>14</v>
      </c>
      <c r="G272" s="238" t="s">
        <v>1712</v>
      </c>
      <c r="H272" s="396">
        <v>1</v>
      </c>
      <c r="I272" s="396"/>
    </row>
    <row r="273" spans="1:26" ht="19.5" customHeight="1">
      <c r="A273" s="392">
        <v>15</v>
      </c>
      <c r="B273" s="238" t="s">
        <v>1713</v>
      </c>
      <c r="C273" s="401">
        <v>1</v>
      </c>
      <c r="D273" s="401"/>
      <c r="E273" s="105"/>
      <c r="F273" s="392">
        <v>15</v>
      </c>
      <c r="G273" s="238" t="s">
        <v>1713</v>
      </c>
      <c r="H273" s="396">
        <v>1</v>
      </c>
      <c r="I273" s="396"/>
    </row>
    <row r="274" spans="1:26" ht="19.5" customHeight="1">
      <c r="A274" s="392">
        <v>16</v>
      </c>
      <c r="B274" s="238" t="s">
        <v>1714</v>
      </c>
      <c r="C274" s="401"/>
      <c r="D274" s="401">
        <v>1</v>
      </c>
      <c r="E274" s="105"/>
      <c r="F274" s="392">
        <v>16</v>
      </c>
      <c r="G274" s="238" t="s">
        <v>1714</v>
      </c>
      <c r="H274" s="396"/>
      <c r="I274" s="396">
        <v>1</v>
      </c>
    </row>
    <row r="275" spans="1:26" ht="19.5" customHeight="1">
      <c r="A275" s="392">
        <v>17</v>
      </c>
      <c r="B275" s="238" t="s">
        <v>1715</v>
      </c>
      <c r="C275" s="401">
        <v>1</v>
      </c>
      <c r="D275" s="401"/>
      <c r="E275" s="105"/>
      <c r="F275" s="392">
        <v>17</v>
      </c>
      <c r="G275" s="238" t="s">
        <v>1715</v>
      </c>
      <c r="H275" s="396"/>
      <c r="I275" s="396">
        <v>1</v>
      </c>
    </row>
    <row r="276" spans="1:26" ht="19.5" customHeight="1">
      <c r="A276" s="392">
        <v>18</v>
      </c>
      <c r="B276" s="238" t="s">
        <v>1716</v>
      </c>
      <c r="C276" s="401">
        <v>1</v>
      </c>
      <c r="D276" s="401"/>
      <c r="E276" s="105"/>
      <c r="F276" s="392">
        <v>18</v>
      </c>
      <c r="G276" s="238" t="s">
        <v>1716</v>
      </c>
      <c r="H276" s="396">
        <v>1</v>
      </c>
      <c r="I276" s="396"/>
    </row>
    <row r="277" spans="1:26" ht="19.5" customHeight="1">
      <c r="A277" s="392">
        <v>19</v>
      </c>
      <c r="B277" s="238" t="s">
        <v>1717</v>
      </c>
      <c r="C277" s="401"/>
      <c r="D277" s="401">
        <v>1</v>
      </c>
      <c r="E277" s="105"/>
      <c r="F277" s="392">
        <v>19</v>
      </c>
      <c r="G277" s="238" t="s">
        <v>1717</v>
      </c>
      <c r="H277" s="396">
        <v>1</v>
      </c>
      <c r="I277" s="396"/>
    </row>
    <row r="278" spans="1:26" ht="18" customHeight="1">
      <c r="A278" s="105"/>
      <c r="B278" s="397" t="s">
        <v>1718</v>
      </c>
      <c r="C278" s="1073">
        <f>SUM(C259:C277)</f>
        <v>12</v>
      </c>
      <c r="D278" s="878"/>
      <c r="E278" s="105"/>
      <c r="F278" s="105"/>
      <c r="G278" s="397" t="s">
        <v>1718</v>
      </c>
      <c r="H278" s="1073">
        <f>SUM(H259:H277)</f>
        <v>13</v>
      </c>
      <c r="I278" s="878"/>
    </row>
    <row r="279" spans="1:26" ht="18" customHeight="1">
      <c r="A279" s="105"/>
      <c r="B279" s="397" t="s">
        <v>1719</v>
      </c>
      <c r="C279" s="1073">
        <f>SUM(D259:D277)</f>
        <v>7</v>
      </c>
      <c r="D279" s="878"/>
      <c r="E279" s="105"/>
      <c r="F279" s="105"/>
      <c r="G279" s="397" t="s">
        <v>1719</v>
      </c>
      <c r="H279" s="1073">
        <f>SUM(I259:I277)</f>
        <v>6</v>
      </c>
      <c r="I279" s="878"/>
    </row>
    <row r="280" spans="1:26" ht="16.5" customHeight="1">
      <c r="A280" s="105"/>
      <c r="B280" s="398" t="s">
        <v>1720</v>
      </c>
      <c r="C280" s="399">
        <f>C278</f>
        <v>12</v>
      </c>
      <c r="D280" s="399" t="s">
        <v>1721</v>
      </c>
      <c r="E280" s="105"/>
      <c r="F280" s="105"/>
      <c r="G280" s="398" t="s">
        <v>1720</v>
      </c>
      <c r="H280" s="399">
        <f>H278</f>
        <v>13</v>
      </c>
      <c r="I280" s="399" t="s">
        <v>1721</v>
      </c>
    </row>
    <row r="281" spans="1:26" ht="15.75" customHeight="1">
      <c r="A281" s="105"/>
      <c r="B281" s="105"/>
      <c r="C281" s="105"/>
      <c r="D281" s="105"/>
      <c r="E281" s="105"/>
      <c r="F281" s="105"/>
      <c r="G281" s="105"/>
      <c r="H281" s="105"/>
      <c r="I281" s="105"/>
    </row>
    <row r="282" spans="1:26" ht="32.25" customHeight="1">
      <c r="A282" s="105"/>
      <c r="B282" s="1074" t="s">
        <v>1790</v>
      </c>
      <c r="C282" s="1075"/>
      <c r="D282" s="1076"/>
      <c r="E282" s="105"/>
      <c r="F282" s="105"/>
      <c r="G282" s="1074" t="s">
        <v>1791</v>
      </c>
      <c r="H282" s="1075"/>
      <c r="I282" s="1076"/>
    </row>
    <row r="283" spans="1:26" ht="30.75" customHeight="1">
      <c r="A283" s="105"/>
      <c r="B283" s="1068" t="s">
        <v>1792</v>
      </c>
      <c r="C283" s="893"/>
      <c r="D283" s="1069"/>
      <c r="E283" s="105"/>
      <c r="F283" s="105"/>
      <c r="G283" s="1068" t="s">
        <v>1793</v>
      </c>
      <c r="H283" s="893"/>
      <c r="I283" s="1069"/>
    </row>
    <row r="284" spans="1:26" ht="35.25" customHeight="1">
      <c r="A284" s="105"/>
      <c r="B284" s="1060" t="s">
        <v>1794</v>
      </c>
      <c r="C284" s="1061"/>
      <c r="D284" s="1062"/>
      <c r="E284" s="105"/>
      <c r="F284" s="105"/>
      <c r="G284" s="1060" t="s">
        <v>1795</v>
      </c>
      <c r="H284" s="1061"/>
      <c r="I284" s="1062"/>
    </row>
    <row r="285" spans="1:26" ht="12.75" customHeight="1">
      <c r="A285" s="105"/>
      <c r="B285" s="105"/>
      <c r="C285" s="105"/>
      <c r="D285" s="105"/>
      <c r="E285" s="105"/>
    </row>
    <row r="286" spans="1:26" ht="12.75" customHeight="1">
      <c r="A286" s="105"/>
      <c r="B286" s="105"/>
      <c r="C286" s="105"/>
      <c r="D286" s="105"/>
      <c r="E286" s="105"/>
    </row>
    <row r="287" spans="1:26" ht="16.5" customHeight="1">
      <c r="A287" s="387" t="s">
        <v>1690</v>
      </c>
      <c r="B287" s="1063" t="s">
        <v>229</v>
      </c>
      <c r="C287" s="893"/>
      <c r="D287" s="878"/>
      <c r="E287" s="105"/>
      <c r="F287" s="387" t="s">
        <v>1690</v>
      </c>
      <c r="G287" s="1063" t="s">
        <v>229</v>
      </c>
      <c r="H287" s="893"/>
      <c r="I287" s="878"/>
      <c r="J287" s="105"/>
      <c r="K287" s="105"/>
      <c r="L287" s="105"/>
      <c r="M287" s="105"/>
      <c r="N287" s="105"/>
      <c r="O287" s="105"/>
      <c r="P287" s="105"/>
      <c r="Q287" s="105"/>
      <c r="R287" s="105"/>
      <c r="S287" s="105"/>
      <c r="T287" s="105"/>
      <c r="U287" s="105"/>
      <c r="V287" s="105"/>
      <c r="W287" s="105"/>
      <c r="X287" s="105"/>
      <c r="Y287" s="105"/>
      <c r="Z287" s="105"/>
    </row>
    <row r="288" spans="1:26" ht="18.75" customHeight="1">
      <c r="A288" s="1064" t="s">
        <v>1691</v>
      </c>
      <c r="B288" s="1065"/>
      <c r="C288" s="1065"/>
      <c r="D288" s="1066"/>
      <c r="E288" s="105"/>
      <c r="F288" s="1064" t="s">
        <v>1691</v>
      </c>
      <c r="G288" s="1065"/>
      <c r="H288" s="1065"/>
      <c r="I288" s="1066"/>
      <c r="J288" s="105"/>
      <c r="K288" s="105"/>
      <c r="L288" s="105"/>
      <c r="M288" s="105"/>
      <c r="N288" s="105"/>
      <c r="O288" s="105"/>
      <c r="P288" s="105"/>
      <c r="Q288" s="105"/>
      <c r="R288" s="105"/>
      <c r="S288" s="105"/>
      <c r="T288" s="105"/>
      <c r="U288" s="105"/>
      <c r="V288" s="105"/>
      <c r="W288" s="105"/>
      <c r="X288" s="105"/>
      <c r="Y288" s="105"/>
      <c r="Z288" s="105"/>
    </row>
    <row r="289" spans="1:26" ht="9" customHeight="1">
      <c r="A289" s="388"/>
      <c r="B289" s="388"/>
      <c r="C289" s="388"/>
      <c r="D289" s="388"/>
      <c r="E289" s="105"/>
      <c r="F289" s="388"/>
      <c r="G289" s="388"/>
      <c r="H289" s="388"/>
      <c r="I289" s="388"/>
      <c r="J289" s="105"/>
      <c r="K289" s="105"/>
      <c r="L289" s="105"/>
      <c r="M289" s="105"/>
      <c r="N289" s="105"/>
      <c r="O289" s="105"/>
      <c r="P289" s="105"/>
      <c r="Q289" s="105"/>
      <c r="R289" s="105"/>
      <c r="S289" s="105"/>
      <c r="T289" s="105"/>
      <c r="U289" s="105"/>
      <c r="V289" s="105"/>
      <c r="W289" s="105"/>
      <c r="X289" s="105"/>
      <c r="Y289" s="105"/>
      <c r="Z289" s="105"/>
    </row>
    <row r="290" spans="1:26" ht="33" customHeight="1">
      <c r="A290" s="400" t="s">
        <v>1796</v>
      </c>
      <c r="B290" s="1070" t="s">
        <v>1797</v>
      </c>
      <c r="C290" s="893"/>
      <c r="D290" s="878"/>
      <c r="E290" s="105"/>
      <c r="F290" s="400" t="s">
        <v>1798</v>
      </c>
      <c r="G290" s="1067" t="s">
        <v>1799</v>
      </c>
      <c r="H290" s="893"/>
      <c r="I290" s="878"/>
      <c r="J290" s="105"/>
      <c r="K290" s="105"/>
      <c r="L290" s="105"/>
      <c r="M290" s="105"/>
      <c r="N290" s="105"/>
      <c r="O290" s="105"/>
      <c r="P290" s="105"/>
      <c r="Q290" s="105"/>
      <c r="R290" s="105"/>
      <c r="S290" s="105"/>
      <c r="T290" s="105"/>
      <c r="U290" s="105"/>
      <c r="V290" s="105"/>
      <c r="W290" s="105"/>
      <c r="X290" s="105"/>
      <c r="Y290" s="105"/>
      <c r="Z290" s="105"/>
    </row>
    <row r="291" spans="1:26" ht="13.5" customHeight="1">
      <c r="A291" s="1071"/>
      <c r="B291" s="892"/>
      <c r="C291" s="892"/>
      <c r="D291" s="892"/>
      <c r="E291" s="105"/>
      <c r="F291" s="1071"/>
      <c r="G291" s="892"/>
      <c r="H291" s="892"/>
      <c r="I291" s="892"/>
      <c r="J291" s="105"/>
      <c r="K291" s="105"/>
      <c r="L291" s="105"/>
      <c r="M291" s="105"/>
      <c r="N291" s="105"/>
      <c r="O291" s="105"/>
      <c r="P291" s="105"/>
      <c r="Q291" s="105"/>
      <c r="R291" s="105"/>
      <c r="S291" s="105"/>
      <c r="T291" s="105"/>
      <c r="U291" s="105"/>
      <c r="V291" s="105"/>
      <c r="W291" s="105"/>
      <c r="X291" s="105"/>
      <c r="Y291" s="105"/>
      <c r="Z291" s="105"/>
    </row>
    <row r="292" spans="1:26" ht="18" customHeight="1">
      <c r="A292" s="1072" t="s">
        <v>1694</v>
      </c>
      <c r="B292" s="893"/>
      <c r="C292" s="893"/>
      <c r="D292" s="878"/>
      <c r="E292" s="105"/>
      <c r="F292" s="1072" t="s">
        <v>1694</v>
      </c>
      <c r="G292" s="893"/>
      <c r="H292" s="893"/>
      <c r="I292" s="878"/>
      <c r="J292" s="105"/>
      <c r="K292" s="105"/>
      <c r="L292" s="105"/>
      <c r="M292" s="105"/>
      <c r="N292" s="105"/>
      <c r="O292" s="105"/>
      <c r="P292" s="105"/>
      <c r="Q292" s="105"/>
      <c r="R292" s="105"/>
      <c r="S292" s="105"/>
      <c r="T292" s="105"/>
      <c r="U292" s="105"/>
      <c r="V292" s="105"/>
      <c r="W292" s="105"/>
      <c r="X292" s="105"/>
      <c r="Y292" s="105"/>
      <c r="Z292" s="105"/>
    </row>
    <row r="293" spans="1:26" ht="18" customHeight="1">
      <c r="A293" s="390" t="s">
        <v>1695</v>
      </c>
      <c r="B293" s="391" t="s">
        <v>1696</v>
      </c>
      <c r="C293" s="391" t="s">
        <v>1697</v>
      </c>
      <c r="D293" s="391" t="s">
        <v>1698</v>
      </c>
      <c r="E293" s="105"/>
      <c r="F293" s="390" t="s">
        <v>1695</v>
      </c>
      <c r="G293" s="391" t="s">
        <v>1696</v>
      </c>
      <c r="H293" s="391" t="s">
        <v>1697</v>
      </c>
      <c r="I293" s="391" t="s">
        <v>1698</v>
      </c>
      <c r="J293" s="105"/>
      <c r="K293" s="105"/>
      <c r="L293" s="105"/>
      <c r="M293" s="105"/>
      <c r="N293" s="105"/>
      <c r="O293" s="105"/>
      <c r="P293" s="105"/>
      <c r="Q293" s="105"/>
      <c r="R293" s="105"/>
      <c r="S293" s="105"/>
      <c r="T293" s="105"/>
      <c r="U293" s="105"/>
      <c r="V293" s="105"/>
      <c r="W293" s="105"/>
      <c r="X293" s="105"/>
      <c r="Y293" s="105"/>
      <c r="Z293" s="105"/>
    </row>
    <row r="294" spans="1:26" ht="19.5" customHeight="1">
      <c r="A294" s="392">
        <v>1</v>
      </c>
      <c r="B294" s="238" t="s">
        <v>1699</v>
      </c>
      <c r="C294" s="401">
        <v>1</v>
      </c>
      <c r="D294" s="401"/>
      <c r="E294" s="105"/>
      <c r="F294" s="392">
        <v>1</v>
      </c>
      <c r="G294" s="238" t="s">
        <v>1699</v>
      </c>
      <c r="H294" s="396">
        <v>1</v>
      </c>
      <c r="I294" s="396"/>
      <c r="J294" s="105"/>
      <c r="K294" s="105"/>
      <c r="L294" s="105"/>
      <c r="M294" s="105"/>
      <c r="N294" s="105"/>
      <c r="O294" s="105"/>
      <c r="P294" s="105"/>
      <c r="Q294" s="105"/>
      <c r="R294" s="105"/>
      <c r="S294" s="105"/>
      <c r="T294" s="105"/>
      <c r="U294" s="105"/>
      <c r="V294" s="105"/>
      <c r="W294" s="105"/>
      <c r="X294" s="105"/>
      <c r="Y294" s="105"/>
      <c r="Z294" s="105"/>
    </row>
    <row r="295" spans="1:26" ht="19.5" customHeight="1">
      <c r="A295" s="392">
        <v>2</v>
      </c>
      <c r="B295" s="238" t="s">
        <v>1700</v>
      </c>
      <c r="C295" s="401">
        <v>1</v>
      </c>
      <c r="D295" s="401"/>
      <c r="E295" s="105"/>
      <c r="F295" s="392">
        <v>2</v>
      </c>
      <c r="G295" s="238" t="s">
        <v>1700</v>
      </c>
      <c r="H295" s="396"/>
      <c r="I295" s="396">
        <v>1</v>
      </c>
      <c r="J295" s="105"/>
      <c r="K295" s="105"/>
      <c r="L295" s="105"/>
      <c r="M295" s="105"/>
      <c r="N295" s="105"/>
      <c r="O295" s="105"/>
      <c r="P295" s="105"/>
      <c r="Q295" s="105"/>
      <c r="R295" s="105"/>
      <c r="S295" s="105"/>
      <c r="T295" s="105"/>
      <c r="U295" s="105"/>
      <c r="V295" s="105"/>
      <c r="W295" s="105"/>
      <c r="X295" s="105"/>
      <c r="Y295" s="105"/>
      <c r="Z295" s="105"/>
    </row>
    <row r="296" spans="1:26" ht="19.5" customHeight="1">
      <c r="A296" s="392">
        <v>3</v>
      </c>
      <c r="B296" s="238" t="s">
        <v>1701</v>
      </c>
      <c r="C296" s="401"/>
      <c r="D296" s="401">
        <v>1</v>
      </c>
      <c r="E296" s="105"/>
      <c r="F296" s="392">
        <v>3</v>
      </c>
      <c r="G296" s="238" t="s">
        <v>1701</v>
      </c>
      <c r="H296" s="396">
        <v>1</v>
      </c>
      <c r="I296" s="396"/>
      <c r="J296" s="105"/>
      <c r="K296" s="105"/>
      <c r="L296" s="105"/>
      <c r="M296" s="105"/>
      <c r="N296" s="105"/>
      <c r="O296" s="105"/>
      <c r="P296" s="105"/>
      <c r="Q296" s="105"/>
      <c r="R296" s="105"/>
      <c r="S296" s="105"/>
      <c r="T296" s="105"/>
      <c r="U296" s="105"/>
      <c r="V296" s="105"/>
      <c r="W296" s="105"/>
      <c r="X296" s="105"/>
      <c r="Y296" s="105"/>
      <c r="Z296" s="105"/>
    </row>
    <row r="297" spans="1:26" ht="19.5" customHeight="1">
      <c r="A297" s="392">
        <v>4</v>
      </c>
      <c r="B297" s="238" t="s">
        <v>1702</v>
      </c>
      <c r="C297" s="401"/>
      <c r="D297" s="401">
        <v>1</v>
      </c>
      <c r="E297" s="105"/>
      <c r="F297" s="392">
        <v>4</v>
      </c>
      <c r="G297" s="238" t="s">
        <v>1702</v>
      </c>
      <c r="H297" s="396"/>
      <c r="I297" s="396">
        <v>1</v>
      </c>
      <c r="J297" s="105"/>
      <c r="K297" s="105"/>
      <c r="L297" s="105"/>
      <c r="M297" s="105"/>
      <c r="N297" s="105"/>
      <c r="O297" s="105"/>
      <c r="P297" s="105"/>
      <c r="Q297" s="105"/>
      <c r="R297" s="105"/>
      <c r="S297" s="105"/>
      <c r="T297" s="105"/>
      <c r="U297" s="105"/>
      <c r="V297" s="105"/>
      <c r="W297" s="105"/>
      <c r="X297" s="105"/>
      <c r="Y297" s="105"/>
      <c r="Z297" s="105"/>
    </row>
    <row r="298" spans="1:26" ht="19.5" customHeight="1">
      <c r="A298" s="392">
        <v>5</v>
      </c>
      <c r="B298" s="238" t="s">
        <v>1703</v>
      </c>
      <c r="C298" s="401">
        <v>1</v>
      </c>
      <c r="D298" s="401"/>
      <c r="E298" s="105"/>
      <c r="F298" s="392">
        <v>5</v>
      </c>
      <c r="G298" s="238" t="s">
        <v>1703</v>
      </c>
      <c r="H298" s="396">
        <v>1</v>
      </c>
      <c r="I298" s="396"/>
      <c r="J298" s="105"/>
      <c r="K298" s="105"/>
      <c r="L298" s="105"/>
      <c r="M298" s="105"/>
      <c r="N298" s="105"/>
      <c r="O298" s="105"/>
      <c r="P298" s="105"/>
      <c r="Q298" s="105"/>
      <c r="R298" s="105"/>
      <c r="S298" s="105"/>
      <c r="T298" s="105"/>
      <c r="U298" s="105"/>
      <c r="V298" s="105"/>
      <c r="W298" s="105"/>
      <c r="X298" s="105"/>
      <c r="Y298" s="105"/>
      <c r="Z298" s="105"/>
    </row>
    <row r="299" spans="1:26" ht="19.5" customHeight="1">
      <c r="A299" s="392">
        <v>6</v>
      </c>
      <c r="B299" s="238" t="s">
        <v>1704</v>
      </c>
      <c r="C299" s="401">
        <v>1</v>
      </c>
      <c r="D299" s="401"/>
      <c r="E299" s="105"/>
      <c r="F299" s="392">
        <v>6</v>
      </c>
      <c r="G299" s="238" t="s">
        <v>1704</v>
      </c>
      <c r="H299" s="396">
        <v>1</v>
      </c>
      <c r="I299" s="396"/>
      <c r="J299" s="105"/>
      <c r="K299" s="105"/>
      <c r="L299" s="105"/>
      <c r="M299" s="105"/>
      <c r="N299" s="105"/>
      <c r="O299" s="105"/>
      <c r="P299" s="105"/>
      <c r="Q299" s="105"/>
      <c r="R299" s="105"/>
      <c r="S299" s="105"/>
      <c r="T299" s="105"/>
      <c r="U299" s="105"/>
      <c r="V299" s="105"/>
      <c r="W299" s="105"/>
      <c r="X299" s="105"/>
      <c r="Y299" s="105"/>
      <c r="Z299" s="105"/>
    </row>
    <row r="300" spans="1:26" ht="19.5" customHeight="1">
      <c r="A300" s="392">
        <v>7</v>
      </c>
      <c r="B300" s="238" t="s">
        <v>1705</v>
      </c>
      <c r="C300" s="401">
        <v>1</v>
      </c>
      <c r="D300" s="401"/>
      <c r="E300" s="105"/>
      <c r="F300" s="392">
        <v>7</v>
      </c>
      <c r="G300" s="238" t="s">
        <v>1705</v>
      </c>
      <c r="H300" s="396">
        <v>1</v>
      </c>
      <c r="I300" s="396"/>
      <c r="J300" s="105"/>
      <c r="K300" s="105"/>
      <c r="L300" s="105"/>
      <c r="M300" s="105"/>
      <c r="N300" s="105"/>
      <c r="O300" s="105"/>
      <c r="P300" s="105"/>
      <c r="Q300" s="105"/>
      <c r="R300" s="105"/>
      <c r="S300" s="105"/>
      <c r="T300" s="105"/>
      <c r="U300" s="105"/>
      <c r="V300" s="105"/>
      <c r="W300" s="105"/>
      <c r="X300" s="105"/>
      <c r="Y300" s="105"/>
      <c r="Z300" s="105"/>
    </row>
    <row r="301" spans="1:26" ht="19.5" customHeight="1">
      <c r="A301" s="392">
        <v>8</v>
      </c>
      <c r="B301" s="238" t="s">
        <v>1706</v>
      </c>
      <c r="C301" s="401"/>
      <c r="D301" s="401">
        <v>1</v>
      </c>
      <c r="E301" s="105"/>
      <c r="F301" s="392">
        <v>8</v>
      </c>
      <c r="G301" s="238" t="s">
        <v>1706</v>
      </c>
      <c r="H301" s="396"/>
      <c r="I301" s="396">
        <v>1</v>
      </c>
      <c r="J301" s="105"/>
      <c r="K301" s="105"/>
      <c r="L301" s="105"/>
      <c r="M301" s="105"/>
      <c r="N301" s="105"/>
      <c r="O301" s="105"/>
      <c r="P301" s="105"/>
      <c r="Q301" s="105"/>
      <c r="R301" s="105"/>
      <c r="S301" s="105"/>
      <c r="T301" s="105"/>
      <c r="U301" s="105"/>
      <c r="V301" s="105"/>
      <c r="W301" s="105"/>
      <c r="X301" s="105"/>
      <c r="Y301" s="105"/>
      <c r="Z301" s="105"/>
    </row>
    <row r="302" spans="1:26" ht="19.5" customHeight="1">
      <c r="A302" s="392">
        <v>9</v>
      </c>
      <c r="B302" s="238" t="s">
        <v>1707</v>
      </c>
      <c r="C302" s="401">
        <v>1</v>
      </c>
      <c r="D302" s="401"/>
      <c r="E302" s="105"/>
      <c r="F302" s="392">
        <v>9</v>
      </c>
      <c r="G302" s="238" t="s">
        <v>1707</v>
      </c>
      <c r="H302" s="396"/>
      <c r="I302" s="396">
        <v>1</v>
      </c>
      <c r="J302" s="105"/>
      <c r="K302" s="105"/>
      <c r="L302" s="105"/>
      <c r="M302" s="105"/>
      <c r="N302" s="105"/>
      <c r="O302" s="105"/>
      <c r="P302" s="105"/>
      <c r="Q302" s="105"/>
      <c r="R302" s="105"/>
      <c r="S302" s="105"/>
      <c r="T302" s="105"/>
      <c r="U302" s="105"/>
      <c r="V302" s="105"/>
      <c r="W302" s="105"/>
      <c r="X302" s="105"/>
      <c r="Y302" s="105"/>
      <c r="Z302" s="105"/>
    </row>
    <row r="303" spans="1:26" ht="19.5" customHeight="1">
      <c r="A303" s="392">
        <v>10</v>
      </c>
      <c r="B303" s="238" t="s">
        <v>1708</v>
      </c>
      <c r="C303" s="401">
        <v>1</v>
      </c>
      <c r="D303" s="401"/>
      <c r="E303" s="105"/>
      <c r="F303" s="392">
        <v>10</v>
      </c>
      <c r="G303" s="238" t="s">
        <v>1708</v>
      </c>
      <c r="H303" s="396">
        <v>1</v>
      </c>
      <c r="I303" s="396"/>
      <c r="J303" s="105"/>
      <c r="K303" s="105"/>
      <c r="L303" s="105"/>
      <c r="M303" s="105"/>
      <c r="N303" s="105"/>
      <c r="O303" s="105"/>
      <c r="P303" s="105"/>
      <c r="Q303" s="105"/>
      <c r="R303" s="105"/>
      <c r="S303" s="105"/>
      <c r="T303" s="105"/>
      <c r="U303" s="105"/>
      <c r="V303" s="105"/>
      <c r="W303" s="105"/>
      <c r="X303" s="105"/>
      <c r="Y303" s="105"/>
      <c r="Z303" s="105"/>
    </row>
    <row r="304" spans="1:26" ht="19.5" customHeight="1">
      <c r="A304" s="392">
        <v>11</v>
      </c>
      <c r="B304" s="238" t="s">
        <v>1709</v>
      </c>
      <c r="C304" s="401">
        <v>1</v>
      </c>
      <c r="D304" s="401"/>
      <c r="E304" s="105"/>
      <c r="F304" s="392">
        <v>11</v>
      </c>
      <c r="G304" s="238" t="s">
        <v>1709</v>
      </c>
      <c r="H304" s="396">
        <v>1</v>
      </c>
      <c r="I304" s="396"/>
      <c r="J304" s="105"/>
      <c r="K304" s="105"/>
      <c r="L304" s="105"/>
      <c r="M304" s="105"/>
      <c r="N304" s="105"/>
      <c r="O304" s="105"/>
      <c r="P304" s="105"/>
      <c r="Q304" s="105"/>
      <c r="R304" s="105"/>
      <c r="S304" s="105"/>
      <c r="T304" s="105"/>
      <c r="U304" s="105"/>
      <c r="V304" s="105"/>
      <c r="W304" s="105"/>
      <c r="X304" s="105"/>
      <c r="Y304" s="105"/>
      <c r="Z304" s="105"/>
    </row>
    <row r="305" spans="1:26" ht="19.5" customHeight="1">
      <c r="A305" s="392">
        <v>12</v>
      </c>
      <c r="B305" s="238" t="s">
        <v>1710</v>
      </c>
      <c r="C305" s="401">
        <v>1</v>
      </c>
      <c r="D305" s="401"/>
      <c r="E305" s="105"/>
      <c r="F305" s="392">
        <v>12</v>
      </c>
      <c r="G305" s="238" t="s">
        <v>1710</v>
      </c>
      <c r="H305" s="396">
        <v>1</v>
      </c>
      <c r="I305" s="396"/>
      <c r="J305" s="105"/>
      <c r="K305" s="105"/>
      <c r="L305" s="105"/>
      <c r="M305" s="105"/>
      <c r="N305" s="105"/>
      <c r="O305" s="105"/>
      <c r="P305" s="105"/>
      <c r="Q305" s="105"/>
      <c r="R305" s="105"/>
      <c r="S305" s="105"/>
      <c r="T305" s="105"/>
      <c r="U305" s="105"/>
      <c r="V305" s="105"/>
      <c r="W305" s="105"/>
      <c r="X305" s="105"/>
      <c r="Y305" s="105"/>
      <c r="Z305" s="105"/>
    </row>
    <row r="306" spans="1:26" ht="19.5" customHeight="1">
      <c r="A306" s="392">
        <v>13</v>
      </c>
      <c r="B306" s="238" t="s">
        <v>1711</v>
      </c>
      <c r="C306" s="401">
        <v>1</v>
      </c>
      <c r="D306" s="401"/>
      <c r="E306" s="105"/>
      <c r="F306" s="392">
        <v>13</v>
      </c>
      <c r="G306" s="238" t="s">
        <v>1711</v>
      </c>
      <c r="H306" s="396">
        <v>1</v>
      </c>
      <c r="I306" s="396"/>
      <c r="J306" s="105"/>
      <c r="K306" s="105"/>
      <c r="L306" s="105"/>
      <c r="M306" s="105"/>
      <c r="N306" s="105"/>
      <c r="O306" s="105"/>
      <c r="P306" s="105"/>
      <c r="Q306" s="105"/>
      <c r="R306" s="105"/>
      <c r="S306" s="105"/>
      <c r="T306" s="105"/>
      <c r="U306" s="105"/>
      <c r="V306" s="105"/>
      <c r="W306" s="105"/>
      <c r="X306" s="105"/>
      <c r="Y306" s="105"/>
      <c r="Z306" s="105"/>
    </row>
    <row r="307" spans="1:26" ht="19.5" customHeight="1">
      <c r="A307" s="392">
        <v>14</v>
      </c>
      <c r="B307" s="238" t="s">
        <v>1712</v>
      </c>
      <c r="C307" s="401">
        <v>1</v>
      </c>
      <c r="D307" s="401"/>
      <c r="E307" s="105"/>
      <c r="F307" s="392">
        <v>14</v>
      </c>
      <c r="G307" s="238" t="s">
        <v>1712</v>
      </c>
      <c r="H307" s="396">
        <v>1</v>
      </c>
      <c r="I307" s="396"/>
      <c r="J307" s="105"/>
      <c r="K307" s="105"/>
      <c r="L307" s="105"/>
      <c r="M307" s="105"/>
      <c r="N307" s="105"/>
      <c r="O307" s="105"/>
      <c r="P307" s="105"/>
      <c r="Q307" s="105"/>
      <c r="R307" s="105"/>
      <c r="S307" s="105"/>
      <c r="T307" s="105"/>
      <c r="U307" s="105"/>
      <c r="V307" s="105"/>
      <c r="W307" s="105"/>
      <c r="X307" s="105"/>
      <c r="Y307" s="105"/>
      <c r="Z307" s="105"/>
    </row>
    <row r="308" spans="1:26" ht="19.5" customHeight="1">
      <c r="A308" s="392">
        <v>15</v>
      </c>
      <c r="B308" s="238" t="s">
        <v>1713</v>
      </c>
      <c r="C308" s="401">
        <v>1</v>
      </c>
      <c r="D308" s="401"/>
      <c r="E308" s="105"/>
      <c r="F308" s="392">
        <v>15</v>
      </c>
      <c r="G308" s="238" t="s">
        <v>1713</v>
      </c>
      <c r="H308" s="396">
        <v>1</v>
      </c>
      <c r="I308" s="396"/>
      <c r="J308" s="105"/>
      <c r="K308" s="105"/>
      <c r="L308" s="105"/>
      <c r="M308" s="105"/>
      <c r="N308" s="105"/>
      <c r="O308" s="105"/>
      <c r="P308" s="105"/>
      <c r="Q308" s="105"/>
      <c r="R308" s="105"/>
      <c r="S308" s="105"/>
      <c r="T308" s="105"/>
      <c r="U308" s="105"/>
      <c r="V308" s="105"/>
      <c r="W308" s="105"/>
      <c r="X308" s="105"/>
      <c r="Y308" s="105"/>
      <c r="Z308" s="105"/>
    </row>
    <row r="309" spans="1:26" ht="19.5" customHeight="1">
      <c r="A309" s="392">
        <v>16</v>
      </c>
      <c r="B309" s="238" t="s">
        <v>1714</v>
      </c>
      <c r="C309" s="401"/>
      <c r="D309" s="401">
        <v>1</v>
      </c>
      <c r="E309" s="105"/>
      <c r="F309" s="392">
        <v>16</v>
      </c>
      <c r="G309" s="238" t="s">
        <v>1714</v>
      </c>
      <c r="H309" s="396"/>
      <c r="I309" s="396">
        <v>1</v>
      </c>
      <c r="J309" s="105"/>
      <c r="K309" s="105"/>
      <c r="L309" s="105"/>
      <c r="M309" s="105"/>
      <c r="N309" s="105"/>
      <c r="O309" s="105"/>
      <c r="P309" s="105"/>
      <c r="Q309" s="105"/>
      <c r="R309" s="105"/>
      <c r="S309" s="105"/>
      <c r="T309" s="105"/>
      <c r="U309" s="105"/>
      <c r="V309" s="105"/>
      <c r="W309" s="105"/>
      <c r="X309" s="105"/>
      <c r="Y309" s="105"/>
      <c r="Z309" s="105"/>
    </row>
    <row r="310" spans="1:26" ht="19.5" customHeight="1">
      <c r="A310" s="392">
        <v>17</v>
      </c>
      <c r="B310" s="238" t="s">
        <v>1715</v>
      </c>
      <c r="C310" s="401"/>
      <c r="D310" s="401">
        <v>1</v>
      </c>
      <c r="E310" s="105"/>
      <c r="F310" s="392">
        <v>17</v>
      </c>
      <c r="G310" s="238" t="s">
        <v>1715</v>
      </c>
      <c r="H310" s="396"/>
      <c r="I310" s="396">
        <v>1</v>
      </c>
      <c r="J310" s="105"/>
      <c r="K310" s="105"/>
      <c r="L310" s="105"/>
      <c r="M310" s="105"/>
      <c r="N310" s="105"/>
      <c r="O310" s="105"/>
      <c r="P310" s="105"/>
      <c r="Q310" s="105"/>
      <c r="R310" s="105"/>
      <c r="S310" s="105"/>
      <c r="T310" s="105"/>
      <c r="U310" s="105"/>
      <c r="V310" s="105"/>
      <c r="W310" s="105"/>
      <c r="X310" s="105"/>
      <c r="Y310" s="105"/>
      <c r="Z310" s="105"/>
    </row>
    <row r="311" spans="1:26" ht="19.5" customHeight="1">
      <c r="A311" s="392">
        <v>18</v>
      </c>
      <c r="B311" s="238" t="s">
        <v>1716</v>
      </c>
      <c r="C311" s="401"/>
      <c r="D311" s="401">
        <v>1</v>
      </c>
      <c r="E311" s="105"/>
      <c r="F311" s="392">
        <v>18</v>
      </c>
      <c r="G311" s="238" t="s">
        <v>1716</v>
      </c>
      <c r="H311" s="396">
        <v>1</v>
      </c>
      <c r="I311" s="396"/>
      <c r="J311" s="105"/>
      <c r="K311" s="105"/>
      <c r="L311" s="105"/>
      <c r="M311" s="105"/>
      <c r="N311" s="105"/>
      <c r="O311" s="105"/>
      <c r="P311" s="105"/>
      <c r="Q311" s="105"/>
      <c r="R311" s="105"/>
      <c r="S311" s="105"/>
      <c r="T311" s="105"/>
      <c r="U311" s="105"/>
      <c r="V311" s="105"/>
      <c r="W311" s="105"/>
      <c r="X311" s="105"/>
      <c r="Y311" s="105"/>
      <c r="Z311" s="105"/>
    </row>
    <row r="312" spans="1:26" ht="19.5" customHeight="1">
      <c r="A312" s="392">
        <v>19</v>
      </c>
      <c r="B312" s="238" t="s">
        <v>1717</v>
      </c>
      <c r="C312" s="401"/>
      <c r="D312" s="401">
        <v>1</v>
      </c>
      <c r="E312" s="105"/>
      <c r="F312" s="392">
        <v>19</v>
      </c>
      <c r="G312" s="238" t="s">
        <v>1717</v>
      </c>
      <c r="H312" s="396">
        <v>1</v>
      </c>
      <c r="I312" s="396"/>
      <c r="J312" s="105"/>
      <c r="K312" s="105"/>
      <c r="L312" s="105"/>
      <c r="M312" s="105"/>
      <c r="N312" s="105"/>
      <c r="O312" s="105"/>
      <c r="P312" s="105"/>
      <c r="Q312" s="105"/>
      <c r="R312" s="105"/>
      <c r="S312" s="105"/>
      <c r="T312" s="105"/>
      <c r="U312" s="105"/>
      <c r="V312" s="105"/>
      <c r="W312" s="105"/>
      <c r="X312" s="105"/>
      <c r="Y312" s="105"/>
      <c r="Z312" s="105"/>
    </row>
    <row r="313" spans="1:26" ht="18" customHeight="1">
      <c r="A313" s="105"/>
      <c r="B313" s="397" t="s">
        <v>1718</v>
      </c>
      <c r="C313" s="1073">
        <f>SUM(C294:C312)</f>
        <v>12</v>
      </c>
      <c r="D313" s="878"/>
      <c r="E313" s="105"/>
      <c r="F313" s="105"/>
      <c r="G313" s="397" t="s">
        <v>1718</v>
      </c>
      <c r="H313" s="1073">
        <f>SUM(H294:H312)</f>
        <v>13</v>
      </c>
      <c r="I313" s="878"/>
      <c r="J313" s="105"/>
      <c r="K313" s="105"/>
      <c r="L313" s="105"/>
      <c r="M313" s="105"/>
      <c r="N313" s="105"/>
      <c r="O313" s="105"/>
      <c r="P313" s="105"/>
      <c r="Q313" s="105"/>
      <c r="R313" s="105"/>
      <c r="S313" s="105"/>
      <c r="T313" s="105"/>
      <c r="U313" s="105"/>
      <c r="V313" s="105"/>
      <c r="W313" s="105"/>
      <c r="X313" s="105"/>
      <c r="Y313" s="105"/>
      <c r="Z313" s="105"/>
    </row>
    <row r="314" spans="1:26" ht="18" customHeight="1">
      <c r="A314" s="105"/>
      <c r="B314" s="397" t="s">
        <v>1719</v>
      </c>
      <c r="C314" s="1073">
        <f>SUM(D294:D312)</f>
        <v>7</v>
      </c>
      <c r="D314" s="878"/>
      <c r="E314" s="105"/>
      <c r="F314" s="105"/>
      <c r="G314" s="397" t="s">
        <v>1719</v>
      </c>
      <c r="H314" s="1073">
        <f>SUM(I294:I312)</f>
        <v>6</v>
      </c>
      <c r="I314" s="878"/>
      <c r="J314" s="105"/>
      <c r="K314" s="105"/>
      <c r="L314" s="105"/>
      <c r="M314" s="105"/>
      <c r="N314" s="105"/>
      <c r="O314" s="105"/>
      <c r="P314" s="105"/>
      <c r="Q314" s="105"/>
      <c r="R314" s="105"/>
      <c r="S314" s="105"/>
      <c r="T314" s="105"/>
      <c r="U314" s="105"/>
      <c r="V314" s="105"/>
      <c r="W314" s="105"/>
      <c r="X314" s="105"/>
      <c r="Y314" s="105"/>
      <c r="Z314" s="105"/>
    </row>
    <row r="315" spans="1:26" ht="16.5" customHeight="1">
      <c r="A315" s="105"/>
      <c r="B315" s="398" t="s">
        <v>1720</v>
      </c>
      <c r="C315" s="399">
        <f>C313</f>
        <v>12</v>
      </c>
      <c r="D315" s="399" t="s">
        <v>1721</v>
      </c>
      <c r="E315" s="105"/>
      <c r="F315" s="105"/>
      <c r="G315" s="398" t="s">
        <v>1720</v>
      </c>
      <c r="H315" s="399">
        <f>H313</f>
        <v>13</v>
      </c>
      <c r="I315" s="399" t="s">
        <v>1721</v>
      </c>
      <c r="J315" s="105"/>
      <c r="K315" s="105"/>
      <c r="L315" s="105"/>
      <c r="M315" s="105"/>
      <c r="N315" s="105"/>
      <c r="O315" s="105"/>
      <c r="P315" s="105"/>
      <c r="Q315" s="105"/>
      <c r="R315" s="105"/>
      <c r="S315" s="105"/>
      <c r="T315" s="105"/>
      <c r="U315" s="105"/>
      <c r="V315" s="105"/>
      <c r="W315" s="105"/>
      <c r="X315" s="105"/>
      <c r="Y315" s="105"/>
      <c r="Z315" s="105"/>
    </row>
    <row r="316" spans="1:26" ht="15.75" customHeight="1">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32.25" customHeight="1">
      <c r="A317" s="105"/>
      <c r="B317" s="1074" t="s">
        <v>1800</v>
      </c>
      <c r="C317" s="1075"/>
      <c r="D317" s="1076"/>
      <c r="E317" s="105"/>
      <c r="F317" s="105"/>
      <c r="G317" s="1074" t="s">
        <v>1801</v>
      </c>
      <c r="H317" s="1075"/>
      <c r="I317" s="1076"/>
      <c r="J317" s="105"/>
      <c r="K317" s="105"/>
      <c r="L317" s="105"/>
      <c r="M317" s="105"/>
      <c r="N317" s="105"/>
      <c r="O317" s="105"/>
      <c r="P317" s="105"/>
      <c r="Q317" s="105"/>
      <c r="R317" s="105"/>
      <c r="S317" s="105"/>
      <c r="T317" s="105"/>
      <c r="U317" s="105"/>
      <c r="V317" s="105"/>
      <c r="W317" s="105"/>
      <c r="X317" s="105"/>
      <c r="Y317" s="105"/>
      <c r="Z317" s="105"/>
    </row>
    <row r="318" spans="1:26" ht="30.75" customHeight="1">
      <c r="A318" s="105"/>
      <c r="B318" s="1068" t="s">
        <v>1802</v>
      </c>
      <c r="C318" s="893"/>
      <c r="D318" s="1069"/>
      <c r="E318" s="105"/>
      <c r="F318" s="105"/>
      <c r="G318" s="1068" t="s">
        <v>1803</v>
      </c>
      <c r="H318" s="893"/>
      <c r="I318" s="1069"/>
      <c r="J318" s="105"/>
      <c r="K318" s="105"/>
      <c r="L318" s="105"/>
      <c r="M318" s="105"/>
      <c r="N318" s="105"/>
      <c r="O318" s="105"/>
      <c r="P318" s="105"/>
      <c r="Q318" s="105"/>
      <c r="R318" s="105"/>
      <c r="S318" s="105"/>
      <c r="T318" s="105"/>
      <c r="U318" s="105"/>
      <c r="V318" s="105"/>
      <c r="W318" s="105"/>
      <c r="X318" s="105"/>
      <c r="Y318" s="105"/>
      <c r="Z318" s="105"/>
    </row>
    <row r="319" spans="1:26" ht="35.25" customHeight="1">
      <c r="A319" s="105"/>
      <c r="B319" s="1060" t="s">
        <v>1804</v>
      </c>
      <c r="C319" s="1061"/>
      <c r="D319" s="1062"/>
      <c r="E319" s="105"/>
      <c r="F319" s="105"/>
      <c r="G319" s="1060" t="s">
        <v>1805</v>
      </c>
      <c r="H319" s="1061"/>
      <c r="I319" s="1062"/>
      <c r="J319" s="105"/>
      <c r="K319" s="105"/>
      <c r="L319" s="105"/>
      <c r="M319" s="105"/>
      <c r="N319" s="105"/>
      <c r="O319" s="105"/>
      <c r="P319" s="105"/>
      <c r="Q319" s="105"/>
      <c r="R319" s="105"/>
      <c r="S319" s="105"/>
      <c r="T319" s="105"/>
      <c r="U319" s="105"/>
      <c r="V319" s="105"/>
      <c r="W319" s="105"/>
      <c r="X319" s="105"/>
      <c r="Y319" s="105"/>
      <c r="Z319" s="105"/>
    </row>
    <row r="320" spans="1:26" ht="12.75" customHeight="1">
      <c r="A320" s="105"/>
      <c r="B320" s="105"/>
      <c r="C320" s="105"/>
      <c r="D320" s="105"/>
      <c r="E320" s="105"/>
    </row>
    <row r="321" spans="1:26" ht="12.75" customHeight="1">
      <c r="A321" s="105"/>
      <c r="B321" s="105"/>
      <c r="C321" s="105"/>
      <c r="D321" s="105"/>
      <c r="E321" s="105"/>
      <c r="K321" s="67"/>
      <c r="L321" s="67"/>
      <c r="M321" s="67"/>
      <c r="N321" s="67"/>
      <c r="O321" s="67"/>
      <c r="P321" s="67"/>
      <c r="Q321" s="67"/>
      <c r="R321" s="67"/>
      <c r="S321" s="67"/>
      <c r="T321" s="105"/>
      <c r="U321" s="105"/>
      <c r="V321" s="105"/>
      <c r="W321" s="105"/>
      <c r="X321" s="105"/>
    </row>
    <row r="322" spans="1:26" ht="16.5" customHeight="1">
      <c r="A322" s="387" t="s">
        <v>1690</v>
      </c>
      <c r="B322" s="1063" t="s">
        <v>289</v>
      </c>
      <c r="C322" s="893"/>
      <c r="D322" s="878"/>
      <c r="E322" s="105"/>
      <c r="F322" s="387" t="s">
        <v>1690</v>
      </c>
      <c r="G322" s="1063" t="s">
        <v>289</v>
      </c>
      <c r="H322" s="893"/>
      <c r="I322" s="878"/>
      <c r="J322" s="105"/>
      <c r="K322" s="105"/>
      <c r="L322" s="105"/>
      <c r="M322" s="105"/>
      <c r="N322" s="105"/>
      <c r="O322" s="105"/>
      <c r="P322" s="105"/>
      <c r="Q322" s="105"/>
      <c r="R322" s="105"/>
      <c r="S322" s="105"/>
      <c r="T322" s="105"/>
      <c r="U322" s="105"/>
      <c r="V322" s="105"/>
      <c r="W322" s="105"/>
      <c r="X322" s="105"/>
      <c r="Y322" s="105"/>
      <c r="Z322" s="105"/>
    </row>
    <row r="323" spans="1:26" ht="18.75" customHeight="1">
      <c r="A323" s="1064" t="s">
        <v>1691</v>
      </c>
      <c r="B323" s="1065"/>
      <c r="C323" s="1065"/>
      <c r="D323" s="1066"/>
      <c r="E323" s="105"/>
      <c r="F323" s="1064" t="s">
        <v>1691</v>
      </c>
      <c r="G323" s="1065"/>
      <c r="H323" s="1065"/>
      <c r="I323" s="1066"/>
      <c r="J323" s="105"/>
      <c r="K323" s="105"/>
      <c r="L323" s="105"/>
      <c r="M323" s="105"/>
      <c r="N323" s="105"/>
      <c r="O323" s="105"/>
      <c r="P323" s="105"/>
      <c r="Q323" s="105"/>
      <c r="R323" s="105"/>
      <c r="S323" s="105"/>
      <c r="T323" s="105"/>
      <c r="U323" s="105"/>
      <c r="V323" s="105"/>
      <c r="W323" s="105"/>
      <c r="X323" s="105"/>
      <c r="Y323" s="105"/>
      <c r="Z323" s="105"/>
    </row>
    <row r="324" spans="1:26" ht="9" customHeight="1">
      <c r="A324" s="388"/>
      <c r="B324" s="388"/>
      <c r="C324" s="388"/>
      <c r="D324" s="388"/>
      <c r="E324" s="105"/>
      <c r="F324" s="388"/>
      <c r="G324" s="388"/>
      <c r="H324" s="388"/>
      <c r="I324" s="388"/>
      <c r="J324" s="105"/>
      <c r="K324" s="105"/>
      <c r="L324" s="105"/>
      <c r="M324" s="105"/>
      <c r="N324" s="105"/>
      <c r="O324" s="105"/>
      <c r="P324" s="105"/>
      <c r="Q324" s="105"/>
      <c r="R324" s="105"/>
      <c r="S324" s="105"/>
      <c r="T324" s="105"/>
      <c r="U324" s="105"/>
      <c r="V324" s="105"/>
      <c r="W324" s="105"/>
      <c r="X324" s="105"/>
      <c r="Y324" s="105"/>
      <c r="Z324" s="105"/>
    </row>
    <row r="325" spans="1:26" ht="33" customHeight="1">
      <c r="A325" s="400" t="s">
        <v>1806</v>
      </c>
      <c r="B325" s="1067" t="s">
        <v>1807</v>
      </c>
      <c r="C325" s="893"/>
      <c r="D325" s="878"/>
      <c r="E325" s="105"/>
      <c r="F325" s="400" t="s">
        <v>1808</v>
      </c>
      <c r="G325" s="1067" t="s">
        <v>1809</v>
      </c>
      <c r="H325" s="893"/>
      <c r="I325" s="878"/>
      <c r="J325" s="105"/>
      <c r="K325" s="105"/>
      <c r="L325" s="105"/>
      <c r="M325" s="105"/>
      <c r="N325" s="105"/>
      <c r="O325" s="105"/>
      <c r="P325" s="105"/>
      <c r="Q325" s="105"/>
      <c r="R325" s="105"/>
      <c r="S325" s="105"/>
      <c r="T325" s="105"/>
      <c r="U325" s="105"/>
      <c r="V325" s="105"/>
      <c r="W325" s="105"/>
      <c r="X325" s="105"/>
      <c r="Y325" s="105"/>
      <c r="Z325" s="105"/>
    </row>
    <row r="326" spans="1:26" ht="13.5" customHeight="1">
      <c r="A326" s="1071"/>
      <c r="B326" s="892"/>
      <c r="C326" s="892"/>
      <c r="D326" s="892"/>
      <c r="E326" s="105"/>
      <c r="F326" s="1071"/>
      <c r="G326" s="892"/>
      <c r="H326" s="892"/>
      <c r="I326" s="892"/>
      <c r="J326" s="105"/>
      <c r="K326" s="105"/>
      <c r="L326" s="105"/>
      <c r="M326" s="105"/>
      <c r="N326" s="105"/>
      <c r="O326" s="105"/>
      <c r="P326" s="105"/>
      <c r="Q326" s="105"/>
      <c r="R326" s="105"/>
      <c r="S326" s="105"/>
      <c r="T326" s="105"/>
      <c r="U326" s="105"/>
      <c r="V326" s="105"/>
      <c r="W326" s="105"/>
      <c r="X326" s="105"/>
      <c r="Y326" s="105"/>
      <c r="Z326" s="105"/>
    </row>
    <row r="327" spans="1:26" ht="18" customHeight="1">
      <c r="A327" s="1072" t="s">
        <v>1694</v>
      </c>
      <c r="B327" s="893"/>
      <c r="C327" s="893"/>
      <c r="D327" s="878"/>
      <c r="E327" s="105"/>
      <c r="F327" s="1072" t="s">
        <v>1694</v>
      </c>
      <c r="G327" s="893"/>
      <c r="H327" s="893"/>
      <c r="I327" s="878"/>
      <c r="J327" s="105"/>
      <c r="K327" s="105"/>
      <c r="L327" s="105"/>
      <c r="M327" s="105"/>
      <c r="N327" s="105"/>
      <c r="O327" s="105"/>
      <c r="P327" s="105"/>
      <c r="Q327" s="105"/>
      <c r="R327" s="105"/>
      <c r="S327" s="105"/>
      <c r="T327" s="105"/>
      <c r="U327" s="105"/>
      <c r="V327" s="105"/>
      <c r="W327" s="105"/>
      <c r="X327" s="105"/>
      <c r="Y327" s="105"/>
      <c r="Z327" s="105"/>
    </row>
    <row r="328" spans="1:26" ht="18" customHeight="1">
      <c r="A328" s="390" t="s">
        <v>1695</v>
      </c>
      <c r="B328" s="391" t="s">
        <v>1696</v>
      </c>
      <c r="C328" s="391" t="s">
        <v>1697</v>
      </c>
      <c r="D328" s="391" t="s">
        <v>1698</v>
      </c>
      <c r="E328" s="105"/>
      <c r="F328" s="390" t="s">
        <v>1695</v>
      </c>
      <c r="G328" s="391" t="s">
        <v>1696</v>
      </c>
      <c r="H328" s="391" t="s">
        <v>1697</v>
      </c>
      <c r="I328" s="391" t="s">
        <v>1698</v>
      </c>
      <c r="J328" s="105"/>
      <c r="K328" s="105"/>
      <c r="L328" s="105"/>
      <c r="M328" s="105"/>
      <c r="N328" s="105"/>
      <c r="O328" s="105"/>
      <c r="P328" s="105"/>
      <c r="Q328" s="105"/>
      <c r="R328" s="105"/>
      <c r="S328" s="105"/>
      <c r="T328" s="105"/>
      <c r="U328" s="105"/>
      <c r="V328" s="105"/>
      <c r="W328" s="105"/>
      <c r="X328" s="105"/>
      <c r="Y328" s="105"/>
      <c r="Z328" s="105"/>
    </row>
    <row r="329" spans="1:26" ht="19.5" customHeight="1">
      <c r="A329" s="392">
        <v>1</v>
      </c>
      <c r="B329" s="238" t="s">
        <v>1699</v>
      </c>
      <c r="C329" s="401">
        <v>1</v>
      </c>
      <c r="D329" s="401"/>
      <c r="E329" s="105"/>
      <c r="F329" s="392">
        <v>1</v>
      </c>
      <c r="G329" s="238" t="s">
        <v>1699</v>
      </c>
      <c r="H329" s="396">
        <v>1</v>
      </c>
      <c r="I329" s="396"/>
      <c r="J329" s="105"/>
      <c r="K329" s="105"/>
      <c r="L329" s="105"/>
      <c r="M329" s="105"/>
      <c r="N329" s="105"/>
      <c r="O329" s="105"/>
      <c r="P329" s="105"/>
      <c r="Q329" s="105"/>
      <c r="R329" s="105"/>
      <c r="S329" s="105"/>
      <c r="T329" s="105"/>
      <c r="U329" s="105"/>
      <c r="V329" s="105"/>
      <c r="W329" s="105"/>
      <c r="X329" s="105"/>
      <c r="Y329" s="105"/>
      <c r="Z329" s="105"/>
    </row>
    <row r="330" spans="1:26" ht="19.5" customHeight="1">
      <c r="A330" s="392">
        <v>2</v>
      </c>
      <c r="B330" s="238" t="s">
        <v>1700</v>
      </c>
      <c r="C330" s="401">
        <v>1</v>
      </c>
      <c r="D330" s="401"/>
      <c r="E330" s="105"/>
      <c r="F330" s="392">
        <v>2</v>
      </c>
      <c r="G330" s="238" t="s">
        <v>1700</v>
      </c>
      <c r="H330" s="396"/>
      <c r="I330" s="396">
        <v>1</v>
      </c>
      <c r="J330" s="105"/>
      <c r="K330" s="105"/>
      <c r="L330" s="105"/>
      <c r="M330" s="105"/>
      <c r="N330" s="105"/>
      <c r="O330" s="105"/>
      <c r="P330" s="105"/>
      <c r="Q330" s="105"/>
      <c r="R330" s="105"/>
      <c r="S330" s="105"/>
      <c r="T330" s="105"/>
      <c r="U330" s="105"/>
      <c r="V330" s="105"/>
      <c r="W330" s="105"/>
      <c r="X330" s="105"/>
      <c r="Y330" s="105"/>
      <c r="Z330" s="105"/>
    </row>
    <row r="331" spans="1:26" ht="19.5" customHeight="1">
      <c r="A331" s="392">
        <v>3</v>
      </c>
      <c r="B331" s="238" t="s">
        <v>1701</v>
      </c>
      <c r="C331" s="401">
        <v>1</v>
      </c>
      <c r="D331" s="401"/>
      <c r="E331" s="105"/>
      <c r="F331" s="392">
        <v>3</v>
      </c>
      <c r="G331" s="238" t="s">
        <v>1701</v>
      </c>
      <c r="H331" s="396">
        <v>1</v>
      </c>
      <c r="I331" s="396"/>
      <c r="J331" s="105"/>
      <c r="K331" s="105"/>
      <c r="L331" s="105"/>
      <c r="M331" s="105"/>
      <c r="N331" s="105"/>
      <c r="O331" s="105"/>
      <c r="P331" s="105"/>
      <c r="Q331" s="105"/>
      <c r="R331" s="105"/>
      <c r="S331" s="105"/>
      <c r="T331" s="105"/>
      <c r="U331" s="105"/>
      <c r="V331" s="105"/>
      <c r="W331" s="105"/>
      <c r="X331" s="105"/>
      <c r="Y331" s="105"/>
      <c r="Z331" s="105"/>
    </row>
    <row r="332" spans="1:26" ht="19.5" customHeight="1">
      <c r="A332" s="392">
        <v>4</v>
      </c>
      <c r="B332" s="238" t="s">
        <v>1702</v>
      </c>
      <c r="C332" s="401">
        <v>1</v>
      </c>
      <c r="D332" s="401"/>
      <c r="E332" s="105"/>
      <c r="F332" s="392">
        <v>4</v>
      </c>
      <c r="G332" s="238" t="s">
        <v>1702</v>
      </c>
      <c r="H332" s="396"/>
      <c r="I332" s="396">
        <v>1</v>
      </c>
      <c r="J332" s="105"/>
      <c r="K332" s="105"/>
      <c r="L332" s="105"/>
      <c r="M332" s="105"/>
      <c r="N332" s="105"/>
      <c r="O332" s="105"/>
      <c r="P332" s="105"/>
      <c r="Q332" s="105"/>
      <c r="R332" s="105"/>
      <c r="S332" s="105"/>
      <c r="T332" s="105"/>
      <c r="U332" s="105"/>
      <c r="V332" s="105"/>
      <c r="W332" s="105"/>
      <c r="X332" s="105"/>
      <c r="Y332" s="105"/>
      <c r="Z332" s="105"/>
    </row>
    <row r="333" spans="1:26" ht="19.5" customHeight="1">
      <c r="A333" s="392">
        <v>5</v>
      </c>
      <c r="B333" s="238" t="s">
        <v>1703</v>
      </c>
      <c r="C333" s="401">
        <v>1</v>
      </c>
      <c r="D333" s="401"/>
      <c r="E333" s="105"/>
      <c r="F333" s="392">
        <v>5</v>
      </c>
      <c r="G333" s="238" t="s">
        <v>1703</v>
      </c>
      <c r="H333" s="396">
        <v>1</v>
      </c>
      <c r="I333" s="396"/>
      <c r="J333" s="105"/>
      <c r="K333" s="105"/>
      <c r="L333" s="105"/>
      <c r="M333" s="105"/>
      <c r="N333" s="105"/>
      <c r="O333" s="105"/>
      <c r="P333" s="105"/>
      <c r="Q333" s="105"/>
      <c r="R333" s="105"/>
      <c r="S333" s="105"/>
      <c r="T333" s="105"/>
      <c r="U333" s="105"/>
      <c r="V333" s="105"/>
      <c r="W333" s="105"/>
      <c r="X333" s="105"/>
      <c r="Y333" s="105"/>
      <c r="Z333" s="105"/>
    </row>
    <row r="334" spans="1:26" ht="19.5" customHeight="1">
      <c r="A334" s="392">
        <v>6</v>
      </c>
      <c r="B334" s="238" t="s">
        <v>1704</v>
      </c>
      <c r="C334" s="401"/>
      <c r="D334" s="401">
        <v>1</v>
      </c>
      <c r="E334" s="105"/>
      <c r="F334" s="392">
        <v>6</v>
      </c>
      <c r="G334" s="238" t="s">
        <v>1704</v>
      </c>
      <c r="H334" s="396">
        <v>1</v>
      </c>
      <c r="I334" s="396"/>
      <c r="J334" s="105"/>
      <c r="K334" s="105"/>
      <c r="L334" s="105"/>
      <c r="M334" s="105"/>
      <c r="N334" s="105"/>
      <c r="O334" s="105"/>
      <c r="P334" s="105"/>
      <c r="Q334" s="105"/>
      <c r="R334" s="105"/>
      <c r="S334" s="105"/>
      <c r="T334" s="105"/>
      <c r="U334" s="105"/>
      <c r="V334" s="105"/>
      <c r="W334" s="105"/>
      <c r="X334" s="105"/>
      <c r="Y334" s="105"/>
      <c r="Z334" s="105"/>
    </row>
    <row r="335" spans="1:26" ht="19.5" customHeight="1">
      <c r="A335" s="392">
        <v>7</v>
      </c>
      <c r="B335" s="238" t="s">
        <v>1705</v>
      </c>
      <c r="C335" s="401">
        <v>1</v>
      </c>
      <c r="D335" s="401"/>
      <c r="E335" s="105"/>
      <c r="F335" s="392">
        <v>7</v>
      </c>
      <c r="G335" s="238" t="s">
        <v>1705</v>
      </c>
      <c r="H335" s="396">
        <v>1</v>
      </c>
      <c r="I335" s="396"/>
      <c r="J335" s="105"/>
      <c r="K335" s="105"/>
      <c r="L335" s="105"/>
      <c r="M335" s="105"/>
      <c r="N335" s="105"/>
      <c r="O335" s="105"/>
      <c r="P335" s="105"/>
      <c r="Q335" s="105"/>
      <c r="R335" s="105"/>
      <c r="S335" s="105"/>
      <c r="T335" s="105"/>
      <c r="U335" s="105"/>
      <c r="V335" s="105"/>
      <c r="W335" s="105"/>
      <c r="X335" s="105"/>
      <c r="Y335" s="105"/>
      <c r="Z335" s="105"/>
    </row>
    <row r="336" spans="1:26" ht="19.5" customHeight="1">
      <c r="A336" s="392">
        <v>8</v>
      </c>
      <c r="B336" s="238" t="s">
        <v>1706</v>
      </c>
      <c r="C336" s="401">
        <v>1</v>
      </c>
      <c r="D336" s="401"/>
      <c r="E336" s="105"/>
      <c r="F336" s="392">
        <v>8</v>
      </c>
      <c r="G336" s="238" t="s">
        <v>1706</v>
      </c>
      <c r="H336" s="396"/>
      <c r="I336" s="396">
        <v>1</v>
      </c>
      <c r="J336" s="105"/>
      <c r="K336" s="105"/>
      <c r="L336" s="105"/>
      <c r="M336" s="105"/>
      <c r="N336" s="105"/>
      <c r="O336" s="105"/>
      <c r="P336" s="105"/>
      <c r="Q336" s="105"/>
      <c r="R336" s="105"/>
      <c r="S336" s="105"/>
      <c r="T336" s="105"/>
      <c r="U336" s="105"/>
      <c r="V336" s="105"/>
      <c r="W336" s="105"/>
      <c r="X336" s="105"/>
      <c r="Y336" s="105"/>
      <c r="Z336" s="105"/>
    </row>
    <row r="337" spans="1:26" ht="19.5" customHeight="1">
      <c r="A337" s="392">
        <v>9</v>
      </c>
      <c r="B337" s="238" t="s">
        <v>1707</v>
      </c>
      <c r="C337" s="401">
        <v>1</v>
      </c>
      <c r="D337" s="401"/>
      <c r="E337" s="105"/>
      <c r="F337" s="392">
        <v>9</v>
      </c>
      <c r="G337" s="238" t="s">
        <v>1707</v>
      </c>
      <c r="H337" s="396"/>
      <c r="I337" s="396">
        <v>1</v>
      </c>
      <c r="J337" s="105"/>
      <c r="K337" s="105"/>
      <c r="L337" s="105"/>
      <c r="M337" s="105"/>
      <c r="N337" s="105"/>
      <c r="O337" s="105"/>
      <c r="P337" s="105"/>
      <c r="Q337" s="105"/>
      <c r="R337" s="105"/>
      <c r="S337" s="105"/>
      <c r="T337" s="105"/>
      <c r="U337" s="105"/>
      <c r="V337" s="105"/>
      <c r="W337" s="105"/>
      <c r="X337" s="105"/>
      <c r="Y337" s="105"/>
      <c r="Z337" s="105"/>
    </row>
    <row r="338" spans="1:26" ht="19.5" customHeight="1">
      <c r="A338" s="392">
        <v>10</v>
      </c>
      <c r="B338" s="238" t="s">
        <v>1708</v>
      </c>
      <c r="C338" s="401">
        <v>1</v>
      </c>
      <c r="D338" s="401"/>
      <c r="E338" s="105"/>
      <c r="F338" s="392">
        <v>10</v>
      </c>
      <c r="G338" s="238" t="s">
        <v>1708</v>
      </c>
      <c r="H338" s="396">
        <v>1</v>
      </c>
      <c r="I338" s="396"/>
      <c r="J338" s="105"/>
      <c r="K338" s="105"/>
      <c r="L338" s="105"/>
      <c r="M338" s="105"/>
      <c r="N338" s="105"/>
      <c r="O338" s="105"/>
      <c r="P338" s="105"/>
      <c r="Q338" s="105"/>
      <c r="R338" s="105"/>
      <c r="S338" s="105"/>
      <c r="T338" s="105"/>
      <c r="U338" s="105"/>
      <c r="V338" s="105"/>
      <c r="W338" s="105"/>
      <c r="X338" s="105"/>
      <c r="Y338" s="105"/>
      <c r="Z338" s="105"/>
    </row>
    <row r="339" spans="1:26" ht="19.5" customHeight="1">
      <c r="A339" s="392">
        <v>11</v>
      </c>
      <c r="B339" s="238" t="s">
        <v>1709</v>
      </c>
      <c r="C339" s="401">
        <v>1</v>
      </c>
      <c r="D339" s="401"/>
      <c r="E339" s="105"/>
      <c r="F339" s="392">
        <v>11</v>
      </c>
      <c r="G339" s="238" t="s">
        <v>1709</v>
      </c>
      <c r="H339" s="396">
        <v>1</v>
      </c>
      <c r="I339" s="396"/>
      <c r="J339" s="105"/>
      <c r="K339" s="105"/>
      <c r="L339" s="105"/>
      <c r="M339" s="105"/>
      <c r="N339" s="105"/>
      <c r="O339" s="105"/>
      <c r="P339" s="105"/>
      <c r="Q339" s="105"/>
      <c r="R339" s="105"/>
      <c r="S339" s="105"/>
      <c r="T339" s="105"/>
      <c r="U339" s="105"/>
      <c r="V339" s="105"/>
      <c r="W339" s="105"/>
      <c r="X339" s="105"/>
      <c r="Y339" s="105"/>
      <c r="Z339" s="105"/>
    </row>
    <row r="340" spans="1:26" ht="19.5" customHeight="1">
      <c r="A340" s="392">
        <v>12</v>
      </c>
      <c r="B340" s="238" t="s">
        <v>1710</v>
      </c>
      <c r="C340" s="401">
        <v>1</v>
      </c>
      <c r="D340" s="401"/>
      <c r="E340" s="105"/>
      <c r="F340" s="392">
        <v>12</v>
      </c>
      <c r="G340" s="238" t="s">
        <v>1710</v>
      </c>
      <c r="H340" s="396">
        <v>1</v>
      </c>
      <c r="I340" s="396"/>
      <c r="J340" s="105"/>
      <c r="K340" s="105"/>
      <c r="L340" s="105"/>
      <c r="M340" s="105"/>
      <c r="N340" s="105"/>
      <c r="O340" s="105"/>
      <c r="P340" s="105"/>
      <c r="Q340" s="105"/>
      <c r="R340" s="105"/>
      <c r="S340" s="105"/>
      <c r="T340" s="105"/>
      <c r="U340" s="105"/>
      <c r="V340" s="105"/>
      <c r="W340" s="105"/>
      <c r="X340" s="105"/>
      <c r="Y340" s="105"/>
      <c r="Z340" s="105"/>
    </row>
    <row r="341" spans="1:26" ht="19.5" customHeight="1">
      <c r="A341" s="392">
        <v>13</v>
      </c>
      <c r="B341" s="238" t="s">
        <v>1711</v>
      </c>
      <c r="C341" s="401">
        <v>1</v>
      </c>
      <c r="D341" s="401"/>
      <c r="E341" s="105"/>
      <c r="F341" s="392">
        <v>13</v>
      </c>
      <c r="G341" s="238" t="s">
        <v>1711</v>
      </c>
      <c r="H341" s="396">
        <v>1</v>
      </c>
      <c r="I341" s="396"/>
      <c r="J341" s="105"/>
      <c r="K341" s="105"/>
      <c r="L341" s="105"/>
      <c r="M341" s="105"/>
      <c r="N341" s="105"/>
      <c r="O341" s="105"/>
      <c r="P341" s="105"/>
      <c r="Q341" s="105"/>
      <c r="R341" s="105"/>
      <c r="S341" s="105"/>
      <c r="T341" s="105"/>
      <c r="U341" s="105"/>
      <c r="V341" s="105"/>
      <c r="W341" s="105"/>
      <c r="X341" s="105"/>
      <c r="Y341" s="105"/>
      <c r="Z341" s="105"/>
    </row>
    <row r="342" spans="1:26" ht="19.5" customHeight="1">
      <c r="A342" s="392">
        <v>14</v>
      </c>
      <c r="B342" s="238" t="s">
        <v>1712</v>
      </c>
      <c r="C342" s="401">
        <v>1</v>
      </c>
      <c r="D342" s="401"/>
      <c r="E342" s="105"/>
      <c r="F342" s="392">
        <v>14</v>
      </c>
      <c r="G342" s="238" t="s">
        <v>1712</v>
      </c>
      <c r="H342" s="396">
        <v>1</v>
      </c>
      <c r="I342" s="396"/>
      <c r="J342" s="105"/>
      <c r="K342" s="105"/>
      <c r="L342" s="105"/>
      <c r="M342" s="105"/>
      <c r="N342" s="105"/>
      <c r="O342" s="105"/>
      <c r="P342" s="105"/>
      <c r="Q342" s="105"/>
      <c r="R342" s="105"/>
      <c r="S342" s="105"/>
      <c r="T342" s="105"/>
      <c r="U342" s="105"/>
      <c r="V342" s="105"/>
      <c r="W342" s="105"/>
      <c r="X342" s="105"/>
      <c r="Y342" s="105"/>
      <c r="Z342" s="105"/>
    </row>
    <row r="343" spans="1:26" ht="19.5" customHeight="1">
      <c r="A343" s="392">
        <v>15</v>
      </c>
      <c r="B343" s="238" t="s">
        <v>1713</v>
      </c>
      <c r="C343" s="401">
        <v>1</v>
      </c>
      <c r="D343" s="401"/>
      <c r="E343" s="105"/>
      <c r="F343" s="392">
        <v>15</v>
      </c>
      <c r="G343" s="238" t="s">
        <v>1713</v>
      </c>
      <c r="H343" s="396">
        <v>1</v>
      </c>
      <c r="I343" s="396"/>
      <c r="J343" s="105"/>
      <c r="K343" s="105"/>
      <c r="L343" s="105"/>
      <c r="M343" s="105"/>
      <c r="N343" s="105"/>
      <c r="O343" s="105"/>
      <c r="P343" s="105"/>
      <c r="Q343" s="105"/>
      <c r="R343" s="105"/>
      <c r="S343" s="105"/>
      <c r="T343" s="105"/>
      <c r="U343" s="105"/>
      <c r="V343" s="105"/>
      <c r="W343" s="105"/>
      <c r="X343" s="105"/>
      <c r="Y343" s="105"/>
      <c r="Z343" s="105"/>
    </row>
    <row r="344" spans="1:26" ht="19.5" customHeight="1">
      <c r="A344" s="392">
        <v>16</v>
      </c>
      <c r="B344" s="238" t="s">
        <v>1714</v>
      </c>
      <c r="C344" s="401"/>
      <c r="D344" s="401">
        <v>1</v>
      </c>
      <c r="E344" s="105"/>
      <c r="F344" s="392">
        <v>16</v>
      </c>
      <c r="G344" s="238" t="s">
        <v>1714</v>
      </c>
      <c r="H344" s="396"/>
      <c r="I344" s="396">
        <v>1</v>
      </c>
      <c r="J344" s="105"/>
      <c r="K344" s="105"/>
      <c r="L344" s="105"/>
      <c r="M344" s="105"/>
      <c r="N344" s="105"/>
      <c r="O344" s="105"/>
      <c r="P344" s="105"/>
      <c r="Q344" s="105"/>
      <c r="R344" s="105"/>
      <c r="S344" s="105"/>
      <c r="T344" s="105"/>
      <c r="U344" s="105"/>
      <c r="V344" s="105"/>
      <c r="W344" s="105"/>
      <c r="X344" s="105"/>
      <c r="Y344" s="105"/>
      <c r="Z344" s="105"/>
    </row>
    <row r="345" spans="1:26" ht="19.5" customHeight="1">
      <c r="A345" s="392">
        <v>17</v>
      </c>
      <c r="B345" s="238" t="s">
        <v>1715</v>
      </c>
      <c r="C345" s="401">
        <v>1</v>
      </c>
      <c r="D345" s="401"/>
      <c r="E345" s="105"/>
      <c r="F345" s="392">
        <v>17</v>
      </c>
      <c r="G345" s="238" t="s">
        <v>1715</v>
      </c>
      <c r="H345" s="396"/>
      <c r="I345" s="396">
        <v>1</v>
      </c>
      <c r="J345" s="105"/>
      <c r="K345" s="105"/>
      <c r="L345" s="105"/>
      <c r="M345" s="105"/>
      <c r="N345" s="105"/>
      <c r="O345" s="105"/>
      <c r="P345" s="105"/>
      <c r="Q345" s="105"/>
      <c r="R345" s="105"/>
      <c r="S345" s="105"/>
      <c r="T345" s="105"/>
      <c r="U345" s="105"/>
      <c r="V345" s="105"/>
      <c r="W345" s="105"/>
      <c r="X345" s="105"/>
      <c r="Y345" s="105"/>
      <c r="Z345" s="105"/>
    </row>
    <row r="346" spans="1:26" ht="19.5" customHeight="1">
      <c r="A346" s="392">
        <v>18</v>
      </c>
      <c r="B346" s="238" t="s">
        <v>1716</v>
      </c>
      <c r="C346" s="401">
        <v>1</v>
      </c>
      <c r="D346" s="401"/>
      <c r="E346" s="105"/>
      <c r="F346" s="392">
        <v>18</v>
      </c>
      <c r="G346" s="238" t="s">
        <v>1716</v>
      </c>
      <c r="H346" s="396">
        <v>1</v>
      </c>
      <c r="I346" s="396"/>
      <c r="J346" s="105"/>
      <c r="K346" s="105"/>
      <c r="L346" s="105"/>
      <c r="M346" s="105"/>
      <c r="N346" s="105"/>
      <c r="O346" s="105"/>
      <c r="P346" s="105"/>
      <c r="Q346" s="105"/>
      <c r="R346" s="105"/>
      <c r="S346" s="105"/>
      <c r="T346" s="105"/>
      <c r="U346" s="105"/>
      <c r="V346" s="105"/>
      <c r="W346" s="105"/>
      <c r="X346" s="105"/>
      <c r="Y346" s="105"/>
      <c r="Z346" s="105"/>
    </row>
    <row r="347" spans="1:26" ht="19.5" customHeight="1">
      <c r="A347" s="392">
        <v>19</v>
      </c>
      <c r="B347" s="238" t="s">
        <v>1717</v>
      </c>
      <c r="C347" s="401"/>
      <c r="D347" s="401">
        <v>1</v>
      </c>
      <c r="E347" s="105"/>
      <c r="F347" s="392">
        <v>19</v>
      </c>
      <c r="G347" s="238" t="s">
        <v>1717</v>
      </c>
      <c r="H347" s="401">
        <v>1</v>
      </c>
      <c r="I347" s="401"/>
      <c r="J347" s="105"/>
      <c r="K347" s="105"/>
      <c r="L347" s="105"/>
      <c r="M347" s="105"/>
      <c r="N347" s="105"/>
      <c r="O347" s="105"/>
      <c r="P347" s="105"/>
      <c r="Q347" s="105"/>
      <c r="R347" s="105"/>
      <c r="S347" s="105"/>
      <c r="T347" s="105"/>
      <c r="U347" s="105"/>
      <c r="V347" s="105"/>
      <c r="W347" s="105"/>
      <c r="X347" s="105"/>
      <c r="Y347" s="105"/>
      <c r="Z347" s="105"/>
    </row>
    <row r="348" spans="1:26" ht="18" customHeight="1">
      <c r="A348" s="105"/>
      <c r="B348" s="397" t="s">
        <v>1718</v>
      </c>
      <c r="C348" s="1073">
        <f>SUM(C329:C347)</f>
        <v>16</v>
      </c>
      <c r="D348" s="878"/>
      <c r="E348" s="105"/>
      <c r="F348" s="105"/>
      <c r="G348" s="397" t="s">
        <v>1718</v>
      </c>
      <c r="H348" s="1073">
        <f>SUM(H329:H347)</f>
        <v>13</v>
      </c>
      <c r="I348" s="878"/>
      <c r="J348" s="105"/>
      <c r="K348" s="105"/>
      <c r="L348" s="105"/>
      <c r="M348" s="105"/>
      <c r="N348" s="105"/>
      <c r="O348" s="105"/>
      <c r="P348" s="105"/>
      <c r="Q348" s="105"/>
      <c r="R348" s="105"/>
      <c r="S348" s="105"/>
      <c r="T348" s="105"/>
      <c r="U348" s="105"/>
      <c r="V348" s="105"/>
      <c r="W348" s="105"/>
      <c r="X348" s="105"/>
      <c r="Y348" s="105"/>
      <c r="Z348" s="105"/>
    </row>
    <row r="349" spans="1:26" ht="18" customHeight="1">
      <c r="A349" s="105"/>
      <c r="B349" s="397" t="s">
        <v>1719</v>
      </c>
      <c r="C349" s="1073">
        <f>SUM(D329:D347)</f>
        <v>3</v>
      </c>
      <c r="D349" s="878"/>
      <c r="E349" s="105"/>
      <c r="F349" s="105"/>
      <c r="G349" s="397" t="s">
        <v>1719</v>
      </c>
      <c r="H349" s="1073">
        <f>SUM(I329:I347)</f>
        <v>6</v>
      </c>
      <c r="I349" s="878"/>
      <c r="J349" s="105"/>
      <c r="K349" s="105"/>
      <c r="L349" s="105"/>
      <c r="M349" s="105"/>
      <c r="N349" s="105"/>
      <c r="O349" s="105"/>
      <c r="P349" s="105"/>
      <c r="Q349" s="105"/>
      <c r="R349" s="105"/>
      <c r="S349" s="105"/>
      <c r="T349" s="105"/>
      <c r="U349" s="105"/>
      <c r="V349" s="105"/>
      <c r="W349" s="105"/>
      <c r="X349" s="105"/>
      <c r="Y349" s="105"/>
      <c r="Z349" s="105"/>
    </row>
    <row r="350" spans="1:26" ht="16.5" customHeight="1">
      <c r="A350" s="105"/>
      <c r="B350" s="398" t="s">
        <v>1720</v>
      </c>
      <c r="C350" s="399">
        <f>C348</f>
        <v>16</v>
      </c>
      <c r="D350" s="399" t="s">
        <v>1721</v>
      </c>
      <c r="E350" s="105"/>
      <c r="F350" s="105"/>
      <c r="G350" s="398" t="s">
        <v>1720</v>
      </c>
      <c r="H350" s="399">
        <f>H348</f>
        <v>13</v>
      </c>
      <c r="I350" s="399" t="s">
        <v>1721</v>
      </c>
      <c r="J350" s="105"/>
      <c r="K350" s="105"/>
      <c r="L350" s="105"/>
      <c r="M350" s="105"/>
      <c r="N350" s="105"/>
      <c r="O350" s="105"/>
      <c r="P350" s="105"/>
      <c r="Q350" s="105"/>
      <c r="R350" s="105"/>
      <c r="S350" s="105"/>
      <c r="T350" s="105"/>
      <c r="U350" s="105"/>
      <c r="V350" s="105"/>
      <c r="W350" s="105"/>
      <c r="X350" s="105"/>
      <c r="Y350" s="105"/>
      <c r="Z350" s="105"/>
    </row>
    <row r="351" spans="1:26" ht="15.75" customHeight="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32.25" customHeight="1">
      <c r="A352" s="105"/>
      <c r="B352" s="1074" t="s">
        <v>1810</v>
      </c>
      <c r="C352" s="1075"/>
      <c r="D352" s="1076"/>
      <c r="E352" s="105"/>
      <c r="F352" s="105"/>
      <c r="G352" s="1074" t="s">
        <v>1811</v>
      </c>
      <c r="H352" s="1075"/>
      <c r="I352" s="1076"/>
      <c r="J352" s="105"/>
      <c r="K352" s="105"/>
      <c r="L352" s="105"/>
      <c r="M352" s="105"/>
      <c r="N352" s="105"/>
      <c r="O352" s="105"/>
      <c r="P352" s="105"/>
      <c r="Q352" s="105"/>
      <c r="R352" s="105"/>
      <c r="S352" s="105"/>
      <c r="T352" s="105"/>
      <c r="U352" s="105"/>
      <c r="V352" s="105"/>
      <c r="W352" s="105"/>
      <c r="X352" s="105"/>
      <c r="Y352" s="105"/>
      <c r="Z352" s="105"/>
    </row>
    <row r="353" spans="1:26" ht="30.75" customHeight="1">
      <c r="A353" s="105"/>
      <c r="B353" s="1068" t="s">
        <v>1812</v>
      </c>
      <c r="C353" s="893"/>
      <c r="D353" s="1069"/>
      <c r="E353" s="105"/>
      <c r="F353" s="105"/>
      <c r="G353" s="1068" t="s">
        <v>1813</v>
      </c>
      <c r="H353" s="893"/>
      <c r="I353" s="1069"/>
      <c r="J353" s="105"/>
      <c r="K353" s="105"/>
      <c r="L353" s="105"/>
      <c r="M353" s="105"/>
      <c r="N353" s="105"/>
      <c r="O353" s="105"/>
      <c r="P353" s="105"/>
      <c r="Q353" s="105"/>
      <c r="R353" s="105"/>
      <c r="S353" s="105"/>
      <c r="T353" s="105"/>
      <c r="U353" s="105"/>
      <c r="V353" s="105"/>
      <c r="W353" s="105"/>
      <c r="X353" s="105"/>
      <c r="Y353" s="105"/>
      <c r="Z353" s="105"/>
    </row>
    <row r="354" spans="1:26" ht="35.25" customHeight="1">
      <c r="A354" s="105"/>
      <c r="B354" s="1060" t="s">
        <v>1814</v>
      </c>
      <c r="C354" s="1061"/>
      <c r="D354" s="1062"/>
      <c r="E354" s="105"/>
      <c r="F354" s="105"/>
      <c r="G354" s="1060" t="s">
        <v>1815</v>
      </c>
      <c r="H354" s="1061"/>
      <c r="I354" s="1062"/>
      <c r="J354" s="105"/>
      <c r="K354" s="105"/>
      <c r="L354" s="105"/>
      <c r="M354" s="105"/>
      <c r="N354" s="105"/>
      <c r="O354" s="105"/>
      <c r="P354" s="105"/>
      <c r="Q354" s="105"/>
      <c r="R354" s="105"/>
      <c r="S354" s="105"/>
      <c r="T354" s="67"/>
      <c r="U354" s="67"/>
      <c r="V354" s="67"/>
      <c r="W354" s="67"/>
      <c r="X354" s="67"/>
      <c r="Y354" s="105"/>
      <c r="Z354" s="105"/>
    </row>
    <row r="355" spans="1:26" ht="12.75" customHeight="1">
      <c r="A355" s="105"/>
      <c r="B355" s="105"/>
      <c r="C355" s="105"/>
      <c r="D355" s="105"/>
      <c r="E355" s="105"/>
      <c r="K355" s="67"/>
      <c r="L355" s="67"/>
      <c r="M355" s="67"/>
      <c r="N355" s="67"/>
      <c r="O355" s="67"/>
      <c r="P355" s="67"/>
      <c r="Q355" s="67"/>
      <c r="R355" s="67"/>
      <c r="S355" s="67"/>
      <c r="T355" s="67"/>
      <c r="U355" s="67"/>
      <c r="V355" s="67"/>
      <c r="W355" s="67"/>
      <c r="X355" s="67"/>
    </row>
    <row r="356" spans="1:26" ht="12.75" customHeight="1">
      <c r="A356" s="105"/>
      <c r="B356" s="105"/>
      <c r="C356" s="105"/>
      <c r="D356" s="105"/>
      <c r="E356" s="105"/>
      <c r="T356" s="67"/>
      <c r="U356" s="67"/>
      <c r="V356" s="67"/>
      <c r="W356" s="67"/>
      <c r="X356" s="67"/>
    </row>
    <row r="357" spans="1:26" ht="12.75" customHeight="1">
      <c r="A357" s="105"/>
      <c r="B357" s="105"/>
      <c r="C357" s="105"/>
      <c r="D357" s="105"/>
      <c r="E357" s="105"/>
      <c r="T357" s="67"/>
      <c r="U357" s="67"/>
      <c r="V357" s="67"/>
      <c r="W357" s="67"/>
      <c r="X357" s="67"/>
    </row>
    <row r="358" spans="1:26" ht="12.75" customHeight="1">
      <c r="A358" s="387" t="s">
        <v>1690</v>
      </c>
      <c r="B358" s="1063" t="s">
        <v>318</v>
      </c>
      <c r="C358" s="893"/>
      <c r="D358" s="878"/>
      <c r="E358" s="105"/>
      <c r="T358" s="67"/>
      <c r="U358" s="67"/>
      <c r="V358" s="67"/>
      <c r="W358" s="67"/>
      <c r="X358" s="67"/>
    </row>
    <row r="359" spans="1:26" ht="12.75" customHeight="1">
      <c r="A359" s="1064" t="s">
        <v>1691</v>
      </c>
      <c r="B359" s="1065"/>
      <c r="C359" s="1065"/>
      <c r="D359" s="1066"/>
      <c r="E359" s="105"/>
      <c r="T359" s="67"/>
      <c r="U359" s="67"/>
      <c r="V359" s="67"/>
      <c r="W359" s="67"/>
      <c r="X359" s="67"/>
    </row>
    <row r="360" spans="1:26" ht="12.75" customHeight="1">
      <c r="A360" s="388"/>
      <c r="B360" s="388"/>
      <c r="C360" s="388"/>
      <c r="D360" s="388"/>
      <c r="E360" s="105"/>
      <c r="T360" s="67"/>
      <c r="U360" s="67"/>
      <c r="V360" s="67"/>
      <c r="W360" s="67"/>
      <c r="X360" s="67"/>
    </row>
    <row r="361" spans="1:26" ht="12.75" customHeight="1">
      <c r="A361" s="400" t="s">
        <v>1816</v>
      </c>
      <c r="B361" s="1067" t="s">
        <v>1817</v>
      </c>
      <c r="C361" s="893"/>
      <c r="D361" s="878"/>
      <c r="E361" s="105"/>
      <c r="T361" s="67"/>
      <c r="U361" s="67"/>
      <c r="V361" s="67"/>
      <c r="W361" s="67"/>
      <c r="X361" s="67"/>
    </row>
    <row r="362" spans="1:26" ht="12.75" customHeight="1">
      <c r="A362" s="1071"/>
      <c r="B362" s="892"/>
      <c r="C362" s="892"/>
      <c r="D362" s="892"/>
      <c r="E362" s="105"/>
      <c r="T362" s="105"/>
      <c r="U362" s="105"/>
      <c r="V362" s="105"/>
      <c r="W362" s="105"/>
      <c r="X362" s="105"/>
    </row>
    <row r="363" spans="1:26" ht="12.75" customHeight="1">
      <c r="A363" s="1072" t="s">
        <v>1694</v>
      </c>
      <c r="B363" s="893"/>
      <c r="C363" s="893"/>
      <c r="D363" s="878"/>
      <c r="E363" s="105"/>
      <c r="T363" s="105"/>
      <c r="U363" s="105"/>
      <c r="V363" s="105"/>
      <c r="W363" s="105"/>
      <c r="X363" s="105"/>
    </row>
    <row r="364" spans="1:26" ht="12.75" customHeight="1">
      <c r="A364" s="390" t="s">
        <v>1695</v>
      </c>
      <c r="B364" s="391" t="s">
        <v>1696</v>
      </c>
      <c r="C364" s="391" t="s">
        <v>1697</v>
      </c>
      <c r="D364" s="391" t="s">
        <v>1698</v>
      </c>
      <c r="E364" s="105"/>
      <c r="T364" s="105"/>
      <c r="U364" s="105"/>
      <c r="V364" s="105"/>
      <c r="W364" s="105"/>
      <c r="X364" s="105"/>
    </row>
    <row r="365" spans="1:26" ht="12.75" customHeight="1">
      <c r="A365" s="392">
        <v>1</v>
      </c>
      <c r="B365" s="238" t="s">
        <v>1699</v>
      </c>
      <c r="C365" s="401">
        <v>1</v>
      </c>
      <c r="D365" s="401"/>
      <c r="E365" s="105"/>
      <c r="T365" s="105"/>
      <c r="U365" s="105"/>
      <c r="V365" s="105"/>
      <c r="W365" s="105"/>
      <c r="X365" s="105"/>
    </row>
    <row r="366" spans="1:26" ht="12.75" customHeight="1">
      <c r="A366" s="392">
        <v>2</v>
      </c>
      <c r="B366" s="238" t="s">
        <v>1700</v>
      </c>
      <c r="C366" s="401"/>
      <c r="D366" s="401">
        <v>1</v>
      </c>
      <c r="E366" s="105"/>
      <c r="T366" s="105"/>
      <c r="U366" s="105"/>
      <c r="V366" s="105"/>
      <c r="W366" s="105"/>
      <c r="X366" s="105"/>
    </row>
    <row r="367" spans="1:26" ht="12.75" customHeight="1">
      <c r="A367" s="392">
        <v>3</v>
      </c>
      <c r="B367" s="238" t="s">
        <v>1701</v>
      </c>
      <c r="C367" s="401">
        <v>1</v>
      </c>
      <c r="D367" s="401"/>
      <c r="E367" s="105"/>
      <c r="T367" s="105"/>
      <c r="U367" s="105"/>
      <c r="V367" s="105"/>
      <c r="W367" s="105"/>
      <c r="X367" s="105"/>
    </row>
    <row r="368" spans="1:26" ht="12.75" customHeight="1">
      <c r="A368" s="392">
        <v>4</v>
      </c>
      <c r="B368" s="238" t="s">
        <v>1702</v>
      </c>
      <c r="C368" s="401"/>
      <c r="D368" s="401">
        <v>1</v>
      </c>
      <c r="E368" s="105"/>
      <c r="T368" s="105"/>
      <c r="U368" s="105"/>
      <c r="V368" s="105"/>
      <c r="W368" s="105"/>
      <c r="X368" s="105"/>
    </row>
    <row r="369" spans="1:24" ht="12.75" customHeight="1">
      <c r="A369" s="392">
        <v>5</v>
      </c>
      <c r="B369" s="238" t="s">
        <v>1703</v>
      </c>
      <c r="C369" s="401">
        <v>1</v>
      </c>
      <c r="D369" s="401"/>
      <c r="E369" s="105"/>
      <c r="T369" s="105"/>
      <c r="U369" s="105"/>
      <c r="V369" s="105"/>
      <c r="W369" s="105"/>
      <c r="X369" s="105"/>
    </row>
    <row r="370" spans="1:24" ht="12.75" customHeight="1">
      <c r="A370" s="392">
        <v>6</v>
      </c>
      <c r="B370" s="238" t="s">
        <v>1704</v>
      </c>
      <c r="C370" s="401">
        <v>1</v>
      </c>
      <c r="D370" s="401"/>
      <c r="E370" s="105"/>
      <c r="T370" s="105"/>
      <c r="U370" s="105"/>
      <c r="V370" s="105"/>
      <c r="W370" s="105"/>
      <c r="X370" s="105"/>
    </row>
    <row r="371" spans="1:24" ht="12.75" customHeight="1">
      <c r="A371" s="392">
        <v>7</v>
      </c>
      <c r="B371" s="238" t="s">
        <v>1705</v>
      </c>
      <c r="C371" s="401">
        <v>1</v>
      </c>
      <c r="D371" s="401"/>
      <c r="E371" s="105"/>
      <c r="T371" s="105"/>
      <c r="U371" s="105"/>
      <c r="V371" s="105"/>
      <c r="W371" s="105"/>
      <c r="X371" s="105"/>
    </row>
    <row r="372" spans="1:24" ht="12.75" customHeight="1">
      <c r="A372" s="392">
        <v>8</v>
      </c>
      <c r="B372" s="238" t="s">
        <v>1706</v>
      </c>
      <c r="C372" s="401"/>
      <c r="D372" s="401">
        <v>1</v>
      </c>
      <c r="E372" s="105"/>
      <c r="T372" s="105"/>
      <c r="U372" s="105"/>
      <c r="V372" s="105"/>
      <c r="W372" s="105"/>
      <c r="X372" s="105"/>
    </row>
    <row r="373" spans="1:24" ht="12.75" customHeight="1">
      <c r="A373" s="392">
        <v>9</v>
      </c>
      <c r="B373" s="238" t="s">
        <v>1707</v>
      </c>
      <c r="C373" s="401"/>
      <c r="D373" s="401">
        <v>1</v>
      </c>
      <c r="E373" s="105"/>
      <c r="T373" s="105"/>
      <c r="U373" s="105"/>
      <c r="V373" s="105"/>
      <c r="W373" s="105"/>
      <c r="X373" s="105"/>
    </row>
    <row r="374" spans="1:24" ht="12.75" customHeight="1">
      <c r="A374" s="392">
        <v>10</v>
      </c>
      <c r="B374" s="238" t="s">
        <v>1708</v>
      </c>
      <c r="C374" s="401">
        <v>1</v>
      </c>
      <c r="D374" s="401"/>
      <c r="E374" s="105"/>
      <c r="T374" s="105"/>
      <c r="U374" s="105"/>
      <c r="V374" s="105"/>
      <c r="W374" s="105"/>
      <c r="X374" s="105"/>
    </row>
    <row r="375" spans="1:24" ht="12.75" customHeight="1">
      <c r="A375" s="392">
        <v>11</v>
      </c>
      <c r="B375" s="238" t="s">
        <v>1709</v>
      </c>
      <c r="C375" s="401">
        <v>1</v>
      </c>
      <c r="D375" s="401"/>
      <c r="E375" s="105"/>
      <c r="T375" s="105"/>
      <c r="U375" s="105"/>
      <c r="V375" s="105"/>
      <c r="W375" s="105"/>
      <c r="X375" s="105"/>
    </row>
    <row r="376" spans="1:24" ht="12.75" customHeight="1">
      <c r="A376" s="392">
        <v>12</v>
      </c>
      <c r="B376" s="238" t="s">
        <v>1710</v>
      </c>
      <c r="C376" s="401">
        <v>1</v>
      </c>
      <c r="D376" s="401"/>
      <c r="E376" s="105"/>
      <c r="T376" s="105"/>
      <c r="U376" s="105"/>
      <c r="V376" s="105"/>
      <c r="W376" s="105"/>
      <c r="X376" s="105"/>
    </row>
    <row r="377" spans="1:24" ht="12.75" customHeight="1">
      <c r="A377" s="392">
        <v>13</v>
      </c>
      <c r="B377" s="238" t="s">
        <v>1711</v>
      </c>
      <c r="C377" s="401">
        <v>1</v>
      </c>
      <c r="D377" s="401"/>
      <c r="E377" s="105"/>
      <c r="T377" s="105"/>
      <c r="U377" s="105"/>
      <c r="V377" s="105"/>
      <c r="W377" s="105"/>
      <c r="X377" s="105"/>
    </row>
    <row r="378" spans="1:24" ht="12.75" customHeight="1">
      <c r="A378" s="392">
        <v>14</v>
      </c>
      <c r="B378" s="238" t="s">
        <v>1712</v>
      </c>
      <c r="C378" s="401">
        <v>1</v>
      </c>
      <c r="D378" s="401"/>
      <c r="E378" s="105"/>
      <c r="T378" s="105"/>
      <c r="U378" s="105"/>
      <c r="V378" s="105"/>
      <c r="W378" s="105"/>
      <c r="X378" s="105"/>
    </row>
    <row r="379" spans="1:24" ht="12.75" customHeight="1">
      <c r="A379" s="392">
        <v>15</v>
      </c>
      <c r="B379" s="238" t="s">
        <v>1713</v>
      </c>
      <c r="C379" s="401">
        <v>1</v>
      </c>
      <c r="D379" s="401"/>
      <c r="E379" s="105"/>
      <c r="T379" s="105"/>
      <c r="U379" s="105"/>
      <c r="V379" s="105"/>
      <c r="W379" s="105"/>
      <c r="X379" s="105"/>
    </row>
    <row r="380" spans="1:24" ht="12.75" customHeight="1">
      <c r="A380" s="392">
        <v>16</v>
      </c>
      <c r="B380" s="238" t="s">
        <v>1714</v>
      </c>
      <c r="C380" s="401"/>
      <c r="D380" s="401">
        <v>1</v>
      </c>
      <c r="E380" s="105"/>
      <c r="T380" s="105"/>
      <c r="U380" s="105"/>
      <c r="V380" s="105"/>
      <c r="W380" s="105"/>
      <c r="X380" s="105"/>
    </row>
    <row r="381" spans="1:24" ht="12.75" customHeight="1">
      <c r="A381" s="392">
        <v>17</v>
      </c>
      <c r="B381" s="238" t="s">
        <v>1715</v>
      </c>
      <c r="C381" s="401"/>
      <c r="D381" s="401">
        <v>1</v>
      </c>
      <c r="E381" s="105"/>
      <c r="T381" s="105"/>
      <c r="U381" s="105"/>
      <c r="V381" s="105"/>
      <c r="W381" s="105"/>
      <c r="X381" s="105"/>
    </row>
    <row r="382" spans="1:24" ht="12.75" customHeight="1">
      <c r="A382" s="392">
        <v>18</v>
      </c>
      <c r="B382" s="238" t="s">
        <v>1716</v>
      </c>
      <c r="C382" s="401">
        <v>1</v>
      </c>
      <c r="D382" s="401"/>
      <c r="E382" s="105"/>
      <c r="T382" s="105"/>
      <c r="U382" s="105"/>
      <c r="V382" s="105"/>
      <c r="W382" s="105"/>
      <c r="X382" s="105"/>
    </row>
    <row r="383" spans="1:24" ht="12.75" customHeight="1">
      <c r="A383" s="392">
        <v>19</v>
      </c>
      <c r="B383" s="238" t="s">
        <v>1717</v>
      </c>
      <c r="C383" s="401">
        <v>1</v>
      </c>
      <c r="D383" s="401"/>
      <c r="E383" s="105"/>
      <c r="T383" s="105"/>
      <c r="U383" s="105"/>
      <c r="V383" s="105"/>
      <c r="W383" s="105"/>
      <c r="X383" s="105"/>
    </row>
    <row r="384" spans="1:24" ht="12.75" customHeight="1">
      <c r="A384" s="105"/>
      <c r="B384" s="397" t="s">
        <v>1718</v>
      </c>
      <c r="C384" s="1073">
        <f>SUM(C365:C383)</f>
        <v>13</v>
      </c>
      <c r="D384" s="878"/>
      <c r="E384" s="105"/>
      <c r="T384" s="105"/>
      <c r="U384" s="105"/>
      <c r="V384" s="105"/>
      <c r="W384" s="105"/>
      <c r="X384" s="105"/>
    </row>
    <row r="385" spans="1:30" ht="12.75" customHeight="1">
      <c r="A385" s="105"/>
      <c r="B385" s="397" t="s">
        <v>1719</v>
      </c>
      <c r="C385" s="1073">
        <f>SUM(D365:D383)</f>
        <v>6</v>
      </c>
      <c r="D385" s="878"/>
      <c r="E385" s="105"/>
      <c r="T385" s="105"/>
      <c r="U385" s="105"/>
      <c r="V385" s="105"/>
      <c r="W385" s="105"/>
      <c r="X385" s="105"/>
    </row>
    <row r="386" spans="1:30" ht="12.75" customHeight="1">
      <c r="A386" s="105"/>
      <c r="B386" s="398" t="s">
        <v>1720</v>
      </c>
      <c r="C386" s="399">
        <f>C384</f>
        <v>13</v>
      </c>
      <c r="D386" s="399" t="s">
        <v>1721</v>
      </c>
      <c r="E386" s="105"/>
      <c r="T386" s="105"/>
      <c r="U386" s="105"/>
      <c r="V386" s="105"/>
      <c r="W386" s="105"/>
      <c r="X386" s="105"/>
    </row>
    <row r="387" spans="1:30" ht="12.75" customHeight="1">
      <c r="A387" s="105"/>
      <c r="B387" s="105"/>
      <c r="C387" s="105"/>
      <c r="D387" s="105"/>
      <c r="E387" s="105"/>
      <c r="T387" s="105"/>
      <c r="U387" s="105"/>
      <c r="V387" s="105"/>
      <c r="W387" s="105"/>
      <c r="X387" s="105"/>
    </row>
    <row r="388" spans="1:30" ht="12.75" customHeight="1">
      <c r="A388" s="105"/>
      <c r="B388" s="1074" t="s">
        <v>1818</v>
      </c>
      <c r="C388" s="1075"/>
      <c r="D388" s="1076"/>
      <c r="E388" s="105"/>
      <c r="T388" s="105"/>
      <c r="U388" s="105"/>
      <c r="V388" s="105"/>
      <c r="W388" s="105"/>
      <c r="X388" s="105"/>
    </row>
    <row r="389" spans="1:30" ht="12.75" customHeight="1">
      <c r="A389" s="105"/>
      <c r="B389" s="1068" t="s">
        <v>1819</v>
      </c>
      <c r="C389" s="893"/>
      <c r="D389" s="1069"/>
      <c r="E389" s="105"/>
      <c r="T389" s="105"/>
      <c r="U389" s="105"/>
      <c r="V389" s="105"/>
      <c r="W389" s="105"/>
      <c r="X389" s="105"/>
    </row>
    <row r="390" spans="1:30" ht="12.75" customHeight="1">
      <c r="A390" s="105"/>
      <c r="B390" s="1060" t="s">
        <v>1820</v>
      </c>
      <c r="C390" s="1061"/>
      <c r="D390" s="1062"/>
      <c r="E390" s="105"/>
      <c r="T390" s="105"/>
      <c r="U390" s="105"/>
      <c r="V390" s="105"/>
      <c r="W390" s="105"/>
      <c r="X390" s="105"/>
    </row>
    <row r="391" spans="1:30" ht="12.75" customHeight="1">
      <c r="A391" s="105"/>
      <c r="B391" s="105"/>
      <c r="C391" s="105"/>
      <c r="D391" s="105"/>
      <c r="E391" s="105"/>
      <c r="T391" s="105"/>
      <c r="U391" s="105"/>
      <c r="V391" s="105"/>
      <c r="W391" s="105"/>
      <c r="X391" s="105"/>
    </row>
    <row r="392" spans="1:30" ht="12.75" customHeight="1">
      <c r="A392" s="105"/>
      <c r="B392" s="105"/>
      <c r="C392" s="105"/>
      <c r="D392" s="105"/>
      <c r="E392" s="105"/>
      <c r="T392" s="105"/>
      <c r="U392" s="105"/>
      <c r="V392" s="105"/>
      <c r="W392" s="105"/>
      <c r="X392" s="105"/>
    </row>
    <row r="393" spans="1:30" ht="16.5" customHeight="1">
      <c r="A393" s="387" t="s">
        <v>1690</v>
      </c>
      <c r="B393" s="1063" t="s">
        <v>345</v>
      </c>
      <c r="C393" s="893"/>
      <c r="D393" s="878"/>
      <c r="E393" s="105"/>
      <c r="F393" s="387" t="s">
        <v>1690</v>
      </c>
      <c r="G393" s="1063" t="s">
        <v>345</v>
      </c>
      <c r="H393" s="893"/>
      <c r="I393" s="878"/>
      <c r="J393" s="105"/>
      <c r="K393" s="105"/>
      <c r="L393" s="105"/>
      <c r="M393" s="105"/>
      <c r="N393" s="105"/>
      <c r="O393" s="105"/>
      <c r="P393" s="105"/>
      <c r="Q393" s="105"/>
      <c r="R393" s="105"/>
      <c r="S393" s="105"/>
      <c r="T393" s="105"/>
      <c r="U393" s="105"/>
      <c r="V393" s="105"/>
      <c r="W393" s="105"/>
      <c r="X393" s="105"/>
      <c r="Y393" s="105"/>
      <c r="Z393" s="105"/>
      <c r="AA393" s="105"/>
      <c r="AB393" s="105"/>
      <c r="AC393" s="105"/>
      <c r="AD393" s="105"/>
    </row>
    <row r="394" spans="1:30" ht="18.75" customHeight="1">
      <c r="A394" s="1064" t="s">
        <v>1691</v>
      </c>
      <c r="B394" s="1065"/>
      <c r="C394" s="1065"/>
      <c r="D394" s="1066"/>
      <c r="E394" s="105"/>
      <c r="F394" s="1064" t="s">
        <v>1691</v>
      </c>
      <c r="G394" s="1065"/>
      <c r="H394" s="1065"/>
      <c r="I394" s="1066"/>
      <c r="J394" s="105"/>
      <c r="K394" s="105"/>
      <c r="L394" s="105"/>
      <c r="M394" s="105"/>
      <c r="N394" s="105"/>
      <c r="O394" s="105"/>
      <c r="P394" s="105"/>
      <c r="Q394" s="105"/>
      <c r="R394" s="105"/>
      <c r="S394" s="105"/>
      <c r="T394" s="105"/>
      <c r="U394" s="105"/>
      <c r="V394" s="105"/>
      <c r="W394" s="105"/>
      <c r="X394" s="105"/>
      <c r="Y394" s="105"/>
      <c r="Z394" s="105"/>
      <c r="AA394" s="105"/>
      <c r="AB394" s="105"/>
      <c r="AC394" s="105"/>
      <c r="AD394" s="105"/>
    </row>
    <row r="395" spans="1:30" ht="9" customHeight="1">
      <c r="A395" s="388"/>
      <c r="B395" s="388"/>
      <c r="C395" s="388"/>
      <c r="D395" s="388"/>
      <c r="E395" s="105"/>
      <c r="F395" s="388"/>
      <c r="G395" s="388"/>
      <c r="H395" s="388"/>
      <c r="I395" s="388"/>
      <c r="J395" s="105"/>
      <c r="K395" s="105"/>
      <c r="L395" s="105"/>
      <c r="M395" s="105"/>
      <c r="N395" s="105"/>
      <c r="O395" s="105"/>
      <c r="P395" s="105"/>
      <c r="Q395" s="105"/>
      <c r="R395" s="105"/>
      <c r="S395" s="105"/>
      <c r="T395" s="105"/>
      <c r="U395" s="105"/>
      <c r="V395" s="105"/>
      <c r="W395" s="105"/>
      <c r="X395" s="105"/>
      <c r="Y395" s="105"/>
      <c r="Z395" s="105"/>
      <c r="AA395" s="105"/>
      <c r="AB395" s="105"/>
      <c r="AC395" s="105"/>
      <c r="AD395" s="105"/>
    </row>
    <row r="396" spans="1:30" ht="33" customHeight="1">
      <c r="A396" s="400" t="s">
        <v>1821</v>
      </c>
      <c r="B396" s="1070" t="s">
        <v>1822</v>
      </c>
      <c r="C396" s="893"/>
      <c r="D396" s="878"/>
      <c r="E396" s="105"/>
      <c r="F396" s="400" t="s">
        <v>1823</v>
      </c>
      <c r="G396" s="1070" t="s">
        <v>1824</v>
      </c>
      <c r="H396" s="893"/>
      <c r="I396" s="878"/>
      <c r="J396" s="105"/>
      <c r="K396" s="105"/>
      <c r="L396" s="105"/>
      <c r="M396" s="105"/>
      <c r="N396" s="105"/>
      <c r="O396" s="105"/>
      <c r="P396" s="105"/>
      <c r="Q396" s="105"/>
      <c r="R396" s="105"/>
      <c r="S396" s="105"/>
      <c r="T396" s="105"/>
      <c r="U396" s="105"/>
      <c r="V396" s="105"/>
      <c r="W396" s="105"/>
      <c r="X396" s="105"/>
      <c r="Y396" s="105"/>
      <c r="Z396" s="105"/>
      <c r="AA396" s="105"/>
      <c r="AB396" s="105"/>
      <c r="AC396" s="105"/>
      <c r="AD396" s="105"/>
    </row>
    <row r="397" spans="1:30" ht="13.5" customHeight="1">
      <c r="A397" s="1071"/>
      <c r="B397" s="892"/>
      <c r="C397" s="892"/>
      <c r="D397" s="892"/>
      <c r="E397" s="105"/>
      <c r="F397" s="1071"/>
      <c r="G397" s="892"/>
      <c r="H397" s="892"/>
      <c r="I397" s="892"/>
      <c r="J397" s="105"/>
      <c r="K397" s="105"/>
      <c r="L397" s="105"/>
      <c r="M397" s="105"/>
      <c r="N397" s="105"/>
      <c r="O397" s="105"/>
      <c r="P397" s="105"/>
      <c r="Q397" s="105"/>
      <c r="R397" s="105"/>
      <c r="S397" s="105"/>
      <c r="T397" s="105"/>
      <c r="U397" s="105"/>
      <c r="V397" s="105"/>
      <c r="W397" s="105"/>
      <c r="X397" s="105"/>
      <c r="Y397" s="105"/>
      <c r="Z397" s="105"/>
      <c r="AA397" s="105"/>
      <c r="AB397" s="105"/>
      <c r="AC397" s="105"/>
      <c r="AD397" s="105"/>
    </row>
    <row r="398" spans="1:30" ht="18" customHeight="1">
      <c r="A398" s="1072" t="s">
        <v>1694</v>
      </c>
      <c r="B398" s="893"/>
      <c r="C398" s="893"/>
      <c r="D398" s="878"/>
      <c r="E398" s="105"/>
      <c r="F398" s="1072" t="s">
        <v>1694</v>
      </c>
      <c r="G398" s="893"/>
      <c r="H398" s="893"/>
      <c r="I398" s="878"/>
      <c r="J398" s="105"/>
      <c r="K398" s="105"/>
      <c r="L398" s="105"/>
      <c r="M398" s="105"/>
      <c r="N398" s="105"/>
      <c r="O398" s="105"/>
      <c r="P398" s="105"/>
      <c r="Q398" s="105"/>
      <c r="R398" s="105"/>
      <c r="S398" s="105"/>
      <c r="T398" s="105"/>
      <c r="U398" s="105"/>
      <c r="V398" s="105"/>
      <c r="W398" s="105"/>
      <c r="X398" s="105"/>
      <c r="Y398" s="105"/>
      <c r="Z398" s="105"/>
      <c r="AA398" s="105"/>
      <c r="AB398" s="105"/>
      <c r="AC398" s="105"/>
      <c r="AD398" s="105"/>
    </row>
    <row r="399" spans="1:30" ht="18" customHeight="1">
      <c r="A399" s="390" t="s">
        <v>1695</v>
      </c>
      <c r="B399" s="391" t="s">
        <v>1696</v>
      </c>
      <c r="C399" s="391" t="s">
        <v>1697</v>
      </c>
      <c r="D399" s="391" t="s">
        <v>1698</v>
      </c>
      <c r="E399" s="105"/>
      <c r="F399" s="390" t="s">
        <v>1695</v>
      </c>
      <c r="G399" s="391" t="s">
        <v>1696</v>
      </c>
      <c r="H399" s="391" t="s">
        <v>1697</v>
      </c>
      <c r="I399" s="391" t="s">
        <v>1698</v>
      </c>
      <c r="J399" s="105"/>
      <c r="K399" s="105"/>
      <c r="L399" s="105"/>
      <c r="M399" s="105"/>
      <c r="N399" s="105"/>
      <c r="O399" s="105"/>
      <c r="P399" s="105"/>
      <c r="Q399" s="105"/>
      <c r="R399" s="105"/>
      <c r="S399" s="105"/>
      <c r="T399" s="105"/>
      <c r="U399" s="105"/>
      <c r="V399" s="105"/>
      <c r="W399" s="105"/>
      <c r="X399" s="105"/>
      <c r="Y399" s="105"/>
      <c r="Z399" s="105"/>
      <c r="AA399" s="105"/>
      <c r="AB399" s="105"/>
      <c r="AC399" s="105"/>
      <c r="AD399" s="105"/>
    </row>
    <row r="400" spans="1:30" ht="19.5" customHeight="1">
      <c r="A400" s="392">
        <v>1</v>
      </c>
      <c r="B400" s="238" t="s">
        <v>1699</v>
      </c>
      <c r="C400" s="401">
        <v>1</v>
      </c>
      <c r="D400" s="401"/>
      <c r="E400" s="105"/>
      <c r="F400" s="392">
        <v>1</v>
      </c>
      <c r="G400" s="238" t="s">
        <v>1699</v>
      </c>
      <c r="H400" s="396">
        <v>1</v>
      </c>
      <c r="I400" s="396"/>
      <c r="J400" s="105"/>
      <c r="K400" s="105"/>
      <c r="L400" s="105"/>
      <c r="M400" s="105"/>
      <c r="N400" s="105"/>
      <c r="O400" s="105"/>
      <c r="P400" s="105"/>
      <c r="Q400" s="105"/>
      <c r="R400" s="105"/>
      <c r="S400" s="105"/>
      <c r="T400" s="105"/>
      <c r="U400" s="105"/>
      <c r="V400" s="105"/>
      <c r="W400" s="105"/>
      <c r="X400" s="105"/>
      <c r="Y400" s="105"/>
      <c r="Z400" s="105"/>
      <c r="AA400" s="105"/>
      <c r="AB400" s="105"/>
      <c r="AC400" s="105"/>
      <c r="AD400" s="105"/>
    </row>
    <row r="401" spans="1:30" ht="19.5" customHeight="1">
      <c r="A401" s="392">
        <v>2</v>
      </c>
      <c r="B401" s="238" t="s">
        <v>1700</v>
      </c>
      <c r="C401" s="401"/>
      <c r="D401" s="401">
        <v>1</v>
      </c>
      <c r="E401" s="105"/>
      <c r="F401" s="392">
        <v>2</v>
      </c>
      <c r="G401" s="238" t="s">
        <v>1700</v>
      </c>
      <c r="H401" s="396"/>
      <c r="I401" s="396">
        <v>1</v>
      </c>
      <c r="J401" s="105"/>
      <c r="K401" s="105"/>
      <c r="L401" s="105"/>
      <c r="M401" s="105"/>
      <c r="N401" s="105"/>
      <c r="O401" s="105"/>
      <c r="P401" s="105"/>
      <c r="Q401" s="105"/>
      <c r="R401" s="105"/>
      <c r="S401" s="105"/>
      <c r="T401" s="105"/>
      <c r="U401" s="105"/>
      <c r="V401" s="105"/>
      <c r="W401" s="105"/>
      <c r="X401" s="105"/>
      <c r="Y401" s="105"/>
      <c r="Z401" s="105"/>
      <c r="AA401" s="105"/>
      <c r="AB401" s="105"/>
      <c r="AC401" s="105"/>
      <c r="AD401" s="105"/>
    </row>
    <row r="402" spans="1:30" ht="19.5" customHeight="1">
      <c r="A402" s="392">
        <v>3</v>
      </c>
      <c r="B402" s="238" t="s">
        <v>1701</v>
      </c>
      <c r="C402" s="401">
        <v>1</v>
      </c>
      <c r="D402" s="401"/>
      <c r="E402" s="105"/>
      <c r="F402" s="392">
        <v>3</v>
      </c>
      <c r="G402" s="238" t="s">
        <v>1701</v>
      </c>
      <c r="H402" s="396">
        <v>1</v>
      </c>
      <c r="I402" s="396"/>
      <c r="J402" s="105"/>
      <c r="K402" s="105"/>
      <c r="L402" s="105"/>
      <c r="M402" s="105"/>
      <c r="N402" s="105"/>
      <c r="O402" s="105"/>
      <c r="P402" s="105"/>
      <c r="Q402" s="105"/>
      <c r="R402" s="105"/>
      <c r="S402" s="105"/>
      <c r="T402" s="105"/>
      <c r="U402" s="105"/>
      <c r="V402" s="105"/>
      <c r="W402" s="105"/>
      <c r="X402" s="105"/>
      <c r="Y402" s="105"/>
      <c r="Z402" s="105"/>
      <c r="AA402" s="105"/>
      <c r="AB402" s="105"/>
      <c r="AC402" s="105"/>
      <c r="AD402" s="105"/>
    </row>
    <row r="403" spans="1:30" ht="19.5" customHeight="1">
      <c r="A403" s="392">
        <v>4</v>
      </c>
      <c r="B403" s="238" t="s">
        <v>1702</v>
      </c>
      <c r="C403" s="401"/>
      <c r="D403" s="401">
        <v>1</v>
      </c>
      <c r="E403" s="105"/>
      <c r="F403" s="392">
        <v>4</v>
      </c>
      <c r="G403" s="238" t="s">
        <v>1702</v>
      </c>
      <c r="H403" s="396"/>
      <c r="I403" s="396">
        <v>1</v>
      </c>
      <c r="J403" s="105"/>
      <c r="K403" s="105"/>
      <c r="L403" s="105"/>
      <c r="M403" s="105"/>
      <c r="N403" s="105"/>
      <c r="O403" s="105"/>
      <c r="P403" s="105"/>
      <c r="Q403" s="105"/>
      <c r="R403" s="105"/>
      <c r="S403" s="105"/>
      <c r="T403" s="105"/>
      <c r="U403" s="105"/>
      <c r="V403" s="105"/>
      <c r="W403" s="105"/>
      <c r="X403" s="105"/>
      <c r="Y403" s="105"/>
      <c r="Z403" s="105"/>
      <c r="AA403" s="105"/>
      <c r="AB403" s="105"/>
      <c r="AC403" s="105"/>
      <c r="AD403" s="105"/>
    </row>
    <row r="404" spans="1:30" ht="19.5" customHeight="1">
      <c r="A404" s="392">
        <v>5</v>
      </c>
      <c r="B404" s="238" t="s">
        <v>1703</v>
      </c>
      <c r="C404" s="401">
        <v>1</v>
      </c>
      <c r="D404" s="401"/>
      <c r="E404" s="105"/>
      <c r="F404" s="392">
        <v>5</v>
      </c>
      <c r="G404" s="238" t="s">
        <v>1703</v>
      </c>
      <c r="H404" s="396">
        <v>1</v>
      </c>
      <c r="I404" s="396"/>
      <c r="J404" s="105"/>
      <c r="K404" s="105"/>
      <c r="L404" s="105"/>
      <c r="M404" s="105"/>
      <c r="N404" s="105"/>
      <c r="O404" s="105"/>
      <c r="P404" s="105"/>
      <c r="Q404" s="105"/>
      <c r="R404" s="105"/>
      <c r="S404" s="105"/>
      <c r="T404" s="105"/>
      <c r="U404" s="105"/>
      <c r="V404" s="105"/>
      <c r="W404" s="105"/>
      <c r="X404" s="105"/>
      <c r="Y404" s="105"/>
      <c r="Z404" s="105"/>
      <c r="AA404" s="105"/>
      <c r="AB404" s="105"/>
      <c r="AC404" s="105"/>
      <c r="AD404" s="105"/>
    </row>
    <row r="405" spans="1:30" ht="19.5" customHeight="1">
      <c r="A405" s="392">
        <v>6</v>
      </c>
      <c r="B405" s="238" t="s">
        <v>1704</v>
      </c>
      <c r="C405" s="401">
        <v>1</v>
      </c>
      <c r="D405" s="401"/>
      <c r="E405" s="105"/>
      <c r="F405" s="392">
        <v>6</v>
      </c>
      <c r="G405" s="238" t="s">
        <v>1704</v>
      </c>
      <c r="H405" s="396">
        <v>1</v>
      </c>
      <c r="I405" s="396"/>
      <c r="J405" s="105"/>
      <c r="K405" s="105"/>
      <c r="L405" s="105"/>
      <c r="M405" s="105"/>
      <c r="N405" s="105"/>
      <c r="O405" s="105"/>
      <c r="P405" s="105"/>
      <c r="Q405" s="105"/>
      <c r="R405" s="105"/>
      <c r="S405" s="105"/>
      <c r="T405" s="105"/>
      <c r="U405" s="105"/>
      <c r="V405" s="105"/>
      <c r="W405" s="105"/>
      <c r="X405" s="105"/>
      <c r="Y405" s="105"/>
      <c r="Z405" s="105"/>
      <c r="AA405" s="105"/>
      <c r="AB405" s="105"/>
      <c r="AC405" s="105"/>
      <c r="AD405" s="105"/>
    </row>
    <row r="406" spans="1:30" ht="19.5" customHeight="1">
      <c r="A406" s="392">
        <v>7</v>
      </c>
      <c r="B406" s="238" t="s">
        <v>1705</v>
      </c>
      <c r="C406" s="401">
        <v>1</v>
      </c>
      <c r="D406" s="401"/>
      <c r="E406" s="105"/>
      <c r="F406" s="392">
        <v>7</v>
      </c>
      <c r="G406" s="238" t="s">
        <v>1705</v>
      </c>
      <c r="H406" s="396">
        <v>1</v>
      </c>
      <c r="I406" s="396"/>
      <c r="J406" s="105"/>
      <c r="K406" s="105"/>
      <c r="L406" s="105"/>
      <c r="M406" s="105"/>
      <c r="N406" s="105"/>
      <c r="O406" s="105"/>
      <c r="P406" s="105"/>
      <c r="Q406" s="105"/>
      <c r="R406" s="105"/>
      <c r="S406" s="105"/>
      <c r="T406" s="105"/>
      <c r="U406" s="105"/>
      <c r="V406" s="105"/>
      <c r="W406" s="105"/>
      <c r="X406" s="105"/>
      <c r="Y406" s="105"/>
      <c r="Z406" s="105"/>
      <c r="AA406" s="105"/>
      <c r="AB406" s="105"/>
      <c r="AC406" s="105"/>
      <c r="AD406" s="105"/>
    </row>
    <row r="407" spans="1:30" ht="19.5" customHeight="1">
      <c r="A407" s="392">
        <v>8</v>
      </c>
      <c r="B407" s="238" t="s">
        <v>1706</v>
      </c>
      <c r="C407" s="401">
        <v>1</v>
      </c>
      <c r="D407" s="401"/>
      <c r="E407" s="105"/>
      <c r="F407" s="392">
        <v>8</v>
      </c>
      <c r="G407" s="238" t="s">
        <v>1706</v>
      </c>
      <c r="H407" s="396"/>
      <c r="I407" s="396">
        <v>1</v>
      </c>
      <c r="J407" s="105"/>
      <c r="K407" s="105"/>
      <c r="L407" s="105"/>
      <c r="M407" s="105"/>
      <c r="N407" s="105"/>
      <c r="O407" s="105"/>
      <c r="P407" s="105"/>
      <c r="Q407" s="105"/>
      <c r="R407" s="105"/>
      <c r="S407" s="105"/>
      <c r="T407" s="105"/>
      <c r="U407" s="105"/>
      <c r="V407" s="105"/>
      <c r="W407" s="105"/>
      <c r="X407" s="105"/>
      <c r="Y407" s="105"/>
      <c r="Z407" s="105"/>
      <c r="AA407" s="105"/>
      <c r="AB407" s="105"/>
      <c r="AC407" s="105"/>
      <c r="AD407" s="105"/>
    </row>
    <row r="408" spans="1:30" ht="19.5" customHeight="1">
      <c r="A408" s="392">
        <v>9</v>
      </c>
      <c r="B408" s="238" t="s">
        <v>1707</v>
      </c>
      <c r="C408" s="401">
        <v>1</v>
      </c>
      <c r="D408" s="401"/>
      <c r="E408" s="105"/>
      <c r="F408" s="392">
        <v>9</v>
      </c>
      <c r="G408" s="238" t="s">
        <v>1707</v>
      </c>
      <c r="H408" s="396"/>
      <c r="I408" s="396">
        <v>1</v>
      </c>
      <c r="J408" s="105"/>
      <c r="K408" s="105"/>
      <c r="L408" s="105"/>
      <c r="M408" s="105"/>
      <c r="N408" s="105"/>
      <c r="O408" s="105"/>
      <c r="P408" s="105"/>
      <c r="Q408" s="105"/>
      <c r="R408" s="105"/>
      <c r="S408" s="105"/>
      <c r="T408" s="105"/>
      <c r="U408" s="105"/>
      <c r="V408" s="105"/>
      <c r="W408" s="105"/>
      <c r="X408" s="105"/>
      <c r="Y408" s="105"/>
      <c r="Z408" s="105"/>
      <c r="AA408" s="105"/>
      <c r="AB408" s="105"/>
      <c r="AC408" s="105"/>
      <c r="AD408" s="105"/>
    </row>
    <row r="409" spans="1:30" ht="19.5" customHeight="1">
      <c r="A409" s="392">
        <v>10</v>
      </c>
      <c r="B409" s="238" t="s">
        <v>1708</v>
      </c>
      <c r="C409" s="401">
        <v>1</v>
      </c>
      <c r="D409" s="401"/>
      <c r="E409" s="105"/>
      <c r="F409" s="392">
        <v>10</v>
      </c>
      <c r="G409" s="238" t="s">
        <v>1708</v>
      </c>
      <c r="H409" s="396">
        <v>1</v>
      </c>
      <c r="I409" s="396"/>
      <c r="J409" s="105"/>
      <c r="K409" s="105"/>
      <c r="L409" s="105"/>
      <c r="M409" s="105"/>
      <c r="N409" s="105"/>
      <c r="O409" s="105"/>
      <c r="P409" s="105"/>
      <c r="Q409" s="105"/>
      <c r="R409" s="105"/>
      <c r="S409" s="105"/>
      <c r="T409" s="105"/>
      <c r="U409" s="105"/>
      <c r="V409" s="105"/>
      <c r="W409" s="105"/>
      <c r="X409" s="105"/>
      <c r="Y409" s="105"/>
      <c r="Z409" s="105"/>
      <c r="AA409" s="105"/>
      <c r="AB409" s="105"/>
      <c r="AC409" s="105"/>
      <c r="AD409" s="105"/>
    </row>
    <row r="410" spans="1:30" ht="19.5" customHeight="1">
      <c r="A410" s="392">
        <v>11</v>
      </c>
      <c r="B410" s="238" t="s">
        <v>1709</v>
      </c>
      <c r="C410" s="401"/>
      <c r="D410" s="401">
        <v>1</v>
      </c>
      <c r="E410" s="105"/>
      <c r="F410" s="392">
        <v>11</v>
      </c>
      <c r="G410" s="238" t="s">
        <v>1709</v>
      </c>
      <c r="H410" s="396">
        <v>1</v>
      </c>
      <c r="I410" s="396"/>
      <c r="J410" s="105"/>
      <c r="K410" s="105"/>
      <c r="L410" s="105"/>
      <c r="M410" s="105"/>
      <c r="N410" s="105"/>
      <c r="O410" s="105"/>
      <c r="P410" s="105"/>
      <c r="Q410" s="105"/>
      <c r="R410" s="105"/>
      <c r="S410" s="105"/>
      <c r="T410" s="105"/>
      <c r="U410" s="105"/>
      <c r="V410" s="105"/>
      <c r="W410" s="105"/>
      <c r="X410" s="105"/>
      <c r="Y410" s="105"/>
      <c r="Z410" s="105"/>
      <c r="AA410" s="105"/>
      <c r="AB410" s="105"/>
      <c r="AC410" s="105"/>
      <c r="AD410" s="105"/>
    </row>
    <row r="411" spans="1:30" ht="19.5" customHeight="1">
      <c r="A411" s="392">
        <v>12</v>
      </c>
      <c r="B411" s="238" t="s">
        <v>1710</v>
      </c>
      <c r="C411" s="401">
        <v>1</v>
      </c>
      <c r="D411" s="401"/>
      <c r="E411" s="105"/>
      <c r="F411" s="392">
        <v>12</v>
      </c>
      <c r="G411" s="238" t="s">
        <v>1710</v>
      </c>
      <c r="H411" s="396">
        <v>1</v>
      </c>
      <c r="I411" s="396"/>
      <c r="J411" s="105"/>
      <c r="K411" s="105"/>
      <c r="L411" s="105"/>
      <c r="M411" s="105"/>
      <c r="N411" s="105"/>
      <c r="O411" s="105"/>
      <c r="P411" s="105"/>
      <c r="Q411" s="105"/>
      <c r="R411" s="105"/>
      <c r="S411" s="105"/>
      <c r="T411" s="105"/>
      <c r="U411" s="105"/>
      <c r="V411" s="105"/>
      <c r="W411" s="105"/>
      <c r="X411" s="105"/>
      <c r="Y411" s="105"/>
      <c r="Z411" s="105"/>
      <c r="AA411" s="105"/>
      <c r="AB411" s="105"/>
      <c r="AC411" s="105"/>
      <c r="AD411" s="105"/>
    </row>
    <row r="412" spans="1:30" ht="19.5" customHeight="1">
      <c r="A412" s="392">
        <v>13</v>
      </c>
      <c r="B412" s="238" t="s">
        <v>1711</v>
      </c>
      <c r="C412" s="401">
        <v>1</v>
      </c>
      <c r="D412" s="401"/>
      <c r="E412" s="105"/>
      <c r="F412" s="392">
        <v>13</v>
      </c>
      <c r="G412" s="238" t="s">
        <v>1711</v>
      </c>
      <c r="H412" s="396">
        <v>1</v>
      </c>
      <c r="I412" s="396"/>
      <c r="J412" s="105"/>
      <c r="K412" s="105"/>
      <c r="L412" s="105"/>
      <c r="M412" s="105"/>
      <c r="N412" s="105"/>
      <c r="O412" s="105"/>
      <c r="P412" s="105"/>
      <c r="Q412" s="105"/>
      <c r="R412" s="105"/>
      <c r="S412" s="105"/>
      <c r="T412" s="105"/>
      <c r="U412" s="105"/>
      <c r="V412" s="105"/>
      <c r="W412" s="105"/>
      <c r="X412" s="105"/>
      <c r="Y412" s="105"/>
      <c r="Z412" s="105"/>
      <c r="AA412" s="105"/>
      <c r="AB412" s="105"/>
      <c r="AC412" s="105"/>
      <c r="AD412" s="105"/>
    </row>
    <row r="413" spans="1:30" ht="19.5" customHeight="1">
      <c r="A413" s="392">
        <v>14</v>
      </c>
      <c r="B413" s="238" t="s">
        <v>1712</v>
      </c>
      <c r="C413" s="401">
        <v>1</v>
      </c>
      <c r="D413" s="401"/>
      <c r="E413" s="105"/>
      <c r="F413" s="392">
        <v>14</v>
      </c>
      <c r="G413" s="238" t="s">
        <v>1712</v>
      </c>
      <c r="H413" s="396">
        <v>1</v>
      </c>
      <c r="I413" s="396"/>
      <c r="J413" s="105"/>
      <c r="K413" s="105"/>
      <c r="L413" s="105"/>
      <c r="M413" s="105"/>
      <c r="N413" s="105"/>
      <c r="O413" s="105"/>
      <c r="P413" s="105"/>
      <c r="Q413" s="105"/>
      <c r="R413" s="105"/>
      <c r="S413" s="105"/>
      <c r="T413" s="105"/>
      <c r="U413" s="105"/>
      <c r="V413" s="105"/>
      <c r="W413" s="105"/>
      <c r="X413" s="105"/>
      <c r="Y413" s="105"/>
      <c r="Z413" s="105"/>
      <c r="AA413" s="105"/>
      <c r="AB413" s="105"/>
      <c r="AC413" s="105"/>
      <c r="AD413" s="105"/>
    </row>
    <row r="414" spans="1:30" ht="19.5" customHeight="1">
      <c r="A414" s="392">
        <v>15</v>
      </c>
      <c r="B414" s="238" t="s">
        <v>1713</v>
      </c>
      <c r="C414" s="401">
        <v>1</v>
      </c>
      <c r="D414" s="401"/>
      <c r="E414" s="105"/>
      <c r="F414" s="392">
        <v>15</v>
      </c>
      <c r="G414" s="238" t="s">
        <v>1713</v>
      </c>
      <c r="H414" s="396">
        <v>1</v>
      </c>
      <c r="I414" s="396"/>
      <c r="J414" s="105"/>
      <c r="K414" s="105"/>
      <c r="L414" s="105"/>
      <c r="M414" s="105"/>
      <c r="N414" s="105"/>
      <c r="O414" s="105"/>
      <c r="P414" s="105"/>
      <c r="Q414" s="105"/>
      <c r="R414" s="105"/>
      <c r="S414" s="105"/>
      <c r="T414" s="105"/>
      <c r="U414" s="105"/>
      <c r="V414" s="105"/>
      <c r="W414" s="105"/>
      <c r="X414" s="105"/>
      <c r="Y414" s="105"/>
      <c r="Z414" s="105"/>
      <c r="AA414" s="105"/>
      <c r="AB414" s="105"/>
      <c r="AC414" s="105"/>
      <c r="AD414" s="105"/>
    </row>
    <row r="415" spans="1:30" ht="19.5" customHeight="1">
      <c r="A415" s="392">
        <v>16</v>
      </c>
      <c r="B415" s="238" t="s">
        <v>1714</v>
      </c>
      <c r="C415" s="401"/>
      <c r="D415" s="401">
        <v>1</v>
      </c>
      <c r="E415" s="105"/>
      <c r="F415" s="392">
        <v>16</v>
      </c>
      <c r="G415" s="238" t="s">
        <v>1714</v>
      </c>
      <c r="H415" s="396"/>
      <c r="I415" s="396">
        <v>1</v>
      </c>
      <c r="J415" s="105"/>
      <c r="K415" s="105"/>
      <c r="L415" s="105"/>
      <c r="M415" s="105"/>
      <c r="N415" s="105"/>
      <c r="O415" s="105"/>
      <c r="P415" s="105"/>
      <c r="Q415" s="105"/>
      <c r="R415" s="105"/>
      <c r="S415" s="105"/>
      <c r="T415" s="105"/>
      <c r="U415" s="105"/>
      <c r="V415" s="105"/>
      <c r="W415" s="105"/>
      <c r="X415" s="105"/>
      <c r="Y415" s="105"/>
      <c r="Z415" s="105"/>
      <c r="AA415" s="105"/>
      <c r="AB415" s="105"/>
      <c r="AC415" s="105"/>
      <c r="AD415" s="105"/>
    </row>
    <row r="416" spans="1:30" ht="19.5" customHeight="1">
      <c r="A416" s="392">
        <v>17</v>
      </c>
      <c r="B416" s="238" t="s">
        <v>1715</v>
      </c>
      <c r="C416" s="401">
        <v>1</v>
      </c>
      <c r="D416" s="401"/>
      <c r="E416" s="105"/>
      <c r="F416" s="392">
        <v>17</v>
      </c>
      <c r="G416" s="238" t="s">
        <v>1715</v>
      </c>
      <c r="H416" s="396"/>
      <c r="I416" s="396">
        <v>1</v>
      </c>
      <c r="J416" s="105"/>
      <c r="K416" s="105"/>
      <c r="L416" s="105"/>
      <c r="M416" s="105"/>
      <c r="N416" s="105"/>
      <c r="O416" s="105"/>
      <c r="P416" s="105"/>
      <c r="Q416" s="105"/>
      <c r="R416" s="105"/>
      <c r="S416" s="105"/>
      <c r="T416" s="105"/>
      <c r="U416" s="105"/>
      <c r="V416" s="105"/>
      <c r="W416" s="105"/>
      <c r="X416" s="105"/>
      <c r="Y416" s="105"/>
      <c r="Z416" s="105"/>
      <c r="AA416" s="105"/>
      <c r="AB416" s="105"/>
      <c r="AC416" s="105"/>
      <c r="AD416" s="105"/>
    </row>
    <row r="417" spans="1:30" ht="19.5" customHeight="1">
      <c r="A417" s="392">
        <v>18</v>
      </c>
      <c r="B417" s="238" t="s">
        <v>1716</v>
      </c>
      <c r="C417" s="401">
        <v>1</v>
      </c>
      <c r="D417" s="401"/>
      <c r="E417" s="105"/>
      <c r="F417" s="392">
        <v>18</v>
      </c>
      <c r="G417" s="238" t="s">
        <v>1716</v>
      </c>
      <c r="H417" s="396">
        <v>1</v>
      </c>
      <c r="I417" s="396"/>
      <c r="J417" s="105"/>
      <c r="K417" s="105"/>
      <c r="L417" s="105"/>
      <c r="M417" s="105"/>
      <c r="N417" s="105"/>
      <c r="O417" s="105"/>
      <c r="P417" s="105"/>
      <c r="Q417" s="105"/>
      <c r="R417" s="105"/>
      <c r="S417" s="105"/>
      <c r="T417" s="105"/>
      <c r="U417" s="105"/>
      <c r="V417" s="105"/>
      <c r="W417" s="105"/>
      <c r="X417" s="105"/>
      <c r="Y417" s="105"/>
      <c r="Z417" s="105"/>
      <c r="AA417" s="105"/>
      <c r="AB417" s="105"/>
      <c r="AC417" s="105"/>
      <c r="AD417" s="105"/>
    </row>
    <row r="418" spans="1:30" ht="19.5" customHeight="1">
      <c r="A418" s="392">
        <v>19</v>
      </c>
      <c r="B418" s="238" t="s">
        <v>1717</v>
      </c>
      <c r="C418" s="401">
        <v>1</v>
      </c>
      <c r="D418" s="401"/>
      <c r="E418" s="105"/>
      <c r="F418" s="392">
        <v>19</v>
      </c>
      <c r="G418" s="238" t="s">
        <v>1717</v>
      </c>
      <c r="H418" s="396">
        <v>1</v>
      </c>
      <c r="I418" s="396"/>
      <c r="J418" s="105"/>
      <c r="K418" s="105"/>
      <c r="L418" s="105"/>
      <c r="M418" s="105"/>
      <c r="N418" s="105"/>
      <c r="O418" s="105"/>
      <c r="P418" s="105"/>
      <c r="Q418" s="105"/>
      <c r="R418" s="105"/>
      <c r="S418" s="105"/>
      <c r="T418" s="105"/>
      <c r="U418" s="105"/>
      <c r="V418" s="105"/>
      <c r="W418" s="105"/>
      <c r="X418" s="105"/>
      <c r="Y418" s="105"/>
      <c r="Z418" s="105"/>
      <c r="AA418" s="105"/>
      <c r="AB418" s="105"/>
      <c r="AC418" s="105"/>
      <c r="AD418" s="105"/>
    </row>
    <row r="419" spans="1:30" ht="18" customHeight="1">
      <c r="A419" s="105"/>
      <c r="B419" s="397" t="s">
        <v>1718</v>
      </c>
      <c r="C419" s="1073">
        <f>SUM(C400:C418)</f>
        <v>15</v>
      </c>
      <c r="D419" s="878"/>
      <c r="E419" s="105"/>
      <c r="F419" s="105"/>
      <c r="G419" s="397" t="s">
        <v>1718</v>
      </c>
      <c r="H419" s="1073">
        <f>SUM(H400:H418)</f>
        <v>13</v>
      </c>
      <c r="I419" s="878"/>
      <c r="J419" s="105"/>
      <c r="K419" s="105"/>
      <c r="L419" s="105"/>
      <c r="M419" s="105"/>
      <c r="N419" s="105"/>
      <c r="O419" s="105"/>
      <c r="P419" s="105"/>
      <c r="Q419" s="105"/>
      <c r="R419" s="105"/>
      <c r="S419" s="105"/>
      <c r="T419" s="105"/>
      <c r="U419" s="105"/>
      <c r="V419" s="105"/>
      <c r="W419" s="105"/>
      <c r="X419" s="105"/>
      <c r="Y419" s="105"/>
      <c r="Z419" s="105"/>
      <c r="AA419" s="105"/>
      <c r="AB419" s="105"/>
      <c r="AC419" s="105"/>
      <c r="AD419" s="105"/>
    </row>
    <row r="420" spans="1:30" ht="18" customHeight="1">
      <c r="A420" s="105"/>
      <c r="B420" s="397" t="s">
        <v>1719</v>
      </c>
      <c r="C420" s="1073">
        <f>SUM(D400:D418)</f>
        <v>4</v>
      </c>
      <c r="D420" s="878"/>
      <c r="E420" s="105"/>
      <c r="F420" s="105"/>
      <c r="G420" s="397" t="s">
        <v>1719</v>
      </c>
      <c r="H420" s="1073">
        <f>SUM(I400:I418)</f>
        <v>6</v>
      </c>
      <c r="I420" s="878"/>
      <c r="J420" s="105"/>
      <c r="K420" s="105"/>
      <c r="L420" s="105"/>
      <c r="M420" s="105"/>
      <c r="N420" s="105"/>
      <c r="O420" s="105"/>
      <c r="P420" s="105"/>
      <c r="Q420" s="105"/>
      <c r="R420" s="105"/>
      <c r="S420" s="105"/>
      <c r="T420" s="105"/>
      <c r="U420" s="105"/>
      <c r="V420" s="105"/>
      <c r="W420" s="105"/>
      <c r="X420" s="105"/>
      <c r="Y420" s="105"/>
      <c r="Z420" s="105"/>
      <c r="AA420" s="105"/>
      <c r="AB420" s="105"/>
      <c r="AC420" s="105"/>
      <c r="AD420" s="105"/>
    </row>
    <row r="421" spans="1:30" ht="16.5" customHeight="1">
      <c r="A421" s="105"/>
      <c r="B421" s="398" t="s">
        <v>1720</v>
      </c>
      <c r="C421" s="399">
        <f>C419</f>
        <v>15</v>
      </c>
      <c r="D421" s="399" t="s">
        <v>1721</v>
      </c>
      <c r="E421" s="105"/>
      <c r="F421" s="105"/>
      <c r="G421" s="398" t="s">
        <v>1720</v>
      </c>
      <c r="H421" s="399">
        <f>H419</f>
        <v>13</v>
      </c>
      <c r="I421" s="399" t="s">
        <v>1721</v>
      </c>
      <c r="J421" s="105"/>
      <c r="K421" s="105"/>
      <c r="L421" s="105"/>
      <c r="M421" s="105"/>
      <c r="N421" s="105"/>
      <c r="O421" s="105"/>
      <c r="P421" s="105"/>
      <c r="Q421" s="105"/>
      <c r="R421" s="105"/>
      <c r="S421" s="105"/>
      <c r="T421" s="105"/>
      <c r="U421" s="105"/>
      <c r="V421" s="105"/>
      <c r="W421" s="105"/>
      <c r="X421" s="105"/>
      <c r="Y421" s="105"/>
      <c r="Z421" s="105"/>
      <c r="AA421" s="105"/>
      <c r="AB421" s="105"/>
      <c r="AC421" s="105"/>
      <c r="AD421" s="105"/>
    </row>
    <row r="422" spans="1:30" ht="15.75" customHeight="1">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row>
    <row r="423" spans="1:30" ht="32.25" customHeight="1">
      <c r="A423" s="105"/>
      <c r="B423" s="1074" t="s">
        <v>1825</v>
      </c>
      <c r="C423" s="1075"/>
      <c r="D423" s="1076"/>
      <c r="E423" s="105"/>
      <c r="F423" s="105"/>
      <c r="G423" s="1074" t="s">
        <v>1826</v>
      </c>
      <c r="H423" s="1075"/>
      <c r="I423" s="1076"/>
      <c r="J423" s="105"/>
      <c r="K423" s="105"/>
      <c r="L423" s="105"/>
      <c r="M423" s="105"/>
      <c r="N423" s="105"/>
      <c r="O423" s="105"/>
      <c r="P423" s="105"/>
      <c r="Q423" s="105"/>
      <c r="R423" s="105"/>
      <c r="S423" s="105"/>
      <c r="T423" s="105"/>
      <c r="U423" s="105"/>
      <c r="V423" s="105"/>
      <c r="W423" s="105"/>
      <c r="X423" s="105"/>
      <c r="Y423" s="105"/>
      <c r="Z423" s="105"/>
      <c r="AA423" s="105"/>
      <c r="AB423" s="105"/>
      <c r="AC423" s="105"/>
      <c r="AD423" s="105"/>
    </row>
    <row r="424" spans="1:30" ht="30.75" customHeight="1">
      <c r="A424" s="105"/>
      <c r="B424" s="1068" t="s">
        <v>1827</v>
      </c>
      <c r="C424" s="893"/>
      <c r="D424" s="1069"/>
      <c r="E424" s="105"/>
      <c r="F424" s="105"/>
      <c r="G424" s="1068" t="s">
        <v>1828</v>
      </c>
      <c r="H424" s="893"/>
      <c r="I424" s="1069"/>
      <c r="J424" s="105"/>
      <c r="K424" s="105"/>
      <c r="L424" s="105"/>
      <c r="M424" s="105"/>
      <c r="N424" s="105"/>
      <c r="O424" s="105"/>
      <c r="P424" s="105"/>
      <c r="Q424" s="105"/>
      <c r="R424" s="105"/>
      <c r="S424" s="105"/>
      <c r="T424" s="105"/>
      <c r="U424" s="105"/>
      <c r="V424" s="105"/>
      <c r="W424" s="105"/>
      <c r="X424" s="105"/>
      <c r="Y424" s="105"/>
      <c r="Z424" s="105"/>
      <c r="AA424" s="105"/>
      <c r="AB424" s="105"/>
      <c r="AC424" s="105"/>
      <c r="AD424" s="105"/>
    </row>
    <row r="425" spans="1:30" ht="35.25" customHeight="1">
      <c r="A425" s="105"/>
      <c r="B425" s="1060" t="s">
        <v>1829</v>
      </c>
      <c r="C425" s="1061"/>
      <c r="D425" s="1062"/>
      <c r="E425" s="105"/>
      <c r="F425" s="105"/>
      <c r="G425" s="1060" t="s">
        <v>1830</v>
      </c>
      <c r="H425" s="1061"/>
      <c r="I425" s="1062"/>
      <c r="J425" s="105"/>
      <c r="K425" s="105"/>
      <c r="L425" s="105"/>
      <c r="M425" s="105"/>
      <c r="N425" s="105"/>
      <c r="O425" s="105"/>
      <c r="P425" s="105"/>
      <c r="Q425" s="105"/>
      <c r="R425" s="105"/>
      <c r="S425" s="105"/>
      <c r="T425" s="105"/>
      <c r="U425" s="105"/>
      <c r="V425" s="105"/>
      <c r="W425" s="105"/>
      <c r="X425" s="105"/>
      <c r="Y425" s="105"/>
      <c r="Z425" s="105"/>
      <c r="AA425" s="105"/>
      <c r="AB425" s="105"/>
      <c r="AC425" s="105"/>
      <c r="AD425" s="105"/>
    </row>
    <row r="426" spans="1:30" ht="12.75" customHeight="1">
      <c r="A426" s="105"/>
      <c r="B426" s="105"/>
      <c r="C426" s="105"/>
      <c r="D426" s="105"/>
      <c r="E426" s="105"/>
      <c r="T426" s="105"/>
      <c r="U426" s="105"/>
      <c r="V426" s="105"/>
      <c r="W426" s="105"/>
      <c r="X426" s="105"/>
    </row>
    <row r="427" spans="1:30" ht="12.75" customHeight="1">
      <c r="A427" s="105"/>
      <c r="B427" s="105"/>
      <c r="C427" s="105"/>
      <c r="D427" s="105"/>
      <c r="E427" s="105"/>
      <c r="T427" s="105"/>
      <c r="U427" s="105"/>
      <c r="V427" s="105"/>
      <c r="W427" s="105"/>
      <c r="X427" s="105"/>
    </row>
    <row r="428" spans="1:30" ht="16.5" customHeight="1">
      <c r="A428" s="387" t="s">
        <v>1690</v>
      </c>
      <c r="B428" s="1063" t="s">
        <v>370</v>
      </c>
      <c r="C428" s="893"/>
      <c r="D428" s="878"/>
      <c r="E428" s="105"/>
      <c r="F428" s="387" t="s">
        <v>1690</v>
      </c>
      <c r="G428" s="1063" t="s">
        <v>370</v>
      </c>
      <c r="H428" s="893"/>
      <c r="I428" s="878"/>
      <c r="J428" s="105"/>
      <c r="K428" s="403"/>
      <c r="L428" s="1087"/>
      <c r="M428" s="948"/>
      <c r="N428" s="948"/>
      <c r="O428" s="105"/>
      <c r="P428" s="403"/>
      <c r="Q428" s="1087"/>
      <c r="R428" s="948"/>
      <c r="S428" s="948"/>
      <c r="T428" s="105"/>
      <c r="U428" s="403"/>
      <c r="V428" s="1087"/>
      <c r="W428" s="948"/>
      <c r="X428" s="948"/>
      <c r="Y428" s="105"/>
      <c r="Z428" s="105"/>
      <c r="AA428" s="105"/>
      <c r="AB428" s="105"/>
      <c r="AC428" s="105"/>
      <c r="AD428" s="105"/>
    </row>
    <row r="429" spans="1:30" ht="18.75" customHeight="1">
      <c r="A429" s="1064" t="s">
        <v>1691</v>
      </c>
      <c r="B429" s="1065"/>
      <c r="C429" s="1065"/>
      <c r="D429" s="1066"/>
      <c r="E429" s="105"/>
      <c r="F429" s="1064" t="s">
        <v>1691</v>
      </c>
      <c r="G429" s="1065"/>
      <c r="H429" s="1065"/>
      <c r="I429" s="1066"/>
      <c r="J429" s="105"/>
      <c r="K429" s="1088"/>
      <c r="L429" s="948"/>
      <c r="M429" s="948"/>
      <c r="N429" s="948"/>
      <c r="O429" s="105"/>
      <c r="P429" s="1088"/>
      <c r="Q429" s="948"/>
      <c r="R429" s="948"/>
      <c r="S429" s="948"/>
      <c r="T429" s="105"/>
      <c r="U429" s="1088"/>
      <c r="V429" s="948"/>
      <c r="W429" s="948"/>
      <c r="X429" s="948"/>
      <c r="Y429" s="105"/>
      <c r="Z429" s="105"/>
      <c r="AA429" s="105"/>
      <c r="AB429" s="105"/>
      <c r="AC429" s="105"/>
      <c r="AD429" s="105"/>
    </row>
    <row r="430" spans="1:30" ht="9" customHeight="1">
      <c r="A430" s="388"/>
      <c r="B430" s="388"/>
      <c r="C430" s="388"/>
      <c r="D430" s="388"/>
      <c r="E430" s="105"/>
      <c r="F430" s="388"/>
      <c r="G430" s="388"/>
      <c r="H430" s="388"/>
      <c r="I430" s="388"/>
      <c r="J430" s="105"/>
      <c r="K430" s="404"/>
      <c r="L430" s="404"/>
      <c r="M430" s="404"/>
      <c r="N430" s="404"/>
      <c r="O430" s="105"/>
      <c r="P430" s="404"/>
      <c r="Q430" s="404"/>
      <c r="R430" s="404"/>
      <c r="S430" s="404"/>
      <c r="T430" s="105"/>
      <c r="U430" s="404"/>
      <c r="V430" s="404"/>
      <c r="W430" s="404"/>
      <c r="X430" s="404"/>
      <c r="Y430" s="105"/>
      <c r="Z430" s="105"/>
      <c r="AA430" s="105"/>
      <c r="AB430" s="105"/>
      <c r="AC430" s="105"/>
      <c r="AD430" s="105"/>
    </row>
    <row r="431" spans="1:30" ht="33" customHeight="1">
      <c r="A431" s="389" t="s">
        <v>1831</v>
      </c>
      <c r="B431" s="1067" t="s">
        <v>1832</v>
      </c>
      <c r="C431" s="893"/>
      <c r="D431" s="878"/>
      <c r="E431" s="105"/>
      <c r="F431" s="389" t="s">
        <v>1833</v>
      </c>
      <c r="G431" s="1067" t="s">
        <v>1834</v>
      </c>
      <c r="H431" s="893"/>
      <c r="I431" s="878"/>
      <c r="J431" s="105"/>
      <c r="K431" s="405"/>
      <c r="L431" s="1089"/>
      <c r="M431" s="948"/>
      <c r="N431" s="948"/>
      <c r="O431" s="105"/>
      <c r="P431" s="405"/>
      <c r="Q431" s="1089"/>
      <c r="R431" s="948"/>
      <c r="S431" s="948"/>
      <c r="T431" s="105"/>
      <c r="U431" s="405"/>
      <c r="V431" s="1089"/>
      <c r="W431" s="948"/>
      <c r="X431" s="948"/>
      <c r="Y431" s="105"/>
      <c r="Z431" s="105"/>
      <c r="AA431" s="105"/>
      <c r="AB431" s="105"/>
      <c r="AC431" s="105"/>
      <c r="AD431" s="105"/>
    </row>
    <row r="432" spans="1:30" ht="13.5" customHeight="1">
      <c r="A432" s="1071"/>
      <c r="B432" s="892"/>
      <c r="C432" s="892"/>
      <c r="D432" s="892"/>
      <c r="E432" s="105"/>
      <c r="F432" s="1071"/>
      <c r="G432" s="892"/>
      <c r="H432" s="892"/>
      <c r="I432" s="892"/>
      <c r="J432" s="105"/>
      <c r="K432" s="1090"/>
      <c r="L432" s="948"/>
      <c r="M432" s="948"/>
      <c r="N432" s="948"/>
      <c r="O432" s="105"/>
      <c r="P432" s="1090"/>
      <c r="Q432" s="948"/>
      <c r="R432" s="948"/>
      <c r="S432" s="948"/>
      <c r="T432" s="105"/>
      <c r="U432" s="1090"/>
      <c r="V432" s="948"/>
      <c r="W432" s="948"/>
      <c r="X432" s="948"/>
      <c r="Y432" s="105"/>
      <c r="Z432" s="105"/>
      <c r="AA432" s="105"/>
      <c r="AB432" s="105"/>
      <c r="AC432" s="105"/>
      <c r="AD432" s="105"/>
    </row>
    <row r="433" spans="1:30" ht="18" customHeight="1">
      <c r="A433" s="1072" t="s">
        <v>1694</v>
      </c>
      <c r="B433" s="893"/>
      <c r="C433" s="893"/>
      <c r="D433" s="878"/>
      <c r="E433" s="105"/>
      <c r="F433" s="1072" t="s">
        <v>1694</v>
      </c>
      <c r="G433" s="893"/>
      <c r="H433" s="893"/>
      <c r="I433" s="878"/>
      <c r="J433" s="105"/>
      <c r="K433" s="1091"/>
      <c r="L433" s="948"/>
      <c r="M433" s="948"/>
      <c r="N433" s="948"/>
      <c r="O433" s="105"/>
      <c r="P433" s="1091"/>
      <c r="Q433" s="948"/>
      <c r="R433" s="948"/>
      <c r="S433" s="948"/>
      <c r="T433" s="105"/>
      <c r="U433" s="1091"/>
      <c r="V433" s="948"/>
      <c r="W433" s="948"/>
      <c r="X433" s="948"/>
      <c r="Y433" s="105"/>
      <c r="Z433" s="105"/>
      <c r="AA433" s="105"/>
      <c r="AB433" s="105"/>
      <c r="AC433" s="105"/>
      <c r="AD433" s="105"/>
    </row>
    <row r="434" spans="1:30" ht="18" customHeight="1">
      <c r="A434" s="390" t="s">
        <v>1695</v>
      </c>
      <c r="B434" s="391" t="s">
        <v>1696</v>
      </c>
      <c r="C434" s="391" t="s">
        <v>1697</v>
      </c>
      <c r="D434" s="391" t="s">
        <v>1698</v>
      </c>
      <c r="E434" s="105"/>
      <c r="F434" s="390" t="s">
        <v>1695</v>
      </c>
      <c r="G434" s="391" t="s">
        <v>1696</v>
      </c>
      <c r="H434" s="391" t="s">
        <v>1697</v>
      </c>
      <c r="I434" s="391" t="s">
        <v>1698</v>
      </c>
      <c r="J434" s="105"/>
      <c r="K434" s="7"/>
      <c r="L434" s="408"/>
      <c r="M434" s="408"/>
      <c r="N434" s="408"/>
      <c r="O434" s="105"/>
      <c r="P434" s="7"/>
      <c r="Q434" s="408"/>
      <c r="R434" s="408"/>
      <c r="S434" s="408"/>
      <c r="T434" s="105"/>
      <c r="U434" s="7"/>
      <c r="V434" s="408"/>
      <c r="W434" s="408"/>
      <c r="X434" s="408"/>
      <c r="Y434" s="105"/>
      <c r="Z434" s="105"/>
      <c r="AA434" s="105"/>
      <c r="AB434" s="105"/>
      <c r="AC434" s="105"/>
      <c r="AD434" s="105"/>
    </row>
    <row r="435" spans="1:30" ht="19.5" customHeight="1">
      <c r="A435" s="392">
        <v>1</v>
      </c>
      <c r="B435" s="238" t="s">
        <v>1699</v>
      </c>
      <c r="C435" s="401">
        <v>1</v>
      </c>
      <c r="D435" s="401"/>
      <c r="E435" s="105"/>
      <c r="F435" s="392">
        <v>1</v>
      </c>
      <c r="G435" s="238" t="s">
        <v>1699</v>
      </c>
      <c r="H435" s="396">
        <v>1</v>
      </c>
      <c r="I435" s="396"/>
      <c r="J435" s="105"/>
      <c r="K435" s="406"/>
      <c r="L435" s="409"/>
      <c r="M435" s="410"/>
      <c r="N435" s="410"/>
      <c r="O435" s="105"/>
      <c r="P435" s="406"/>
      <c r="Q435" s="409"/>
      <c r="R435" s="410"/>
      <c r="S435" s="410"/>
      <c r="T435" s="105"/>
      <c r="U435" s="406"/>
      <c r="V435" s="409"/>
      <c r="W435" s="411"/>
      <c r="X435" s="411"/>
      <c r="Y435" s="105"/>
      <c r="Z435" s="105"/>
      <c r="AA435" s="105"/>
      <c r="AB435" s="105"/>
      <c r="AC435" s="105"/>
      <c r="AD435" s="105"/>
    </row>
    <row r="436" spans="1:30" ht="19.5" customHeight="1">
      <c r="A436" s="392">
        <v>2</v>
      </c>
      <c r="B436" s="238" t="s">
        <v>1700</v>
      </c>
      <c r="C436" s="401">
        <v>1</v>
      </c>
      <c r="D436" s="401"/>
      <c r="E436" s="105"/>
      <c r="F436" s="392">
        <v>2</v>
      </c>
      <c r="G436" s="238" t="s">
        <v>1700</v>
      </c>
      <c r="H436" s="396"/>
      <c r="I436" s="396">
        <v>1</v>
      </c>
      <c r="J436" s="105"/>
      <c r="K436" s="406"/>
      <c r="L436" s="409"/>
      <c r="M436" s="410"/>
      <c r="N436" s="410"/>
      <c r="O436" s="105"/>
      <c r="P436" s="406"/>
      <c r="Q436" s="409"/>
      <c r="R436" s="410"/>
      <c r="S436" s="410"/>
      <c r="T436" s="105"/>
      <c r="U436" s="406"/>
      <c r="V436" s="409"/>
      <c r="W436" s="411"/>
      <c r="X436" s="411"/>
      <c r="Y436" s="105"/>
      <c r="Z436" s="105"/>
      <c r="AA436" s="105"/>
      <c r="AB436" s="105"/>
      <c r="AC436" s="105"/>
      <c r="AD436" s="105"/>
    </row>
    <row r="437" spans="1:30" ht="19.5" customHeight="1">
      <c r="A437" s="392">
        <v>3</v>
      </c>
      <c r="B437" s="238" t="s">
        <v>1701</v>
      </c>
      <c r="C437" s="401">
        <v>1</v>
      </c>
      <c r="D437" s="401"/>
      <c r="E437" s="105"/>
      <c r="F437" s="392">
        <v>3</v>
      </c>
      <c r="G437" s="238" t="s">
        <v>1701</v>
      </c>
      <c r="H437" s="396">
        <v>1</v>
      </c>
      <c r="I437" s="396"/>
      <c r="J437" s="105"/>
      <c r="K437" s="406"/>
      <c r="L437" s="409"/>
      <c r="M437" s="410"/>
      <c r="N437" s="410"/>
      <c r="O437" s="105"/>
      <c r="P437" s="406"/>
      <c r="Q437" s="409"/>
      <c r="R437" s="410"/>
      <c r="S437" s="410"/>
      <c r="T437" s="105"/>
      <c r="U437" s="406"/>
      <c r="V437" s="409"/>
      <c r="W437" s="411"/>
      <c r="X437" s="411"/>
      <c r="Y437" s="105"/>
      <c r="Z437" s="105"/>
      <c r="AA437" s="105"/>
      <c r="AB437" s="105"/>
      <c r="AC437" s="105"/>
      <c r="AD437" s="105"/>
    </row>
    <row r="438" spans="1:30" ht="19.5" customHeight="1">
      <c r="A438" s="392">
        <v>4</v>
      </c>
      <c r="B438" s="238" t="s">
        <v>1702</v>
      </c>
      <c r="C438" s="401"/>
      <c r="D438" s="401">
        <v>1</v>
      </c>
      <c r="E438" s="105"/>
      <c r="F438" s="392">
        <v>4</v>
      </c>
      <c r="G438" s="238" t="s">
        <v>1702</v>
      </c>
      <c r="H438" s="396"/>
      <c r="I438" s="396">
        <v>1</v>
      </c>
      <c r="J438" s="105"/>
      <c r="K438" s="406"/>
      <c r="L438" s="409"/>
      <c r="M438" s="410"/>
      <c r="N438" s="410"/>
      <c r="O438" s="105"/>
      <c r="P438" s="406"/>
      <c r="Q438" s="409"/>
      <c r="R438" s="410"/>
      <c r="S438" s="410"/>
      <c r="T438" s="105"/>
      <c r="U438" s="406"/>
      <c r="V438" s="409"/>
      <c r="W438" s="411"/>
      <c r="X438" s="411"/>
      <c r="Y438" s="105"/>
      <c r="Z438" s="105"/>
      <c r="AA438" s="105"/>
      <c r="AB438" s="105"/>
      <c r="AC438" s="105"/>
      <c r="AD438" s="105"/>
    </row>
    <row r="439" spans="1:30" ht="19.5" customHeight="1">
      <c r="A439" s="392">
        <v>5</v>
      </c>
      <c r="B439" s="238" t="s">
        <v>1703</v>
      </c>
      <c r="C439" s="401">
        <v>1</v>
      </c>
      <c r="D439" s="401"/>
      <c r="E439" s="105"/>
      <c r="F439" s="392">
        <v>5</v>
      </c>
      <c r="G439" s="238" t="s">
        <v>1703</v>
      </c>
      <c r="H439" s="396">
        <v>1</v>
      </c>
      <c r="I439" s="396"/>
      <c r="J439" s="105"/>
      <c r="K439" s="406"/>
      <c r="L439" s="409"/>
      <c r="M439" s="410"/>
      <c r="N439" s="410"/>
      <c r="O439" s="105"/>
      <c r="P439" s="406"/>
      <c r="Q439" s="409"/>
      <c r="R439" s="410"/>
      <c r="S439" s="410"/>
      <c r="T439" s="105"/>
      <c r="U439" s="406"/>
      <c r="V439" s="409"/>
      <c r="W439" s="411"/>
      <c r="X439" s="411"/>
      <c r="Y439" s="105"/>
      <c r="Z439" s="105"/>
      <c r="AA439" s="105"/>
      <c r="AB439" s="105"/>
      <c r="AC439" s="105"/>
      <c r="AD439" s="105"/>
    </row>
    <row r="440" spans="1:30" ht="19.5" customHeight="1">
      <c r="A440" s="392">
        <v>6</v>
      </c>
      <c r="B440" s="238" t="s">
        <v>1704</v>
      </c>
      <c r="C440" s="401">
        <v>1</v>
      </c>
      <c r="D440" s="401"/>
      <c r="E440" s="105"/>
      <c r="F440" s="392">
        <v>6</v>
      </c>
      <c r="G440" s="238" t="s">
        <v>1704</v>
      </c>
      <c r="H440" s="396">
        <v>1</v>
      </c>
      <c r="I440" s="396"/>
      <c r="J440" s="105"/>
      <c r="K440" s="406"/>
      <c r="L440" s="409"/>
      <c r="M440" s="410"/>
      <c r="N440" s="410"/>
      <c r="O440" s="105"/>
      <c r="P440" s="406"/>
      <c r="Q440" s="409"/>
      <c r="R440" s="410"/>
      <c r="S440" s="410"/>
      <c r="T440" s="105"/>
      <c r="U440" s="406"/>
      <c r="V440" s="409"/>
      <c r="W440" s="411"/>
      <c r="X440" s="411"/>
      <c r="Y440" s="105"/>
      <c r="Z440" s="105"/>
      <c r="AA440" s="105"/>
      <c r="AB440" s="105"/>
      <c r="AC440" s="105"/>
      <c r="AD440" s="105"/>
    </row>
    <row r="441" spans="1:30" ht="19.5" customHeight="1">
      <c r="A441" s="392">
        <v>7</v>
      </c>
      <c r="B441" s="238" t="s">
        <v>1705</v>
      </c>
      <c r="C441" s="401">
        <v>1</v>
      </c>
      <c r="D441" s="401"/>
      <c r="E441" s="105"/>
      <c r="F441" s="392">
        <v>7</v>
      </c>
      <c r="G441" s="238" t="s">
        <v>1705</v>
      </c>
      <c r="H441" s="396">
        <v>1</v>
      </c>
      <c r="I441" s="396"/>
      <c r="J441" s="105"/>
      <c r="K441" s="406"/>
      <c r="L441" s="409"/>
      <c r="M441" s="410"/>
      <c r="N441" s="410"/>
      <c r="O441" s="105"/>
      <c r="P441" s="406"/>
      <c r="Q441" s="409"/>
      <c r="R441" s="410"/>
      <c r="S441" s="410"/>
      <c r="T441" s="105"/>
      <c r="U441" s="406"/>
      <c r="V441" s="409"/>
      <c r="W441" s="411"/>
      <c r="X441" s="411"/>
      <c r="Y441" s="105"/>
      <c r="Z441" s="105"/>
      <c r="AA441" s="105"/>
      <c r="AB441" s="105"/>
      <c r="AC441" s="105"/>
      <c r="AD441" s="105"/>
    </row>
    <row r="442" spans="1:30" ht="19.5" customHeight="1">
      <c r="A442" s="392">
        <v>8</v>
      </c>
      <c r="B442" s="238" t="s">
        <v>1706</v>
      </c>
      <c r="C442" s="401"/>
      <c r="D442" s="401">
        <v>1</v>
      </c>
      <c r="E442" s="105"/>
      <c r="F442" s="392">
        <v>8</v>
      </c>
      <c r="G442" s="238" t="s">
        <v>1706</v>
      </c>
      <c r="H442" s="396"/>
      <c r="I442" s="396">
        <v>1</v>
      </c>
      <c r="J442" s="105"/>
      <c r="K442" s="406"/>
      <c r="L442" s="409"/>
      <c r="M442" s="410"/>
      <c r="N442" s="410"/>
      <c r="O442" s="105"/>
      <c r="P442" s="406"/>
      <c r="Q442" s="409"/>
      <c r="R442" s="410"/>
      <c r="S442" s="410"/>
      <c r="T442" s="105"/>
      <c r="U442" s="406"/>
      <c r="V442" s="409"/>
      <c r="W442" s="411"/>
      <c r="X442" s="411"/>
      <c r="Y442" s="105"/>
      <c r="Z442" s="105"/>
      <c r="AA442" s="105"/>
      <c r="AB442" s="105"/>
      <c r="AC442" s="105"/>
      <c r="AD442" s="105"/>
    </row>
    <row r="443" spans="1:30" ht="19.5" customHeight="1">
      <c r="A443" s="392">
        <v>9</v>
      </c>
      <c r="B443" s="238" t="s">
        <v>1707</v>
      </c>
      <c r="C443" s="401">
        <v>1</v>
      </c>
      <c r="D443" s="401"/>
      <c r="E443" s="105"/>
      <c r="F443" s="392">
        <v>9</v>
      </c>
      <c r="G443" s="238" t="s">
        <v>1707</v>
      </c>
      <c r="H443" s="396"/>
      <c r="I443" s="396">
        <v>1</v>
      </c>
      <c r="J443" s="105"/>
      <c r="K443" s="406"/>
      <c r="L443" s="409"/>
      <c r="M443" s="410"/>
      <c r="N443" s="410"/>
      <c r="O443" s="105"/>
      <c r="P443" s="406"/>
      <c r="Q443" s="409"/>
      <c r="R443" s="410"/>
      <c r="S443" s="410"/>
      <c r="T443" s="105"/>
      <c r="U443" s="406"/>
      <c r="V443" s="409"/>
      <c r="W443" s="411"/>
      <c r="X443" s="411"/>
      <c r="Y443" s="105"/>
      <c r="Z443" s="105"/>
      <c r="AA443" s="105"/>
      <c r="AB443" s="105"/>
      <c r="AC443" s="105"/>
      <c r="AD443" s="105"/>
    </row>
    <row r="444" spans="1:30" ht="19.5" customHeight="1">
      <c r="A444" s="392">
        <v>10</v>
      </c>
      <c r="B444" s="238" t="s">
        <v>1708</v>
      </c>
      <c r="C444" s="401">
        <v>1</v>
      </c>
      <c r="D444" s="401"/>
      <c r="E444" s="105"/>
      <c r="F444" s="392">
        <v>10</v>
      </c>
      <c r="G444" s="238" t="s">
        <v>1708</v>
      </c>
      <c r="H444" s="396">
        <v>1</v>
      </c>
      <c r="I444" s="396"/>
      <c r="J444" s="105"/>
      <c r="K444" s="406"/>
      <c r="L444" s="409"/>
      <c r="M444" s="410"/>
      <c r="N444" s="410"/>
      <c r="O444" s="105"/>
      <c r="P444" s="406"/>
      <c r="Q444" s="409"/>
      <c r="R444" s="410"/>
      <c r="S444" s="410"/>
      <c r="T444" s="105"/>
      <c r="U444" s="406"/>
      <c r="V444" s="409"/>
      <c r="W444" s="411"/>
      <c r="X444" s="411"/>
      <c r="Y444" s="105"/>
      <c r="Z444" s="105"/>
      <c r="AA444" s="105"/>
      <c r="AB444" s="105"/>
      <c r="AC444" s="105"/>
      <c r="AD444" s="105"/>
    </row>
    <row r="445" spans="1:30" ht="19.5" customHeight="1">
      <c r="A445" s="392">
        <v>11</v>
      </c>
      <c r="B445" s="238" t="s">
        <v>1709</v>
      </c>
      <c r="C445" s="401">
        <v>1</v>
      </c>
      <c r="D445" s="401"/>
      <c r="E445" s="105"/>
      <c r="F445" s="392">
        <v>11</v>
      </c>
      <c r="G445" s="238" t="s">
        <v>1709</v>
      </c>
      <c r="H445" s="396">
        <v>1</v>
      </c>
      <c r="I445" s="396"/>
      <c r="J445" s="105"/>
      <c r="K445" s="406"/>
      <c r="L445" s="409"/>
      <c r="M445" s="410"/>
      <c r="N445" s="410"/>
      <c r="O445" s="105"/>
      <c r="P445" s="406"/>
      <c r="Q445" s="409"/>
      <c r="R445" s="410"/>
      <c r="S445" s="410"/>
      <c r="T445" s="105"/>
      <c r="U445" s="406"/>
      <c r="V445" s="409"/>
      <c r="W445" s="411"/>
      <c r="X445" s="411"/>
      <c r="Y445" s="105"/>
      <c r="Z445" s="105"/>
      <c r="AA445" s="105"/>
      <c r="AB445" s="105"/>
      <c r="AC445" s="105"/>
      <c r="AD445" s="105"/>
    </row>
    <row r="446" spans="1:30" ht="19.5" customHeight="1">
      <c r="A446" s="392">
        <v>12</v>
      </c>
      <c r="B446" s="238" t="s">
        <v>1710</v>
      </c>
      <c r="C446" s="401">
        <v>1</v>
      </c>
      <c r="D446" s="401"/>
      <c r="E446" s="105"/>
      <c r="F446" s="392">
        <v>12</v>
      </c>
      <c r="G446" s="238" t="s">
        <v>1710</v>
      </c>
      <c r="H446" s="396">
        <v>1</v>
      </c>
      <c r="I446" s="396"/>
      <c r="J446" s="105"/>
      <c r="K446" s="406"/>
      <c r="L446" s="409"/>
      <c r="M446" s="410"/>
      <c r="N446" s="410"/>
      <c r="O446" s="105"/>
      <c r="P446" s="406"/>
      <c r="Q446" s="409"/>
      <c r="R446" s="410"/>
      <c r="S446" s="410"/>
      <c r="T446" s="105"/>
      <c r="U446" s="406"/>
      <c r="V446" s="409"/>
      <c r="W446" s="411"/>
      <c r="X446" s="411"/>
      <c r="Y446" s="105"/>
      <c r="Z446" s="105"/>
      <c r="AA446" s="105"/>
      <c r="AB446" s="105"/>
      <c r="AC446" s="105"/>
      <c r="AD446" s="105"/>
    </row>
    <row r="447" spans="1:30" ht="19.5" customHeight="1">
      <c r="A447" s="392">
        <v>13</v>
      </c>
      <c r="B447" s="238" t="s">
        <v>1711</v>
      </c>
      <c r="C447" s="401">
        <v>1</v>
      </c>
      <c r="D447" s="401"/>
      <c r="E447" s="105"/>
      <c r="F447" s="392">
        <v>13</v>
      </c>
      <c r="G447" s="238" t="s">
        <v>1711</v>
      </c>
      <c r="H447" s="396">
        <v>1</v>
      </c>
      <c r="I447" s="396"/>
      <c r="J447" s="105"/>
      <c r="K447" s="406"/>
      <c r="L447" s="409"/>
      <c r="M447" s="410"/>
      <c r="N447" s="410"/>
      <c r="O447" s="105"/>
      <c r="P447" s="406"/>
      <c r="Q447" s="409"/>
      <c r="R447" s="410"/>
      <c r="S447" s="410"/>
      <c r="T447" s="105"/>
      <c r="U447" s="406"/>
      <c r="V447" s="409"/>
      <c r="W447" s="411"/>
      <c r="X447" s="411"/>
      <c r="Y447" s="105"/>
      <c r="Z447" s="105"/>
      <c r="AA447" s="105"/>
      <c r="AB447" s="105"/>
      <c r="AC447" s="105"/>
      <c r="AD447" s="105"/>
    </row>
    <row r="448" spans="1:30" ht="19.5" customHeight="1">
      <c r="A448" s="392">
        <v>14</v>
      </c>
      <c r="B448" s="238" t="s">
        <v>1712</v>
      </c>
      <c r="C448" s="401">
        <v>1</v>
      </c>
      <c r="D448" s="401"/>
      <c r="E448" s="105"/>
      <c r="F448" s="392">
        <v>14</v>
      </c>
      <c r="G448" s="238" t="s">
        <v>1712</v>
      </c>
      <c r="H448" s="396">
        <v>1</v>
      </c>
      <c r="I448" s="396"/>
      <c r="J448" s="105"/>
      <c r="K448" s="406"/>
      <c r="L448" s="409"/>
      <c r="M448" s="410"/>
      <c r="N448" s="410"/>
      <c r="O448" s="105"/>
      <c r="P448" s="406"/>
      <c r="Q448" s="409"/>
      <c r="R448" s="410"/>
      <c r="S448" s="410"/>
      <c r="T448" s="105"/>
      <c r="U448" s="406"/>
      <c r="V448" s="409"/>
      <c r="W448" s="411"/>
      <c r="X448" s="411"/>
      <c r="Y448" s="105"/>
      <c r="Z448" s="105"/>
      <c r="AA448" s="105"/>
      <c r="AB448" s="105"/>
      <c r="AC448" s="105"/>
      <c r="AD448" s="105"/>
    </row>
    <row r="449" spans="1:30" ht="19.5" customHeight="1">
      <c r="A449" s="392">
        <v>15</v>
      </c>
      <c r="B449" s="238" t="s">
        <v>1713</v>
      </c>
      <c r="C449" s="401"/>
      <c r="D449" s="401">
        <v>1</v>
      </c>
      <c r="E449" s="105"/>
      <c r="F449" s="392">
        <v>15</v>
      </c>
      <c r="G449" s="238" t="s">
        <v>1713</v>
      </c>
      <c r="H449" s="396">
        <v>1</v>
      </c>
      <c r="I449" s="396"/>
      <c r="J449" s="105"/>
      <c r="K449" s="406"/>
      <c r="L449" s="409"/>
      <c r="M449" s="410"/>
      <c r="N449" s="410"/>
      <c r="O449" s="105"/>
      <c r="P449" s="406"/>
      <c r="Q449" s="409"/>
      <c r="R449" s="410"/>
      <c r="S449" s="410"/>
      <c r="T449" s="105"/>
      <c r="U449" s="406"/>
      <c r="V449" s="409"/>
      <c r="W449" s="411"/>
      <c r="X449" s="411"/>
      <c r="Y449" s="105"/>
      <c r="Z449" s="105"/>
      <c r="AA449" s="105"/>
      <c r="AB449" s="105"/>
      <c r="AC449" s="105"/>
      <c r="AD449" s="105"/>
    </row>
    <row r="450" spans="1:30" ht="19.5" customHeight="1">
      <c r="A450" s="392">
        <v>16</v>
      </c>
      <c r="B450" s="238" t="s">
        <v>1714</v>
      </c>
      <c r="C450" s="401"/>
      <c r="D450" s="401">
        <v>1</v>
      </c>
      <c r="E450" s="105"/>
      <c r="F450" s="392">
        <v>16</v>
      </c>
      <c r="G450" s="238" t="s">
        <v>1714</v>
      </c>
      <c r="H450" s="396"/>
      <c r="I450" s="396">
        <v>1</v>
      </c>
      <c r="J450" s="105"/>
      <c r="K450" s="406"/>
      <c r="L450" s="409"/>
      <c r="M450" s="410"/>
      <c r="N450" s="410"/>
      <c r="O450" s="105"/>
      <c r="P450" s="406"/>
      <c r="Q450" s="409"/>
      <c r="R450" s="410"/>
      <c r="S450" s="410"/>
      <c r="T450" s="105"/>
      <c r="U450" s="406"/>
      <c r="V450" s="409"/>
      <c r="W450" s="411"/>
      <c r="X450" s="411"/>
      <c r="Y450" s="105"/>
      <c r="Z450" s="105"/>
      <c r="AA450" s="105"/>
      <c r="AB450" s="105"/>
      <c r="AC450" s="105"/>
      <c r="AD450" s="105"/>
    </row>
    <row r="451" spans="1:30" ht="19.5" customHeight="1">
      <c r="A451" s="392">
        <v>17</v>
      </c>
      <c r="B451" s="238" t="s">
        <v>1715</v>
      </c>
      <c r="C451" s="401">
        <v>1</v>
      </c>
      <c r="D451" s="401"/>
      <c r="E451" s="105"/>
      <c r="F451" s="392">
        <v>17</v>
      </c>
      <c r="G451" s="238" t="s">
        <v>1715</v>
      </c>
      <c r="H451" s="396"/>
      <c r="I451" s="396">
        <v>1</v>
      </c>
      <c r="J451" s="105"/>
      <c r="K451" s="406"/>
      <c r="L451" s="409"/>
      <c r="M451" s="410"/>
      <c r="N451" s="410"/>
      <c r="O451" s="105"/>
      <c r="P451" s="406"/>
      <c r="Q451" s="409"/>
      <c r="R451" s="410"/>
      <c r="S451" s="410"/>
      <c r="T451" s="105"/>
      <c r="U451" s="406"/>
      <c r="V451" s="409"/>
      <c r="W451" s="411"/>
      <c r="X451" s="411"/>
      <c r="Y451" s="105"/>
      <c r="Z451" s="105"/>
      <c r="AA451" s="105"/>
      <c r="AB451" s="105"/>
      <c r="AC451" s="105"/>
      <c r="AD451" s="105"/>
    </row>
    <row r="452" spans="1:30" ht="19.5" customHeight="1">
      <c r="A452" s="392">
        <v>18</v>
      </c>
      <c r="B452" s="238" t="s">
        <v>1716</v>
      </c>
      <c r="C452" s="401"/>
      <c r="D452" s="401">
        <v>1</v>
      </c>
      <c r="E452" s="105"/>
      <c r="F452" s="392">
        <v>18</v>
      </c>
      <c r="G452" s="238" t="s">
        <v>1716</v>
      </c>
      <c r="H452" s="396">
        <v>1</v>
      </c>
      <c r="I452" s="396"/>
      <c r="J452" s="105"/>
      <c r="K452" s="406"/>
      <c r="L452" s="409"/>
      <c r="M452" s="410"/>
      <c r="N452" s="410"/>
      <c r="O452" s="105"/>
      <c r="P452" s="406"/>
      <c r="Q452" s="409"/>
      <c r="R452" s="410"/>
      <c r="S452" s="410"/>
      <c r="T452" s="105"/>
      <c r="U452" s="406"/>
      <c r="V452" s="409"/>
      <c r="W452" s="411"/>
      <c r="X452" s="411"/>
      <c r="Y452" s="105"/>
      <c r="Z452" s="105"/>
      <c r="AA452" s="105"/>
      <c r="AB452" s="105"/>
      <c r="AC452" s="105"/>
      <c r="AD452" s="105"/>
    </row>
    <row r="453" spans="1:30" ht="19.5" customHeight="1">
      <c r="A453" s="392">
        <v>19</v>
      </c>
      <c r="B453" s="238" t="s">
        <v>1717</v>
      </c>
      <c r="C453" s="401">
        <v>1</v>
      </c>
      <c r="D453" s="401"/>
      <c r="E453" s="105"/>
      <c r="F453" s="392">
        <v>19</v>
      </c>
      <c r="G453" s="238" t="s">
        <v>1717</v>
      </c>
      <c r="H453" s="396">
        <v>1</v>
      </c>
      <c r="I453" s="396"/>
      <c r="J453" s="105"/>
      <c r="K453" s="406"/>
      <c r="L453" s="409"/>
      <c r="M453" s="410"/>
      <c r="N453" s="410"/>
      <c r="O453" s="105"/>
      <c r="P453" s="406"/>
      <c r="Q453" s="409"/>
      <c r="R453" s="410"/>
      <c r="S453" s="410"/>
      <c r="T453" s="105"/>
      <c r="U453" s="406"/>
      <c r="V453" s="409"/>
      <c r="W453" s="411"/>
      <c r="X453" s="411"/>
      <c r="Y453" s="105"/>
      <c r="Z453" s="105"/>
      <c r="AA453" s="105"/>
      <c r="AB453" s="105"/>
      <c r="AC453" s="105"/>
      <c r="AD453" s="105"/>
    </row>
    <row r="454" spans="1:30" ht="18" customHeight="1">
      <c r="A454" s="105"/>
      <c r="B454" s="397" t="s">
        <v>1718</v>
      </c>
      <c r="C454" s="1073">
        <f>SUM(C435:C453)</f>
        <v>14</v>
      </c>
      <c r="D454" s="878"/>
      <c r="E454" s="105"/>
      <c r="F454" s="105"/>
      <c r="G454" s="397" t="s">
        <v>1718</v>
      </c>
      <c r="H454" s="1073">
        <f>SUM(H435:H453)</f>
        <v>13</v>
      </c>
      <c r="I454" s="878"/>
      <c r="J454" s="105"/>
      <c r="K454" s="105"/>
      <c r="L454" s="41"/>
      <c r="M454" s="1077"/>
      <c r="N454" s="948"/>
      <c r="O454" s="105"/>
      <c r="P454" s="105"/>
      <c r="Q454" s="41"/>
      <c r="R454" s="1077"/>
      <c r="S454" s="948"/>
      <c r="T454" s="105"/>
      <c r="U454" s="105"/>
      <c r="V454" s="41"/>
      <c r="W454" s="1077"/>
      <c r="X454" s="948"/>
      <c r="Y454" s="105"/>
      <c r="Z454" s="105"/>
      <c r="AA454" s="105"/>
      <c r="AB454" s="105"/>
      <c r="AC454" s="105"/>
      <c r="AD454" s="105"/>
    </row>
    <row r="455" spans="1:30" ht="18" customHeight="1">
      <c r="A455" s="105"/>
      <c r="B455" s="397" t="s">
        <v>1719</v>
      </c>
      <c r="C455" s="1073">
        <f>SUM(D435:D453)</f>
        <v>5</v>
      </c>
      <c r="D455" s="878"/>
      <c r="E455" s="105"/>
      <c r="F455" s="105"/>
      <c r="G455" s="397" t="s">
        <v>1719</v>
      </c>
      <c r="H455" s="1073">
        <f>SUM(I435:I453)</f>
        <v>6</v>
      </c>
      <c r="I455" s="878"/>
      <c r="J455" s="105"/>
      <c r="K455" s="105"/>
      <c r="L455" s="41"/>
      <c r="M455" s="1077"/>
      <c r="N455" s="948"/>
      <c r="O455" s="105"/>
      <c r="P455" s="105"/>
      <c r="Q455" s="41"/>
      <c r="R455" s="1077"/>
      <c r="S455" s="948"/>
      <c r="T455" s="105"/>
      <c r="U455" s="105"/>
      <c r="V455" s="41"/>
      <c r="W455" s="1077"/>
      <c r="X455" s="948"/>
      <c r="Y455" s="105"/>
      <c r="Z455" s="105"/>
      <c r="AA455" s="105"/>
      <c r="AB455" s="105"/>
      <c r="AC455" s="105"/>
      <c r="AD455" s="105"/>
    </row>
    <row r="456" spans="1:30" ht="16.5" customHeight="1">
      <c r="A456" s="105"/>
      <c r="B456" s="398" t="s">
        <v>1720</v>
      </c>
      <c r="C456" s="399">
        <f>C454</f>
        <v>14</v>
      </c>
      <c r="D456" s="399" t="s">
        <v>1721</v>
      </c>
      <c r="E456" s="105"/>
      <c r="F456" s="105"/>
      <c r="G456" s="398" t="s">
        <v>1720</v>
      </c>
      <c r="H456" s="399">
        <f>H454</f>
        <v>13</v>
      </c>
      <c r="I456" s="399" t="s">
        <v>1721</v>
      </c>
      <c r="J456" s="105"/>
      <c r="K456" s="105"/>
      <c r="L456" s="41"/>
      <c r="M456" s="407"/>
      <c r="N456" s="407"/>
      <c r="O456" s="105"/>
      <c r="P456" s="105"/>
      <c r="Q456" s="41"/>
      <c r="R456" s="407"/>
      <c r="S456" s="407"/>
      <c r="T456" s="105"/>
      <c r="U456" s="105"/>
      <c r="V456" s="41"/>
      <c r="W456" s="407"/>
      <c r="X456" s="407"/>
      <c r="Y456" s="105"/>
      <c r="Z456" s="105"/>
      <c r="AA456" s="105"/>
      <c r="AB456" s="105"/>
      <c r="AC456" s="105"/>
      <c r="AD456" s="105"/>
    </row>
    <row r="457" spans="1:30" ht="15.75" customHeight="1">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row>
    <row r="458" spans="1:30" ht="32.25" customHeight="1">
      <c r="A458" s="105"/>
      <c r="B458" s="1074" t="s">
        <v>1835</v>
      </c>
      <c r="C458" s="1075"/>
      <c r="D458" s="1076"/>
      <c r="E458" s="105"/>
      <c r="F458" s="105"/>
      <c r="G458" s="1074" t="s">
        <v>1836</v>
      </c>
      <c r="H458" s="1075"/>
      <c r="I458" s="1076"/>
      <c r="J458" s="105"/>
      <c r="K458" s="105"/>
      <c r="L458" s="1078"/>
      <c r="M458" s="948"/>
      <c r="N458" s="948"/>
      <c r="O458" s="105"/>
      <c r="P458" s="105"/>
      <c r="Q458" s="1078"/>
      <c r="R458" s="948"/>
      <c r="S458" s="948"/>
      <c r="T458" s="105"/>
      <c r="U458" s="105"/>
      <c r="V458" s="1078"/>
      <c r="W458" s="948"/>
      <c r="X458" s="948"/>
      <c r="Y458" s="105"/>
      <c r="Z458" s="105"/>
      <c r="AA458" s="105"/>
      <c r="AB458" s="105"/>
      <c r="AC458" s="105"/>
      <c r="AD458" s="105"/>
    </row>
    <row r="459" spans="1:30" ht="30.75" customHeight="1">
      <c r="A459" s="105"/>
      <c r="B459" s="1068" t="s">
        <v>1837</v>
      </c>
      <c r="C459" s="893"/>
      <c r="D459" s="1069"/>
      <c r="E459" s="105"/>
      <c r="F459" s="105"/>
      <c r="G459" s="1068" t="s">
        <v>1838</v>
      </c>
      <c r="H459" s="893"/>
      <c r="I459" s="1069"/>
      <c r="J459" s="105"/>
      <c r="K459" s="105"/>
      <c r="L459" s="1078"/>
      <c r="M459" s="948"/>
      <c r="N459" s="948"/>
      <c r="O459" s="105"/>
      <c r="P459" s="105"/>
      <c r="Q459" s="1078"/>
      <c r="R459" s="948"/>
      <c r="S459" s="948"/>
      <c r="T459" s="105"/>
      <c r="U459" s="105"/>
      <c r="V459" s="1078"/>
      <c r="W459" s="948"/>
      <c r="X459" s="948"/>
      <c r="Y459" s="105"/>
      <c r="Z459" s="105"/>
      <c r="AA459" s="105"/>
      <c r="AB459" s="105"/>
      <c r="AC459" s="105"/>
      <c r="AD459" s="105"/>
    </row>
    <row r="460" spans="1:30" ht="35.25" customHeight="1">
      <c r="A460" s="105"/>
      <c r="B460" s="1060" t="s">
        <v>1839</v>
      </c>
      <c r="C460" s="1061"/>
      <c r="D460" s="1062"/>
      <c r="E460" s="105"/>
      <c r="F460" s="105"/>
      <c r="G460" s="1060" t="s">
        <v>1840</v>
      </c>
      <c r="H460" s="1061"/>
      <c r="I460" s="1062"/>
      <c r="J460" s="105"/>
      <c r="K460" s="105"/>
      <c r="L460" s="1078"/>
      <c r="M460" s="948"/>
      <c r="N460" s="948"/>
      <c r="O460" s="105"/>
      <c r="P460" s="105"/>
      <c r="Q460" s="1078"/>
      <c r="R460" s="948"/>
      <c r="S460" s="948"/>
      <c r="T460" s="105"/>
      <c r="U460" s="105"/>
      <c r="V460" s="1078"/>
      <c r="W460" s="948"/>
      <c r="X460" s="948"/>
      <c r="Y460" s="105"/>
      <c r="Z460" s="105"/>
      <c r="AA460" s="105"/>
      <c r="AB460" s="105"/>
      <c r="AC460" s="105"/>
      <c r="AD460" s="105"/>
    </row>
    <row r="461" spans="1:30" ht="12.75" customHeight="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row>
    <row r="462" spans="1:30" ht="12.75" customHeight="1">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row>
    <row r="463" spans="1:30" ht="12.75" customHeight="1">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row>
    <row r="464" spans="1:30" ht="16.5" customHeight="1">
      <c r="A464" s="387" t="s">
        <v>1690</v>
      </c>
      <c r="B464" s="1063" t="s">
        <v>398</v>
      </c>
      <c r="C464" s="893"/>
      <c r="D464" s="878"/>
      <c r="E464" s="105"/>
      <c r="F464" s="387" t="s">
        <v>1690</v>
      </c>
      <c r="G464" s="1063" t="s">
        <v>398</v>
      </c>
      <c r="H464" s="893"/>
      <c r="I464" s="878"/>
      <c r="J464" s="105"/>
      <c r="K464" s="105"/>
      <c r="L464" s="105"/>
      <c r="M464" s="105"/>
      <c r="N464" s="105"/>
      <c r="O464" s="105"/>
      <c r="P464" s="105"/>
      <c r="Q464" s="105"/>
      <c r="R464" s="105"/>
      <c r="S464" s="105"/>
      <c r="T464" s="105"/>
      <c r="U464" s="105"/>
      <c r="V464" s="105"/>
      <c r="W464" s="105"/>
      <c r="X464" s="105"/>
      <c r="Y464" s="105"/>
      <c r="Z464" s="105"/>
      <c r="AA464" s="105"/>
      <c r="AB464" s="105"/>
      <c r="AC464" s="105"/>
      <c r="AD464" s="105"/>
    </row>
    <row r="465" spans="1:30" ht="18.75" customHeight="1">
      <c r="A465" s="1064" t="s">
        <v>1691</v>
      </c>
      <c r="B465" s="1065"/>
      <c r="C465" s="1065"/>
      <c r="D465" s="1066"/>
      <c r="E465" s="105"/>
      <c r="F465" s="1064" t="s">
        <v>1691</v>
      </c>
      <c r="G465" s="1065"/>
      <c r="H465" s="1065"/>
      <c r="I465" s="1066"/>
      <c r="J465" s="105"/>
      <c r="K465" s="105"/>
      <c r="L465" s="105"/>
      <c r="M465" s="105"/>
      <c r="N465" s="105"/>
      <c r="O465" s="105"/>
      <c r="P465" s="105"/>
      <c r="Q465" s="105"/>
      <c r="R465" s="105"/>
      <c r="S465" s="105"/>
      <c r="T465" s="105"/>
      <c r="U465" s="105"/>
      <c r="V465" s="105"/>
      <c r="W465" s="105"/>
      <c r="X465" s="105"/>
      <c r="Y465" s="105"/>
      <c r="Z465" s="105"/>
      <c r="AA465" s="105"/>
      <c r="AB465" s="105"/>
      <c r="AC465" s="105"/>
      <c r="AD465" s="105"/>
    </row>
    <row r="466" spans="1:30" ht="9" customHeight="1">
      <c r="A466" s="388"/>
      <c r="B466" s="388"/>
      <c r="C466" s="388"/>
      <c r="D466" s="388"/>
      <c r="E466" s="105"/>
      <c r="F466" s="388"/>
      <c r="G466" s="388"/>
      <c r="H466" s="388"/>
      <c r="I466" s="388"/>
      <c r="J466" s="105"/>
      <c r="K466" s="105"/>
      <c r="L466" s="105"/>
      <c r="M466" s="105"/>
      <c r="N466" s="105"/>
      <c r="O466" s="105"/>
      <c r="P466" s="105"/>
      <c r="Q466" s="105"/>
      <c r="R466" s="105"/>
      <c r="S466" s="105"/>
      <c r="T466" s="105"/>
      <c r="U466" s="105"/>
      <c r="V466" s="105"/>
      <c r="W466" s="105"/>
      <c r="X466" s="105"/>
      <c r="Y466" s="105"/>
      <c r="Z466" s="105"/>
      <c r="AA466" s="105"/>
      <c r="AB466" s="105"/>
      <c r="AC466" s="105"/>
      <c r="AD466" s="105"/>
    </row>
    <row r="467" spans="1:30" ht="33" customHeight="1">
      <c r="A467" s="389" t="s">
        <v>1841</v>
      </c>
      <c r="B467" s="1067" t="s">
        <v>1842</v>
      </c>
      <c r="C467" s="893"/>
      <c r="D467" s="878"/>
      <c r="E467" s="105"/>
      <c r="F467" s="389" t="s">
        <v>1843</v>
      </c>
      <c r="G467" s="1067" t="s">
        <v>1844</v>
      </c>
      <c r="H467" s="893"/>
      <c r="I467" s="878"/>
      <c r="J467" s="105"/>
      <c r="K467" s="105"/>
      <c r="L467" s="105"/>
      <c r="M467" s="105"/>
      <c r="N467" s="105"/>
      <c r="O467" s="105"/>
      <c r="P467" s="105"/>
      <c r="Q467" s="105"/>
      <c r="R467" s="105"/>
      <c r="S467" s="105"/>
      <c r="T467" s="105"/>
      <c r="U467" s="105"/>
      <c r="V467" s="105"/>
      <c r="W467" s="105"/>
      <c r="X467" s="105"/>
      <c r="Y467" s="105"/>
      <c r="Z467" s="105"/>
      <c r="AA467" s="105"/>
      <c r="AB467" s="105"/>
      <c r="AC467" s="105"/>
      <c r="AD467" s="105"/>
    </row>
    <row r="468" spans="1:30" ht="13.5" customHeight="1">
      <c r="A468" s="1071"/>
      <c r="B468" s="892"/>
      <c r="C468" s="892"/>
      <c r="D468" s="892"/>
      <c r="E468" s="105"/>
      <c r="F468" s="1071"/>
      <c r="G468" s="892"/>
      <c r="H468" s="892"/>
      <c r="I468" s="892"/>
      <c r="J468" s="105"/>
      <c r="K468" s="105"/>
      <c r="L468" s="105"/>
      <c r="M468" s="105"/>
      <c r="N468" s="105"/>
      <c r="O468" s="105"/>
      <c r="P468" s="105"/>
      <c r="Q468" s="105"/>
      <c r="R468" s="105"/>
      <c r="S468" s="105"/>
      <c r="T468" s="105"/>
      <c r="U468" s="105"/>
      <c r="V468" s="105"/>
      <c r="W468" s="105"/>
      <c r="X468" s="105"/>
      <c r="Y468" s="105"/>
      <c r="Z468" s="105"/>
      <c r="AA468" s="105"/>
      <c r="AB468" s="105"/>
      <c r="AC468" s="105"/>
      <c r="AD468" s="105"/>
    </row>
    <row r="469" spans="1:30" ht="18" customHeight="1">
      <c r="A469" s="1072" t="s">
        <v>1694</v>
      </c>
      <c r="B469" s="893"/>
      <c r="C469" s="893"/>
      <c r="D469" s="878"/>
      <c r="E469" s="105"/>
      <c r="F469" s="1072" t="s">
        <v>1694</v>
      </c>
      <c r="G469" s="893"/>
      <c r="H469" s="893"/>
      <c r="I469" s="878"/>
      <c r="J469" s="105"/>
      <c r="K469" s="105"/>
      <c r="L469" s="105"/>
      <c r="M469" s="105"/>
      <c r="N469" s="105"/>
      <c r="O469" s="105"/>
      <c r="P469" s="105"/>
      <c r="Q469" s="105"/>
      <c r="R469" s="105"/>
      <c r="S469" s="105"/>
      <c r="T469" s="105"/>
      <c r="U469" s="105"/>
      <c r="V469" s="105"/>
      <c r="W469" s="105"/>
      <c r="X469" s="105"/>
      <c r="Y469" s="105"/>
      <c r="Z469" s="105"/>
      <c r="AA469" s="105"/>
      <c r="AB469" s="105"/>
      <c r="AC469" s="105"/>
      <c r="AD469" s="105"/>
    </row>
    <row r="470" spans="1:30" ht="18" customHeight="1">
      <c r="A470" s="390" t="s">
        <v>1695</v>
      </c>
      <c r="B470" s="391" t="s">
        <v>1696</v>
      </c>
      <c r="C470" s="391" t="s">
        <v>1697</v>
      </c>
      <c r="D470" s="391" t="s">
        <v>1698</v>
      </c>
      <c r="E470" s="105"/>
      <c r="F470" s="390" t="s">
        <v>1695</v>
      </c>
      <c r="G470" s="391" t="s">
        <v>1696</v>
      </c>
      <c r="H470" s="391" t="s">
        <v>1697</v>
      </c>
      <c r="I470" s="391" t="s">
        <v>1698</v>
      </c>
      <c r="J470" s="105"/>
      <c r="K470" s="105"/>
      <c r="L470" s="105"/>
      <c r="M470" s="105"/>
      <c r="N470" s="105"/>
      <c r="O470" s="105"/>
      <c r="P470" s="105"/>
      <c r="Q470" s="105"/>
      <c r="R470" s="105"/>
      <c r="S470" s="105"/>
      <c r="T470" s="105"/>
      <c r="U470" s="105"/>
      <c r="V470" s="105"/>
      <c r="W470" s="105"/>
      <c r="X470" s="105"/>
      <c r="Y470" s="105"/>
      <c r="Z470" s="105"/>
      <c r="AA470" s="105"/>
      <c r="AB470" s="105"/>
      <c r="AC470" s="105"/>
      <c r="AD470" s="105"/>
    </row>
    <row r="471" spans="1:30" ht="19.5" customHeight="1">
      <c r="A471" s="392">
        <v>1</v>
      </c>
      <c r="B471" s="238" t="s">
        <v>1699</v>
      </c>
      <c r="C471" s="401">
        <v>1</v>
      </c>
      <c r="D471" s="401"/>
      <c r="E471" s="105"/>
      <c r="F471" s="392">
        <v>1</v>
      </c>
      <c r="G471" s="238" t="s">
        <v>1699</v>
      </c>
      <c r="H471" s="401">
        <v>1</v>
      </c>
      <c r="I471" s="401"/>
      <c r="J471" s="105"/>
      <c r="K471" s="105"/>
      <c r="L471" s="105"/>
      <c r="M471" s="105"/>
      <c r="N471" s="105"/>
      <c r="O471" s="105"/>
      <c r="P471" s="105"/>
      <c r="Q471" s="105"/>
      <c r="R471" s="105"/>
      <c r="S471" s="105"/>
      <c r="T471" s="105"/>
      <c r="U471" s="105"/>
      <c r="V471" s="105"/>
      <c r="W471" s="105"/>
      <c r="X471" s="105"/>
      <c r="Y471" s="105"/>
      <c r="Z471" s="105"/>
      <c r="AA471" s="105"/>
      <c r="AB471" s="105"/>
      <c r="AC471" s="105"/>
      <c r="AD471" s="105"/>
    </row>
    <row r="472" spans="1:30" ht="19.5" customHeight="1">
      <c r="A472" s="392">
        <v>2</v>
      </c>
      <c r="B472" s="238" t="s">
        <v>1700</v>
      </c>
      <c r="C472" s="401">
        <v>1</v>
      </c>
      <c r="D472" s="401"/>
      <c r="E472" s="105"/>
      <c r="F472" s="392">
        <v>2</v>
      </c>
      <c r="G472" s="238" t="s">
        <v>1700</v>
      </c>
      <c r="H472" s="401"/>
      <c r="I472" s="401">
        <v>1</v>
      </c>
      <c r="J472" s="105"/>
      <c r="K472" s="105"/>
      <c r="L472" s="105"/>
      <c r="M472" s="105"/>
      <c r="N472" s="105"/>
      <c r="O472" s="105"/>
      <c r="P472" s="105"/>
      <c r="Q472" s="105"/>
      <c r="R472" s="105"/>
      <c r="S472" s="105"/>
      <c r="T472" s="105"/>
      <c r="U472" s="105"/>
      <c r="V472" s="105"/>
      <c r="W472" s="105"/>
      <c r="X472" s="105"/>
      <c r="Y472" s="105"/>
      <c r="Z472" s="105"/>
      <c r="AA472" s="105"/>
      <c r="AB472" s="105"/>
      <c r="AC472" s="105"/>
      <c r="AD472" s="105"/>
    </row>
    <row r="473" spans="1:30" ht="19.5" customHeight="1">
      <c r="A473" s="392">
        <v>3</v>
      </c>
      <c r="B473" s="238" t="s">
        <v>1701</v>
      </c>
      <c r="C473" s="401"/>
      <c r="D473" s="401">
        <v>1</v>
      </c>
      <c r="E473" s="105"/>
      <c r="F473" s="392">
        <v>3</v>
      </c>
      <c r="G473" s="238" t="s">
        <v>1701</v>
      </c>
      <c r="H473" s="401">
        <v>1</v>
      </c>
      <c r="I473" s="401"/>
      <c r="J473" s="105"/>
      <c r="K473" s="105"/>
      <c r="L473" s="105"/>
      <c r="M473" s="105"/>
      <c r="N473" s="105"/>
      <c r="O473" s="105"/>
      <c r="P473" s="105"/>
      <c r="Q473" s="105"/>
      <c r="R473" s="105"/>
      <c r="S473" s="105"/>
      <c r="T473" s="105"/>
      <c r="U473" s="105"/>
      <c r="V473" s="105"/>
      <c r="W473" s="105"/>
      <c r="X473" s="105"/>
      <c r="Y473" s="105"/>
      <c r="Z473" s="105"/>
      <c r="AA473" s="105"/>
      <c r="AB473" s="105"/>
      <c r="AC473" s="105"/>
      <c r="AD473" s="105"/>
    </row>
    <row r="474" spans="1:30" ht="19.5" customHeight="1">
      <c r="A474" s="392">
        <v>4</v>
      </c>
      <c r="B474" s="238" t="s">
        <v>1702</v>
      </c>
      <c r="C474" s="401"/>
      <c r="D474" s="401">
        <v>1</v>
      </c>
      <c r="E474" s="105"/>
      <c r="F474" s="392">
        <v>4</v>
      </c>
      <c r="G474" s="238" t="s">
        <v>1702</v>
      </c>
      <c r="H474" s="401"/>
      <c r="I474" s="401">
        <v>1</v>
      </c>
      <c r="J474" s="105"/>
      <c r="K474" s="105"/>
      <c r="L474" s="105"/>
      <c r="M474" s="105"/>
      <c r="N474" s="105"/>
      <c r="O474" s="105"/>
      <c r="P474" s="105"/>
      <c r="Q474" s="105"/>
      <c r="R474" s="105"/>
      <c r="S474" s="105"/>
      <c r="T474" s="105"/>
      <c r="U474" s="105"/>
      <c r="V474" s="105"/>
      <c r="W474" s="105"/>
      <c r="X474" s="105"/>
      <c r="Y474" s="105"/>
      <c r="Z474" s="105"/>
      <c r="AA474" s="105"/>
      <c r="AB474" s="105"/>
      <c r="AC474" s="105"/>
      <c r="AD474" s="105"/>
    </row>
    <row r="475" spans="1:30" ht="19.5" customHeight="1">
      <c r="A475" s="392">
        <v>5</v>
      </c>
      <c r="B475" s="238" t="s">
        <v>1703</v>
      </c>
      <c r="C475" s="401"/>
      <c r="D475" s="401">
        <v>1</v>
      </c>
      <c r="E475" s="105"/>
      <c r="F475" s="392">
        <v>5</v>
      </c>
      <c r="G475" s="238" t="s">
        <v>1703</v>
      </c>
      <c r="H475" s="401">
        <v>1</v>
      </c>
      <c r="I475" s="401"/>
      <c r="J475" s="105"/>
      <c r="K475" s="105"/>
      <c r="L475" s="105"/>
      <c r="M475" s="105"/>
      <c r="N475" s="105"/>
      <c r="O475" s="105"/>
      <c r="P475" s="105"/>
      <c r="Q475" s="105"/>
      <c r="R475" s="105"/>
      <c r="S475" s="105"/>
      <c r="T475" s="105"/>
      <c r="U475" s="105"/>
      <c r="V475" s="105"/>
      <c r="W475" s="105"/>
      <c r="X475" s="105"/>
      <c r="Y475" s="105"/>
      <c r="Z475" s="105"/>
      <c r="AA475" s="105"/>
      <c r="AB475" s="105"/>
      <c r="AC475" s="105"/>
      <c r="AD475" s="105"/>
    </row>
    <row r="476" spans="1:30" ht="19.5" customHeight="1">
      <c r="A476" s="392">
        <v>6</v>
      </c>
      <c r="B476" s="238" t="s">
        <v>1704</v>
      </c>
      <c r="C476" s="401">
        <v>1</v>
      </c>
      <c r="D476" s="401"/>
      <c r="E476" s="105"/>
      <c r="F476" s="392">
        <v>6</v>
      </c>
      <c r="G476" s="238" t="s">
        <v>1704</v>
      </c>
      <c r="H476" s="401">
        <v>1</v>
      </c>
      <c r="I476" s="401"/>
      <c r="J476" s="105"/>
      <c r="K476" s="105"/>
      <c r="L476" s="105"/>
      <c r="M476" s="105"/>
      <c r="N476" s="105"/>
      <c r="O476" s="105"/>
      <c r="P476" s="105"/>
      <c r="Q476" s="105"/>
      <c r="R476" s="105"/>
      <c r="S476" s="105"/>
      <c r="T476" s="105"/>
      <c r="U476" s="105"/>
      <c r="V476" s="105"/>
      <c r="W476" s="105"/>
      <c r="X476" s="105"/>
      <c r="Y476" s="105"/>
      <c r="Z476" s="105"/>
      <c r="AA476" s="105"/>
      <c r="AB476" s="105"/>
      <c r="AC476" s="105"/>
      <c r="AD476" s="105"/>
    </row>
    <row r="477" spans="1:30" ht="19.5" customHeight="1">
      <c r="A477" s="392">
        <v>7</v>
      </c>
      <c r="B477" s="238" t="s">
        <v>1705</v>
      </c>
      <c r="C477" s="401">
        <v>1</v>
      </c>
      <c r="D477" s="401"/>
      <c r="E477" s="105"/>
      <c r="F477" s="392">
        <v>7</v>
      </c>
      <c r="G477" s="238" t="s">
        <v>1705</v>
      </c>
      <c r="H477" s="401">
        <v>1</v>
      </c>
      <c r="I477" s="401"/>
      <c r="J477" s="105"/>
      <c r="K477" s="105"/>
      <c r="L477" s="105"/>
      <c r="M477" s="105"/>
      <c r="N477" s="105"/>
      <c r="O477" s="105"/>
      <c r="P477" s="105"/>
      <c r="Q477" s="105"/>
      <c r="R477" s="105"/>
      <c r="S477" s="105"/>
      <c r="T477" s="105"/>
      <c r="U477" s="105"/>
      <c r="V477" s="105"/>
      <c r="W477" s="105"/>
      <c r="X477" s="105"/>
      <c r="Y477" s="105"/>
      <c r="Z477" s="105"/>
      <c r="AA477" s="105"/>
      <c r="AB477" s="105"/>
      <c r="AC477" s="105"/>
      <c r="AD477" s="105"/>
    </row>
    <row r="478" spans="1:30" ht="19.5" customHeight="1">
      <c r="A478" s="392">
        <v>8</v>
      </c>
      <c r="B478" s="238" t="s">
        <v>1706</v>
      </c>
      <c r="C478" s="401"/>
      <c r="D478" s="401">
        <v>1</v>
      </c>
      <c r="E478" s="105"/>
      <c r="F478" s="392">
        <v>8</v>
      </c>
      <c r="G478" s="238" t="s">
        <v>1706</v>
      </c>
      <c r="H478" s="401"/>
      <c r="I478" s="401">
        <v>1</v>
      </c>
      <c r="J478" s="105"/>
      <c r="K478" s="105"/>
      <c r="L478" s="105"/>
      <c r="M478" s="105"/>
      <c r="N478" s="105"/>
      <c r="O478" s="105"/>
      <c r="P478" s="105"/>
      <c r="Q478" s="105"/>
      <c r="R478" s="105"/>
      <c r="S478" s="105"/>
      <c r="T478" s="105"/>
      <c r="U478" s="105"/>
      <c r="V478" s="105"/>
      <c r="W478" s="105"/>
      <c r="X478" s="105"/>
      <c r="Y478" s="105"/>
      <c r="Z478" s="105"/>
      <c r="AA478" s="105"/>
      <c r="AB478" s="105"/>
      <c r="AC478" s="105"/>
      <c r="AD478" s="105"/>
    </row>
    <row r="479" spans="1:30" ht="19.5" customHeight="1">
      <c r="A479" s="392">
        <v>9</v>
      </c>
      <c r="B479" s="238" t="s">
        <v>1707</v>
      </c>
      <c r="C479" s="401"/>
      <c r="D479" s="401">
        <v>1</v>
      </c>
      <c r="E479" s="105"/>
      <c r="F479" s="392">
        <v>9</v>
      </c>
      <c r="G479" s="238" t="s">
        <v>1707</v>
      </c>
      <c r="H479" s="401"/>
      <c r="I479" s="401">
        <v>1</v>
      </c>
      <c r="J479" s="105"/>
      <c r="K479" s="105"/>
      <c r="L479" s="105"/>
      <c r="M479" s="105"/>
      <c r="N479" s="105"/>
      <c r="O479" s="105"/>
      <c r="P479" s="105"/>
      <c r="Q479" s="105"/>
      <c r="R479" s="105"/>
      <c r="S479" s="105"/>
      <c r="T479" s="105"/>
      <c r="U479" s="105"/>
      <c r="V479" s="105"/>
      <c r="W479" s="105"/>
      <c r="X479" s="105"/>
      <c r="Y479" s="105"/>
      <c r="Z479" s="105"/>
      <c r="AA479" s="105"/>
      <c r="AB479" s="105"/>
      <c r="AC479" s="105"/>
      <c r="AD479" s="105"/>
    </row>
    <row r="480" spans="1:30" ht="19.5" customHeight="1">
      <c r="A480" s="392">
        <v>10</v>
      </c>
      <c r="B480" s="238" t="s">
        <v>1708</v>
      </c>
      <c r="C480" s="401"/>
      <c r="D480" s="401">
        <v>1</v>
      </c>
      <c r="E480" s="105"/>
      <c r="F480" s="392">
        <v>10</v>
      </c>
      <c r="G480" s="238" t="s">
        <v>1708</v>
      </c>
      <c r="H480" s="401">
        <v>1</v>
      </c>
      <c r="I480" s="401"/>
      <c r="J480" s="105"/>
      <c r="K480" s="105"/>
      <c r="L480" s="105"/>
      <c r="M480" s="105"/>
      <c r="N480" s="105"/>
      <c r="O480" s="105"/>
      <c r="P480" s="105"/>
      <c r="Q480" s="105"/>
      <c r="R480" s="105"/>
      <c r="S480" s="105"/>
      <c r="T480" s="105"/>
      <c r="U480" s="105"/>
      <c r="V480" s="105"/>
      <c r="W480" s="105"/>
      <c r="X480" s="105"/>
      <c r="Y480" s="105"/>
      <c r="Z480" s="105"/>
      <c r="AA480" s="105"/>
      <c r="AB480" s="105"/>
      <c r="AC480" s="105"/>
      <c r="AD480" s="105"/>
    </row>
    <row r="481" spans="1:30" ht="19.5" customHeight="1">
      <c r="A481" s="392">
        <v>11</v>
      </c>
      <c r="B481" s="238" t="s">
        <v>1709</v>
      </c>
      <c r="C481" s="401"/>
      <c r="D481" s="401">
        <v>1</v>
      </c>
      <c r="E481" s="105"/>
      <c r="F481" s="392">
        <v>11</v>
      </c>
      <c r="G481" s="238" t="s">
        <v>1709</v>
      </c>
      <c r="H481" s="401">
        <v>1</v>
      </c>
      <c r="I481" s="401"/>
      <c r="J481" s="105"/>
      <c r="K481" s="105"/>
      <c r="L481" s="105"/>
      <c r="M481" s="105"/>
      <c r="N481" s="105"/>
      <c r="O481" s="105"/>
      <c r="P481" s="105"/>
      <c r="Q481" s="105"/>
      <c r="R481" s="105"/>
      <c r="S481" s="105"/>
      <c r="T481" s="105"/>
      <c r="U481" s="105"/>
      <c r="V481" s="105"/>
      <c r="W481" s="105"/>
      <c r="X481" s="105"/>
      <c r="Y481" s="105"/>
      <c r="Z481" s="105"/>
      <c r="AA481" s="105"/>
      <c r="AB481" s="105"/>
      <c r="AC481" s="105"/>
      <c r="AD481" s="105"/>
    </row>
    <row r="482" spans="1:30" ht="19.5" customHeight="1">
      <c r="A482" s="392">
        <v>12</v>
      </c>
      <c r="B482" s="238" t="s">
        <v>1710</v>
      </c>
      <c r="C482" s="401"/>
      <c r="D482" s="401">
        <v>1</v>
      </c>
      <c r="E482" s="105"/>
      <c r="F482" s="392">
        <v>12</v>
      </c>
      <c r="G482" s="238" t="s">
        <v>1710</v>
      </c>
      <c r="H482" s="401">
        <v>1</v>
      </c>
      <c r="I482" s="401"/>
      <c r="J482" s="105"/>
      <c r="K482" s="105"/>
      <c r="L482" s="105"/>
      <c r="M482" s="105"/>
      <c r="N482" s="105"/>
      <c r="O482" s="105"/>
      <c r="P482" s="105"/>
      <c r="Q482" s="105"/>
      <c r="R482" s="105"/>
      <c r="S482" s="105"/>
      <c r="T482" s="105"/>
      <c r="U482" s="105"/>
      <c r="V482" s="105"/>
      <c r="W482" s="105"/>
      <c r="X482" s="105"/>
      <c r="Y482" s="105"/>
      <c r="Z482" s="105"/>
      <c r="AA482" s="105"/>
      <c r="AB482" s="105"/>
      <c r="AC482" s="105"/>
      <c r="AD482" s="105"/>
    </row>
    <row r="483" spans="1:30" ht="19.5" customHeight="1">
      <c r="A483" s="392">
        <v>13</v>
      </c>
      <c r="B483" s="238" t="s">
        <v>1711</v>
      </c>
      <c r="C483" s="401"/>
      <c r="D483" s="401">
        <v>1</v>
      </c>
      <c r="E483" s="105"/>
      <c r="F483" s="392">
        <v>13</v>
      </c>
      <c r="G483" s="238" t="s">
        <v>1711</v>
      </c>
      <c r="H483" s="401">
        <v>1</v>
      </c>
      <c r="I483" s="401"/>
      <c r="J483" s="105"/>
      <c r="K483" s="105"/>
      <c r="L483" s="105"/>
      <c r="M483" s="105"/>
      <c r="N483" s="105"/>
      <c r="O483" s="105"/>
      <c r="P483" s="105"/>
      <c r="Q483" s="105"/>
      <c r="R483" s="105"/>
      <c r="S483" s="105"/>
      <c r="T483" s="105"/>
      <c r="U483" s="105"/>
      <c r="V483" s="105"/>
      <c r="W483" s="105"/>
      <c r="X483" s="105"/>
      <c r="Y483" s="105"/>
      <c r="Z483" s="105"/>
      <c r="AA483" s="105"/>
      <c r="AB483" s="105"/>
      <c r="AC483" s="105"/>
      <c r="AD483" s="105"/>
    </row>
    <row r="484" spans="1:30" ht="19.5" customHeight="1">
      <c r="A484" s="392">
        <v>14</v>
      </c>
      <c r="B484" s="238" t="s">
        <v>1712</v>
      </c>
      <c r="C484" s="401"/>
      <c r="D484" s="401">
        <v>1</v>
      </c>
      <c r="E484" s="105"/>
      <c r="F484" s="392">
        <v>14</v>
      </c>
      <c r="G484" s="238" t="s">
        <v>1712</v>
      </c>
      <c r="H484" s="401">
        <v>1</v>
      </c>
      <c r="I484" s="401"/>
      <c r="J484" s="105"/>
      <c r="K484" s="105"/>
      <c r="L484" s="105"/>
      <c r="M484" s="105"/>
      <c r="N484" s="105"/>
      <c r="O484" s="105"/>
      <c r="P484" s="105"/>
      <c r="Q484" s="105"/>
      <c r="R484" s="105"/>
      <c r="S484" s="105"/>
      <c r="T484" s="105"/>
      <c r="U484" s="105"/>
      <c r="V484" s="105"/>
      <c r="W484" s="105"/>
      <c r="X484" s="105"/>
      <c r="Y484" s="105"/>
      <c r="Z484" s="105"/>
      <c r="AA484" s="105"/>
      <c r="AB484" s="105"/>
      <c r="AC484" s="105"/>
      <c r="AD484" s="105"/>
    </row>
    <row r="485" spans="1:30" ht="19.5" customHeight="1">
      <c r="A485" s="392">
        <v>15</v>
      </c>
      <c r="B485" s="238" t="s">
        <v>1713</v>
      </c>
      <c r="C485" s="401"/>
      <c r="D485" s="401">
        <v>1</v>
      </c>
      <c r="E485" s="105"/>
      <c r="F485" s="392">
        <v>15</v>
      </c>
      <c r="G485" s="238" t="s">
        <v>1713</v>
      </c>
      <c r="H485" s="401">
        <v>1</v>
      </c>
      <c r="I485" s="401"/>
      <c r="J485" s="105"/>
      <c r="K485" s="105"/>
      <c r="L485" s="105"/>
      <c r="M485" s="105"/>
      <c r="N485" s="105"/>
      <c r="O485" s="105"/>
      <c r="P485" s="105"/>
      <c r="Q485" s="105"/>
      <c r="R485" s="105"/>
      <c r="S485" s="105"/>
      <c r="T485" s="105"/>
      <c r="U485" s="105"/>
      <c r="V485" s="105"/>
      <c r="W485" s="105"/>
      <c r="X485" s="105"/>
      <c r="Y485" s="105"/>
      <c r="Z485" s="105"/>
      <c r="AA485" s="105"/>
      <c r="AB485" s="105"/>
      <c r="AC485" s="105"/>
      <c r="AD485" s="105"/>
    </row>
    <row r="486" spans="1:30" ht="19.5" customHeight="1">
      <c r="A486" s="392">
        <v>16</v>
      </c>
      <c r="B486" s="238" t="s">
        <v>1714</v>
      </c>
      <c r="C486" s="401"/>
      <c r="D486" s="401">
        <v>1</v>
      </c>
      <c r="E486" s="105"/>
      <c r="F486" s="392">
        <v>16</v>
      </c>
      <c r="G486" s="238" t="s">
        <v>1714</v>
      </c>
      <c r="H486" s="401"/>
      <c r="I486" s="401">
        <v>1</v>
      </c>
      <c r="J486" s="105"/>
      <c r="K486" s="105"/>
      <c r="L486" s="105"/>
      <c r="M486" s="105"/>
      <c r="N486" s="105"/>
      <c r="O486" s="105"/>
      <c r="P486" s="105"/>
      <c r="Q486" s="105"/>
      <c r="R486" s="105"/>
      <c r="S486" s="105"/>
      <c r="T486" s="105"/>
      <c r="U486" s="105"/>
      <c r="V486" s="105"/>
      <c r="W486" s="105"/>
      <c r="X486" s="105"/>
      <c r="Y486" s="105"/>
      <c r="Z486" s="105"/>
      <c r="AA486" s="105"/>
      <c r="AB486" s="105"/>
      <c r="AC486" s="105"/>
      <c r="AD486" s="105"/>
    </row>
    <row r="487" spans="1:30" ht="19.5" customHeight="1">
      <c r="A487" s="392">
        <v>17</v>
      </c>
      <c r="B487" s="238" t="s">
        <v>1715</v>
      </c>
      <c r="C487" s="401"/>
      <c r="D487" s="401">
        <v>1</v>
      </c>
      <c r="E487" s="105"/>
      <c r="F487" s="392">
        <v>17</v>
      </c>
      <c r="G487" s="238" t="s">
        <v>1715</v>
      </c>
      <c r="H487" s="401"/>
      <c r="I487" s="401">
        <v>1</v>
      </c>
      <c r="J487" s="105"/>
      <c r="K487" s="105"/>
      <c r="L487" s="105"/>
      <c r="M487" s="105"/>
      <c r="N487" s="105"/>
      <c r="O487" s="105"/>
      <c r="P487" s="105"/>
      <c r="Q487" s="105"/>
      <c r="R487" s="105"/>
      <c r="S487" s="105"/>
      <c r="T487" s="105"/>
      <c r="U487" s="105"/>
      <c r="V487" s="105"/>
      <c r="W487" s="105"/>
      <c r="X487" s="105"/>
      <c r="Y487" s="105"/>
      <c r="Z487" s="105"/>
      <c r="AA487" s="105"/>
      <c r="AB487" s="105"/>
      <c r="AC487" s="105"/>
      <c r="AD487" s="105"/>
    </row>
    <row r="488" spans="1:30" ht="19.5" customHeight="1">
      <c r="A488" s="392">
        <v>18</v>
      </c>
      <c r="B488" s="238" t="s">
        <v>1716</v>
      </c>
      <c r="C488" s="401"/>
      <c r="D488" s="401">
        <v>1</v>
      </c>
      <c r="E488" s="105"/>
      <c r="F488" s="392">
        <v>18</v>
      </c>
      <c r="G488" s="238" t="s">
        <v>1716</v>
      </c>
      <c r="H488" s="401">
        <v>1</v>
      </c>
      <c r="I488" s="401"/>
      <c r="J488" s="105"/>
      <c r="K488" s="105"/>
      <c r="L488" s="105"/>
      <c r="M488" s="105"/>
      <c r="N488" s="105"/>
      <c r="O488" s="105"/>
      <c r="P488" s="105"/>
      <c r="Q488" s="105"/>
      <c r="R488" s="105"/>
      <c r="S488" s="105"/>
      <c r="T488" s="105"/>
      <c r="U488" s="105"/>
      <c r="V488" s="105"/>
      <c r="W488" s="105"/>
      <c r="X488" s="105"/>
      <c r="Y488" s="105"/>
      <c r="Z488" s="105"/>
      <c r="AA488" s="105"/>
      <c r="AB488" s="105"/>
      <c r="AC488" s="105"/>
      <c r="AD488" s="105"/>
    </row>
    <row r="489" spans="1:30" ht="19.5" customHeight="1">
      <c r="A489" s="392">
        <v>19</v>
      </c>
      <c r="B489" s="238" t="s">
        <v>1717</v>
      </c>
      <c r="C489" s="401"/>
      <c r="D489" s="401">
        <v>1</v>
      </c>
      <c r="E489" s="105"/>
      <c r="F489" s="392">
        <v>19</v>
      </c>
      <c r="G489" s="238" t="s">
        <v>1717</v>
      </c>
      <c r="H489" s="401">
        <v>1</v>
      </c>
      <c r="I489" s="401"/>
      <c r="J489" s="105"/>
      <c r="K489" s="105"/>
      <c r="L489" s="105"/>
      <c r="M489" s="105"/>
      <c r="N489" s="105"/>
      <c r="O489" s="105"/>
      <c r="P489" s="105"/>
      <c r="Q489" s="105"/>
      <c r="R489" s="105"/>
      <c r="S489" s="105"/>
      <c r="T489" s="105"/>
      <c r="U489" s="105"/>
      <c r="V489" s="105"/>
      <c r="W489" s="105"/>
      <c r="X489" s="105"/>
      <c r="Y489" s="105"/>
      <c r="Z489" s="105"/>
      <c r="AA489" s="105"/>
      <c r="AB489" s="105"/>
      <c r="AC489" s="105"/>
      <c r="AD489" s="105"/>
    </row>
    <row r="490" spans="1:30" ht="18" customHeight="1">
      <c r="A490" s="105"/>
      <c r="B490" s="397" t="s">
        <v>1718</v>
      </c>
      <c r="C490" s="1073">
        <f>SUM(C471:C489)</f>
        <v>4</v>
      </c>
      <c r="D490" s="878"/>
      <c r="E490" s="105"/>
      <c r="F490" s="105"/>
      <c r="G490" s="397" t="s">
        <v>1718</v>
      </c>
      <c r="H490" s="1073">
        <f>SUM(H471:H489)</f>
        <v>13</v>
      </c>
      <c r="I490" s="878"/>
      <c r="J490" s="105"/>
      <c r="K490" s="105"/>
      <c r="L490" s="105"/>
      <c r="M490" s="105"/>
      <c r="N490" s="105"/>
      <c r="O490" s="105"/>
      <c r="P490" s="105"/>
      <c r="Q490" s="105"/>
      <c r="R490" s="105"/>
      <c r="S490" s="105"/>
      <c r="T490" s="105"/>
      <c r="U490" s="105"/>
      <c r="V490" s="105"/>
      <c r="W490" s="105"/>
      <c r="X490" s="105"/>
      <c r="Y490" s="105"/>
      <c r="Z490" s="105"/>
      <c r="AA490" s="105"/>
      <c r="AB490" s="105"/>
      <c r="AC490" s="105"/>
      <c r="AD490" s="105"/>
    </row>
    <row r="491" spans="1:30" ht="18" customHeight="1">
      <c r="A491" s="105"/>
      <c r="B491" s="397" t="s">
        <v>1719</v>
      </c>
      <c r="C491" s="1073">
        <f>SUM(D471:D489)</f>
        <v>15</v>
      </c>
      <c r="D491" s="878"/>
      <c r="E491" s="105"/>
      <c r="F491" s="105"/>
      <c r="G491" s="397" t="s">
        <v>1719</v>
      </c>
      <c r="H491" s="1073">
        <f>SUM(I471:I489)</f>
        <v>6</v>
      </c>
      <c r="I491" s="878"/>
      <c r="J491" s="105"/>
      <c r="K491" s="105"/>
      <c r="L491" s="105"/>
      <c r="M491" s="105"/>
      <c r="N491" s="105"/>
      <c r="O491" s="105"/>
      <c r="P491" s="105"/>
      <c r="Q491" s="105"/>
      <c r="R491" s="105"/>
      <c r="S491" s="105"/>
      <c r="T491" s="105"/>
      <c r="U491" s="105"/>
      <c r="V491" s="105"/>
      <c r="W491" s="105"/>
      <c r="X491" s="105"/>
      <c r="Y491" s="105"/>
      <c r="Z491" s="105"/>
      <c r="AA491" s="105"/>
      <c r="AB491" s="105"/>
      <c r="AC491" s="105"/>
      <c r="AD491" s="105"/>
    </row>
    <row r="492" spans="1:30" ht="16.5" customHeight="1">
      <c r="A492" s="105"/>
      <c r="B492" s="398" t="s">
        <v>1720</v>
      </c>
      <c r="C492" s="399">
        <f>C490</f>
        <v>4</v>
      </c>
      <c r="D492" s="399" t="s">
        <v>1364</v>
      </c>
      <c r="E492" s="105"/>
      <c r="F492" s="105"/>
      <c r="G492" s="398" t="s">
        <v>1720</v>
      </c>
      <c r="H492" s="399">
        <f>H490</f>
        <v>13</v>
      </c>
      <c r="I492" s="399" t="s">
        <v>1721</v>
      </c>
      <c r="J492" s="105"/>
      <c r="K492" s="105"/>
      <c r="L492" s="105"/>
      <c r="M492" s="105"/>
      <c r="N492" s="105"/>
      <c r="O492" s="105"/>
      <c r="P492" s="105"/>
      <c r="Q492" s="105"/>
      <c r="R492" s="105"/>
      <c r="S492" s="105"/>
      <c r="T492" s="105"/>
      <c r="U492" s="105"/>
      <c r="V492" s="105"/>
      <c r="W492" s="105"/>
      <c r="X492" s="105"/>
      <c r="Y492" s="105"/>
      <c r="Z492" s="105"/>
      <c r="AA492" s="105"/>
      <c r="AB492" s="105"/>
      <c r="AC492" s="105"/>
      <c r="AD492" s="105"/>
    </row>
    <row r="493" spans="1:30" ht="15.75" customHeight="1">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row>
    <row r="494" spans="1:30" ht="32.25" customHeight="1">
      <c r="A494" s="105"/>
      <c r="B494" s="1074" t="s">
        <v>1845</v>
      </c>
      <c r="C494" s="1075"/>
      <c r="D494" s="1076"/>
      <c r="E494" s="105"/>
      <c r="F494" s="105"/>
      <c r="G494" s="1074" t="s">
        <v>1846</v>
      </c>
      <c r="H494" s="1075"/>
      <c r="I494" s="1076"/>
      <c r="J494" s="105"/>
      <c r="K494" s="105"/>
      <c r="L494" s="105"/>
      <c r="M494" s="105"/>
      <c r="N494" s="105"/>
      <c r="O494" s="105"/>
      <c r="P494" s="105"/>
      <c r="Q494" s="105"/>
      <c r="R494" s="105"/>
      <c r="S494" s="105"/>
      <c r="T494" s="105"/>
      <c r="U494" s="105"/>
      <c r="V494" s="105"/>
      <c r="W494" s="105"/>
      <c r="X494" s="105"/>
      <c r="Y494" s="105"/>
      <c r="Z494" s="105"/>
      <c r="AA494" s="105"/>
      <c r="AB494" s="105"/>
      <c r="AC494" s="105"/>
      <c r="AD494" s="105"/>
    </row>
    <row r="495" spans="1:30" ht="30.75" customHeight="1">
      <c r="A495" s="105"/>
      <c r="B495" s="1068" t="s">
        <v>1847</v>
      </c>
      <c r="C495" s="893"/>
      <c r="D495" s="1069"/>
      <c r="E495" s="105"/>
      <c r="F495" s="105"/>
      <c r="G495" s="1068" t="s">
        <v>1848</v>
      </c>
      <c r="H495" s="893"/>
      <c r="I495" s="1069"/>
      <c r="J495" s="105"/>
      <c r="K495" s="105"/>
      <c r="L495" s="105"/>
      <c r="M495" s="105"/>
      <c r="N495" s="105"/>
      <c r="O495" s="105"/>
      <c r="P495" s="105"/>
      <c r="Q495" s="105"/>
      <c r="R495" s="105"/>
      <c r="S495" s="105"/>
      <c r="T495" s="105"/>
      <c r="U495" s="105"/>
      <c r="V495" s="105"/>
      <c r="W495" s="105"/>
      <c r="X495" s="105"/>
      <c r="Y495" s="105"/>
      <c r="Z495" s="105"/>
      <c r="AA495" s="105"/>
      <c r="AB495" s="105"/>
      <c r="AC495" s="105"/>
      <c r="AD495" s="105"/>
    </row>
    <row r="496" spans="1:30" ht="35.25" customHeight="1">
      <c r="A496" s="105"/>
      <c r="B496" s="1060" t="s">
        <v>1849</v>
      </c>
      <c r="C496" s="1061"/>
      <c r="D496" s="1062"/>
      <c r="E496" s="105"/>
      <c r="F496" s="105"/>
      <c r="G496" s="1060" t="s">
        <v>1850</v>
      </c>
      <c r="H496" s="1061"/>
      <c r="I496" s="1062"/>
      <c r="J496" s="105"/>
      <c r="K496" s="105"/>
      <c r="L496" s="105"/>
      <c r="M496" s="105"/>
      <c r="N496" s="105"/>
      <c r="O496" s="105"/>
      <c r="P496" s="105"/>
      <c r="Q496" s="105"/>
      <c r="R496" s="105"/>
      <c r="S496" s="105"/>
      <c r="T496" s="105"/>
      <c r="U496" s="105"/>
      <c r="V496" s="105"/>
      <c r="W496" s="105"/>
      <c r="X496" s="105"/>
      <c r="Y496" s="105"/>
      <c r="Z496" s="105"/>
      <c r="AA496" s="105"/>
      <c r="AB496" s="105"/>
      <c r="AC496" s="105"/>
      <c r="AD496" s="105"/>
    </row>
    <row r="497" spans="1:30" ht="12.75" customHeight="1">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row>
    <row r="498" spans="1:30" ht="15.75" customHeight="1">
      <c r="A498" s="105"/>
      <c r="B498" s="105"/>
      <c r="C498" s="105"/>
      <c r="D498" s="105"/>
      <c r="E498" s="105"/>
      <c r="K498" s="67"/>
      <c r="L498" s="67"/>
      <c r="M498" s="67"/>
      <c r="N498" s="67"/>
      <c r="O498" s="67"/>
      <c r="P498" s="67"/>
      <c r="Q498" s="67"/>
      <c r="R498" s="67"/>
      <c r="S498" s="67"/>
      <c r="U498" s="67"/>
      <c r="V498" s="67"/>
      <c r="W498" s="67"/>
      <c r="X498" s="67"/>
    </row>
    <row r="499" spans="1:30" ht="15.75" customHeight="1">
      <c r="A499" s="105"/>
      <c r="B499" s="105"/>
      <c r="C499" s="105"/>
      <c r="D499" s="105"/>
      <c r="E499" s="105"/>
      <c r="U499" s="67"/>
      <c r="V499" s="67"/>
      <c r="W499" s="67"/>
      <c r="X499" s="67"/>
    </row>
    <row r="500" spans="1:30" ht="16.5" customHeight="1">
      <c r="A500" s="387" t="s">
        <v>1690</v>
      </c>
      <c r="B500" s="1063" t="s">
        <v>250</v>
      </c>
      <c r="C500" s="893"/>
      <c r="D500" s="878"/>
      <c r="E500" s="105"/>
      <c r="F500" s="387" t="s">
        <v>1690</v>
      </c>
      <c r="G500" s="1063" t="s">
        <v>250</v>
      </c>
      <c r="H500" s="893"/>
      <c r="I500" s="878"/>
      <c r="J500" s="105"/>
      <c r="K500" s="105"/>
      <c r="L500" s="105"/>
      <c r="M500" s="105"/>
      <c r="N500" s="105"/>
      <c r="O500" s="105"/>
      <c r="P500" s="105"/>
      <c r="Q500" s="105"/>
      <c r="R500" s="105"/>
      <c r="S500" s="105"/>
      <c r="T500" s="105"/>
      <c r="U500" s="105"/>
      <c r="V500" s="105"/>
      <c r="W500" s="105"/>
      <c r="X500" s="105"/>
      <c r="Y500" s="105"/>
      <c r="Z500" s="105"/>
      <c r="AA500" s="105"/>
      <c r="AB500" s="105"/>
      <c r="AC500" s="105"/>
      <c r="AD500" s="105"/>
    </row>
    <row r="501" spans="1:30" ht="18.75" customHeight="1">
      <c r="A501" s="1064" t="s">
        <v>1691</v>
      </c>
      <c r="B501" s="1065"/>
      <c r="C501" s="1065"/>
      <c r="D501" s="1066"/>
      <c r="E501" s="105"/>
      <c r="F501" s="1064" t="s">
        <v>1691</v>
      </c>
      <c r="G501" s="1065"/>
      <c r="H501" s="1065"/>
      <c r="I501" s="1066"/>
      <c r="J501" s="105"/>
      <c r="K501" s="105"/>
      <c r="L501" s="105"/>
      <c r="M501" s="105"/>
      <c r="N501" s="105"/>
      <c r="O501" s="105"/>
      <c r="P501" s="105"/>
      <c r="Q501" s="105"/>
      <c r="R501" s="105"/>
      <c r="S501" s="105"/>
      <c r="T501" s="105"/>
      <c r="U501" s="105"/>
      <c r="V501" s="105"/>
      <c r="W501" s="105"/>
      <c r="X501" s="105"/>
      <c r="Y501" s="105"/>
      <c r="Z501" s="105"/>
      <c r="AA501" s="105"/>
      <c r="AB501" s="105"/>
      <c r="AC501" s="105"/>
      <c r="AD501" s="105"/>
    </row>
    <row r="502" spans="1:30" ht="9" customHeight="1">
      <c r="A502" s="388"/>
      <c r="B502" s="388"/>
      <c r="C502" s="388"/>
      <c r="D502" s="388"/>
      <c r="E502" s="105"/>
      <c r="F502" s="388"/>
      <c r="G502" s="388"/>
      <c r="H502" s="388"/>
      <c r="I502" s="388"/>
      <c r="J502" s="105"/>
      <c r="K502" s="105"/>
      <c r="L502" s="105"/>
      <c r="M502" s="105"/>
      <c r="N502" s="105"/>
      <c r="O502" s="105"/>
      <c r="P502" s="105"/>
      <c r="Q502" s="105"/>
      <c r="R502" s="105"/>
      <c r="S502" s="105"/>
      <c r="T502" s="105"/>
      <c r="U502" s="105"/>
      <c r="V502" s="105"/>
      <c r="W502" s="105"/>
      <c r="X502" s="105"/>
      <c r="Y502" s="105"/>
      <c r="Z502" s="105"/>
      <c r="AA502" s="105"/>
      <c r="AB502" s="105"/>
      <c r="AC502" s="105"/>
      <c r="AD502" s="105"/>
    </row>
    <row r="503" spans="1:30" ht="33" customHeight="1">
      <c r="A503" s="389" t="s">
        <v>1851</v>
      </c>
      <c r="B503" s="1070" t="s">
        <v>1852</v>
      </c>
      <c r="C503" s="893"/>
      <c r="D503" s="878"/>
      <c r="E503" s="105"/>
      <c r="F503" s="389" t="s">
        <v>1853</v>
      </c>
      <c r="G503" s="1067" t="s">
        <v>1854</v>
      </c>
      <c r="H503" s="893"/>
      <c r="I503" s="878"/>
      <c r="J503" s="105"/>
      <c r="K503" s="105"/>
      <c r="L503" s="105"/>
      <c r="M503" s="105"/>
      <c r="N503" s="105"/>
      <c r="O503" s="105"/>
      <c r="P503" s="105"/>
      <c r="Q503" s="105"/>
      <c r="R503" s="105"/>
      <c r="S503" s="105"/>
      <c r="T503" s="105"/>
      <c r="U503" s="105"/>
      <c r="V503" s="105"/>
      <c r="W503" s="105"/>
      <c r="X503" s="105"/>
      <c r="Y503" s="105"/>
      <c r="Z503" s="105"/>
      <c r="AA503" s="105"/>
      <c r="AB503" s="105"/>
      <c r="AC503" s="105"/>
      <c r="AD503" s="105"/>
    </row>
    <row r="504" spans="1:30" ht="13.5" customHeight="1">
      <c r="A504" s="1071"/>
      <c r="B504" s="892"/>
      <c r="C504" s="892"/>
      <c r="D504" s="892"/>
      <c r="E504" s="105"/>
      <c r="F504" s="1071"/>
      <c r="G504" s="892"/>
      <c r="H504" s="892"/>
      <c r="I504" s="892"/>
      <c r="J504" s="105"/>
      <c r="K504" s="105"/>
      <c r="L504" s="105"/>
      <c r="M504" s="105"/>
      <c r="N504" s="105"/>
      <c r="O504" s="105"/>
      <c r="P504" s="105"/>
      <c r="Q504" s="105"/>
      <c r="R504" s="105"/>
      <c r="S504" s="105"/>
      <c r="T504" s="105"/>
      <c r="U504" s="105"/>
      <c r="V504" s="105"/>
      <c r="W504" s="105"/>
      <c r="X504" s="105"/>
      <c r="Y504" s="105"/>
      <c r="Z504" s="105"/>
      <c r="AA504" s="105"/>
      <c r="AB504" s="105"/>
      <c r="AC504" s="105"/>
      <c r="AD504" s="105"/>
    </row>
    <row r="505" spans="1:30" ht="18" customHeight="1">
      <c r="A505" s="1072" t="s">
        <v>1694</v>
      </c>
      <c r="B505" s="893"/>
      <c r="C505" s="893"/>
      <c r="D505" s="878"/>
      <c r="E505" s="105"/>
      <c r="F505" s="1072" t="s">
        <v>1694</v>
      </c>
      <c r="G505" s="893"/>
      <c r="H505" s="893"/>
      <c r="I505" s="878"/>
      <c r="J505" s="105"/>
      <c r="K505" s="105"/>
      <c r="L505" s="105"/>
      <c r="M505" s="105"/>
      <c r="N505" s="105"/>
      <c r="O505" s="105"/>
      <c r="P505" s="105"/>
      <c r="Q505" s="105"/>
      <c r="R505" s="105"/>
      <c r="S505" s="105"/>
      <c r="T505" s="105"/>
      <c r="U505" s="105"/>
      <c r="V505" s="105"/>
      <c r="W505" s="105"/>
      <c r="X505" s="105"/>
      <c r="Y505" s="105"/>
      <c r="Z505" s="105"/>
      <c r="AA505" s="105"/>
      <c r="AB505" s="105"/>
      <c r="AC505" s="105"/>
      <c r="AD505" s="105"/>
    </row>
    <row r="506" spans="1:30" ht="18" customHeight="1">
      <c r="A506" s="390" t="s">
        <v>1695</v>
      </c>
      <c r="B506" s="391" t="s">
        <v>1696</v>
      </c>
      <c r="C506" s="391" t="s">
        <v>1697</v>
      </c>
      <c r="D506" s="391" t="s">
        <v>1698</v>
      </c>
      <c r="E506" s="105"/>
      <c r="F506" s="390" t="s">
        <v>1695</v>
      </c>
      <c r="G506" s="391" t="s">
        <v>1696</v>
      </c>
      <c r="H506" s="391" t="s">
        <v>1697</v>
      </c>
      <c r="I506" s="391" t="s">
        <v>1698</v>
      </c>
      <c r="J506" s="105"/>
      <c r="K506" s="105"/>
      <c r="L506" s="105"/>
      <c r="M506" s="105"/>
      <c r="N506" s="105"/>
      <c r="O506" s="105"/>
      <c r="P506" s="105"/>
      <c r="Q506" s="105"/>
      <c r="R506" s="105"/>
      <c r="S506" s="105"/>
      <c r="T506" s="105"/>
      <c r="U506" s="105"/>
      <c r="V506" s="105"/>
      <c r="W506" s="105"/>
      <c r="X506" s="105"/>
      <c r="Y506" s="105"/>
      <c r="Z506" s="105"/>
      <c r="AA506" s="105"/>
      <c r="AB506" s="105"/>
      <c r="AC506" s="105"/>
      <c r="AD506" s="105"/>
    </row>
    <row r="507" spans="1:30" ht="19.5" customHeight="1">
      <c r="A507" s="392">
        <v>1</v>
      </c>
      <c r="B507" s="238" t="s">
        <v>1699</v>
      </c>
      <c r="C507" s="401">
        <v>1</v>
      </c>
      <c r="D507" s="401"/>
      <c r="E507" s="105"/>
      <c r="F507" s="392">
        <v>1</v>
      </c>
      <c r="G507" s="238" t="s">
        <v>1699</v>
      </c>
      <c r="H507" s="393">
        <v>1</v>
      </c>
      <c r="I507" s="394"/>
      <c r="J507" s="105"/>
      <c r="K507" s="105"/>
      <c r="L507" s="105"/>
      <c r="M507" s="105"/>
      <c r="N507" s="105"/>
      <c r="O507" s="105"/>
      <c r="P507" s="105"/>
      <c r="Q507" s="105"/>
      <c r="R507" s="105"/>
      <c r="S507" s="105"/>
      <c r="T507" s="105"/>
      <c r="U507" s="105"/>
      <c r="V507" s="105"/>
      <c r="W507" s="105"/>
      <c r="X507" s="105"/>
      <c r="Y507" s="105"/>
      <c r="Z507" s="105"/>
      <c r="AA507" s="105"/>
      <c r="AB507" s="105"/>
      <c r="AC507" s="105"/>
      <c r="AD507" s="105"/>
    </row>
    <row r="508" spans="1:30" ht="19.5" customHeight="1">
      <c r="A508" s="392">
        <v>2</v>
      </c>
      <c r="B508" s="238" t="s">
        <v>1700</v>
      </c>
      <c r="C508" s="401">
        <v>1</v>
      </c>
      <c r="D508" s="401"/>
      <c r="E508" s="105"/>
      <c r="F508" s="392">
        <v>2</v>
      </c>
      <c r="G508" s="238" t="s">
        <v>1700</v>
      </c>
      <c r="H508" s="395"/>
      <c r="I508" s="396">
        <v>1</v>
      </c>
      <c r="J508" s="105"/>
      <c r="K508" s="105"/>
      <c r="L508" s="105"/>
      <c r="M508" s="105"/>
      <c r="N508" s="105"/>
      <c r="O508" s="105"/>
      <c r="P508" s="105"/>
      <c r="Q508" s="105"/>
      <c r="R508" s="105"/>
      <c r="S508" s="105"/>
      <c r="T508" s="105"/>
      <c r="U508" s="105"/>
      <c r="V508" s="105"/>
      <c r="W508" s="105"/>
      <c r="X508" s="105"/>
      <c r="Y508" s="105"/>
      <c r="Z508" s="105"/>
      <c r="AA508" s="105"/>
      <c r="AB508" s="105"/>
      <c r="AC508" s="105"/>
      <c r="AD508" s="105"/>
    </row>
    <row r="509" spans="1:30" ht="19.5" customHeight="1">
      <c r="A509" s="392">
        <v>3</v>
      </c>
      <c r="B509" s="238" t="s">
        <v>1701</v>
      </c>
      <c r="C509" s="401"/>
      <c r="D509" s="401">
        <v>1</v>
      </c>
      <c r="E509" s="105"/>
      <c r="F509" s="392">
        <v>3</v>
      </c>
      <c r="G509" s="238" t="s">
        <v>1701</v>
      </c>
      <c r="H509" s="395">
        <v>1</v>
      </c>
      <c r="I509" s="396"/>
      <c r="J509" s="105"/>
      <c r="K509" s="105"/>
      <c r="L509" s="105"/>
      <c r="M509" s="105"/>
      <c r="N509" s="105"/>
      <c r="O509" s="105"/>
      <c r="P509" s="105"/>
      <c r="Q509" s="105"/>
      <c r="R509" s="105"/>
      <c r="S509" s="105"/>
      <c r="T509" s="105"/>
      <c r="U509" s="105"/>
      <c r="V509" s="105"/>
      <c r="W509" s="105"/>
      <c r="X509" s="105"/>
      <c r="Y509" s="105"/>
      <c r="Z509" s="105"/>
      <c r="AA509" s="105"/>
      <c r="AB509" s="105"/>
      <c r="AC509" s="105"/>
      <c r="AD509" s="105"/>
    </row>
    <row r="510" spans="1:30" ht="19.5" customHeight="1">
      <c r="A510" s="392">
        <v>4</v>
      </c>
      <c r="B510" s="238" t="s">
        <v>1702</v>
      </c>
      <c r="C510" s="401"/>
      <c r="D510" s="401">
        <v>1</v>
      </c>
      <c r="E510" s="105"/>
      <c r="F510" s="392">
        <v>4</v>
      </c>
      <c r="G510" s="238" t="s">
        <v>1702</v>
      </c>
      <c r="H510" s="395"/>
      <c r="I510" s="396">
        <v>1</v>
      </c>
      <c r="J510" s="105"/>
      <c r="K510" s="105"/>
      <c r="L510" s="105"/>
      <c r="M510" s="105"/>
      <c r="N510" s="105"/>
      <c r="O510" s="105"/>
      <c r="P510" s="105"/>
      <c r="Q510" s="105"/>
      <c r="R510" s="105"/>
      <c r="S510" s="105"/>
      <c r="T510" s="105"/>
      <c r="U510" s="105"/>
      <c r="V510" s="105"/>
      <c r="W510" s="105"/>
      <c r="X510" s="105"/>
      <c r="Y510" s="105"/>
      <c r="Z510" s="105"/>
      <c r="AA510" s="105"/>
      <c r="AB510" s="105"/>
      <c r="AC510" s="105"/>
      <c r="AD510" s="105"/>
    </row>
    <row r="511" spans="1:30" ht="19.5" customHeight="1">
      <c r="A511" s="392">
        <v>5</v>
      </c>
      <c r="B511" s="238" t="s">
        <v>1703</v>
      </c>
      <c r="C511" s="401">
        <v>1</v>
      </c>
      <c r="D511" s="401"/>
      <c r="E511" s="105"/>
      <c r="F511" s="392">
        <v>5</v>
      </c>
      <c r="G511" s="238" t="s">
        <v>1703</v>
      </c>
      <c r="H511" s="395">
        <v>1</v>
      </c>
      <c r="I511" s="396"/>
      <c r="J511" s="105"/>
      <c r="K511" s="105"/>
      <c r="L511" s="105"/>
      <c r="M511" s="105"/>
      <c r="N511" s="105"/>
      <c r="O511" s="105"/>
      <c r="P511" s="105"/>
      <c r="Q511" s="105"/>
      <c r="R511" s="105"/>
      <c r="S511" s="105"/>
      <c r="T511" s="105"/>
      <c r="U511" s="105"/>
      <c r="V511" s="105"/>
      <c r="W511" s="105"/>
      <c r="X511" s="105"/>
      <c r="Y511" s="105"/>
      <c r="Z511" s="105"/>
      <c r="AA511" s="105"/>
      <c r="AB511" s="105"/>
      <c r="AC511" s="105"/>
      <c r="AD511" s="105"/>
    </row>
    <row r="512" spans="1:30" ht="19.5" customHeight="1">
      <c r="A512" s="392">
        <v>6</v>
      </c>
      <c r="B512" s="238" t="s">
        <v>1704</v>
      </c>
      <c r="C512" s="401"/>
      <c r="D512" s="401">
        <v>1</v>
      </c>
      <c r="E512" s="105"/>
      <c r="F512" s="392">
        <v>6</v>
      </c>
      <c r="G512" s="238" t="s">
        <v>1704</v>
      </c>
      <c r="H512" s="395">
        <v>1</v>
      </c>
      <c r="I512" s="396"/>
      <c r="J512" s="105"/>
      <c r="K512" s="105"/>
      <c r="L512" s="105"/>
      <c r="M512" s="105"/>
      <c r="N512" s="105"/>
      <c r="O512" s="105"/>
      <c r="P512" s="105"/>
      <c r="Q512" s="105"/>
      <c r="R512" s="105"/>
      <c r="S512" s="105"/>
      <c r="T512" s="105"/>
      <c r="U512" s="105"/>
      <c r="V512" s="105"/>
      <c r="W512" s="105"/>
      <c r="X512" s="105"/>
      <c r="Y512" s="105"/>
      <c r="Z512" s="105"/>
      <c r="AA512" s="105"/>
      <c r="AB512" s="105"/>
      <c r="AC512" s="105"/>
      <c r="AD512" s="105"/>
    </row>
    <row r="513" spans="1:30" ht="19.5" customHeight="1">
      <c r="A513" s="392">
        <v>7</v>
      </c>
      <c r="B513" s="238" t="s">
        <v>1705</v>
      </c>
      <c r="C513" s="401"/>
      <c r="D513" s="401">
        <v>1</v>
      </c>
      <c r="E513" s="105"/>
      <c r="F513" s="392">
        <v>7</v>
      </c>
      <c r="G513" s="238" t="s">
        <v>1705</v>
      </c>
      <c r="H513" s="395">
        <v>1</v>
      </c>
      <c r="I513" s="396"/>
      <c r="J513" s="105"/>
      <c r="K513" s="105"/>
      <c r="L513" s="105"/>
      <c r="M513" s="105"/>
      <c r="N513" s="105"/>
      <c r="O513" s="105"/>
      <c r="P513" s="105"/>
      <c r="Q513" s="105"/>
      <c r="R513" s="105"/>
      <c r="S513" s="105"/>
      <c r="T513" s="105"/>
      <c r="U513" s="105"/>
      <c r="V513" s="105"/>
      <c r="W513" s="105"/>
      <c r="X513" s="105"/>
      <c r="Y513" s="105"/>
      <c r="Z513" s="105"/>
      <c r="AA513" s="105"/>
      <c r="AB513" s="105"/>
      <c r="AC513" s="105"/>
      <c r="AD513" s="105"/>
    </row>
    <row r="514" spans="1:30" ht="19.5" customHeight="1">
      <c r="A514" s="392">
        <v>8</v>
      </c>
      <c r="B514" s="238" t="s">
        <v>1706</v>
      </c>
      <c r="C514" s="401"/>
      <c r="D514" s="401">
        <v>1</v>
      </c>
      <c r="E514" s="105"/>
      <c r="F514" s="392">
        <v>8</v>
      </c>
      <c r="G514" s="238" t="s">
        <v>1706</v>
      </c>
      <c r="H514" s="395"/>
      <c r="I514" s="396">
        <v>1</v>
      </c>
      <c r="J514" s="105"/>
      <c r="K514" s="105"/>
      <c r="L514" s="105"/>
      <c r="M514" s="105"/>
      <c r="N514" s="105"/>
      <c r="O514" s="105"/>
      <c r="P514" s="105"/>
      <c r="Q514" s="105"/>
      <c r="R514" s="105"/>
      <c r="S514" s="105"/>
      <c r="T514" s="105"/>
      <c r="U514" s="105"/>
      <c r="V514" s="105"/>
      <c r="W514" s="105"/>
      <c r="X514" s="105"/>
      <c r="Y514" s="105"/>
      <c r="Z514" s="105"/>
      <c r="AA514" s="105"/>
      <c r="AB514" s="105"/>
      <c r="AC514" s="105"/>
      <c r="AD514" s="105"/>
    </row>
    <row r="515" spans="1:30" ht="19.5" customHeight="1">
      <c r="A515" s="392">
        <v>9</v>
      </c>
      <c r="B515" s="238" t="s">
        <v>1707</v>
      </c>
      <c r="C515" s="401">
        <v>1</v>
      </c>
      <c r="D515" s="401"/>
      <c r="E515" s="105"/>
      <c r="F515" s="392">
        <v>9</v>
      </c>
      <c r="G515" s="238" t="s">
        <v>1707</v>
      </c>
      <c r="H515" s="395"/>
      <c r="I515" s="396">
        <v>1</v>
      </c>
      <c r="J515" s="105"/>
      <c r="K515" s="105"/>
      <c r="L515" s="105"/>
      <c r="M515" s="105"/>
      <c r="N515" s="105"/>
      <c r="O515" s="105"/>
      <c r="P515" s="105"/>
      <c r="Q515" s="105"/>
      <c r="R515" s="105"/>
      <c r="S515" s="105"/>
      <c r="T515" s="105"/>
      <c r="U515" s="105"/>
      <c r="V515" s="105"/>
      <c r="W515" s="105"/>
      <c r="X515" s="105"/>
      <c r="Y515" s="105"/>
      <c r="Z515" s="105"/>
      <c r="AA515" s="105"/>
      <c r="AB515" s="105"/>
      <c r="AC515" s="105"/>
      <c r="AD515" s="105"/>
    </row>
    <row r="516" spans="1:30" ht="19.5" customHeight="1">
      <c r="A516" s="392">
        <v>10</v>
      </c>
      <c r="B516" s="238" t="s">
        <v>1708</v>
      </c>
      <c r="C516" s="401">
        <v>1</v>
      </c>
      <c r="D516" s="401"/>
      <c r="E516" s="105"/>
      <c r="F516" s="392">
        <v>10</v>
      </c>
      <c r="G516" s="238" t="s">
        <v>1708</v>
      </c>
      <c r="H516" s="395">
        <v>1</v>
      </c>
      <c r="I516" s="396"/>
      <c r="J516" s="105"/>
      <c r="K516" s="105"/>
      <c r="L516" s="105"/>
      <c r="M516" s="105"/>
      <c r="N516" s="105"/>
      <c r="O516" s="105"/>
      <c r="P516" s="105"/>
      <c r="Q516" s="105"/>
      <c r="R516" s="105"/>
      <c r="S516" s="105"/>
      <c r="T516" s="105"/>
      <c r="U516" s="105"/>
      <c r="V516" s="105"/>
      <c r="W516" s="105"/>
      <c r="X516" s="105"/>
      <c r="Y516" s="105"/>
      <c r="Z516" s="105"/>
      <c r="AA516" s="105"/>
      <c r="AB516" s="105"/>
      <c r="AC516" s="105"/>
      <c r="AD516" s="105"/>
    </row>
    <row r="517" spans="1:30" ht="19.5" customHeight="1">
      <c r="A517" s="392">
        <v>11</v>
      </c>
      <c r="B517" s="238" t="s">
        <v>1709</v>
      </c>
      <c r="C517" s="401"/>
      <c r="D517" s="401">
        <v>1</v>
      </c>
      <c r="E517" s="105"/>
      <c r="F517" s="392">
        <v>11</v>
      </c>
      <c r="G517" s="238" t="s">
        <v>1709</v>
      </c>
      <c r="H517" s="395">
        <v>1</v>
      </c>
      <c r="I517" s="396"/>
      <c r="J517" s="105"/>
      <c r="K517" s="105"/>
      <c r="L517" s="105"/>
      <c r="M517" s="105"/>
      <c r="N517" s="105"/>
      <c r="O517" s="105"/>
      <c r="P517" s="105"/>
      <c r="Q517" s="105"/>
      <c r="R517" s="105"/>
      <c r="S517" s="105"/>
      <c r="T517" s="105"/>
      <c r="U517" s="105"/>
      <c r="V517" s="105"/>
      <c r="W517" s="105"/>
      <c r="X517" s="105"/>
      <c r="Y517" s="105"/>
      <c r="Z517" s="105"/>
      <c r="AA517" s="105"/>
      <c r="AB517" s="105"/>
      <c r="AC517" s="105"/>
      <c r="AD517" s="105"/>
    </row>
    <row r="518" spans="1:30" ht="19.5" customHeight="1">
      <c r="A518" s="392">
        <v>12</v>
      </c>
      <c r="B518" s="238" t="s">
        <v>1710</v>
      </c>
      <c r="C518" s="401"/>
      <c r="D518" s="401">
        <v>1</v>
      </c>
      <c r="E518" s="105"/>
      <c r="F518" s="392">
        <v>12</v>
      </c>
      <c r="G518" s="238" t="s">
        <v>1710</v>
      </c>
      <c r="H518" s="395">
        <v>1</v>
      </c>
      <c r="I518" s="396"/>
      <c r="J518" s="105"/>
      <c r="K518" s="105"/>
      <c r="L518" s="105"/>
      <c r="M518" s="105"/>
      <c r="N518" s="105"/>
      <c r="O518" s="105"/>
      <c r="P518" s="105"/>
      <c r="Q518" s="105"/>
      <c r="R518" s="105"/>
      <c r="S518" s="105"/>
      <c r="T518" s="105"/>
      <c r="U518" s="105"/>
      <c r="V518" s="105"/>
      <c r="W518" s="105"/>
      <c r="X518" s="105"/>
      <c r="Y518" s="105"/>
      <c r="Z518" s="105"/>
      <c r="AA518" s="105"/>
      <c r="AB518" s="105"/>
      <c r="AC518" s="105"/>
      <c r="AD518" s="105"/>
    </row>
    <row r="519" spans="1:30" ht="19.5" customHeight="1">
      <c r="A519" s="392">
        <v>13</v>
      </c>
      <c r="B519" s="238" t="s">
        <v>1711</v>
      </c>
      <c r="C519" s="401"/>
      <c r="D519" s="401">
        <v>1</v>
      </c>
      <c r="E519" s="105"/>
      <c r="F519" s="392">
        <v>13</v>
      </c>
      <c r="G519" s="238" t="s">
        <v>1711</v>
      </c>
      <c r="H519" s="395">
        <v>1</v>
      </c>
      <c r="I519" s="396"/>
      <c r="J519" s="105"/>
      <c r="K519" s="105"/>
      <c r="L519" s="105"/>
      <c r="M519" s="105"/>
      <c r="N519" s="105"/>
      <c r="O519" s="105"/>
      <c r="P519" s="105"/>
      <c r="Q519" s="105"/>
      <c r="R519" s="105"/>
      <c r="S519" s="105"/>
      <c r="T519" s="105"/>
      <c r="U519" s="105"/>
      <c r="V519" s="105"/>
      <c r="W519" s="105"/>
      <c r="X519" s="105"/>
      <c r="Y519" s="105"/>
      <c r="Z519" s="105"/>
      <c r="AA519" s="105"/>
      <c r="AB519" s="105"/>
      <c r="AC519" s="105"/>
      <c r="AD519" s="105"/>
    </row>
    <row r="520" spans="1:30" ht="19.5" customHeight="1">
      <c r="A520" s="392">
        <v>14</v>
      </c>
      <c r="B520" s="238" t="s">
        <v>1712</v>
      </c>
      <c r="C520" s="401"/>
      <c r="D520" s="401">
        <v>1</v>
      </c>
      <c r="E520" s="105"/>
      <c r="F520" s="392">
        <v>14</v>
      </c>
      <c r="G520" s="238" t="s">
        <v>1712</v>
      </c>
      <c r="H520" s="395">
        <v>1</v>
      </c>
      <c r="I520" s="396"/>
      <c r="J520" s="105"/>
      <c r="K520" s="105"/>
      <c r="L520" s="105"/>
      <c r="M520" s="105"/>
      <c r="N520" s="105"/>
      <c r="O520" s="105"/>
      <c r="P520" s="105"/>
      <c r="Q520" s="105"/>
      <c r="R520" s="105"/>
      <c r="S520" s="105"/>
      <c r="T520" s="105"/>
      <c r="U520" s="105"/>
      <c r="V520" s="105"/>
      <c r="W520" s="105"/>
      <c r="X520" s="105"/>
      <c r="Y520" s="105"/>
      <c r="Z520" s="105"/>
      <c r="AA520" s="105"/>
      <c r="AB520" s="105"/>
      <c r="AC520" s="105"/>
      <c r="AD520" s="105"/>
    </row>
    <row r="521" spans="1:30" ht="19.5" customHeight="1">
      <c r="A521" s="392">
        <v>15</v>
      </c>
      <c r="B521" s="238" t="s">
        <v>1713</v>
      </c>
      <c r="C521" s="401">
        <v>1</v>
      </c>
      <c r="D521" s="401"/>
      <c r="E521" s="105"/>
      <c r="F521" s="392">
        <v>15</v>
      </c>
      <c r="G521" s="238" t="s">
        <v>1713</v>
      </c>
      <c r="H521" s="395">
        <v>1</v>
      </c>
      <c r="I521" s="396"/>
      <c r="J521" s="105"/>
      <c r="K521" s="105"/>
      <c r="L521" s="105"/>
      <c r="M521" s="105"/>
      <c r="N521" s="105"/>
      <c r="O521" s="105"/>
      <c r="P521" s="105"/>
      <c r="Q521" s="105"/>
      <c r="R521" s="105"/>
      <c r="S521" s="105"/>
      <c r="T521" s="105"/>
      <c r="U521" s="105"/>
      <c r="V521" s="105"/>
      <c r="W521" s="105"/>
      <c r="X521" s="105"/>
      <c r="Y521" s="105"/>
      <c r="Z521" s="105"/>
      <c r="AA521" s="105"/>
      <c r="AB521" s="105"/>
      <c r="AC521" s="105"/>
      <c r="AD521" s="105"/>
    </row>
    <row r="522" spans="1:30" ht="19.5" customHeight="1">
      <c r="A522" s="392">
        <v>16</v>
      </c>
      <c r="B522" s="238" t="s">
        <v>1714</v>
      </c>
      <c r="C522" s="401"/>
      <c r="D522" s="401">
        <v>1</v>
      </c>
      <c r="E522" s="105"/>
      <c r="F522" s="392">
        <v>16</v>
      </c>
      <c r="G522" s="238" t="s">
        <v>1714</v>
      </c>
      <c r="H522" s="395"/>
      <c r="I522" s="396">
        <v>1</v>
      </c>
      <c r="J522" s="105"/>
      <c r="K522" s="105"/>
      <c r="L522" s="105"/>
      <c r="M522" s="105"/>
      <c r="N522" s="105"/>
      <c r="O522" s="105"/>
      <c r="P522" s="105"/>
      <c r="Q522" s="105"/>
      <c r="R522" s="105"/>
      <c r="S522" s="105"/>
      <c r="T522" s="105"/>
      <c r="U522" s="105"/>
      <c r="V522" s="105"/>
      <c r="W522" s="105"/>
      <c r="X522" s="105"/>
      <c r="Y522" s="105"/>
      <c r="Z522" s="105"/>
      <c r="AA522" s="105"/>
      <c r="AB522" s="105"/>
      <c r="AC522" s="105"/>
      <c r="AD522" s="105"/>
    </row>
    <row r="523" spans="1:30" ht="19.5" customHeight="1">
      <c r="A523" s="392">
        <v>17</v>
      </c>
      <c r="B523" s="238" t="s">
        <v>1715</v>
      </c>
      <c r="C523" s="401"/>
      <c r="D523" s="401">
        <v>1</v>
      </c>
      <c r="E523" s="105"/>
      <c r="F523" s="392">
        <v>17</v>
      </c>
      <c r="G523" s="238" t="s">
        <v>1715</v>
      </c>
      <c r="H523" s="395"/>
      <c r="I523" s="396">
        <v>1</v>
      </c>
      <c r="J523" s="105"/>
      <c r="K523" s="105"/>
      <c r="L523" s="105"/>
      <c r="M523" s="105"/>
      <c r="N523" s="105"/>
      <c r="O523" s="105"/>
      <c r="P523" s="105"/>
      <c r="Q523" s="105"/>
      <c r="R523" s="105"/>
      <c r="S523" s="105"/>
      <c r="T523" s="105"/>
      <c r="U523" s="105"/>
      <c r="V523" s="105"/>
      <c r="W523" s="105"/>
      <c r="X523" s="105"/>
      <c r="Y523" s="105"/>
      <c r="Z523" s="105"/>
      <c r="AA523" s="105"/>
      <c r="AB523" s="105"/>
      <c r="AC523" s="105"/>
      <c r="AD523" s="105"/>
    </row>
    <row r="524" spans="1:30" ht="19.5" customHeight="1">
      <c r="A524" s="392">
        <v>18</v>
      </c>
      <c r="B524" s="238" t="s">
        <v>1716</v>
      </c>
      <c r="C524" s="401"/>
      <c r="D524" s="401">
        <v>1</v>
      </c>
      <c r="E524" s="105"/>
      <c r="F524" s="392">
        <v>18</v>
      </c>
      <c r="G524" s="238" t="s">
        <v>1716</v>
      </c>
      <c r="H524" s="395">
        <v>1</v>
      </c>
      <c r="I524" s="396"/>
      <c r="J524" s="105"/>
      <c r="K524" s="105"/>
      <c r="L524" s="105"/>
      <c r="M524" s="105"/>
      <c r="N524" s="105"/>
      <c r="O524" s="105"/>
      <c r="P524" s="105"/>
      <c r="Q524" s="105"/>
      <c r="R524" s="105"/>
      <c r="S524" s="105"/>
      <c r="T524" s="105"/>
      <c r="U524" s="105"/>
      <c r="V524" s="105"/>
      <c r="W524" s="105"/>
      <c r="X524" s="105"/>
      <c r="Y524" s="105"/>
      <c r="Z524" s="105"/>
      <c r="AA524" s="105"/>
      <c r="AB524" s="105"/>
      <c r="AC524" s="105"/>
      <c r="AD524" s="105"/>
    </row>
    <row r="525" spans="1:30" ht="19.5" customHeight="1">
      <c r="A525" s="392">
        <v>19</v>
      </c>
      <c r="B525" s="238" t="s">
        <v>1717</v>
      </c>
      <c r="C525" s="401"/>
      <c r="D525" s="401">
        <v>1</v>
      </c>
      <c r="E525" s="105"/>
      <c r="F525" s="392">
        <v>19</v>
      </c>
      <c r="G525" s="238" t="s">
        <v>1717</v>
      </c>
      <c r="H525" s="395">
        <v>1</v>
      </c>
      <c r="I525" s="396"/>
      <c r="J525" s="105"/>
      <c r="K525" s="105"/>
      <c r="L525" s="105"/>
      <c r="M525" s="105"/>
      <c r="N525" s="105"/>
      <c r="O525" s="105"/>
      <c r="P525" s="105"/>
      <c r="Q525" s="105"/>
      <c r="R525" s="105"/>
      <c r="S525" s="105"/>
      <c r="T525" s="105"/>
      <c r="U525" s="105"/>
      <c r="V525" s="105"/>
      <c r="W525" s="105"/>
      <c r="X525" s="105"/>
      <c r="Y525" s="105"/>
      <c r="Z525" s="105"/>
      <c r="AA525" s="105"/>
      <c r="AB525" s="105"/>
      <c r="AC525" s="105"/>
      <c r="AD525" s="105"/>
    </row>
    <row r="526" spans="1:30" ht="18" customHeight="1">
      <c r="A526" s="105"/>
      <c r="B526" s="397" t="s">
        <v>1718</v>
      </c>
      <c r="C526" s="1073">
        <f>SUM(C507:C525)</f>
        <v>6</v>
      </c>
      <c r="D526" s="878"/>
      <c r="E526" s="105"/>
      <c r="F526" s="105"/>
      <c r="G526" s="397" t="s">
        <v>1718</v>
      </c>
      <c r="H526" s="1073">
        <f>SUM(H507:H525)</f>
        <v>13</v>
      </c>
      <c r="I526" s="878"/>
      <c r="J526" s="105"/>
      <c r="K526" s="105"/>
      <c r="L526" s="105"/>
      <c r="M526" s="105"/>
      <c r="N526" s="105"/>
      <c r="O526" s="105"/>
      <c r="P526" s="105"/>
      <c r="Q526" s="105"/>
      <c r="R526" s="105"/>
      <c r="S526" s="105"/>
      <c r="T526" s="105"/>
      <c r="U526" s="105"/>
      <c r="V526" s="105"/>
      <c r="W526" s="105"/>
      <c r="X526" s="105"/>
      <c r="Y526" s="105"/>
      <c r="Z526" s="105"/>
      <c r="AA526" s="105"/>
      <c r="AB526" s="105"/>
      <c r="AC526" s="105"/>
      <c r="AD526" s="105"/>
    </row>
    <row r="527" spans="1:30" ht="18" customHeight="1">
      <c r="A527" s="105"/>
      <c r="B527" s="397" t="s">
        <v>1719</v>
      </c>
      <c r="C527" s="1073">
        <f>SUM(D507:D525)</f>
        <v>13</v>
      </c>
      <c r="D527" s="878"/>
      <c r="E527" s="105"/>
      <c r="F527" s="105"/>
      <c r="G527" s="397" t="s">
        <v>1719</v>
      </c>
      <c r="H527" s="1073">
        <f>SUM(I507:I525)</f>
        <v>6</v>
      </c>
      <c r="I527" s="878"/>
      <c r="J527" s="105"/>
      <c r="K527" s="105"/>
      <c r="L527" s="105"/>
      <c r="M527" s="105"/>
      <c r="N527" s="105"/>
      <c r="O527" s="105"/>
      <c r="P527" s="105"/>
      <c r="Q527" s="105"/>
      <c r="R527" s="105"/>
      <c r="S527" s="105"/>
      <c r="T527" s="105"/>
      <c r="U527" s="105"/>
      <c r="V527" s="105"/>
      <c r="W527" s="105"/>
      <c r="X527" s="105"/>
      <c r="Y527" s="105"/>
      <c r="Z527" s="105"/>
      <c r="AA527" s="105"/>
      <c r="AB527" s="105"/>
      <c r="AC527" s="105"/>
      <c r="AD527" s="105"/>
    </row>
    <row r="528" spans="1:30" ht="16.5" customHeight="1">
      <c r="A528" s="105"/>
      <c r="B528" s="398" t="s">
        <v>1720</v>
      </c>
      <c r="C528" s="399">
        <f>C526</f>
        <v>6</v>
      </c>
      <c r="D528" s="399" t="s">
        <v>1729</v>
      </c>
      <c r="E528" s="105"/>
      <c r="F528" s="105"/>
      <c r="G528" s="398" t="s">
        <v>1720</v>
      </c>
      <c r="H528" s="399">
        <f>H526</f>
        <v>13</v>
      </c>
      <c r="I528" s="399" t="s">
        <v>1721</v>
      </c>
      <c r="J528" s="105"/>
      <c r="K528" s="105"/>
      <c r="L528" s="105"/>
      <c r="M528" s="105"/>
      <c r="N528" s="105"/>
      <c r="O528" s="105"/>
      <c r="P528" s="105"/>
      <c r="Q528" s="105"/>
      <c r="R528" s="105"/>
      <c r="S528" s="105"/>
      <c r="T528" s="105"/>
      <c r="U528" s="105"/>
      <c r="V528" s="105"/>
      <c r="W528" s="105"/>
      <c r="X528" s="105"/>
      <c r="Y528" s="105"/>
      <c r="Z528" s="105"/>
      <c r="AA528" s="105"/>
      <c r="AB528" s="105"/>
      <c r="AC528" s="105"/>
      <c r="AD528" s="105"/>
    </row>
    <row r="529" spans="1:30" ht="15.75" customHeight="1">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row>
    <row r="530" spans="1:30" ht="32.25" customHeight="1">
      <c r="A530" s="105"/>
      <c r="B530" s="1074" t="s">
        <v>1855</v>
      </c>
      <c r="C530" s="1075"/>
      <c r="D530" s="1076"/>
      <c r="E530" s="105"/>
      <c r="F530" s="105"/>
      <c r="G530" s="1074" t="s">
        <v>1856</v>
      </c>
      <c r="H530" s="1075"/>
      <c r="I530" s="1076"/>
      <c r="J530" s="105"/>
      <c r="K530" s="105"/>
      <c r="L530" s="105"/>
      <c r="M530" s="105"/>
      <c r="N530" s="105"/>
      <c r="O530" s="105"/>
      <c r="P530" s="105"/>
      <c r="Q530" s="105"/>
      <c r="R530" s="105"/>
      <c r="S530" s="105"/>
      <c r="T530" s="105"/>
      <c r="U530" s="105"/>
      <c r="V530" s="105"/>
      <c r="W530" s="105"/>
      <c r="X530" s="105"/>
      <c r="Y530" s="105"/>
      <c r="Z530" s="105"/>
      <c r="AA530" s="105"/>
      <c r="AB530" s="105"/>
      <c r="AC530" s="105"/>
      <c r="AD530" s="105"/>
    </row>
    <row r="531" spans="1:30" ht="30.75" customHeight="1">
      <c r="A531" s="105"/>
      <c r="B531" s="1068" t="s">
        <v>1857</v>
      </c>
      <c r="C531" s="893"/>
      <c r="D531" s="1069"/>
      <c r="E531" s="105"/>
      <c r="F531" s="105"/>
      <c r="G531" s="1068" t="s">
        <v>1858</v>
      </c>
      <c r="H531" s="893"/>
      <c r="I531" s="1069"/>
      <c r="J531" s="105"/>
      <c r="K531" s="105"/>
      <c r="L531" s="105"/>
      <c r="M531" s="105"/>
      <c r="N531" s="105"/>
      <c r="O531" s="105"/>
      <c r="P531" s="105"/>
      <c r="Q531" s="105"/>
      <c r="R531" s="105"/>
      <c r="S531" s="105"/>
      <c r="T531" s="105"/>
      <c r="U531" s="105"/>
      <c r="V531" s="105"/>
      <c r="W531" s="105"/>
      <c r="X531" s="105"/>
      <c r="Y531" s="105"/>
      <c r="Z531" s="105"/>
      <c r="AA531" s="105"/>
      <c r="AB531" s="105"/>
      <c r="AC531" s="105"/>
      <c r="AD531" s="105"/>
    </row>
    <row r="532" spans="1:30" ht="35.25" customHeight="1">
      <c r="A532" s="105"/>
      <c r="B532" s="1060" t="s">
        <v>1859</v>
      </c>
      <c r="C532" s="1061"/>
      <c r="D532" s="1062"/>
      <c r="E532" s="105"/>
      <c r="F532" s="105"/>
      <c r="G532" s="1060" t="s">
        <v>1860</v>
      </c>
      <c r="H532" s="1061"/>
      <c r="I532" s="1062"/>
      <c r="J532" s="105"/>
      <c r="K532" s="105"/>
      <c r="L532" s="105"/>
      <c r="M532" s="105"/>
      <c r="N532" s="105"/>
      <c r="O532" s="105"/>
      <c r="P532" s="105"/>
      <c r="Q532" s="105"/>
      <c r="R532" s="105"/>
      <c r="S532" s="105"/>
      <c r="T532" s="105"/>
      <c r="U532" s="105"/>
      <c r="V532" s="105"/>
      <c r="W532" s="105"/>
      <c r="X532" s="105"/>
      <c r="Y532" s="105"/>
      <c r="Z532" s="105"/>
      <c r="AA532" s="105"/>
      <c r="AB532" s="105"/>
      <c r="AC532" s="105"/>
      <c r="AD532" s="105"/>
    </row>
    <row r="533" spans="1:30" ht="12.75" customHeight="1">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row>
    <row r="534" spans="1:30" ht="15.75" customHeight="1">
      <c r="A534" s="105"/>
      <c r="B534" s="105"/>
      <c r="C534" s="105"/>
      <c r="D534" s="105"/>
      <c r="E534" s="105"/>
    </row>
    <row r="535" spans="1:30" ht="15.75" customHeight="1">
      <c r="A535" s="105"/>
      <c r="B535" s="105"/>
      <c r="C535" s="105"/>
      <c r="D535" s="105"/>
      <c r="E535" s="105"/>
    </row>
    <row r="536" spans="1:30" ht="16.5" customHeight="1">
      <c r="A536" s="387" t="s">
        <v>1690</v>
      </c>
      <c r="B536" s="1063" t="s">
        <v>1516</v>
      </c>
      <c r="C536" s="893"/>
      <c r="D536" s="878"/>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row>
    <row r="537" spans="1:30" ht="18.75" customHeight="1">
      <c r="A537" s="1064" t="s">
        <v>1691</v>
      </c>
      <c r="B537" s="1065"/>
      <c r="C537" s="1065"/>
      <c r="D537" s="1066"/>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row>
    <row r="538" spans="1:30" ht="9" customHeight="1">
      <c r="A538" s="388"/>
      <c r="B538" s="388"/>
      <c r="C538" s="388"/>
      <c r="D538" s="388"/>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row>
    <row r="539" spans="1:30" ht="33" customHeight="1">
      <c r="A539" s="389" t="s">
        <v>1861</v>
      </c>
      <c r="B539" s="1067" t="s">
        <v>1862</v>
      </c>
      <c r="C539" s="893"/>
      <c r="D539" s="878"/>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row>
    <row r="540" spans="1:30" ht="13.5" customHeight="1">
      <c r="A540" s="1071"/>
      <c r="B540" s="892"/>
      <c r="C540" s="892"/>
      <c r="D540" s="892"/>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row>
    <row r="541" spans="1:30" ht="18" customHeight="1">
      <c r="A541" s="1072" t="s">
        <v>1694</v>
      </c>
      <c r="B541" s="893"/>
      <c r="C541" s="893"/>
      <c r="D541" s="878"/>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row>
    <row r="542" spans="1:30" ht="18" customHeight="1">
      <c r="A542" s="390" t="s">
        <v>1695</v>
      </c>
      <c r="B542" s="391" t="s">
        <v>1696</v>
      </c>
      <c r="C542" s="391" t="s">
        <v>1697</v>
      </c>
      <c r="D542" s="391" t="s">
        <v>1698</v>
      </c>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row>
    <row r="543" spans="1:30" ht="19.5" customHeight="1">
      <c r="A543" s="392">
        <v>1</v>
      </c>
      <c r="B543" s="238" t="s">
        <v>1699</v>
      </c>
      <c r="C543" s="393">
        <v>1</v>
      </c>
      <c r="D543" s="394"/>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row>
    <row r="544" spans="1:30" ht="19.5" customHeight="1">
      <c r="A544" s="392">
        <v>2</v>
      </c>
      <c r="B544" s="238" t="s">
        <v>1700</v>
      </c>
      <c r="C544" s="395"/>
      <c r="D544" s="396">
        <v>1</v>
      </c>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row>
    <row r="545" spans="1:30" ht="19.5" customHeight="1">
      <c r="A545" s="392">
        <v>3</v>
      </c>
      <c r="B545" s="238" t="s">
        <v>1701</v>
      </c>
      <c r="C545" s="395">
        <v>1</v>
      </c>
      <c r="D545" s="396"/>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row>
    <row r="546" spans="1:30" ht="19.5" customHeight="1">
      <c r="A546" s="392">
        <v>4</v>
      </c>
      <c r="B546" s="238" t="s">
        <v>1702</v>
      </c>
      <c r="C546" s="395"/>
      <c r="D546" s="396">
        <v>1</v>
      </c>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row>
    <row r="547" spans="1:30" ht="19.5" customHeight="1">
      <c r="A547" s="392">
        <v>5</v>
      </c>
      <c r="B547" s="238" t="s">
        <v>1703</v>
      </c>
      <c r="C547" s="395">
        <v>1</v>
      </c>
      <c r="D547" s="396"/>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row>
    <row r="548" spans="1:30" ht="19.5" customHeight="1">
      <c r="A548" s="392">
        <v>6</v>
      </c>
      <c r="B548" s="238" t="s">
        <v>1704</v>
      </c>
      <c r="C548" s="395">
        <v>1</v>
      </c>
      <c r="D548" s="396"/>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row>
    <row r="549" spans="1:30" ht="19.5" customHeight="1">
      <c r="A549" s="392">
        <v>7</v>
      </c>
      <c r="B549" s="238" t="s">
        <v>1705</v>
      </c>
      <c r="C549" s="395">
        <v>1</v>
      </c>
      <c r="D549" s="396"/>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row>
    <row r="550" spans="1:30" ht="19.5" customHeight="1">
      <c r="A550" s="392">
        <v>8</v>
      </c>
      <c r="B550" s="238" t="s">
        <v>1706</v>
      </c>
      <c r="C550" s="395"/>
      <c r="D550" s="396">
        <v>1</v>
      </c>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row>
    <row r="551" spans="1:30" ht="19.5" customHeight="1">
      <c r="A551" s="392">
        <v>9</v>
      </c>
      <c r="B551" s="238" t="s">
        <v>1707</v>
      </c>
      <c r="C551" s="395"/>
      <c r="D551" s="396">
        <v>1</v>
      </c>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row>
    <row r="552" spans="1:30" ht="19.5" customHeight="1">
      <c r="A552" s="392">
        <v>10</v>
      </c>
      <c r="B552" s="238" t="s">
        <v>1708</v>
      </c>
      <c r="C552" s="395">
        <v>1</v>
      </c>
      <c r="D552" s="396"/>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row>
    <row r="553" spans="1:30" ht="19.5" customHeight="1">
      <c r="A553" s="392">
        <v>11</v>
      </c>
      <c r="B553" s="238" t="s">
        <v>1709</v>
      </c>
      <c r="C553" s="395">
        <v>1</v>
      </c>
      <c r="D553" s="396"/>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row>
    <row r="554" spans="1:30" ht="19.5" customHeight="1">
      <c r="A554" s="392">
        <v>12</v>
      </c>
      <c r="B554" s="238" t="s">
        <v>1710</v>
      </c>
      <c r="C554" s="395">
        <v>1</v>
      </c>
      <c r="D554" s="396"/>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row>
    <row r="555" spans="1:30" ht="19.5" customHeight="1">
      <c r="A555" s="392">
        <v>13</v>
      </c>
      <c r="B555" s="238" t="s">
        <v>1711</v>
      </c>
      <c r="C555" s="395">
        <v>1</v>
      </c>
      <c r="D555" s="396"/>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row>
    <row r="556" spans="1:30" ht="19.5" customHeight="1">
      <c r="A556" s="392">
        <v>14</v>
      </c>
      <c r="B556" s="238" t="s">
        <v>1712</v>
      </c>
      <c r="C556" s="395">
        <v>1</v>
      </c>
      <c r="D556" s="396"/>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row>
    <row r="557" spans="1:30" ht="19.5" customHeight="1">
      <c r="A557" s="392">
        <v>15</v>
      </c>
      <c r="B557" s="238" t="s">
        <v>1713</v>
      </c>
      <c r="C557" s="395">
        <v>1</v>
      </c>
      <c r="D557" s="396"/>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row>
    <row r="558" spans="1:30" ht="19.5" customHeight="1">
      <c r="A558" s="392">
        <v>16</v>
      </c>
      <c r="B558" s="238" t="s">
        <v>1714</v>
      </c>
      <c r="C558" s="395"/>
      <c r="D558" s="396">
        <v>1</v>
      </c>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row>
    <row r="559" spans="1:30" ht="19.5" customHeight="1">
      <c r="A559" s="392">
        <v>17</v>
      </c>
      <c r="B559" s="238" t="s">
        <v>1715</v>
      </c>
      <c r="C559" s="395"/>
      <c r="D559" s="396">
        <v>1</v>
      </c>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row>
    <row r="560" spans="1:30" ht="19.5" customHeight="1">
      <c r="A560" s="392">
        <v>18</v>
      </c>
      <c r="B560" s="238" t="s">
        <v>1716</v>
      </c>
      <c r="C560" s="395">
        <v>1</v>
      </c>
      <c r="D560" s="396"/>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row>
    <row r="561" spans="1:30" ht="19.5" customHeight="1">
      <c r="A561" s="392">
        <v>19</v>
      </c>
      <c r="B561" s="238" t="s">
        <v>1717</v>
      </c>
      <c r="C561" s="395">
        <v>1</v>
      </c>
      <c r="D561" s="396"/>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row>
    <row r="562" spans="1:30" ht="18" customHeight="1">
      <c r="A562" s="105"/>
      <c r="B562" s="397" t="s">
        <v>1718</v>
      </c>
      <c r="C562" s="1073">
        <f>SUM(C543:C561)</f>
        <v>13</v>
      </c>
      <c r="D562" s="878"/>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row>
    <row r="563" spans="1:30" ht="18" customHeight="1">
      <c r="A563" s="105"/>
      <c r="B563" s="397" t="s">
        <v>1719</v>
      </c>
      <c r="C563" s="1073">
        <f>SUM(D543:D561)</f>
        <v>6</v>
      </c>
      <c r="D563" s="878"/>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row>
    <row r="564" spans="1:30" ht="16.5" customHeight="1">
      <c r="A564" s="105"/>
      <c r="B564" s="398" t="s">
        <v>1720</v>
      </c>
      <c r="C564" s="399">
        <f>C562</f>
        <v>13</v>
      </c>
      <c r="D564" s="399" t="s">
        <v>1721</v>
      </c>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row>
    <row r="565" spans="1:30" ht="15.75" customHeight="1">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row>
    <row r="566" spans="1:30" ht="32.25" customHeight="1">
      <c r="A566" s="105"/>
      <c r="B566" s="1074" t="s">
        <v>1863</v>
      </c>
      <c r="C566" s="1075"/>
      <c r="D566" s="1076"/>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row>
    <row r="567" spans="1:30" ht="30.75" customHeight="1">
      <c r="A567" s="105"/>
      <c r="B567" s="1068" t="s">
        <v>1864</v>
      </c>
      <c r="C567" s="893"/>
      <c r="D567" s="1069"/>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row>
    <row r="568" spans="1:30" ht="35.25" customHeight="1">
      <c r="A568" s="105"/>
      <c r="B568" s="1060" t="s">
        <v>1865</v>
      </c>
      <c r="C568" s="1061"/>
      <c r="D568" s="1062"/>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row>
    <row r="569" spans="1:30" ht="12.75" customHeight="1">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row>
    <row r="570" spans="1:30" ht="12.75" customHeight="1">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row>
    <row r="571" spans="1:30" ht="15.75" customHeight="1">
      <c r="A571" s="387" t="s">
        <v>1690</v>
      </c>
      <c r="B571" s="1063" t="s">
        <v>615</v>
      </c>
      <c r="C571" s="893"/>
      <c r="D571" s="878"/>
      <c r="E571" s="105"/>
      <c r="F571" s="387" t="s">
        <v>1690</v>
      </c>
      <c r="G571" s="1063" t="s">
        <v>615</v>
      </c>
      <c r="H571" s="893"/>
      <c r="I571" s="878"/>
      <c r="J571" s="105"/>
      <c r="K571" s="387" t="s">
        <v>1690</v>
      </c>
      <c r="L571" s="1063" t="s">
        <v>615</v>
      </c>
      <c r="M571" s="893"/>
      <c r="N571" s="878"/>
      <c r="O571" s="105"/>
      <c r="P571" s="387" t="s">
        <v>1690</v>
      </c>
      <c r="Q571" s="1063" t="s">
        <v>615</v>
      </c>
      <c r="R571" s="893"/>
      <c r="S571" s="878"/>
      <c r="T571" s="105"/>
      <c r="U571" s="387" t="s">
        <v>1690</v>
      </c>
      <c r="V571" s="1063" t="s">
        <v>615</v>
      </c>
      <c r="W571" s="893"/>
      <c r="X571" s="878"/>
      <c r="Y571" s="105"/>
      <c r="Z571" s="387" t="s">
        <v>1690</v>
      </c>
      <c r="AA571" s="1063" t="s">
        <v>615</v>
      </c>
      <c r="AB571" s="893"/>
      <c r="AC571" s="878"/>
      <c r="AD571" s="105"/>
    </row>
    <row r="572" spans="1:30" ht="15.75" customHeight="1">
      <c r="A572" s="1064" t="s">
        <v>1691</v>
      </c>
      <c r="B572" s="1065"/>
      <c r="C572" s="1065"/>
      <c r="D572" s="1066"/>
      <c r="E572" s="105"/>
      <c r="F572" s="1064" t="s">
        <v>1691</v>
      </c>
      <c r="G572" s="1065"/>
      <c r="H572" s="1065"/>
      <c r="I572" s="1066"/>
      <c r="J572" s="105"/>
      <c r="K572" s="1064" t="s">
        <v>1691</v>
      </c>
      <c r="L572" s="1065"/>
      <c r="M572" s="1065"/>
      <c r="N572" s="1066"/>
      <c r="O572" s="105"/>
      <c r="P572" s="1064" t="s">
        <v>1691</v>
      </c>
      <c r="Q572" s="1065"/>
      <c r="R572" s="1065"/>
      <c r="S572" s="1066"/>
      <c r="T572" s="105"/>
      <c r="U572" s="1064" t="s">
        <v>1691</v>
      </c>
      <c r="V572" s="1065"/>
      <c r="W572" s="1065"/>
      <c r="X572" s="1066"/>
      <c r="Y572" s="105"/>
      <c r="Z572" s="1064" t="s">
        <v>1691</v>
      </c>
      <c r="AA572" s="1065"/>
      <c r="AB572" s="1065"/>
      <c r="AC572" s="1066"/>
      <c r="AD572" s="105"/>
    </row>
    <row r="573" spans="1:30" ht="15.75" customHeight="1">
      <c r="A573" s="388"/>
      <c r="B573" s="388"/>
      <c r="C573" s="388"/>
      <c r="D573" s="388"/>
      <c r="E573" s="105"/>
      <c r="F573" s="388"/>
      <c r="G573" s="388"/>
      <c r="H573" s="388"/>
      <c r="I573" s="388"/>
      <c r="J573" s="105"/>
      <c r="K573" s="388"/>
      <c r="L573" s="388"/>
      <c r="M573" s="388"/>
      <c r="N573" s="388"/>
      <c r="O573" s="105"/>
      <c r="P573" s="388"/>
      <c r="Q573" s="388"/>
      <c r="R573" s="388"/>
      <c r="S573" s="388"/>
      <c r="T573" s="105"/>
      <c r="U573" s="388"/>
      <c r="V573" s="388"/>
      <c r="W573" s="388"/>
      <c r="X573" s="388"/>
      <c r="Y573" s="105"/>
      <c r="Z573" s="388"/>
      <c r="AA573" s="388"/>
      <c r="AB573" s="388"/>
      <c r="AC573" s="388"/>
      <c r="AD573" s="105"/>
    </row>
    <row r="574" spans="1:30" ht="31.5" customHeight="1">
      <c r="A574" s="400" t="s">
        <v>1866</v>
      </c>
      <c r="B574" s="1067" t="s">
        <v>1867</v>
      </c>
      <c r="C574" s="893"/>
      <c r="D574" s="878"/>
      <c r="E574" s="105"/>
      <c r="F574" s="400" t="s">
        <v>1868</v>
      </c>
      <c r="G574" s="1067" t="s">
        <v>1869</v>
      </c>
      <c r="H574" s="893"/>
      <c r="I574" s="878"/>
      <c r="J574" s="105"/>
      <c r="K574" s="400" t="s">
        <v>1870</v>
      </c>
      <c r="L574" s="1067" t="s">
        <v>1871</v>
      </c>
      <c r="M574" s="893"/>
      <c r="N574" s="878"/>
      <c r="O574" s="105"/>
      <c r="P574" s="400" t="s">
        <v>1872</v>
      </c>
      <c r="Q574" s="1067" t="s">
        <v>1873</v>
      </c>
      <c r="R574" s="893"/>
      <c r="S574" s="878"/>
      <c r="T574" s="105"/>
      <c r="U574" s="400" t="s">
        <v>1874</v>
      </c>
      <c r="V574" s="1067" t="s">
        <v>1875</v>
      </c>
      <c r="W574" s="893"/>
      <c r="X574" s="878"/>
      <c r="Y574" s="105"/>
      <c r="Z574" s="400" t="s">
        <v>1876</v>
      </c>
      <c r="AA574" s="1067" t="s">
        <v>1877</v>
      </c>
      <c r="AB574" s="893"/>
      <c r="AC574" s="878"/>
      <c r="AD574" s="105"/>
    </row>
    <row r="575" spans="1:30" ht="15.75" customHeight="1">
      <c r="A575" s="1071"/>
      <c r="B575" s="892"/>
      <c r="C575" s="892"/>
      <c r="D575" s="892"/>
      <c r="E575" s="105"/>
      <c r="F575" s="1071"/>
      <c r="G575" s="892"/>
      <c r="H575" s="892"/>
      <c r="I575" s="892"/>
      <c r="J575" s="105"/>
      <c r="K575" s="1071"/>
      <c r="L575" s="892"/>
      <c r="M575" s="892"/>
      <c r="N575" s="892"/>
      <c r="O575" s="105"/>
      <c r="P575" s="1071"/>
      <c r="Q575" s="892"/>
      <c r="R575" s="892"/>
      <c r="S575" s="892"/>
      <c r="T575" s="105"/>
      <c r="U575" s="1071"/>
      <c r="V575" s="892"/>
      <c r="W575" s="892"/>
      <c r="X575" s="892"/>
      <c r="Y575" s="105"/>
      <c r="Z575" s="1071"/>
      <c r="AA575" s="892"/>
      <c r="AB575" s="892"/>
      <c r="AC575" s="892"/>
      <c r="AD575" s="105"/>
    </row>
    <row r="576" spans="1:30" ht="15.75" customHeight="1">
      <c r="A576" s="1072" t="s">
        <v>1694</v>
      </c>
      <c r="B576" s="893"/>
      <c r="C576" s="893"/>
      <c r="D576" s="878"/>
      <c r="E576" s="105"/>
      <c r="F576" s="1072" t="s">
        <v>1694</v>
      </c>
      <c r="G576" s="893"/>
      <c r="H576" s="893"/>
      <c r="I576" s="878"/>
      <c r="J576" s="105"/>
      <c r="K576" s="1072" t="s">
        <v>1694</v>
      </c>
      <c r="L576" s="893"/>
      <c r="M576" s="893"/>
      <c r="N576" s="878"/>
      <c r="O576" s="105"/>
      <c r="P576" s="1072" t="s">
        <v>1694</v>
      </c>
      <c r="Q576" s="893"/>
      <c r="R576" s="893"/>
      <c r="S576" s="878"/>
      <c r="T576" s="105"/>
      <c r="U576" s="1072" t="s">
        <v>1694</v>
      </c>
      <c r="V576" s="893"/>
      <c r="W576" s="893"/>
      <c r="X576" s="878"/>
      <c r="Y576" s="105"/>
      <c r="Z576" s="1072" t="s">
        <v>1694</v>
      </c>
      <c r="AA576" s="893"/>
      <c r="AB576" s="893"/>
      <c r="AC576" s="878"/>
      <c r="AD576" s="105"/>
    </row>
    <row r="577" spans="1:30" ht="15.75" customHeight="1">
      <c r="A577" s="390" t="s">
        <v>1695</v>
      </c>
      <c r="B577" s="391" t="s">
        <v>1696</v>
      </c>
      <c r="C577" s="391" t="s">
        <v>1697</v>
      </c>
      <c r="D577" s="391" t="s">
        <v>1698</v>
      </c>
      <c r="E577" s="105"/>
      <c r="F577" s="390" t="s">
        <v>1695</v>
      </c>
      <c r="G577" s="391" t="s">
        <v>1696</v>
      </c>
      <c r="H577" s="391" t="s">
        <v>1697</v>
      </c>
      <c r="I577" s="391" t="s">
        <v>1698</v>
      </c>
      <c r="J577" s="105"/>
      <c r="K577" s="390" t="s">
        <v>1695</v>
      </c>
      <c r="L577" s="391" t="s">
        <v>1696</v>
      </c>
      <c r="M577" s="391" t="s">
        <v>1697</v>
      </c>
      <c r="N577" s="391" t="s">
        <v>1698</v>
      </c>
      <c r="O577" s="105"/>
      <c r="P577" s="390" t="s">
        <v>1695</v>
      </c>
      <c r="Q577" s="391" t="s">
        <v>1696</v>
      </c>
      <c r="R577" s="391" t="s">
        <v>1697</v>
      </c>
      <c r="S577" s="391" t="s">
        <v>1698</v>
      </c>
      <c r="T577" s="105"/>
      <c r="U577" s="390" t="s">
        <v>1695</v>
      </c>
      <c r="V577" s="391" t="s">
        <v>1696</v>
      </c>
      <c r="W577" s="391" t="s">
        <v>1697</v>
      </c>
      <c r="X577" s="391" t="s">
        <v>1698</v>
      </c>
      <c r="Y577" s="105"/>
      <c r="Z577" s="390" t="s">
        <v>1695</v>
      </c>
      <c r="AA577" s="391" t="s">
        <v>1696</v>
      </c>
      <c r="AB577" s="391" t="s">
        <v>1697</v>
      </c>
      <c r="AC577" s="391" t="s">
        <v>1698</v>
      </c>
      <c r="AD577" s="105"/>
    </row>
    <row r="578" spans="1:30" ht="15.75" customHeight="1">
      <c r="A578" s="392">
        <v>1</v>
      </c>
      <c r="B578" s="238" t="s">
        <v>1699</v>
      </c>
      <c r="C578" s="412">
        <v>1</v>
      </c>
      <c r="D578" s="412"/>
      <c r="E578" s="105"/>
      <c r="F578" s="392">
        <v>1</v>
      </c>
      <c r="G578" s="238" t="s">
        <v>1699</v>
      </c>
      <c r="H578" s="412">
        <v>1</v>
      </c>
      <c r="I578" s="412"/>
      <c r="J578" s="105"/>
      <c r="K578" s="392">
        <v>1</v>
      </c>
      <c r="L578" s="238" t="s">
        <v>1699</v>
      </c>
      <c r="M578" s="412">
        <v>1</v>
      </c>
      <c r="N578" s="412"/>
      <c r="O578" s="105"/>
      <c r="P578" s="392">
        <v>1</v>
      </c>
      <c r="Q578" s="238" t="s">
        <v>1699</v>
      </c>
      <c r="R578" s="413">
        <v>1</v>
      </c>
      <c r="S578" s="413"/>
      <c r="T578" s="105"/>
      <c r="U578" s="392">
        <v>1</v>
      </c>
      <c r="V578" s="238" t="s">
        <v>1699</v>
      </c>
      <c r="W578" s="393">
        <v>1</v>
      </c>
      <c r="X578" s="394"/>
      <c r="Y578" s="105"/>
      <c r="Z578" s="392">
        <v>1</v>
      </c>
      <c r="AA578" s="238" t="s">
        <v>1699</v>
      </c>
      <c r="AB578" s="393">
        <v>1</v>
      </c>
      <c r="AC578" s="394"/>
      <c r="AD578" s="105"/>
    </row>
    <row r="579" spans="1:30" ht="15.75" customHeight="1">
      <c r="A579" s="392">
        <v>2</v>
      </c>
      <c r="B579" s="238" t="s">
        <v>1700</v>
      </c>
      <c r="C579" s="412"/>
      <c r="D579" s="412">
        <v>1</v>
      </c>
      <c r="E579" s="105"/>
      <c r="F579" s="392">
        <v>2</v>
      </c>
      <c r="G579" s="238" t="s">
        <v>1700</v>
      </c>
      <c r="H579" s="412"/>
      <c r="I579" s="412">
        <v>1</v>
      </c>
      <c r="J579" s="105"/>
      <c r="K579" s="392">
        <v>2</v>
      </c>
      <c r="L579" s="238" t="s">
        <v>1700</v>
      </c>
      <c r="M579" s="412"/>
      <c r="N579" s="412">
        <v>1</v>
      </c>
      <c r="O579" s="105"/>
      <c r="P579" s="392">
        <v>2</v>
      </c>
      <c r="Q579" s="238" t="s">
        <v>1700</v>
      </c>
      <c r="R579" s="413"/>
      <c r="S579" s="413">
        <v>1</v>
      </c>
      <c r="T579" s="105"/>
      <c r="U579" s="392">
        <v>2</v>
      </c>
      <c r="V579" s="238" t="s">
        <v>1700</v>
      </c>
      <c r="W579" s="395"/>
      <c r="X579" s="396">
        <v>1</v>
      </c>
      <c r="Y579" s="105"/>
      <c r="Z579" s="392">
        <v>2</v>
      </c>
      <c r="AA579" s="238" t="s">
        <v>1700</v>
      </c>
      <c r="AB579" s="395">
        <v>1</v>
      </c>
      <c r="AC579" s="396"/>
      <c r="AD579" s="105"/>
    </row>
    <row r="580" spans="1:30" ht="15.75" customHeight="1">
      <c r="A580" s="392">
        <v>3</v>
      </c>
      <c r="B580" s="238" t="s">
        <v>1701</v>
      </c>
      <c r="C580" s="412"/>
      <c r="D580" s="412">
        <v>1</v>
      </c>
      <c r="E580" s="105"/>
      <c r="F580" s="392">
        <v>3</v>
      </c>
      <c r="G580" s="238" t="s">
        <v>1701</v>
      </c>
      <c r="H580" s="412"/>
      <c r="I580" s="412">
        <v>1</v>
      </c>
      <c r="J580" s="105"/>
      <c r="K580" s="392">
        <v>3</v>
      </c>
      <c r="L580" s="238" t="s">
        <v>1701</v>
      </c>
      <c r="M580" s="412"/>
      <c r="N580" s="412">
        <v>1</v>
      </c>
      <c r="O580" s="105"/>
      <c r="P580" s="392">
        <v>3</v>
      </c>
      <c r="Q580" s="238" t="s">
        <v>1701</v>
      </c>
      <c r="R580" s="413"/>
      <c r="S580" s="413">
        <v>1</v>
      </c>
      <c r="T580" s="105"/>
      <c r="U580" s="392">
        <v>3</v>
      </c>
      <c r="V580" s="238" t="s">
        <v>1701</v>
      </c>
      <c r="W580" s="395">
        <v>1</v>
      </c>
      <c r="X580" s="396"/>
      <c r="Y580" s="105"/>
      <c r="Z580" s="392">
        <v>3</v>
      </c>
      <c r="AA580" s="238" t="s">
        <v>1701</v>
      </c>
      <c r="AB580" s="395">
        <v>1</v>
      </c>
      <c r="AC580" s="396"/>
      <c r="AD580" s="105"/>
    </row>
    <row r="581" spans="1:30" ht="15.75" customHeight="1">
      <c r="A581" s="392">
        <v>4</v>
      </c>
      <c r="B581" s="238" t="s">
        <v>1702</v>
      </c>
      <c r="C581" s="412"/>
      <c r="D581" s="412">
        <v>1</v>
      </c>
      <c r="E581" s="105"/>
      <c r="F581" s="392">
        <v>4</v>
      </c>
      <c r="G581" s="238" t="s">
        <v>1702</v>
      </c>
      <c r="H581" s="412"/>
      <c r="I581" s="412">
        <v>1</v>
      </c>
      <c r="J581" s="105"/>
      <c r="K581" s="392">
        <v>4</v>
      </c>
      <c r="L581" s="238" t="s">
        <v>1702</v>
      </c>
      <c r="M581" s="412"/>
      <c r="N581" s="412">
        <v>1</v>
      </c>
      <c r="O581" s="105"/>
      <c r="P581" s="392">
        <v>4</v>
      </c>
      <c r="Q581" s="238" t="s">
        <v>1702</v>
      </c>
      <c r="R581" s="413"/>
      <c r="S581" s="413">
        <v>1</v>
      </c>
      <c r="T581" s="105"/>
      <c r="U581" s="392">
        <v>4</v>
      </c>
      <c r="V581" s="238" t="s">
        <v>1702</v>
      </c>
      <c r="W581" s="395"/>
      <c r="X581" s="396">
        <v>1</v>
      </c>
      <c r="Y581" s="105"/>
      <c r="Z581" s="392">
        <v>4</v>
      </c>
      <c r="AA581" s="238" t="s">
        <v>1702</v>
      </c>
      <c r="AB581" s="395">
        <v>1</v>
      </c>
      <c r="AC581" s="396"/>
      <c r="AD581" s="105"/>
    </row>
    <row r="582" spans="1:30" ht="15.75" customHeight="1">
      <c r="A582" s="392">
        <v>5</v>
      </c>
      <c r="B582" s="238" t="s">
        <v>1703</v>
      </c>
      <c r="C582" s="412">
        <v>1</v>
      </c>
      <c r="D582" s="412"/>
      <c r="E582" s="105"/>
      <c r="F582" s="392">
        <v>5</v>
      </c>
      <c r="G582" s="238" t="s">
        <v>1703</v>
      </c>
      <c r="H582" s="412">
        <v>1</v>
      </c>
      <c r="I582" s="412"/>
      <c r="J582" s="105"/>
      <c r="K582" s="392">
        <v>5</v>
      </c>
      <c r="L582" s="238" t="s">
        <v>1703</v>
      </c>
      <c r="M582" s="412">
        <v>1</v>
      </c>
      <c r="N582" s="412"/>
      <c r="O582" s="105"/>
      <c r="P582" s="392">
        <v>5</v>
      </c>
      <c r="Q582" s="238" t="s">
        <v>1703</v>
      </c>
      <c r="R582" s="413">
        <v>1</v>
      </c>
      <c r="S582" s="413"/>
      <c r="T582" s="105"/>
      <c r="U582" s="392">
        <v>5</v>
      </c>
      <c r="V582" s="238" t="s">
        <v>1703</v>
      </c>
      <c r="W582" s="395">
        <v>1</v>
      </c>
      <c r="X582" s="396"/>
      <c r="Y582" s="105"/>
      <c r="Z582" s="392">
        <v>5</v>
      </c>
      <c r="AA582" s="238" t="s">
        <v>1703</v>
      </c>
      <c r="AB582" s="395">
        <v>1</v>
      </c>
      <c r="AC582" s="396"/>
      <c r="AD582" s="105"/>
    </row>
    <row r="583" spans="1:30" ht="15.75" customHeight="1">
      <c r="A583" s="392">
        <v>6</v>
      </c>
      <c r="B583" s="238" t="s">
        <v>1704</v>
      </c>
      <c r="C583" s="412">
        <v>1</v>
      </c>
      <c r="D583" s="412"/>
      <c r="E583" s="105"/>
      <c r="F583" s="392">
        <v>6</v>
      </c>
      <c r="G583" s="238" t="s">
        <v>1704</v>
      </c>
      <c r="H583" s="412">
        <v>1</v>
      </c>
      <c r="I583" s="412"/>
      <c r="J583" s="105"/>
      <c r="K583" s="392">
        <v>6</v>
      </c>
      <c r="L583" s="238" t="s">
        <v>1704</v>
      </c>
      <c r="M583" s="412">
        <v>1</v>
      </c>
      <c r="N583" s="412"/>
      <c r="O583" s="105"/>
      <c r="P583" s="392">
        <v>6</v>
      </c>
      <c r="Q583" s="238" t="s">
        <v>1704</v>
      </c>
      <c r="R583" s="413">
        <v>1</v>
      </c>
      <c r="S583" s="413"/>
      <c r="T583" s="105"/>
      <c r="U583" s="392">
        <v>6</v>
      </c>
      <c r="V583" s="238" t="s">
        <v>1704</v>
      </c>
      <c r="W583" s="395">
        <v>1</v>
      </c>
      <c r="X583" s="396"/>
      <c r="Y583" s="105"/>
      <c r="Z583" s="392">
        <v>6</v>
      </c>
      <c r="AA583" s="238" t="s">
        <v>1704</v>
      </c>
      <c r="AB583" s="395">
        <v>1</v>
      </c>
      <c r="AC583" s="396"/>
      <c r="AD583" s="105"/>
    </row>
    <row r="584" spans="1:30" ht="15.75" customHeight="1">
      <c r="A584" s="392">
        <v>7</v>
      </c>
      <c r="B584" s="238" t="s">
        <v>1705</v>
      </c>
      <c r="C584" s="412"/>
      <c r="D584" s="412">
        <v>1</v>
      </c>
      <c r="E584" s="105"/>
      <c r="F584" s="392">
        <v>7</v>
      </c>
      <c r="G584" s="238" t="s">
        <v>1705</v>
      </c>
      <c r="H584" s="412"/>
      <c r="I584" s="412">
        <v>1</v>
      </c>
      <c r="J584" s="105"/>
      <c r="K584" s="392">
        <v>7</v>
      </c>
      <c r="L584" s="238" t="s">
        <v>1705</v>
      </c>
      <c r="M584" s="412"/>
      <c r="N584" s="412">
        <v>1</v>
      </c>
      <c r="O584" s="105"/>
      <c r="P584" s="392">
        <v>7</v>
      </c>
      <c r="Q584" s="238" t="s">
        <v>1705</v>
      </c>
      <c r="R584" s="413"/>
      <c r="S584" s="413">
        <v>1</v>
      </c>
      <c r="T584" s="105"/>
      <c r="U584" s="392">
        <v>7</v>
      </c>
      <c r="V584" s="238" t="s">
        <v>1705</v>
      </c>
      <c r="W584" s="395">
        <v>1</v>
      </c>
      <c r="X584" s="396"/>
      <c r="Y584" s="105"/>
      <c r="Z584" s="392">
        <v>7</v>
      </c>
      <c r="AA584" s="238" t="s">
        <v>1705</v>
      </c>
      <c r="AB584" s="395">
        <v>1</v>
      </c>
      <c r="AC584" s="396"/>
      <c r="AD584" s="105"/>
    </row>
    <row r="585" spans="1:30" ht="15.75" customHeight="1">
      <c r="A585" s="392">
        <v>8</v>
      </c>
      <c r="B585" s="238" t="s">
        <v>1706</v>
      </c>
      <c r="C585" s="412">
        <v>1</v>
      </c>
      <c r="D585" s="412"/>
      <c r="E585" s="105"/>
      <c r="F585" s="392">
        <v>8</v>
      </c>
      <c r="G585" s="238" t="s">
        <v>1706</v>
      </c>
      <c r="H585" s="412">
        <v>1</v>
      </c>
      <c r="I585" s="412"/>
      <c r="J585" s="105"/>
      <c r="K585" s="392">
        <v>8</v>
      </c>
      <c r="L585" s="238" t="s">
        <v>1706</v>
      </c>
      <c r="M585" s="412">
        <v>1</v>
      </c>
      <c r="N585" s="412"/>
      <c r="O585" s="105"/>
      <c r="P585" s="392">
        <v>8</v>
      </c>
      <c r="Q585" s="238" t="s">
        <v>1706</v>
      </c>
      <c r="R585" s="413">
        <v>1</v>
      </c>
      <c r="S585" s="413"/>
      <c r="T585" s="105"/>
      <c r="U585" s="392">
        <v>8</v>
      </c>
      <c r="V585" s="238" t="s">
        <v>1706</v>
      </c>
      <c r="W585" s="395"/>
      <c r="X585" s="396">
        <v>1</v>
      </c>
      <c r="Y585" s="105"/>
      <c r="Z585" s="392">
        <v>8</v>
      </c>
      <c r="AA585" s="238" t="s">
        <v>1706</v>
      </c>
      <c r="AB585" s="395">
        <v>1</v>
      </c>
      <c r="AC585" s="396"/>
      <c r="AD585" s="105"/>
    </row>
    <row r="586" spans="1:30" ht="15.75" customHeight="1">
      <c r="A586" s="392">
        <v>9</v>
      </c>
      <c r="B586" s="238" t="s">
        <v>1707</v>
      </c>
      <c r="C586" s="412">
        <v>1</v>
      </c>
      <c r="D586" s="412"/>
      <c r="E586" s="105"/>
      <c r="F586" s="392">
        <v>9</v>
      </c>
      <c r="G586" s="238" t="s">
        <v>1707</v>
      </c>
      <c r="H586" s="412">
        <v>1</v>
      </c>
      <c r="I586" s="412"/>
      <c r="J586" s="105"/>
      <c r="K586" s="392">
        <v>9</v>
      </c>
      <c r="L586" s="238" t="s">
        <v>1707</v>
      </c>
      <c r="M586" s="412">
        <v>1</v>
      </c>
      <c r="N586" s="412"/>
      <c r="O586" s="105"/>
      <c r="P586" s="392">
        <v>9</v>
      </c>
      <c r="Q586" s="238" t="s">
        <v>1707</v>
      </c>
      <c r="R586" s="413">
        <v>1</v>
      </c>
      <c r="S586" s="413"/>
      <c r="T586" s="105"/>
      <c r="U586" s="392">
        <v>9</v>
      </c>
      <c r="V586" s="238" t="s">
        <v>1707</v>
      </c>
      <c r="W586" s="395"/>
      <c r="X586" s="396">
        <v>1</v>
      </c>
      <c r="Y586" s="105"/>
      <c r="Z586" s="392">
        <v>9</v>
      </c>
      <c r="AA586" s="238" t="s">
        <v>1707</v>
      </c>
      <c r="AB586" s="395">
        <v>1</v>
      </c>
      <c r="AC586" s="396"/>
      <c r="AD586" s="105"/>
    </row>
    <row r="587" spans="1:30" ht="15.75" customHeight="1">
      <c r="A587" s="392">
        <v>10</v>
      </c>
      <c r="B587" s="238" t="s">
        <v>1708</v>
      </c>
      <c r="C587" s="412">
        <v>1</v>
      </c>
      <c r="D587" s="412"/>
      <c r="E587" s="105"/>
      <c r="F587" s="392">
        <v>10</v>
      </c>
      <c r="G587" s="238" t="s">
        <v>1708</v>
      </c>
      <c r="H587" s="412">
        <v>1</v>
      </c>
      <c r="I587" s="412"/>
      <c r="J587" s="105"/>
      <c r="K587" s="392">
        <v>10</v>
      </c>
      <c r="L587" s="238" t="s">
        <v>1708</v>
      </c>
      <c r="M587" s="412">
        <v>1</v>
      </c>
      <c r="N587" s="412"/>
      <c r="O587" s="105"/>
      <c r="P587" s="392">
        <v>10</v>
      </c>
      <c r="Q587" s="238" t="s">
        <v>1708</v>
      </c>
      <c r="R587" s="413">
        <v>1</v>
      </c>
      <c r="S587" s="413"/>
      <c r="T587" s="105"/>
      <c r="U587" s="392">
        <v>10</v>
      </c>
      <c r="V587" s="238" t="s">
        <v>1708</v>
      </c>
      <c r="W587" s="395">
        <v>1</v>
      </c>
      <c r="X587" s="396"/>
      <c r="Y587" s="105"/>
      <c r="Z587" s="392">
        <v>10</v>
      </c>
      <c r="AA587" s="238" t="s">
        <v>1708</v>
      </c>
      <c r="AB587" s="395">
        <v>1</v>
      </c>
      <c r="AC587" s="396"/>
      <c r="AD587" s="105"/>
    </row>
    <row r="588" spans="1:30" ht="15.75" customHeight="1">
      <c r="A588" s="392">
        <v>11</v>
      </c>
      <c r="B588" s="238" t="s">
        <v>1709</v>
      </c>
      <c r="C588" s="412"/>
      <c r="D588" s="412">
        <v>1</v>
      </c>
      <c r="E588" s="105"/>
      <c r="F588" s="392">
        <v>11</v>
      </c>
      <c r="G588" s="238" t="s">
        <v>1709</v>
      </c>
      <c r="H588" s="412"/>
      <c r="I588" s="412">
        <v>1</v>
      </c>
      <c r="J588" s="105"/>
      <c r="K588" s="392">
        <v>11</v>
      </c>
      <c r="L588" s="238" t="s">
        <v>1709</v>
      </c>
      <c r="M588" s="412"/>
      <c r="N588" s="412">
        <v>1</v>
      </c>
      <c r="O588" s="105"/>
      <c r="P588" s="392">
        <v>11</v>
      </c>
      <c r="Q588" s="238" t="s">
        <v>1709</v>
      </c>
      <c r="R588" s="413"/>
      <c r="S588" s="413">
        <v>1</v>
      </c>
      <c r="T588" s="105"/>
      <c r="U588" s="392">
        <v>11</v>
      </c>
      <c r="V588" s="238" t="s">
        <v>1709</v>
      </c>
      <c r="W588" s="395">
        <v>1</v>
      </c>
      <c r="X588" s="396"/>
      <c r="Y588" s="105"/>
      <c r="Z588" s="392">
        <v>11</v>
      </c>
      <c r="AA588" s="238" t="s">
        <v>1709</v>
      </c>
      <c r="AB588" s="395">
        <v>1</v>
      </c>
      <c r="AC588" s="396"/>
      <c r="AD588" s="105"/>
    </row>
    <row r="589" spans="1:30" ht="15.75" customHeight="1">
      <c r="A589" s="392">
        <v>12</v>
      </c>
      <c r="B589" s="238" t="s">
        <v>1710</v>
      </c>
      <c r="C589" s="412">
        <v>1</v>
      </c>
      <c r="D589" s="412"/>
      <c r="E589" s="105"/>
      <c r="F589" s="392">
        <v>12</v>
      </c>
      <c r="G589" s="238" t="s">
        <v>1710</v>
      </c>
      <c r="H589" s="412">
        <v>1</v>
      </c>
      <c r="I589" s="412"/>
      <c r="J589" s="105"/>
      <c r="K589" s="392">
        <v>12</v>
      </c>
      <c r="L589" s="238" t="s">
        <v>1710</v>
      </c>
      <c r="M589" s="412">
        <v>1</v>
      </c>
      <c r="N589" s="412"/>
      <c r="O589" s="105"/>
      <c r="P589" s="392">
        <v>12</v>
      </c>
      <c r="Q589" s="238" t="s">
        <v>1710</v>
      </c>
      <c r="R589" s="413">
        <v>1</v>
      </c>
      <c r="S589" s="413"/>
      <c r="T589" s="105"/>
      <c r="U589" s="392">
        <v>12</v>
      </c>
      <c r="V589" s="238" t="s">
        <v>1710</v>
      </c>
      <c r="W589" s="395">
        <v>1</v>
      </c>
      <c r="X589" s="396"/>
      <c r="Y589" s="105"/>
      <c r="Z589" s="392">
        <v>12</v>
      </c>
      <c r="AA589" s="238" t="s">
        <v>1710</v>
      </c>
      <c r="AB589" s="395">
        <v>1</v>
      </c>
      <c r="AC589" s="396"/>
      <c r="AD589" s="105"/>
    </row>
    <row r="590" spans="1:30" ht="15.75" customHeight="1">
      <c r="A590" s="392">
        <v>13</v>
      </c>
      <c r="B590" s="238" t="s">
        <v>1711</v>
      </c>
      <c r="C590" s="412">
        <v>1</v>
      </c>
      <c r="D590" s="412"/>
      <c r="E590" s="105"/>
      <c r="F590" s="392">
        <v>13</v>
      </c>
      <c r="G590" s="238" t="s">
        <v>1711</v>
      </c>
      <c r="H590" s="412">
        <v>1</v>
      </c>
      <c r="I590" s="412"/>
      <c r="J590" s="105"/>
      <c r="K590" s="392">
        <v>13</v>
      </c>
      <c r="L590" s="238" t="s">
        <v>1711</v>
      </c>
      <c r="M590" s="412">
        <v>1</v>
      </c>
      <c r="N590" s="412"/>
      <c r="O590" s="105"/>
      <c r="P590" s="392">
        <v>13</v>
      </c>
      <c r="Q590" s="238" t="s">
        <v>1711</v>
      </c>
      <c r="R590" s="413">
        <v>1</v>
      </c>
      <c r="S590" s="413"/>
      <c r="T590" s="105"/>
      <c r="U590" s="392">
        <v>13</v>
      </c>
      <c r="V590" s="238" t="s">
        <v>1711</v>
      </c>
      <c r="W590" s="395">
        <v>1</v>
      </c>
      <c r="X590" s="396"/>
      <c r="Y590" s="105"/>
      <c r="Z590" s="392">
        <v>13</v>
      </c>
      <c r="AA590" s="238" t="s">
        <v>1711</v>
      </c>
      <c r="AB590" s="395">
        <v>1</v>
      </c>
      <c r="AC590" s="396"/>
      <c r="AD590" s="105"/>
    </row>
    <row r="591" spans="1:30" ht="15.75" customHeight="1">
      <c r="A591" s="392">
        <v>14</v>
      </c>
      <c r="B591" s="238" t="s">
        <v>1712</v>
      </c>
      <c r="C591" s="412"/>
      <c r="D591" s="412">
        <v>1</v>
      </c>
      <c r="E591" s="105"/>
      <c r="F591" s="392">
        <v>14</v>
      </c>
      <c r="G591" s="238" t="s">
        <v>1712</v>
      </c>
      <c r="H591" s="412"/>
      <c r="I591" s="412">
        <v>1</v>
      </c>
      <c r="J591" s="105"/>
      <c r="K591" s="392">
        <v>14</v>
      </c>
      <c r="L591" s="238" t="s">
        <v>1712</v>
      </c>
      <c r="M591" s="412"/>
      <c r="N591" s="412">
        <v>1</v>
      </c>
      <c r="O591" s="105"/>
      <c r="P591" s="392">
        <v>14</v>
      </c>
      <c r="Q591" s="238" t="s">
        <v>1712</v>
      </c>
      <c r="R591" s="413"/>
      <c r="S591" s="413">
        <v>1</v>
      </c>
      <c r="T591" s="105"/>
      <c r="U591" s="392">
        <v>14</v>
      </c>
      <c r="V591" s="238" t="s">
        <v>1712</v>
      </c>
      <c r="W591" s="395">
        <v>1</v>
      </c>
      <c r="X591" s="396"/>
      <c r="Y591" s="105"/>
      <c r="Z591" s="392">
        <v>14</v>
      </c>
      <c r="AA591" s="238" t="s">
        <v>1712</v>
      </c>
      <c r="AB591" s="395">
        <v>1</v>
      </c>
      <c r="AC591" s="396"/>
      <c r="AD591" s="105"/>
    </row>
    <row r="592" spans="1:30" ht="15.75" customHeight="1">
      <c r="A592" s="392">
        <v>15</v>
      </c>
      <c r="B592" s="238" t="s">
        <v>1713</v>
      </c>
      <c r="C592" s="412">
        <v>1</v>
      </c>
      <c r="D592" s="412"/>
      <c r="E592" s="105"/>
      <c r="F592" s="392">
        <v>15</v>
      </c>
      <c r="G592" s="238" t="s">
        <v>1713</v>
      </c>
      <c r="H592" s="412">
        <v>1</v>
      </c>
      <c r="I592" s="412"/>
      <c r="J592" s="105"/>
      <c r="K592" s="392">
        <v>15</v>
      </c>
      <c r="L592" s="238" t="s">
        <v>1713</v>
      </c>
      <c r="M592" s="412">
        <v>1</v>
      </c>
      <c r="N592" s="412"/>
      <c r="O592" s="105"/>
      <c r="P592" s="392">
        <v>15</v>
      </c>
      <c r="Q592" s="238" t="s">
        <v>1713</v>
      </c>
      <c r="R592" s="413">
        <v>1</v>
      </c>
      <c r="S592" s="413"/>
      <c r="T592" s="105"/>
      <c r="U592" s="392">
        <v>15</v>
      </c>
      <c r="V592" s="238" t="s">
        <v>1713</v>
      </c>
      <c r="W592" s="395">
        <v>1</v>
      </c>
      <c r="X592" s="396"/>
      <c r="Y592" s="105"/>
      <c r="Z592" s="392">
        <v>15</v>
      </c>
      <c r="AA592" s="238" t="s">
        <v>1713</v>
      </c>
      <c r="AB592" s="395">
        <v>1</v>
      </c>
      <c r="AC592" s="396"/>
      <c r="AD592" s="105"/>
    </row>
    <row r="593" spans="1:30" ht="15.75" customHeight="1">
      <c r="A593" s="392">
        <v>16</v>
      </c>
      <c r="B593" s="238" t="s">
        <v>1714</v>
      </c>
      <c r="C593" s="412"/>
      <c r="D593" s="412">
        <v>1</v>
      </c>
      <c r="E593" s="105"/>
      <c r="F593" s="392">
        <v>16</v>
      </c>
      <c r="G593" s="238" t="s">
        <v>1714</v>
      </c>
      <c r="H593" s="412"/>
      <c r="I593" s="412">
        <v>1</v>
      </c>
      <c r="J593" s="105"/>
      <c r="K593" s="392">
        <v>16</v>
      </c>
      <c r="L593" s="238" t="s">
        <v>1714</v>
      </c>
      <c r="M593" s="412"/>
      <c r="N593" s="412">
        <v>1</v>
      </c>
      <c r="O593" s="105"/>
      <c r="P593" s="392">
        <v>16</v>
      </c>
      <c r="Q593" s="238" t="s">
        <v>1714</v>
      </c>
      <c r="R593" s="413"/>
      <c r="S593" s="413">
        <v>1</v>
      </c>
      <c r="T593" s="105"/>
      <c r="U593" s="392">
        <v>16</v>
      </c>
      <c r="V593" s="238" t="s">
        <v>1714</v>
      </c>
      <c r="W593" s="395"/>
      <c r="X593" s="396">
        <v>1</v>
      </c>
      <c r="Y593" s="105"/>
      <c r="Z593" s="392">
        <v>16</v>
      </c>
      <c r="AA593" s="238" t="s">
        <v>1714</v>
      </c>
      <c r="AB593" s="395"/>
      <c r="AC593" s="396">
        <v>1</v>
      </c>
      <c r="AD593" s="105"/>
    </row>
    <row r="594" spans="1:30" ht="15.75" customHeight="1">
      <c r="A594" s="392">
        <v>17</v>
      </c>
      <c r="B594" s="238" t="s">
        <v>1715</v>
      </c>
      <c r="C594" s="412">
        <v>1</v>
      </c>
      <c r="D594" s="412"/>
      <c r="E594" s="105"/>
      <c r="F594" s="392">
        <v>17</v>
      </c>
      <c r="G594" s="238" t="s">
        <v>1715</v>
      </c>
      <c r="H594" s="412">
        <v>1</v>
      </c>
      <c r="I594" s="412"/>
      <c r="J594" s="105"/>
      <c r="K594" s="392">
        <v>17</v>
      </c>
      <c r="L594" s="238" t="s">
        <v>1715</v>
      </c>
      <c r="M594" s="412">
        <v>1</v>
      </c>
      <c r="N594" s="412"/>
      <c r="O594" s="105"/>
      <c r="P594" s="392">
        <v>17</v>
      </c>
      <c r="Q594" s="238" t="s">
        <v>1715</v>
      </c>
      <c r="R594" s="413">
        <v>1</v>
      </c>
      <c r="S594" s="413"/>
      <c r="T594" s="105"/>
      <c r="U594" s="392">
        <v>17</v>
      </c>
      <c r="V594" s="238" t="s">
        <v>1715</v>
      </c>
      <c r="W594" s="395"/>
      <c r="X594" s="396">
        <v>1</v>
      </c>
      <c r="Y594" s="105"/>
      <c r="Z594" s="392">
        <v>17</v>
      </c>
      <c r="AA594" s="238" t="s">
        <v>1715</v>
      </c>
      <c r="AB594" s="395">
        <v>1</v>
      </c>
      <c r="AC594" s="396"/>
      <c r="AD594" s="105"/>
    </row>
    <row r="595" spans="1:30" ht="15.75" customHeight="1">
      <c r="A595" s="392">
        <v>18</v>
      </c>
      <c r="B595" s="238" t="s">
        <v>1716</v>
      </c>
      <c r="C595" s="412">
        <v>1</v>
      </c>
      <c r="D595" s="412"/>
      <c r="E595" s="105"/>
      <c r="F595" s="392">
        <v>18</v>
      </c>
      <c r="G595" s="238" t="s">
        <v>1716</v>
      </c>
      <c r="H595" s="412">
        <v>1</v>
      </c>
      <c r="I595" s="412"/>
      <c r="J595" s="105"/>
      <c r="K595" s="392">
        <v>18</v>
      </c>
      <c r="L595" s="238" t="s">
        <v>1716</v>
      </c>
      <c r="M595" s="412">
        <v>1</v>
      </c>
      <c r="N595" s="412"/>
      <c r="O595" s="105"/>
      <c r="P595" s="392">
        <v>18</v>
      </c>
      <c r="Q595" s="238" t="s">
        <v>1716</v>
      </c>
      <c r="R595" s="413">
        <v>1</v>
      </c>
      <c r="S595" s="413"/>
      <c r="T595" s="105"/>
      <c r="U595" s="392">
        <v>18</v>
      </c>
      <c r="V595" s="238" t="s">
        <v>1716</v>
      </c>
      <c r="W595" s="395">
        <v>1</v>
      </c>
      <c r="X595" s="396"/>
      <c r="Y595" s="105"/>
      <c r="Z595" s="392">
        <v>18</v>
      </c>
      <c r="AA595" s="238" t="s">
        <v>1716</v>
      </c>
      <c r="AB595" s="395">
        <v>1</v>
      </c>
      <c r="AC595" s="396"/>
      <c r="AD595" s="105"/>
    </row>
    <row r="596" spans="1:30" ht="15.75" customHeight="1">
      <c r="A596" s="392">
        <v>19</v>
      </c>
      <c r="B596" s="238" t="s">
        <v>1717</v>
      </c>
      <c r="C596" s="412"/>
      <c r="D596" s="412">
        <v>1</v>
      </c>
      <c r="E596" s="105"/>
      <c r="F596" s="392">
        <v>19</v>
      </c>
      <c r="G596" s="238" t="s">
        <v>1717</v>
      </c>
      <c r="H596" s="412"/>
      <c r="I596" s="412">
        <v>1</v>
      </c>
      <c r="J596" s="105"/>
      <c r="K596" s="392">
        <v>19</v>
      </c>
      <c r="L596" s="238" t="s">
        <v>1717</v>
      </c>
      <c r="M596" s="412"/>
      <c r="N596" s="412">
        <v>1</v>
      </c>
      <c r="O596" s="105"/>
      <c r="P596" s="392">
        <v>19</v>
      </c>
      <c r="Q596" s="238" t="s">
        <v>1717</v>
      </c>
      <c r="R596" s="413"/>
      <c r="S596" s="413">
        <v>1</v>
      </c>
      <c r="T596" s="105"/>
      <c r="U596" s="392">
        <v>19</v>
      </c>
      <c r="V596" s="238" t="s">
        <v>1717</v>
      </c>
      <c r="W596" s="395">
        <v>1</v>
      </c>
      <c r="X596" s="396"/>
      <c r="Y596" s="105"/>
      <c r="Z596" s="392">
        <v>19</v>
      </c>
      <c r="AA596" s="238" t="s">
        <v>1717</v>
      </c>
      <c r="AB596" s="395">
        <v>1</v>
      </c>
      <c r="AC596" s="396"/>
      <c r="AD596" s="105"/>
    </row>
    <row r="597" spans="1:30" ht="15.75" customHeight="1">
      <c r="A597" s="105"/>
      <c r="B597" s="397" t="s">
        <v>1718</v>
      </c>
      <c r="C597" s="1073">
        <f>SUM(C578:C596)</f>
        <v>11</v>
      </c>
      <c r="D597" s="878"/>
      <c r="E597" s="105"/>
      <c r="F597" s="105"/>
      <c r="G597" s="397" t="s">
        <v>1718</v>
      </c>
      <c r="H597" s="1073">
        <f>SUM(H578:H596)</f>
        <v>11</v>
      </c>
      <c r="I597" s="878"/>
      <c r="J597" s="105"/>
      <c r="K597" s="105"/>
      <c r="L597" s="397" t="s">
        <v>1718</v>
      </c>
      <c r="M597" s="1073">
        <f>SUM(M578:M596)</f>
        <v>11</v>
      </c>
      <c r="N597" s="878"/>
      <c r="O597" s="105"/>
      <c r="P597" s="105"/>
      <c r="Q597" s="397" t="s">
        <v>1718</v>
      </c>
      <c r="R597" s="1073">
        <f>SUM(R578:R596)</f>
        <v>11</v>
      </c>
      <c r="S597" s="878"/>
      <c r="T597" s="105"/>
      <c r="U597" s="105"/>
      <c r="V597" s="397" t="s">
        <v>1718</v>
      </c>
      <c r="W597" s="1073">
        <f>SUM(W578:W596)</f>
        <v>13</v>
      </c>
      <c r="X597" s="878"/>
      <c r="Y597" s="105"/>
      <c r="Z597" s="105"/>
      <c r="AA597" s="397" t="s">
        <v>1718</v>
      </c>
      <c r="AB597" s="1073">
        <f>SUM(AB578:AB596)</f>
        <v>18</v>
      </c>
      <c r="AC597" s="878"/>
      <c r="AD597" s="105"/>
    </row>
    <row r="598" spans="1:30" ht="15.75" customHeight="1">
      <c r="A598" s="105"/>
      <c r="B598" s="397" t="s">
        <v>1719</v>
      </c>
      <c r="C598" s="1073">
        <f>SUM(D578:D596)</f>
        <v>8</v>
      </c>
      <c r="D598" s="878"/>
      <c r="E598" s="105"/>
      <c r="F598" s="105"/>
      <c r="G598" s="397" t="s">
        <v>1719</v>
      </c>
      <c r="H598" s="1073">
        <f>SUM(I578:I596)</f>
        <v>8</v>
      </c>
      <c r="I598" s="878"/>
      <c r="J598" s="105"/>
      <c r="K598" s="105"/>
      <c r="L598" s="397" t="s">
        <v>1719</v>
      </c>
      <c r="M598" s="1073">
        <f>SUM(N578:N596)</f>
        <v>8</v>
      </c>
      <c r="N598" s="878"/>
      <c r="O598" s="105"/>
      <c r="P598" s="105"/>
      <c r="Q598" s="397" t="s">
        <v>1719</v>
      </c>
      <c r="R598" s="1073">
        <f>SUM(S578:S596)</f>
        <v>8</v>
      </c>
      <c r="S598" s="878"/>
      <c r="T598" s="105"/>
      <c r="U598" s="105"/>
      <c r="V598" s="397" t="s">
        <v>1719</v>
      </c>
      <c r="W598" s="1073">
        <f>SUM(X578:X596)</f>
        <v>6</v>
      </c>
      <c r="X598" s="878"/>
      <c r="Y598" s="105"/>
      <c r="Z598" s="105"/>
      <c r="AA598" s="397" t="s">
        <v>1719</v>
      </c>
      <c r="AB598" s="1073">
        <f>SUM(AC578:AC596)</f>
        <v>1</v>
      </c>
      <c r="AC598" s="878"/>
      <c r="AD598" s="105"/>
    </row>
    <row r="599" spans="1:30" ht="15.75" customHeight="1">
      <c r="A599" s="105"/>
      <c r="B599" s="398" t="s">
        <v>1720</v>
      </c>
      <c r="C599" s="399">
        <f>C597</f>
        <v>11</v>
      </c>
      <c r="D599" s="399" t="s">
        <v>1729</v>
      </c>
      <c r="E599" s="105"/>
      <c r="F599" s="105"/>
      <c r="G599" s="398" t="s">
        <v>1720</v>
      </c>
      <c r="H599" s="399">
        <f>H597</f>
        <v>11</v>
      </c>
      <c r="I599" s="399" t="s">
        <v>1729</v>
      </c>
      <c r="J599" s="105"/>
      <c r="K599" s="105"/>
      <c r="L599" s="398" t="s">
        <v>1720</v>
      </c>
      <c r="M599" s="399">
        <f>M597</f>
        <v>11</v>
      </c>
      <c r="N599" s="399" t="s">
        <v>1729</v>
      </c>
      <c r="O599" s="105"/>
      <c r="P599" s="105"/>
      <c r="Q599" s="398" t="s">
        <v>1720</v>
      </c>
      <c r="R599" s="399">
        <f>R597</f>
        <v>11</v>
      </c>
      <c r="S599" s="399" t="s">
        <v>1729</v>
      </c>
      <c r="T599" s="105"/>
      <c r="U599" s="105"/>
      <c r="V599" s="398" t="s">
        <v>1720</v>
      </c>
      <c r="W599" s="399">
        <f>W597</f>
        <v>13</v>
      </c>
      <c r="X599" s="399" t="s">
        <v>1721</v>
      </c>
      <c r="Y599" s="105"/>
      <c r="Z599" s="105"/>
      <c r="AA599" s="398" t="s">
        <v>1720</v>
      </c>
      <c r="AB599" s="399">
        <f>AB597</f>
        <v>18</v>
      </c>
      <c r="AC599" s="399" t="s">
        <v>1721</v>
      </c>
      <c r="AD599" s="105"/>
    </row>
    <row r="600" spans="1:30" ht="15.75" customHeight="1">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row>
    <row r="601" spans="1:30" ht="15.75" customHeight="1">
      <c r="A601" s="105"/>
      <c r="B601" s="1074" t="s">
        <v>1878</v>
      </c>
      <c r="C601" s="1075"/>
      <c r="D601" s="1076"/>
      <c r="E601" s="105"/>
      <c r="F601" s="105"/>
      <c r="G601" s="1074" t="s">
        <v>1879</v>
      </c>
      <c r="H601" s="1075"/>
      <c r="I601" s="1076"/>
      <c r="J601" s="105"/>
      <c r="K601" s="105"/>
      <c r="L601" s="1074" t="s">
        <v>1880</v>
      </c>
      <c r="M601" s="1075"/>
      <c r="N601" s="1076"/>
      <c r="O601" s="105"/>
      <c r="P601" s="105"/>
      <c r="Q601" s="1074" t="s">
        <v>1881</v>
      </c>
      <c r="R601" s="1075"/>
      <c r="S601" s="1076"/>
      <c r="T601" s="105"/>
      <c r="U601" s="105"/>
      <c r="V601" s="1074" t="s">
        <v>1882</v>
      </c>
      <c r="W601" s="1075"/>
      <c r="X601" s="1076"/>
      <c r="Y601" s="105"/>
      <c r="Z601" s="105"/>
      <c r="AA601" s="1074" t="s">
        <v>1883</v>
      </c>
      <c r="AB601" s="1075"/>
      <c r="AC601" s="1076"/>
      <c r="AD601" s="105"/>
    </row>
    <row r="602" spans="1:30" ht="15.75" customHeight="1">
      <c r="A602" s="105"/>
      <c r="B602" s="1068" t="s">
        <v>1884</v>
      </c>
      <c r="C602" s="893"/>
      <c r="D602" s="1069"/>
      <c r="E602" s="105"/>
      <c r="F602" s="105"/>
      <c r="G602" s="1068" t="s">
        <v>1885</v>
      </c>
      <c r="H602" s="893"/>
      <c r="I602" s="1069"/>
      <c r="J602" s="105"/>
      <c r="K602" s="105"/>
      <c r="L602" s="1068" t="s">
        <v>1886</v>
      </c>
      <c r="M602" s="893"/>
      <c r="N602" s="1069"/>
      <c r="O602" s="105"/>
      <c r="P602" s="105"/>
      <c r="Q602" s="1068" t="s">
        <v>1887</v>
      </c>
      <c r="R602" s="893"/>
      <c r="S602" s="1069"/>
      <c r="T602" s="105"/>
      <c r="U602" s="105"/>
      <c r="V602" s="1068" t="s">
        <v>1888</v>
      </c>
      <c r="W602" s="893"/>
      <c r="X602" s="1069"/>
      <c r="Y602" s="105"/>
      <c r="Z602" s="105"/>
      <c r="AA602" s="1068" t="s">
        <v>1889</v>
      </c>
      <c r="AB602" s="893"/>
      <c r="AC602" s="1069"/>
      <c r="AD602" s="105"/>
    </row>
    <row r="603" spans="1:30" ht="15.75" customHeight="1">
      <c r="A603" s="105"/>
      <c r="B603" s="1060" t="s">
        <v>1890</v>
      </c>
      <c r="C603" s="1061"/>
      <c r="D603" s="1062"/>
      <c r="E603" s="105"/>
      <c r="F603" s="105"/>
      <c r="G603" s="1060" t="s">
        <v>1891</v>
      </c>
      <c r="H603" s="1061"/>
      <c r="I603" s="1062"/>
      <c r="J603" s="105"/>
      <c r="K603" s="105"/>
      <c r="L603" s="1060" t="s">
        <v>1892</v>
      </c>
      <c r="M603" s="1061"/>
      <c r="N603" s="1062"/>
      <c r="O603" s="105"/>
      <c r="P603" s="105"/>
      <c r="Q603" s="1060" t="s">
        <v>1893</v>
      </c>
      <c r="R603" s="1061"/>
      <c r="S603" s="1062"/>
      <c r="T603" s="105"/>
      <c r="U603" s="105"/>
      <c r="V603" s="1060" t="s">
        <v>1894</v>
      </c>
      <c r="W603" s="1061"/>
      <c r="X603" s="1062"/>
      <c r="Y603" s="105"/>
      <c r="Z603" s="105"/>
      <c r="AA603" s="1060" t="s">
        <v>1895</v>
      </c>
      <c r="AB603" s="1061"/>
      <c r="AC603" s="1062"/>
      <c r="AD603" s="105"/>
    </row>
    <row r="604" spans="1:30" ht="15.75" customHeight="1">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c r="AC604" s="105"/>
      <c r="AD604" s="105"/>
    </row>
    <row r="605" spans="1:30" ht="15.75" customHeight="1">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c r="AC605" s="105"/>
      <c r="AD605" s="105"/>
    </row>
    <row r="606" spans="1:30" ht="21" customHeight="1">
      <c r="A606" s="387" t="s">
        <v>1690</v>
      </c>
      <c r="B606" s="1063" t="s">
        <v>647</v>
      </c>
      <c r="C606" s="893"/>
      <c r="D606" s="878"/>
      <c r="E606" s="105"/>
      <c r="F606" s="387" t="s">
        <v>1690</v>
      </c>
      <c r="G606" s="1063" t="s">
        <v>647</v>
      </c>
      <c r="H606" s="893"/>
      <c r="I606" s="878"/>
      <c r="J606" s="105"/>
      <c r="K606" s="387" t="s">
        <v>1690</v>
      </c>
      <c r="L606" s="1063" t="s">
        <v>647</v>
      </c>
      <c r="M606" s="893"/>
      <c r="N606" s="878"/>
      <c r="O606" s="105"/>
      <c r="P606" s="105"/>
      <c r="Q606" s="105"/>
      <c r="R606" s="105"/>
      <c r="S606" s="105"/>
      <c r="T606" s="105"/>
      <c r="U606" s="105"/>
      <c r="V606" s="105"/>
      <c r="W606" s="105"/>
      <c r="X606" s="105"/>
      <c r="Y606" s="105"/>
      <c r="Z606" s="105"/>
      <c r="AA606" s="105"/>
      <c r="AB606" s="105"/>
      <c r="AC606" s="105"/>
      <c r="AD606" s="105"/>
    </row>
    <row r="607" spans="1:30" ht="24.75" customHeight="1">
      <c r="A607" s="1064" t="s">
        <v>1691</v>
      </c>
      <c r="B607" s="1065"/>
      <c r="C607" s="1065"/>
      <c r="D607" s="1066"/>
      <c r="E607" s="105"/>
      <c r="F607" s="1064" t="s">
        <v>1691</v>
      </c>
      <c r="G607" s="1065"/>
      <c r="H607" s="1065"/>
      <c r="I607" s="1066"/>
      <c r="J607" s="105"/>
      <c r="K607" s="1064" t="s">
        <v>1691</v>
      </c>
      <c r="L607" s="1065"/>
      <c r="M607" s="1065"/>
      <c r="N607" s="1066"/>
      <c r="O607" s="105"/>
    </row>
    <row r="608" spans="1:30" ht="15.75" customHeight="1">
      <c r="A608" s="388"/>
      <c r="B608" s="388"/>
      <c r="C608" s="388"/>
      <c r="D608" s="388"/>
      <c r="E608" s="105"/>
      <c r="F608" s="388"/>
      <c r="G608" s="388"/>
      <c r="H608" s="388"/>
      <c r="I608" s="388"/>
      <c r="J608" s="105"/>
      <c r="K608" s="388"/>
      <c r="L608" s="388"/>
      <c r="M608" s="388"/>
      <c r="N608" s="388"/>
      <c r="O608" s="105"/>
    </row>
    <row r="609" spans="1:15" ht="30" customHeight="1">
      <c r="A609" s="400" t="s">
        <v>1896</v>
      </c>
      <c r="B609" s="1070" t="s">
        <v>1897</v>
      </c>
      <c r="C609" s="893"/>
      <c r="D609" s="878"/>
      <c r="E609" s="105"/>
      <c r="F609" s="400" t="s">
        <v>1898</v>
      </c>
      <c r="G609" s="1070" t="s">
        <v>1899</v>
      </c>
      <c r="H609" s="893"/>
      <c r="I609" s="878"/>
      <c r="J609" s="105"/>
      <c r="K609" s="400" t="s">
        <v>1900</v>
      </c>
      <c r="L609" s="1067" t="s">
        <v>1901</v>
      </c>
      <c r="M609" s="893"/>
      <c r="N609" s="878"/>
      <c r="O609" s="105"/>
    </row>
    <row r="610" spans="1:15" ht="15.75" customHeight="1">
      <c r="A610" s="1071"/>
      <c r="B610" s="892"/>
      <c r="C610" s="892"/>
      <c r="D610" s="892"/>
      <c r="E610" s="105"/>
      <c r="F610" s="1071"/>
      <c r="G610" s="892"/>
      <c r="H610" s="892"/>
      <c r="I610" s="892"/>
      <c r="J610" s="105"/>
      <c r="K610" s="1071"/>
      <c r="L610" s="892"/>
      <c r="M610" s="892"/>
      <c r="N610" s="892"/>
      <c r="O610" s="105"/>
    </row>
    <row r="611" spans="1:15" ht="15.75" customHeight="1">
      <c r="A611" s="1072" t="s">
        <v>1694</v>
      </c>
      <c r="B611" s="893"/>
      <c r="C611" s="893"/>
      <c r="D611" s="878"/>
      <c r="E611" s="105"/>
      <c r="F611" s="1072" t="s">
        <v>1694</v>
      </c>
      <c r="G611" s="893"/>
      <c r="H611" s="893"/>
      <c r="I611" s="878"/>
      <c r="J611" s="105"/>
      <c r="K611" s="1072" t="s">
        <v>1694</v>
      </c>
      <c r="L611" s="893"/>
      <c r="M611" s="893"/>
      <c r="N611" s="878"/>
      <c r="O611" s="105"/>
    </row>
    <row r="612" spans="1:15" ht="15.75" customHeight="1">
      <c r="A612" s="390" t="s">
        <v>1695</v>
      </c>
      <c r="B612" s="391" t="s">
        <v>1696</v>
      </c>
      <c r="C612" s="391" t="s">
        <v>1697</v>
      </c>
      <c r="D612" s="391" t="s">
        <v>1698</v>
      </c>
      <c r="E612" s="105"/>
      <c r="F612" s="390" t="s">
        <v>1695</v>
      </c>
      <c r="G612" s="391" t="s">
        <v>1696</v>
      </c>
      <c r="H612" s="391" t="s">
        <v>1697</v>
      </c>
      <c r="I612" s="391" t="s">
        <v>1698</v>
      </c>
      <c r="J612" s="105"/>
      <c r="K612" s="390" t="s">
        <v>1695</v>
      </c>
      <c r="L612" s="391" t="s">
        <v>1696</v>
      </c>
      <c r="M612" s="391" t="s">
        <v>1697</v>
      </c>
      <c r="N612" s="391" t="s">
        <v>1698</v>
      </c>
      <c r="O612" s="105"/>
    </row>
    <row r="613" spans="1:15" ht="15.75" customHeight="1">
      <c r="A613" s="392">
        <v>1</v>
      </c>
      <c r="B613" s="238" t="s">
        <v>1699</v>
      </c>
      <c r="C613" s="401">
        <v>1</v>
      </c>
      <c r="D613" s="401"/>
      <c r="E613" s="105"/>
      <c r="F613" s="392">
        <v>1</v>
      </c>
      <c r="G613" s="238" t="s">
        <v>1699</v>
      </c>
      <c r="H613" s="401">
        <v>1</v>
      </c>
      <c r="I613" s="401"/>
      <c r="J613" s="105"/>
      <c r="K613" s="392">
        <v>1</v>
      </c>
      <c r="L613" s="238" t="s">
        <v>1699</v>
      </c>
      <c r="M613" s="393">
        <v>1</v>
      </c>
      <c r="N613" s="394"/>
      <c r="O613" s="105"/>
    </row>
    <row r="614" spans="1:15" ht="15.75" customHeight="1">
      <c r="A614" s="392">
        <v>2</v>
      </c>
      <c r="B614" s="238" t="s">
        <v>1700</v>
      </c>
      <c r="C614" s="401"/>
      <c r="D614" s="401">
        <v>1</v>
      </c>
      <c r="E614" s="105"/>
      <c r="F614" s="392">
        <v>2</v>
      </c>
      <c r="G614" s="238" t="s">
        <v>1700</v>
      </c>
      <c r="H614" s="401"/>
      <c r="I614" s="401">
        <v>1</v>
      </c>
      <c r="J614" s="105"/>
      <c r="K614" s="392">
        <v>2</v>
      </c>
      <c r="L614" s="238" t="s">
        <v>1700</v>
      </c>
      <c r="M614" s="395"/>
      <c r="N614" s="396">
        <v>1</v>
      </c>
      <c r="O614" s="105"/>
    </row>
    <row r="615" spans="1:15" ht="15.75" customHeight="1">
      <c r="A615" s="392">
        <v>3</v>
      </c>
      <c r="B615" s="238" t="s">
        <v>1701</v>
      </c>
      <c r="C615" s="401"/>
      <c r="D615" s="401">
        <v>1</v>
      </c>
      <c r="E615" s="105"/>
      <c r="F615" s="392">
        <v>3</v>
      </c>
      <c r="G615" s="238" t="s">
        <v>1701</v>
      </c>
      <c r="H615" s="401"/>
      <c r="I615" s="401">
        <v>1</v>
      </c>
      <c r="J615" s="105"/>
      <c r="K615" s="392">
        <v>3</v>
      </c>
      <c r="L615" s="238" t="s">
        <v>1701</v>
      </c>
      <c r="M615" s="395">
        <v>1</v>
      </c>
      <c r="N615" s="396"/>
      <c r="O615" s="105"/>
    </row>
    <row r="616" spans="1:15" ht="15.75" customHeight="1">
      <c r="A616" s="392">
        <v>4</v>
      </c>
      <c r="B616" s="238" t="s">
        <v>1702</v>
      </c>
      <c r="C616" s="401"/>
      <c r="D616" s="401">
        <v>1</v>
      </c>
      <c r="E616" s="105"/>
      <c r="F616" s="392">
        <v>4</v>
      </c>
      <c r="G616" s="238" t="s">
        <v>1702</v>
      </c>
      <c r="H616" s="401"/>
      <c r="I616" s="401">
        <v>1</v>
      </c>
      <c r="J616" s="105"/>
      <c r="K616" s="392">
        <v>4</v>
      </c>
      <c r="L616" s="238" t="s">
        <v>1702</v>
      </c>
      <c r="M616" s="395"/>
      <c r="N616" s="396">
        <v>1</v>
      </c>
      <c r="O616" s="105"/>
    </row>
    <row r="617" spans="1:15" ht="15.75" customHeight="1">
      <c r="A617" s="392">
        <v>5</v>
      </c>
      <c r="B617" s="238" t="s">
        <v>1703</v>
      </c>
      <c r="C617" s="401">
        <v>1</v>
      </c>
      <c r="D617" s="401"/>
      <c r="E617" s="105"/>
      <c r="F617" s="392">
        <v>5</v>
      </c>
      <c r="G617" s="238" t="s">
        <v>1703</v>
      </c>
      <c r="H617" s="401">
        <v>1</v>
      </c>
      <c r="I617" s="401"/>
      <c r="J617" s="105"/>
      <c r="K617" s="392">
        <v>5</v>
      </c>
      <c r="L617" s="238" t="s">
        <v>1703</v>
      </c>
      <c r="M617" s="395">
        <v>1</v>
      </c>
      <c r="N617" s="396"/>
      <c r="O617" s="105"/>
    </row>
    <row r="618" spans="1:15" ht="15.75" customHeight="1">
      <c r="A618" s="392">
        <v>6</v>
      </c>
      <c r="B618" s="238" t="s">
        <v>1704</v>
      </c>
      <c r="C618" s="401">
        <v>1</v>
      </c>
      <c r="D618" s="401"/>
      <c r="E618" s="105"/>
      <c r="F618" s="392">
        <v>6</v>
      </c>
      <c r="G618" s="238" t="s">
        <v>1704</v>
      </c>
      <c r="H618" s="401"/>
      <c r="I618" s="401">
        <v>1</v>
      </c>
      <c r="J618" s="105"/>
      <c r="K618" s="392">
        <v>6</v>
      </c>
      <c r="L618" s="238" t="s">
        <v>1704</v>
      </c>
      <c r="M618" s="395">
        <v>1</v>
      </c>
      <c r="N618" s="396"/>
      <c r="O618" s="105"/>
    </row>
    <row r="619" spans="1:15" ht="15.75" customHeight="1">
      <c r="A619" s="392">
        <v>7</v>
      </c>
      <c r="B619" s="238" t="s">
        <v>1705</v>
      </c>
      <c r="C619" s="401"/>
      <c r="D619" s="401">
        <v>1</v>
      </c>
      <c r="E619" s="105"/>
      <c r="F619" s="392">
        <v>7</v>
      </c>
      <c r="G619" s="238" t="s">
        <v>1705</v>
      </c>
      <c r="H619" s="401"/>
      <c r="I619" s="401">
        <v>1</v>
      </c>
      <c r="J619" s="105"/>
      <c r="K619" s="392">
        <v>7</v>
      </c>
      <c r="L619" s="238" t="s">
        <v>1705</v>
      </c>
      <c r="M619" s="395">
        <v>1</v>
      </c>
      <c r="N619" s="396"/>
      <c r="O619" s="105"/>
    </row>
    <row r="620" spans="1:15" ht="15.75" customHeight="1">
      <c r="A620" s="392">
        <v>8</v>
      </c>
      <c r="B620" s="238" t="s">
        <v>1706</v>
      </c>
      <c r="C620" s="401"/>
      <c r="D620" s="401">
        <v>1</v>
      </c>
      <c r="E620" s="105"/>
      <c r="F620" s="392">
        <v>8</v>
      </c>
      <c r="G620" s="238" t="s">
        <v>1706</v>
      </c>
      <c r="H620" s="401"/>
      <c r="I620" s="401">
        <v>1</v>
      </c>
      <c r="J620" s="105"/>
      <c r="K620" s="392">
        <v>8</v>
      </c>
      <c r="L620" s="238" t="s">
        <v>1706</v>
      </c>
      <c r="M620" s="395"/>
      <c r="N620" s="396">
        <v>1</v>
      </c>
      <c r="O620" s="105"/>
    </row>
    <row r="621" spans="1:15" ht="15.75" customHeight="1">
      <c r="A621" s="392">
        <v>9</v>
      </c>
      <c r="B621" s="238" t="s">
        <v>1707</v>
      </c>
      <c r="C621" s="401"/>
      <c r="D621" s="401">
        <v>1</v>
      </c>
      <c r="E621" s="105"/>
      <c r="F621" s="392">
        <v>9</v>
      </c>
      <c r="G621" s="238" t="s">
        <v>1707</v>
      </c>
      <c r="H621" s="401"/>
      <c r="I621" s="401">
        <v>1</v>
      </c>
      <c r="J621" s="105"/>
      <c r="K621" s="392">
        <v>9</v>
      </c>
      <c r="L621" s="238" t="s">
        <v>1707</v>
      </c>
      <c r="M621" s="395"/>
      <c r="N621" s="396">
        <v>1</v>
      </c>
      <c r="O621" s="105"/>
    </row>
    <row r="622" spans="1:15" ht="15.75" customHeight="1">
      <c r="A622" s="392">
        <v>10</v>
      </c>
      <c r="B622" s="238" t="s">
        <v>1708</v>
      </c>
      <c r="C622" s="401">
        <v>1</v>
      </c>
      <c r="D622" s="401"/>
      <c r="E622" s="105"/>
      <c r="F622" s="392">
        <v>10</v>
      </c>
      <c r="G622" s="238" t="s">
        <v>1708</v>
      </c>
      <c r="H622" s="401">
        <v>1</v>
      </c>
      <c r="I622" s="401"/>
      <c r="J622" s="105"/>
      <c r="K622" s="392">
        <v>10</v>
      </c>
      <c r="L622" s="238" t="s">
        <v>1708</v>
      </c>
      <c r="M622" s="395">
        <v>1</v>
      </c>
      <c r="N622" s="396"/>
      <c r="O622" s="105"/>
    </row>
    <row r="623" spans="1:15" ht="15.75" customHeight="1">
      <c r="A623" s="392">
        <v>11</v>
      </c>
      <c r="B623" s="238" t="s">
        <v>1709</v>
      </c>
      <c r="C623" s="401">
        <v>1</v>
      </c>
      <c r="D623" s="401"/>
      <c r="E623" s="105"/>
      <c r="F623" s="392">
        <v>11</v>
      </c>
      <c r="G623" s="238" t="s">
        <v>1709</v>
      </c>
      <c r="H623" s="401">
        <v>1</v>
      </c>
      <c r="I623" s="401"/>
      <c r="J623" s="105"/>
      <c r="K623" s="392">
        <v>11</v>
      </c>
      <c r="L623" s="238" t="s">
        <v>1709</v>
      </c>
      <c r="M623" s="395">
        <v>1</v>
      </c>
      <c r="N623" s="396"/>
      <c r="O623" s="105"/>
    </row>
    <row r="624" spans="1:15" ht="15.75" customHeight="1">
      <c r="A624" s="392">
        <v>12</v>
      </c>
      <c r="B624" s="238" t="s">
        <v>1710</v>
      </c>
      <c r="C624" s="401">
        <v>1</v>
      </c>
      <c r="D624" s="401"/>
      <c r="E624" s="105"/>
      <c r="F624" s="392">
        <v>12</v>
      </c>
      <c r="G624" s="238" t="s">
        <v>1710</v>
      </c>
      <c r="H624" s="401">
        <v>1</v>
      </c>
      <c r="I624" s="401"/>
      <c r="J624" s="105"/>
      <c r="K624" s="392">
        <v>12</v>
      </c>
      <c r="L624" s="238" t="s">
        <v>1710</v>
      </c>
      <c r="M624" s="395">
        <v>1</v>
      </c>
      <c r="N624" s="396"/>
      <c r="O624" s="105"/>
    </row>
    <row r="625" spans="1:15" ht="15.75" customHeight="1">
      <c r="A625" s="392">
        <v>13</v>
      </c>
      <c r="B625" s="238" t="s">
        <v>1711</v>
      </c>
      <c r="C625" s="401">
        <v>1</v>
      </c>
      <c r="D625" s="401"/>
      <c r="E625" s="105"/>
      <c r="F625" s="392">
        <v>13</v>
      </c>
      <c r="G625" s="238" t="s">
        <v>1711</v>
      </c>
      <c r="H625" s="401">
        <v>1</v>
      </c>
      <c r="I625" s="401"/>
      <c r="J625" s="105"/>
      <c r="K625" s="392">
        <v>13</v>
      </c>
      <c r="L625" s="238" t="s">
        <v>1711</v>
      </c>
      <c r="M625" s="395">
        <v>1</v>
      </c>
      <c r="N625" s="396"/>
      <c r="O625" s="105"/>
    </row>
    <row r="626" spans="1:15" ht="15.75" customHeight="1">
      <c r="A626" s="392">
        <v>14</v>
      </c>
      <c r="B626" s="238" t="s">
        <v>1712</v>
      </c>
      <c r="C626" s="401">
        <v>1</v>
      </c>
      <c r="D626" s="401"/>
      <c r="E626" s="105"/>
      <c r="F626" s="392">
        <v>14</v>
      </c>
      <c r="G626" s="238" t="s">
        <v>1712</v>
      </c>
      <c r="H626" s="401">
        <v>1</v>
      </c>
      <c r="I626" s="401"/>
      <c r="J626" s="105"/>
      <c r="K626" s="392">
        <v>14</v>
      </c>
      <c r="L626" s="238" t="s">
        <v>1712</v>
      </c>
      <c r="M626" s="395">
        <v>1</v>
      </c>
      <c r="N626" s="396"/>
      <c r="O626" s="105"/>
    </row>
    <row r="627" spans="1:15" ht="15.75" customHeight="1">
      <c r="A627" s="392">
        <v>15</v>
      </c>
      <c r="B627" s="238" t="s">
        <v>1713</v>
      </c>
      <c r="C627" s="401"/>
      <c r="D627" s="401">
        <v>1</v>
      </c>
      <c r="E627" s="105"/>
      <c r="F627" s="392">
        <v>15</v>
      </c>
      <c r="G627" s="238" t="s">
        <v>1713</v>
      </c>
      <c r="H627" s="401"/>
      <c r="I627" s="401">
        <v>1</v>
      </c>
      <c r="J627" s="105"/>
      <c r="K627" s="392">
        <v>15</v>
      </c>
      <c r="L627" s="238" t="s">
        <v>1713</v>
      </c>
      <c r="M627" s="395">
        <v>1</v>
      </c>
      <c r="N627" s="396"/>
      <c r="O627" s="105"/>
    </row>
    <row r="628" spans="1:15" ht="15.75" customHeight="1">
      <c r="A628" s="392">
        <v>16</v>
      </c>
      <c r="B628" s="238" t="s">
        <v>1714</v>
      </c>
      <c r="C628" s="401"/>
      <c r="D628" s="401">
        <v>1</v>
      </c>
      <c r="E628" s="105"/>
      <c r="F628" s="392">
        <v>16</v>
      </c>
      <c r="G628" s="238" t="s">
        <v>1714</v>
      </c>
      <c r="H628" s="401"/>
      <c r="I628" s="401">
        <v>1</v>
      </c>
      <c r="J628" s="105"/>
      <c r="K628" s="392">
        <v>16</v>
      </c>
      <c r="L628" s="238" t="s">
        <v>1714</v>
      </c>
      <c r="M628" s="395"/>
      <c r="N628" s="396">
        <v>1</v>
      </c>
      <c r="O628" s="105"/>
    </row>
    <row r="629" spans="1:15" ht="15.75" customHeight="1">
      <c r="A629" s="392">
        <v>17</v>
      </c>
      <c r="B629" s="238" t="s">
        <v>1715</v>
      </c>
      <c r="C629" s="401"/>
      <c r="D629" s="401">
        <v>1</v>
      </c>
      <c r="E629" s="105"/>
      <c r="F629" s="392">
        <v>17</v>
      </c>
      <c r="G629" s="238" t="s">
        <v>1715</v>
      </c>
      <c r="H629" s="401"/>
      <c r="I629" s="401">
        <v>1</v>
      </c>
      <c r="J629" s="105"/>
      <c r="K629" s="392">
        <v>17</v>
      </c>
      <c r="L629" s="238" t="s">
        <v>1715</v>
      </c>
      <c r="M629" s="395"/>
      <c r="N629" s="396">
        <v>1</v>
      </c>
      <c r="O629" s="105"/>
    </row>
    <row r="630" spans="1:15" ht="15.75" customHeight="1">
      <c r="A630" s="392">
        <v>18</v>
      </c>
      <c r="B630" s="238" t="s">
        <v>1716</v>
      </c>
      <c r="C630" s="401"/>
      <c r="D630" s="401">
        <v>1</v>
      </c>
      <c r="E630" s="105"/>
      <c r="F630" s="392">
        <v>18</v>
      </c>
      <c r="G630" s="238" t="s">
        <v>1716</v>
      </c>
      <c r="H630" s="401"/>
      <c r="I630" s="401">
        <v>1</v>
      </c>
      <c r="J630" s="105"/>
      <c r="K630" s="392">
        <v>18</v>
      </c>
      <c r="L630" s="238" t="s">
        <v>1716</v>
      </c>
      <c r="M630" s="395">
        <v>1</v>
      </c>
      <c r="N630" s="396"/>
      <c r="O630" s="105"/>
    </row>
    <row r="631" spans="1:15" ht="15.75" customHeight="1">
      <c r="A631" s="392">
        <v>19</v>
      </c>
      <c r="B631" s="238" t="s">
        <v>1717</v>
      </c>
      <c r="C631" s="401"/>
      <c r="D631" s="401">
        <v>1</v>
      </c>
      <c r="E631" s="105"/>
      <c r="F631" s="392">
        <v>19</v>
      </c>
      <c r="G631" s="238" t="s">
        <v>1717</v>
      </c>
      <c r="H631" s="401"/>
      <c r="I631" s="401">
        <v>1</v>
      </c>
      <c r="J631" s="105"/>
      <c r="K631" s="392">
        <v>19</v>
      </c>
      <c r="L631" s="238" t="s">
        <v>1717</v>
      </c>
      <c r="M631" s="395">
        <v>1</v>
      </c>
      <c r="N631" s="396"/>
      <c r="O631" s="105"/>
    </row>
    <row r="632" spans="1:15" ht="15.75" customHeight="1">
      <c r="A632" s="105"/>
      <c r="B632" s="397" t="s">
        <v>1718</v>
      </c>
      <c r="C632" s="1073">
        <f>SUM(C613:C631)</f>
        <v>8</v>
      </c>
      <c r="D632" s="878"/>
      <c r="E632" s="105"/>
      <c r="F632" s="105"/>
      <c r="G632" s="397" t="s">
        <v>1718</v>
      </c>
      <c r="H632" s="1073">
        <f>SUM(H613:H631)</f>
        <v>7</v>
      </c>
      <c r="I632" s="878"/>
      <c r="J632" s="105"/>
      <c r="K632" s="105"/>
      <c r="L632" s="397" t="s">
        <v>1718</v>
      </c>
      <c r="M632" s="1073">
        <f>SUM(M613:M631)</f>
        <v>13</v>
      </c>
      <c r="N632" s="878"/>
      <c r="O632" s="105"/>
    </row>
    <row r="633" spans="1:15" ht="15.75" customHeight="1">
      <c r="A633" s="105"/>
      <c r="B633" s="397" t="s">
        <v>1719</v>
      </c>
      <c r="C633" s="1073">
        <f>SUM(D613:D631)</f>
        <v>11</v>
      </c>
      <c r="D633" s="878"/>
      <c r="E633" s="105"/>
      <c r="F633" s="105"/>
      <c r="G633" s="397" t="s">
        <v>1719</v>
      </c>
      <c r="H633" s="1073">
        <f>SUM(I613:I631)</f>
        <v>12</v>
      </c>
      <c r="I633" s="878"/>
      <c r="J633" s="105"/>
      <c r="K633" s="105"/>
      <c r="L633" s="397" t="s">
        <v>1719</v>
      </c>
      <c r="M633" s="1073">
        <f>SUM(N613:N631)</f>
        <v>6</v>
      </c>
      <c r="N633" s="878"/>
      <c r="O633" s="105"/>
    </row>
    <row r="634" spans="1:15" ht="15.75" customHeight="1">
      <c r="A634" s="105"/>
      <c r="B634" s="398" t="s">
        <v>1720</v>
      </c>
      <c r="C634" s="399">
        <f>C632</f>
        <v>8</v>
      </c>
      <c r="D634" s="399" t="s">
        <v>1729</v>
      </c>
      <c r="E634" s="105"/>
      <c r="F634" s="105"/>
      <c r="G634" s="398" t="s">
        <v>1720</v>
      </c>
      <c r="H634" s="399">
        <f>H632</f>
        <v>7</v>
      </c>
      <c r="I634" s="399" t="s">
        <v>1729</v>
      </c>
      <c r="J634" s="105"/>
      <c r="K634" s="105"/>
      <c r="L634" s="398" t="s">
        <v>1720</v>
      </c>
      <c r="M634" s="399">
        <f>M632</f>
        <v>13</v>
      </c>
      <c r="N634" s="399" t="s">
        <v>1721</v>
      </c>
      <c r="O634" s="105"/>
    </row>
    <row r="635" spans="1:15" ht="15.75" customHeight="1">
      <c r="A635" s="105"/>
      <c r="B635" s="105"/>
      <c r="C635" s="105"/>
      <c r="D635" s="105"/>
      <c r="E635" s="105"/>
      <c r="F635" s="105"/>
      <c r="G635" s="105"/>
      <c r="H635" s="105"/>
      <c r="I635" s="105"/>
      <c r="J635" s="105"/>
      <c r="K635" s="105"/>
      <c r="L635" s="105"/>
      <c r="M635" s="105"/>
      <c r="N635" s="105"/>
      <c r="O635" s="105"/>
    </row>
    <row r="636" spans="1:15" ht="15.75" customHeight="1">
      <c r="A636" s="105"/>
      <c r="B636" s="1074" t="s">
        <v>1902</v>
      </c>
      <c r="C636" s="1075"/>
      <c r="D636" s="1076"/>
      <c r="E636" s="105"/>
      <c r="F636" s="105"/>
      <c r="G636" s="1074" t="s">
        <v>1903</v>
      </c>
      <c r="H636" s="1075"/>
      <c r="I636" s="1076"/>
      <c r="J636" s="105"/>
      <c r="K636" s="105"/>
      <c r="L636" s="1074" t="s">
        <v>1904</v>
      </c>
      <c r="M636" s="1075"/>
      <c r="N636" s="1076"/>
      <c r="O636" s="105"/>
    </row>
    <row r="637" spans="1:15" ht="15.75" customHeight="1">
      <c r="A637" s="105"/>
      <c r="B637" s="1068" t="s">
        <v>1905</v>
      </c>
      <c r="C637" s="893"/>
      <c r="D637" s="1069"/>
      <c r="E637" s="105"/>
      <c r="F637" s="105"/>
      <c r="G637" s="1068" t="s">
        <v>1906</v>
      </c>
      <c r="H637" s="893"/>
      <c r="I637" s="1069"/>
      <c r="J637" s="105"/>
      <c r="K637" s="105"/>
      <c r="L637" s="1068" t="s">
        <v>1907</v>
      </c>
      <c r="M637" s="893"/>
      <c r="N637" s="1069"/>
      <c r="O637" s="105"/>
    </row>
    <row r="638" spans="1:15" ht="15.75" customHeight="1">
      <c r="A638" s="105"/>
      <c r="B638" s="1060" t="s">
        <v>1908</v>
      </c>
      <c r="C638" s="1061"/>
      <c r="D638" s="1062"/>
      <c r="E638" s="105"/>
      <c r="F638" s="105"/>
      <c r="G638" s="1060" t="s">
        <v>1909</v>
      </c>
      <c r="H638" s="1061"/>
      <c r="I638" s="1062"/>
      <c r="J638" s="105"/>
      <c r="K638" s="105"/>
      <c r="L638" s="1060" t="s">
        <v>1910</v>
      </c>
      <c r="M638" s="1061"/>
      <c r="N638" s="1062"/>
      <c r="O638" s="105"/>
    </row>
    <row r="639" spans="1:15" ht="15.75" customHeight="1">
      <c r="A639" s="105"/>
      <c r="B639" s="105"/>
      <c r="C639" s="105"/>
      <c r="D639" s="105"/>
      <c r="E639" s="105"/>
    </row>
    <row r="640" spans="1:15" ht="15.75" customHeight="1">
      <c r="A640" s="105"/>
      <c r="B640" s="105"/>
      <c r="C640" s="105"/>
      <c r="D640" s="105"/>
      <c r="E640" s="105"/>
    </row>
    <row r="641" spans="1:24" ht="15.75" customHeight="1">
      <c r="A641" s="387" t="s">
        <v>1690</v>
      </c>
      <c r="B641" s="1063" t="s">
        <v>661</v>
      </c>
      <c r="C641" s="893"/>
      <c r="D641" s="878"/>
      <c r="E641" s="105"/>
      <c r="F641" s="387" t="s">
        <v>1690</v>
      </c>
      <c r="G641" s="1063" t="s">
        <v>661</v>
      </c>
      <c r="H641" s="893"/>
      <c r="I641" s="878"/>
      <c r="J641" s="105"/>
      <c r="K641" s="387" t="s">
        <v>1690</v>
      </c>
      <c r="L641" s="1063" t="s">
        <v>661</v>
      </c>
      <c r="M641" s="893"/>
      <c r="N641" s="878"/>
      <c r="O641" s="105"/>
      <c r="P641" s="387" t="s">
        <v>1690</v>
      </c>
      <c r="Q641" s="1063" t="s">
        <v>661</v>
      </c>
      <c r="R641" s="893"/>
      <c r="S641" s="878"/>
      <c r="T641" s="105"/>
      <c r="U641" s="387" t="s">
        <v>1690</v>
      </c>
      <c r="V641" s="1063" t="s">
        <v>661</v>
      </c>
      <c r="W641" s="893"/>
      <c r="X641" s="878"/>
    </row>
    <row r="642" spans="1:24" ht="15.75" customHeight="1">
      <c r="A642" s="1064" t="s">
        <v>1691</v>
      </c>
      <c r="B642" s="1065"/>
      <c r="C642" s="1065"/>
      <c r="D642" s="1066"/>
      <c r="E642" s="105"/>
      <c r="F642" s="1064" t="s">
        <v>1691</v>
      </c>
      <c r="G642" s="1065"/>
      <c r="H642" s="1065"/>
      <c r="I642" s="1066"/>
      <c r="J642" s="105"/>
      <c r="K642" s="1064" t="s">
        <v>1691</v>
      </c>
      <c r="L642" s="1065"/>
      <c r="M642" s="1065"/>
      <c r="N642" s="1066"/>
      <c r="O642" s="105"/>
      <c r="P642" s="1064" t="s">
        <v>1691</v>
      </c>
      <c r="Q642" s="1065"/>
      <c r="R642" s="1065"/>
      <c r="S642" s="1066"/>
      <c r="T642" s="105"/>
      <c r="U642" s="1064" t="s">
        <v>1691</v>
      </c>
      <c r="V642" s="1065"/>
      <c r="W642" s="1065"/>
      <c r="X642" s="1066"/>
    </row>
    <row r="643" spans="1:24" ht="15.75" customHeight="1">
      <c r="A643" s="388"/>
      <c r="B643" s="388"/>
      <c r="C643" s="388"/>
      <c r="D643" s="388"/>
      <c r="E643" s="105"/>
      <c r="F643" s="414"/>
      <c r="G643" s="415"/>
      <c r="H643" s="415"/>
      <c r="I643" s="415"/>
      <c r="J643" s="105"/>
      <c r="K643" s="388"/>
      <c r="L643" s="416"/>
      <c r="M643" s="416"/>
      <c r="N643" s="416"/>
      <c r="O643" s="105"/>
      <c r="P643" s="388"/>
      <c r="Q643" s="416"/>
      <c r="R643" s="416"/>
      <c r="S643" s="416"/>
      <c r="T643" s="105"/>
      <c r="U643" s="414"/>
      <c r="V643" s="415"/>
      <c r="W643" s="415"/>
      <c r="X643" s="415"/>
    </row>
    <row r="644" spans="1:24" ht="30.75" customHeight="1">
      <c r="A644" s="400" t="s">
        <v>1911</v>
      </c>
      <c r="B644" s="1067" t="s">
        <v>1912</v>
      </c>
      <c r="C644" s="893"/>
      <c r="D644" s="878"/>
      <c r="E644" s="105"/>
      <c r="F644" s="400" t="s">
        <v>1913</v>
      </c>
      <c r="G644" s="1067" t="s">
        <v>1914</v>
      </c>
      <c r="H644" s="893"/>
      <c r="I644" s="878"/>
      <c r="J644" s="105"/>
      <c r="K644" s="400" t="s">
        <v>1915</v>
      </c>
      <c r="L644" s="1067" t="s">
        <v>1916</v>
      </c>
      <c r="M644" s="893"/>
      <c r="N644" s="878"/>
      <c r="O644" s="105"/>
      <c r="P644" s="417" t="s">
        <v>1917</v>
      </c>
      <c r="Q644" s="1067" t="s">
        <v>1650</v>
      </c>
      <c r="R644" s="893"/>
      <c r="S644" s="878"/>
      <c r="T644" s="105"/>
      <c r="U644" s="547" t="s">
        <v>1918</v>
      </c>
      <c r="V644" s="1079" t="s">
        <v>1919</v>
      </c>
      <c r="W644" s="1080"/>
      <c r="X644" s="1081"/>
    </row>
    <row r="645" spans="1:24" ht="15.75" customHeight="1">
      <c r="A645" s="1071"/>
      <c r="B645" s="892"/>
      <c r="C645" s="892"/>
      <c r="D645" s="892"/>
      <c r="E645" s="105"/>
      <c r="F645" s="1071"/>
      <c r="G645" s="892"/>
      <c r="H645" s="892"/>
      <c r="I645" s="892"/>
      <c r="J645" s="105"/>
      <c r="K645" s="1071"/>
      <c r="L645" s="892"/>
      <c r="M645" s="892"/>
      <c r="N645" s="892"/>
      <c r="O645" s="105"/>
      <c r="P645" s="1071"/>
      <c r="Q645" s="892"/>
      <c r="R645" s="892"/>
      <c r="S645" s="892"/>
      <c r="T645" s="105"/>
      <c r="U645" s="1071"/>
      <c r="V645" s="892"/>
      <c r="W645" s="892"/>
      <c r="X645" s="892"/>
    </row>
    <row r="646" spans="1:24" ht="15.75" customHeight="1">
      <c r="A646" s="1072" t="s">
        <v>1694</v>
      </c>
      <c r="B646" s="893"/>
      <c r="C646" s="893"/>
      <c r="D646" s="878"/>
      <c r="E646" s="105"/>
      <c r="F646" s="1072" t="s">
        <v>1694</v>
      </c>
      <c r="G646" s="893"/>
      <c r="H646" s="893"/>
      <c r="I646" s="878"/>
      <c r="J646" s="105"/>
      <c r="K646" s="1072" t="s">
        <v>1694</v>
      </c>
      <c r="L646" s="893"/>
      <c r="M646" s="893"/>
      <c r="N646" s="878"/>
      <c r="O646" s="105"/>
      <c r="P646" s="1072" t="s">
        <v>1694</v>
      </c>
      <c r="Q646" s="893"/>
      <c r="R646" s="893"/>
      <c r="S646" s="878"/>
      <c r="T646" s="105"/>
      <c r="U646" s="1086" t="s">
        <v>1694</v>
      </c>
      <c r="V646" s="893"/>
      <c r="W646" s="893"/>
      <c r="X646" s="878"/>
    </row>
    <row r="647" spans="1:24" ht="15.75" customHeight="1">
      <c r="A647" s="390" t="s">
        <v>1695</v>
      </c>
      <c r="B647" s="391" t="s">
        <v>1696</v>
      </c>
      <c r="C647" s="391" t="s">
        <v>1697</v>
      </c>
      <c r="D647" s="391" t="s">
        <v>1698</v>
      </c>
      <c r="E647" s="105"/>
      <c r="F647" s="390" t="s">
        <v>1695</v>
      </c>
      <c r="G647" s="391" t="s">
        <v>1696</v>
      </c>
      <c r="H647" s="391" t="s">
        <v>1697</v>
      </c>
      <c r="I647" s="391" t="s">
        <v>1698</v>
      </c>
      <c r="J647" s="105"/>
      <c r="K647" s="390" t="s">
        <v>1695</v>
      </c>
      <c r="L647" s="391" t="s">
        <v>1696</v>
      </c>
      <c r="M647" s="391" t="s">
        <v>1697</v>
      </c>
      <c r="N647" s="391" t="s">
        <v>1698</v>
      </c>
      <c r="O647" s="105"/>
      <c r="P647" s="390" t="s">
        <v>1695</v>
      </c>
      <c r="Q647" s="391" t="s">
        <v>1696</v>
      </c>
      <c r="R647" s="391" t="s">
        <v>1697</v>
      </c>
      <c r="S647" s="391" t="s">
        <v>1698</v>
      </c>
      <c r="T647" s="105"/>
      <c r="U647" s="418" t="s">
        <v>1695</v>
      </c>
      <c r="V647" s="419" t="s">
        <v>1696</v>
      </c>
      <c r="W647" s="419" t="s">
        <v>1920</v>
      </c>
      <c r="X647" s="419" t="s">
        <v>1698</v>
      </c>
    </row>
    <row r="648" spans="1:24" ht="15.75" customHeight="1">
      <c r="A648" s="392">
        <v>1</v>
      </c>
      <c r="B648" s="238" t="s">
        <v>1699</v>
      </c>
      <c r="C648" s="401">
        <v>1</v>
      </c>
      <c r="D648" s="401"/>
      <c r="E648" s="105"/>
      <c r="F648" s="392">
        <v>1</v>
      </c>
      <c r="G648" s="238" t="s">
        <v>1699</v>
      </c>
      <c r="H648" s="401">
        <v>1</v>
      </c>
      <c r="I648" s="401"/>
      <c r="J648" s="105"/>
      <c r="K648" s="392">
        <v>1</v>
      </c>
      <c r="L648" s="238" t="s">
        <v>1699</v>
      </c>
      <c r="M648" s="401">
        <v>1</v>
      </c>
      <c r="N648" s="401"/>
      <c r="O648" s="105"/>
      <c r="P648" s="392">
        <v>1</v>
      </c>
      <c r="Q648" s="238" t="s">
        <v>1699</v>
      </c>
      <c r="R648" s="393">
        <v>1</v>
      </c>
      <c r="S648" s="394"/>
      <c r="T648" s="105"/>
      <c r="U648" s="420">
        <v>1</v>
      </c>
      <c r="V648" s="421" t="s">
        <v>1921</v>
      </c>
      <c r="W648" s="422">
        <v>1</v>
      </c>
      <c r="X648" s="423"/>
    </row>
    <row r="649" spans="1:24" ht="15.75" customHeight="1">
      <c r="A649" s="392">
        <v>2</v>
      </c>
      <c r="B649" s="238" t="s">
        <v>1700</v>
      </c>
      <c r="C649" s="401">
        <v>1</v>
      </c>
      <c r="D649" s="401"/>
      <c r="E649" s="105"/>
      <c r="F649" s="392">
        <v>2</v>
      </c>
      <c r="G649" s="238" t="s">
        <v>1700</v>
      </c>
      <c r="H649" s="401">
        <v>1</v>
      </c>
      <c r="I649" s="401"/>
      <c r="J649" s="105"/>
      <c r="K649" s="392">
        <v>2</v>
      </c>
      <c r="L649" s="238" t="s">
        <v>1700</v>
      </c>
      <c r="M649" s="401">
        <v>1</v>
      </c>
      <c r="N649" s="401"/>
      <c r="O649" s="105"/>
      <c r="P649" s="392">
        <v>2</v>
      </c>
      <c r="Q649" s="238" t="s">
        <v>1700</v>
      </c>
      <c r="R649" s="395"/>
      <c r="S649" s="396">
        <v>1</v>
      </c>
      <c r="T649" s="105"/>
      <c r="U649" s="420">
        <v>2</v>
      </c>
      <c r="V649" s="421" t="s">
        <v>1700</v>
      </c>
      <c r="W649" s="422">
        <v>1</v>
      </c>
      <c r="X649" s="423"/>
    </row>
    <row r="650" spans="1:24" ht="15.75" customHeight="1">
      <c r="A650" s="392">
        <v>3</v>
      </c>
      <c r="B650" s="238" t="s">
        <v>1701</v>
      </c>
      <c r="C650" s="401"/>
      <c r="D650" s="401">
        <v>1</v>
      </c>
      <c r="E650" s="105"/>
      <c r="F650" s="392">
        <v>3</v>
      </c>
      <c r="G650" s="238" t="s">
        <v>1701</v>
      </c>
      <c r="H650" s="401"/>
      <c r="I650" s="401">
        <v>1</v>
      </c>
      <c r="J650" s="105"/>
      <c r="K650" s="392">
        <v>3</v>
      </c>
      <c r="L650" s="238" t="s">
        <v>1701</v>
      </c>
      <c r="M650" s="401"/>
      <c r="N650" s="401">
        <v>1</v>
      </c>
      <c r="O650" s="105"/>
      <c r="P650" s="392">
        <v>3</v>
      </c>
      <c r="Q650" s="238" t="s">
        <v>1701</v>
      </c>
      <c r="R650" s="395">
        <v>1</v>
      </c>
      <c r="S650" s="396"/>
      <c r="T650" s="105"/>
      <c r="U650" s="420">
        <v>3</v>
      </c>
      <c r="V650" s="421" t="s">
        <v>1701</v>
      </c>
      <c r="W650" s="422">
        <v>1</v>
      </c>
      <c r="X650" s="423"/>
    </row>
    <row r="651" spans="1:24" ht="15.75" customHeight="1">
      <c r="A651" s="392">
        <v>4</v>
      </c>
      <c r="B651" s="238" t="s">
        <v>1702</v>
      </c>
      <c r="C651" s="401"/>
      <c r="D651" s="401">
        <v>1</v>
      </c>
      <c r="E651" s="105"/>
      <c r="F651" s="392">
        <v>4</v>
      </c>
      <c r="G651" s="238" t="s">
        <v>1702</v>
      </c>
      <c r="H651" s="401"/>
      <c r="I651" s="401">
        <v>1</v>
      </c>
      <c r="J651" s="105"/>
      <c r="K651" s="392">
        <v>4</v>
      </c>
      <c r="L651" s="238" t="s">
        <v>1702</v>
      </c>
      <c r="M651" s="401"/>
      <c r="N651" s="401">
        <v>1</v>
      </c>
      <c r="O651" s="105"/>
      <c r="P651" s="392">
        <v>4</v>
      </c>
      <c r="Q651" s="238" t="s">
        <v>1702</v>
      </c>
      <c r="R651" s="395"/>
      <c r="S651" s="396">
        <v>1</v>
      </c>
      <c r="T651" s="105"/>
      <c r="U651" s="420">
        <v>4</v>
      </c>
      <c r="V651" s="421" t="s">
        <v>1702</v>
      </c>
      <c r="W651" s="423"/>
      <c r="X651" s="422">
        <v>1</v>
      </c>
    </row>
    <row r="652" spans="1:24" ht="15.75" customHeight="1">
      <c r="A652" s="392">
        <v>5</v>
      </c>
      <c r="B652" s="238" t="s">
        <v>1703</v>
      </c>
      <c r="C652" s="401">
        <v>1</v>
      </c>
      <c r="D652" s="401"/>
      <c r="E652" s="105"/>
      <c r="F652" s="392">
        <v>5</v>
      </c>
      <c r="G652" s="238" t="s">
        <v>1703</v>
      </c>
      <c r="H652" s="401">
        <v>1</v>
      </c>
      <c r="I652" s="401"/>
      <c r="J652" s="105"/>
      <c r="K652" s="392">
        <v>5</v>
      </c>
      <c r="L652" s="238" t="s">
        <v>1703</v>
      </c>
      <c r="M652" s="401"/>
      <c r="N652" s="401">
        <v>1</v>
      </c>
      <c r="O652" s="105"/>
      <c r="P652" s="392">
        <v>5</v>
      </c>
      <c r="Q652" s="238" t="s">
        <v>1703</v>
      </c>
      <c r="R652" s="395">
        <v>1</v>
      </c>
      <c r="S652" s="396"/>
      <c r="T652" s="105"/>
      <c r="U652" s="420">
        <v>5</v>
      </c>
      <c r="V652" s="421" t="s">
        <v>1703</v>
      </c>
      <c r="W652" s="422">
        <v>1</v>
      </c>
      <c r="X652" s="423"/>
    </row>
    <row r="653" spans="1:24" ht="15.75" customHeight="1">
      <c r="A653" s="392">
        <v>6</v>
      </c>
      <c r="B653" s="238" t="s">
        <v>1704</v>
      </c>
      <c r="C653" s="401">
        <v>1</v>
      </c>
      <c r="D653" s="401"/>
      <c r="E653" s="105"/>
      <c r="F653" s="392">
        <v>6</v>
      </c>
      <c r="G653" s="238" t="s">
        <v>1704</v>
      </c>
      <c r="H653" s="401">
        <v>1</v>
      </c>
      <c r="I653" s="401"/>
      <c r="J653" s="105"/>
      <c r="K653" s="392">
        <v>6</v>
      </c>
      <c r="L653" s="238" t="s">
        <v>1704</v>
      </c>
      <c r="M653" s="401">
        <v>1</v>
      </c>
      <c r="N653" s="401"/>
      <c r="O653" s="105"/>
      <c r="P653" s="392">
        <v>6</v>
      </c>
      <c r="Q653" s="238" t="s">
        <v>1704</v>
      </c>
      <c r="R653" s="395">
        <v>1</v>
      </c>
      <c r="S653" s="396"/>
      <c r="T653" s="105"/>
      <c r="U653" s="420">
        <v>6</v>
      </c>
      <c r="V653" s="421" t="s">
        <v>1704</v>
      </c>
      <c r="W653" s="422">
        <v>1</v>
      </c>
      <c r="X653" s="423"/>
    </row>
    <row r="654" spans="1:24" ht="15.75" customHeight="1">
      <c r="A654" s="392">
        <v>7</v>
      </c>
      <c r="B654" s="238" t="s">
        <v>1705</v>
      </c>
      <c r="C654" s="401"/>
      <c r="D654" s="401">
        <v>1</v>
      </c>
      <c r="E654" s="105"/>
      <c r="F654" s="392">
        <v>7</v>
      </c>
      <c r="G654" s="238" t="s">
        <v>1705</v>
      </c>
      <c r="H654" s="401"/>
      <c r="I654" s="401">
        <v>1</v>
      </c>
      <c r="J654" s="105"/>
      <c r="K654" s="392">
        <v>7</v>
      </c>
      <c r="L654" s="238" t="s">
        <v>1705</v>
      </c>
      <c r="M654" s="401"/>
      <c r="N654" s="401">
        <v>1</v>
      </c>
      <c r="O654" s="105"/>
      <c r="P654" s="392">
        <v>7</v>
      </c>
      <c r="Q654" s="238" t="s">
        <v>1705</v>
      </c>
      <c r="R654" s="395">
        <v>1</v>
      </c>
      <c r="S654" s="396"/>
      <c r="T654" s="105"/>
      <c r="U654" s="420">
        <v>7</v>
      </c>
      <c r="V654" s="421" t="s">
        <v>1705</v>
      </c>
      <c r="W654" s="422">
        <v>1</v>
      </c>
      <c r="X654" s="423"/>
    </row>
    <row r="655" spans="1:24" ht="33">
      <c r="A655" s="392">
        <v>8</v>
      </c>
      <c r="B655" s="238" t="s">
        <v>1706</v>
      </c>
      <c r="C655" s="401"/>
      <c r="D655" s="401">
        <v>1</v>
      </c>
      <c r="E655" s="105"/>
      <c r="F655" s="392">
        <v>8</v>
      </c>
      <c r="G655" s="238" t="s">
        <v>1706</v>
      </c>
      <c r="H655" s="401"/>
      <c r="I655" s="401">
        <v>1</v>
      </c>
      <c r="J655" s="105"/>
      <c r="K655" s="392">
        <v>8</v>
      </c>
      <c r="L655" s="238" t="s">
        <v>1706</v>
      </c>
      <c r="M655" s="401"/>
      <c r="N655" s="401">
        <v>1</v>
      </c>
      <c r="O655" s="105"/>
      <c r="P655" s="392">
        <v>8</v>
      </c>
      <c r="Q655" s="238" t="s">
        <v>1706</v>
      </c>
      <c r="R655" s="395"/>
      <c r="S655" s="396">
        <v>1</v>
      </c>
      <c r="T655" s="105"/>
      <c r="U655" s="420">
        <v>8</v>
      </c>
      <c r="V655" s="238" t="s">
        <v>1706</v>
      </c>
      <c r="W655" s="423"/>
      <c r="X655" s="422">
        <v>1</v>
      </c>
    </row>
    <row r="656" spans="1:24" ht="15.75" customHeight="1">
      <c r="A656" s="392">
        <v>9</v>
      </c>
      <c r="B656" s="238" t="s">
        <v>1707</v>
      </c>
      <c r="C656" s="401"/>
      <c r="D656" s="401">
        <v>1</v>
      </c>
      <c r="E656" s="105"/>
      <c r="F656" s="392">
        <v>9</v>
      </c>
      <c r="G656" s="238" t="s">
        <v>1707</v>
      </c>
      <c r="H656" s="401">
        <v>1</v>
      </c>
      <c r="I656" s="401"/>
      <c r="J656" s="105"/>
      <c r="K656" s="392">
        <v>9</v>
      </c>
      <c r="L656" s="238" t="s">
        <v>1707</v>
      </c>
      <c r="M656" s="401"/>
      <c r="N656" s="401">
        <v>1</v>
      </c>
      <c r="O656" s="105"/>
      <c r="P656" s="392">
        <v>9</v>
      </c>
      <c r="Q656" s="238" t="s">
        <v>1707</v>
      </c>
      <c r="R656" s="395"/>
      <c r="S656" s="396">
        <v>1</v>
      </c>
      <c r="T656" s="105"/>
      <c r="U656" s="420">
        <v>9</v>
      </c>
      <c r="V656" s="421" t="s">
        <v>1922</v>
      </c>
      <c r="W656" s="423"/>
      <c r="X656" s="422">
        <v>1</v>
      </c>
    </row>
    <row r="657" spans="1:24" ht="15.75" customHeight="1">
      <c r="A657" s="392">
        <v>10</v>
      </c>
      <c r="B657" s="238" t="s">
        <v>1708</v>
      </c>
      <c r="C657" s="401">
        <v>1</v>
      </c>
      <c r="D657" s="401"/>
      <c r="E657" s="105"/>
      <c r="F657" s="392">
        <v>10</v>
      </c>
      <c r="G657" s="238" t="s">
        <v>1708</v>
      </c>
      <c r="H657" s="401">
        <v>1</v>
      </c>
      <c r="I657" s="401"/>
      <c r="J657" s="105"/>
      <c r="K657" s="392">
        <v>10</v>
      </c>
      <c r="L657" s="238" t="s">
        <v>1708</v>
      </c>
      <c r="M657" s="401"/>
      <c r="N657" s="401">
        <v>1</v>
      </c>
      <c r="O657" s="105"/>
      <c r="P657" s="392">
        <v>10</v>
      </c>
      <c r="Q657" s="238" t="s">
        <v>1708</v>
      </c>
      <c r="R657" s="395">
        <v>1</v>
      </c>
      <c r="S657" s="396"/>
      <c r="T657" s="105"/>
      <c r="U657" s="420">
        <v>10</v>
      </c>
      <c r="V657" s="421" t="s">
        <v>1708</v>
      </c>
      <c r="W657" s="422">
        <v>1</v>
      </c>
      <c r="X657" s="423"/>
    </row>
    <row r="658" spans="1:24" ht="15.75" customHeight="1">
      <c r="A658" s="392">
        <v>11</v>
      </c>
      <c r="B658" s="238" t="s">
        <v>1709</v>
      </c>
      <c r="C658" s="401">
        <v>1</v>
      </c>
      <c r="D658" s="401"/>
      <c r="E658" s="105"/>
      <c r="F658" s="392">
        <v>11</v>
      </c>
      <c r="G658" s="238" t="s">
        <v>1709</v>
      </c>
      <c r="H658" s="401">
        <v>1</v>
      </c>
      <c r="I658" s="401"/>
      <c r="J658" s="105"/>
      <c r="K658" s="392">
        <v>11</v>
      </c>
      <c r="L658" s="238" t="s">
        <v>1709</v>
      </c>
      <c r="M658" s="401"/>
      <c r="N658" s="401">
        <v>1</v>
      </c>
      <c r="O658" s="105"/>
      <c r="P658" s="392">
        <v>11</v>
      </c>
      <c r="Q658" s="238" t="s">
        <v>1709</v>
      </c>
      <c r="R658" s="395">
        <v>1</v>
      </c>
      <c r="S658" s="396"/>
      <c r="T658" s="105"/>
      <c r="U658" s="420">
        <v>11</v>
      </c>
      <c r="V658" s="421" t="s">
        <v>1709</v>
      </c>
      <c r="W658" s="422">
        <v>1</v>
      </c>
      <c r="X658" s="423"/>
    </row>
    <row r="659" spans="1:24" ht="15.75" customHeight="1">
      <c r="A659" s="392">
        <v>12</v>
      </c>
      <c r="B659" s="238" t="s">
        <v>1710</v>
      </c>
      <c r="C659" s="401">
        <v>1</v>
      </c>
      <c r="D659" s="401"/>
      <c r="E659" s="105"/>
      <c r="F659" s="392">
        <v>12</v>
      </c>
      <c r="G659" s="238" t="s">
        <v>1710</v>
      </c>
      <c r="H659" s="401">
        <v>1</v>
      </c>
      <c r="I659" s="401"/>
      <c r="J659" s="105"/>
      <c r="K659" s="392">
        <v>12</v>
      </c>
      <c r="L659" s="238" t="s">
        <v>1710</v>
      </c>
      <c r="M659" s="401"/>
      <c r="N659" s="401">
        <v>1</v>
      </c>
      <c r="O659" s="105"/>
      <c r="P659" s="392">
        <v>12</v>
      </c>
      <c r="Q659" s="238" t="s">
        <v>1710</v>
      </c>
      <c r="R659" s="395">
        <v>1</v>
      </c>
      <c r="S659" s="396"/>
      <c r="T659" s="105"/>
      <c r="U659" s="420">
        <v>12</v>
      </c>
      <c r="V659" s="421" t="s">
        <v>1710</v>
      </c>
      <c r="W659" s="422">
        <v>1</v>
      </c>
      <c r="X659" s="423"/>
    </row>
    <row r="660" spans="1:24" ht="15.75" customHeight="1">
      <c r="A660" s="392">
        <v>13</v>
      </c>
      <c r="B660" s="238" t="s">
        <v>1711</v>
      </c>
      <c r="C660" s="401">
        <v>1</v>
      </c>
      <c r="D660" s="401"/>
      <c r="E660" s="105"/>
      <c r="F660" s="392">
        <v>13</v>
      </c>
      <c r="G660" s="238" t="s">
        <v>1711</v>
      </c>
      <c r="H660" s="401">
        <v>1</v>
      </c>
      <c r="I660" s="401"/>
      <c r="J660" s="105"/>
      <c r="K660" s="392">
        <v>13</v>
      </c>
      <c r="L660" s="238" t="s">
        <v>1711</v>
      </c>
      <c r="M660" s="401"/>
      <c r="N660" s="401">
        <v>1</v>
      </c>
      <c r="O660" s="105"/>
      <c r="P660" s="392">
        <v>13</v>
      </c>
      <c r="Q660" s="238" t="s">
        <v>1711</v>
      </c>
      <c r="R660" s="395">
        <v>1</v>
      </c>
      <c r="S660" s="396"/>
      <c r="T660" s="105"/>
      <c r="U660" s="420">
        <v>13</v>
      </c>
      <c r="V660" s="421" t="s">
        <v>1711</v>
      </c>
      <c r="W660" s="422">
        <v>1</v>
      </c>
      <c r="X660" s="423"/>
    </row>
    <row r="661" spans="1:24" ht="15.75" customHeight="1">
      <c r="A661" s="392">
        <v>14</v>
      </c>
      <c r="B661" s="238" t="s">
        <v>1712</v>
      </c>
      <c r="C661" s="401">
        <v>1</v>
      </c>
      <c r="D661" s="401"/>
      <c r="E661" s="105"/>
      <c r="F661" s="392">
        <v>14</v>
      </c>
      <c r="G661" s="238" t="s">
        <v>1712</v>
      </c>
      <c r="H661" s="401">
        <v>1</v>
      </c>
      <c r="I661" s="401"/>
      <c r="J661" s="105"/>
      <c r="K661" s="392">
        <v>14</v>
      </c>
      <c r="L661" s="238" t="s">
        <v>1712</v>
      </c>
      <c r="M661" s="401"/>
      <c r="N661" s="401">
        <v>1</v>
      </c>
      <c r="O661" s="105"/>
      <c r="P661" s="392">
        <v>14</v>
      </c>
      <c r="Q661" s="238" t="s">
        <v>1712</v>
      </c>
      <c r="R661" s="395">
        <v>1</v>
      </c>
      <c r="S661" s="396"/>
      <c r="T661" s="105"/>
      <c r="U661" s="420">
        <v>14</v>
      </c>
      <c r="V661" s="421" t="s">
        <v>1712</v>
      </c>
      <c r="W661" s="422">
        <v>1</v>
      </c>
      <c r="X661" s="423"/>
    </row>
    <row r="662" spans="1:24" ht="15.75" customHeight="1">
      <c r="A662" s="392">
        <v>15</v>
      </c>
      <c r="B662" s="238" t="s">
        <v>1713</v>
      </c>
      <c r="C662" s="401"/>
      <c r="D662" s="401">
        <v>1</v>
      </c>
      <c r="E662" s="105"/>
      <c r="F662" s="392">
        <v>15</v>
      </c>
      <c r="G662" s="238" t="s">
        <v>1713</v>
      </c>
      <c r="H662" s="401"/>
      <c r="I662" s="401">
        <v>1</v>
      </c>
      <c r="J662" s="105"/>
      <c r="K662" s="392">
        <v>15</v>
      </c>
      <c r="L662" s="238" t="s">
        <v>1713</v>
      </c>
      <c r="M662" s="401"/>
      <c r="N662" s="401">
        <v>1</v>
      </c>
      <c r="O662" s="105"/>
      <c r="P662" s="392">
        <v>15</v>
      </c>
      <c r="Q662" s="238" t="s">
        <v>1713</v>
      </c>
      <c r="R662" s="395">
        <v>1</v>
      </c>
      <c r="S662" s="396"/>
      <c r="T662" s="105"/>
      <c r="U662" s="420">
        <v>15</v>
      </c>
      <c r="V662" s="421" t="s">
        <v>1713</v>
      </c>
      <c r="W662" s="423"/>
      <c r="X662" s="422">
        <v>1</v>
      </c>
    </row>
    <row r="663" spans="1:24" ht="15.75" customHeight="1">
      <c r="A663" s="392">
        <v>16</v>
      </c>
      <c r="B663" s="238" t="s">
        <v>1714</v>
      </c>
      <c r="C663" s="401"/>
      <c r="D663" s="401">
        <v>1</v>
      </c>
      <c r="E663" s="105"/>
      <c r="F663" s="392">
        <v>16</v>
      </c>
      <c r="G663" s="238" t="s">
        <v>1714</v>
      </c>
      <c r="H663" s="401"/>
      <c r="I663" s="401">
        <v>1</v>
      </c>
      <c r="J663" s="105"/>
      <c r="K663" s="392">
        <v>16</v>
      </c>
      <c r="L663" s="238" t="s">
        <v>1714</v>
      </c>
      <c r="M663" s="401"/>
      <c r="N663" s="401">
        <v>1</v>
      </c>
      <c r="O663" s="105"/>
      <c r="P663" s="392">
        <v>16</v>
      </c>
      <c r="Q663" s="238" t="s">
        <v>1714</v>
      </c>
      <c r="R663" s="395"/>
      <c r="S663" s="396">
        <v>1</v>
      </c>
      <c r="T663" s="105"/>
      <c r="U663" s="420">
        <v>16</v>
      </c>
      <c r="V663" s="421" t="s">
        <v>1714</v>
      </c>
      <c r="W663" s="423"/>
      <c r="X663" s="422">
        <v>1</v>
      </c>
    </row>
    <row r="664" spans="1:24" ht="15.75" customHeight="1">
      <c r="A664" s="392">
        <v>17</v>
      </c>
      <c r="B664" s="238" t="s">
        <v>1715</v>
      </c>
      <c r="C664" s="401"/>
      <c r="D664" s="401">
        <v>1</v>
      </c>
      <c r="E664" s="105"/>
      <c r="F664" s="392">
        <v>17</v>
      </c>
      <c r="G664" s="238" t="s">
        <v>1715</v>
      </c>
      <c r="H664" s="401">
        <v>1</v>
      </c>
      <c r="I664" s="401"/>
      <c r="J664" s="105"/>
      <c r="K664" s="392">
        <v>17</v>
      </c>
      <c r="L664" s="238" t="s">
        <v>1715</v>
      </c>
      <c r="M664" s="401"/>
      <c r="N664" s="401">
        <v>1</v>
      </c>
      <c r="O664" s="105"/>
      <c r="P664" s="392">
        <v>17</v>
      </c>
      <c r="Q664" s="238" t="s">
        <v>1715</v>
      </c>
      <c r="R664" s="395"/>
      <c r="S664" s="396">
        <v>1</v>
      </c>
      <c r="T664" s="105"/>
      <c r="U664" s="420">
        <v>17</v>
      </c>
      <c r="V664" s="421" t="s">
        <v>1715</v>
      </c>
      <c r="W664" s="422">
        <v>1</v>
      </c>
      <c r="X664" s="423"/>
    </row>
    <row r="665" spans="1:24" ht="15.75" customHeight="1">
      <c r="A665" s="392">
        <v>18</v>
      </c>
      <c r="B665" s="238" t="s">
        <v>1716</v>
      </c>
      <c r="C665" s="401"/>
      <c r="D665" s="401">
        <v>1</v>
      </c>
      <c r="E665" s="105"/>
      <c r="F665" s="392">
        <v>18</v>
      </c>
      <c r="G665" s="238" t="s">
        <v>1716</v>
      </c>
      <c r="H665" s="401"/>
      <c r="I665" s="401">
        <v>1</v>
      </c>
      <c r="J665" s="105"/>
      <c r="K665" s="392">
        <v>18</v>
      </c>
      <c r="L665" s="238" t="s">
        <v>1716</v>
      </c>
      <c r="M665" s="401"/>
      <c r="N665" s="401">
        <v>1</v>
      </c>
      <c r="O665" s="105"/>
      <c r="P665" s="392">
        <v>18</v>
      </c>
      <c r="Q665" s="238" t="s">
        <v>1716</v>
      </c>
      <c r="R665" s="395">
        <v>1</v>
      </c>
      <c r="S665" s="396"/>
      <c r="T665" s="105"/>
      <c r="U665" s="420">
        <v>18</v>
      </c>
      <c r="V665" s="421" t="s">
        <v>1716</v>
      </c>
      <c r="W665" s="422">
        <v>1</v>
      </c>
      <c r="X665" s="423"/>
    </row>
    <row r="666" spans="1:24" ht="15.75" customHeight="1">
      <c r="A666" s="392">
        <v>19</v>
      </c>
      <c r="B666" s="238" t="s">
        <v>1717</v>
      </c>
      <c r="C666" s="401"/>
      <c r="D666" s="401">
        <v>1</v>
      </c>
      <c r="E666" s="105"/>
      <c r="F666" s="392">
        <v>19</v>
      </c>
      <c r="G666" s="238" t="s">
        <v>1717</v>
      </c>
      <c r="H666" s="401"/>
      <c r="I666" s="401">
        <v>1</v>
      </c>
      <c r="J666" s="105"/>
      <c r="K666" s="392">
        <v>19</v>
      </c>
      <c r="L666" s="238" t="s">
        <v>1717</v>
      </c>
      <c r="M666" s="401"/>
      <c r="N666" s="401">
        <v>1</v>
      </c>
      <c r="O666" s="105"/>
      <c r="P666" s="392">
        <v>19</v>
      </c>
      <c r="Q666" s="238" t="s">
        <v>1717</v>
      </c>
      <c r="R666" s="395">
        <v>1</v>
      </c>
      <c r="S666" s="396"/>
      <c r="T666" s="105"/>
      <c r="U666" s="420">
        <v>19</v>
      </c>
      <c r="V666" s="421" t="s">
        <v>1717</v>
      </c>
      <c r="W666" s="423"/>
      <c r="X666" s="422">
        <v>1</v>
      </c>
    </row>
    <row r="667" spans="1:24" ht="15.75" customHeight="1">
      <c r="A667" s="105"/>
      <c r="B667" s="397" t="s">
        <v>1718</v>
      </c>
      <c r="C667" s="1073">
        <f>SUM(C648:C666)</f>
        <v>9</v>
      </c>
      <c r="D667" s="878"/>
      <c r="E667" s="105"/>
      <c r="F667" s="105"/>
      <c r="G667" s="397" t="s">
        <v>1718</v>
      </c>
      <c r="H667" s="1073">
        <f>SUM(H648:H666)</f>
        <v>11</v>
      </c>
      <c r="I667" s="878"/>
      <c r="J667" s="105"/>
      <c r="K667" s="105"/>
      <c r="L667" s="397" t="s">
        <v>1718</v>
      </c>
      <c r="M667" s="1073">
        <f>SUM(M648:M666)</f>
        <v>3</v>
      </c>
      <c r="N667" s="878"/>
      <c r="O667" s="105"/>
      <c r="P667" s="105"/>
      <c r="Q667" s="397" t="s">
        <v>1718</v>
      </c>
      <c r="R667" s="1073">
        <f>SUM(R648:R666)</f>
        <v>13</v>
      </c>
      <c r="S667" s="878"/>
      <c r="T667" s="105"/>
      <c r="U667" s="424"/>
      <c r="V667" s="425" t="s">
        <v>1923</v>
      </c>
      <c r="W667" s="1084">
        <v>13</v>
      </c>
      <c r="X667" s="878"/>
    </row>
    <row r="668" spans="1:24" ht="15.75" customHeight="1">
      <c r="A668" s="105"/>
      <c r="B668" s="397" t="s">
        <v>1719</v>
      </c>
      <c r="C668" s="1073">
        <f>SUM(D648:D666)</f>
        <v>10</v>
      </c>
      <c r="D668" s="878"/>
      <c r="E668" s="105"/>
      <c r="F668" s="105"/>
      <c r="G668" s="397" t="s">
        <v>1719</v>
      </c>
      <c r="H668" s="1073">
        <f>SUM(I648:I666)</f>
        <v>8</v>
      </c>
      <c r="I668" s="878"/>
      <c r="J668" s="105"/>
      <c r="K668" s="105"/>
      <c r="L668" s="397" t="s">
        <v>1719</v>
      </c>
      <c r="M668" s="1073">
        <f>SUM(N648:N666)</f>
        <v>16</v>
      </c>
      <c r="N668" s="878"/>
      <c r="O668" s="105"/>
      <c r="P668" s="105"/>
      <c r="Q668" s="397" t="s">
        <v>1719</v>
      </c>
      <c r="R668" s="1073">
        <f>SUM(S648:S666)</f>
        <v>6</v>
      </c>
      <c r="S668" s="878"/>
      <c r="T668" s="105"/>
      <c r="U668" s="424"/>
      <c r="V668" s="425" t="s">
        <v>1924</v>
      </c>
      <c r="W668" s="1084">
        <v>6</v>
      </c>
      <c r="X668" s="878"/>
    </row>
    <row r="669" spans="1:24" ht="15.75" customHeight="1">
      <c r="A669" s="105"/>
      <c r="B669" s="398" t="s">
        <v>1720</v>
      </c>
      <c r="C669" s="399">
        <f>C667</f>
        <v>9</v>
      </c>
      <c r="D669" s="399" t="s">
        <v>1729</v>
      </c>
      <c r="E669" s="105"/>
      <c r="F669" s="105"/>
      <c r="G669" s="398" t="s">
        <v>1720</v>
      </c>
      <c r="H669" s="399">
        <f>H667</f>
        <v>11</v>
      </c>
      <c r="I669" s="399" t="s">
        <v>1729</v>
      </c>
      <c r="J669" s="105"/>
      <c r="K669" s="105"/>
      <c r="L669" s="398" t="s">
        <v>1720</v>
      </c>
      <c r="M669" s="399">
        <f>M667</f>
        <v>3</v>
      </c>
      <c r="N669" s="399" t="s">
        <v>1364</v>
      </c>
      <c r="O669" s="105"/>
      <c r="P669" s="105"/>
      <c r="Q669" s="398" t="s">
        <v>1720</v>
      </c>
      <c r="R669" s="399">
        <f>R667</f>
        <v>13</v>
      </c>
      <c r="S669" s="399" t="s">
        <v>1721</v>
      </c>
      <c r="T669" s="105"/>
      <c r="U669" s="424"/>
      <c r="V669" s="426" t="s">
        <v>1925</v>
      </c>
      <c r="W669" s="427">
        <v>13</v>
      </c>
      <c r="X669" s="428" t="s">
        <v>1721</v>
      </c>
    </row>
    <row r="670" spans="1:24" ht="15.75" customHeight="1">
      <c r="A670" s="105"/>
      <c r="B670" s="105"/>
      <c r="C670" s="105"/>
      <c r="D670" s="105"/>
      <c r="E670" s="105"/>
      <c r="F670" s="424"/>
      <c r="G670" s="424"/>
      <c r="H670" s="424"/>
      <c r="I670" s="424"/>
      <c r="J670" s="105"/>
      <c r="K670" s="105"/>
      <c r="L670" s="105"/>
      <c r="M670" s="105"/>
      <c r="N670" s="105"/>
      <c r="O670" s="105"/>
      <c r="P670" s="105"/>
      <c r="Q670" s="105"/>
      <c r="R670" s="105"/>
      <c r="S670" s="105"/>
      <c r="T670" s="105"/>
      <c r="U670" s="424"/>
      <c r="V670" s="424"/>
      <c r="W670" s="424"/>
      <c r="X670" s="424"/>
    </row>
    <row r="671" spans="1:24" ht="15.75" customHeight="1">
      <c r="A671" s="105"/>
      <c r="B671" s="1074" t="s">
        <v>1926</v>
      </c>
      <c r="C671" s="1075"/>
      <c r="D671" s="1076"/>
      <c r="E671" s="105"/>
      <c r="F671" s="424"/>
      <c r="G671" s="1085" t="s">
        <v>1927</v>
      </c>
      <c r="H671" s="947"/>
      <c r="I671" s="902"/>
      <c r="J671" s="105"/>
      <c r="K671" s="105"/>
      <c r="L671" s="1074" t="s">
        <v>1928</v>
      </c>
      <c r="M671" s="1075"/>
      <c r="N671" s="1076"/>
      <c r="O671" s="105"/>
      <c r="P671" s="105"/>
      <c r="Q671" s="1074" t="s">
        <v>1929</v>
      </c>
      <c r="R671" s="1075"/>
      <c r="S671" s="1076"/>
      <c r="T671" s="105"/>
      <c r="U671" s="424"/>
      <c r="V671" s="1085" t="s">
        <v>1927</v>
      </c>
      <c r="W671" s="947"/>
      <c r="X671" s="902"/>
    </row>
    <row r="672" spans="1:24" ht="15.75" customHeight="1">
      <c r="A672" s="105"/>
      <c r="B672" s="1068" t="s">
        <v>1930</v>
      </c>
      <c r="C672" s="893"/>
      <c r="D672" s="1069"/>
      <c r="E672" s="105"/>
      <c r="F672" s="424"/>
      <c r="G672" s="1082" t="s">
        <v>1931</v>
      </c>
      <c r="H672" s="893"/>
      <c r="I672" s="878"/>
      <c r="J672" s="105"/>
      <c r="K672" s="105"/>
      <c r="L672" s="1068" t="s">
        <v>1932</v>
      </c>
      <c r="M672" s="893"/>
      <c r="N672" s="1069"/>
      <c r="O672" s="105"/>
      <c r="P672" s="105"/>
      <c r="Q672" s="1068" t="s">
        <v>1933</v>
      </c>
      <c r="R672" s="893"/>
      <c r="S672" s="1069"/>
      <c r="T672" s="105"/>
      <c r="U672" s="424"/>
      <c r="V672" s="1082" t="s">
        <v>1931</v>
      </c>
      <c r="W672" s="893"/>
      <c r="X672" s="878"/>
    </row>
    <row r="673" spans="1:24" ht="15.75" customHeight="1">
      <c r="A673" s="105"/>
      <c r="B673" s="1060" t="s">
        <v>1934</v>
      </c>
      <c r="C673" s="1061"/>
      <c r="D673" s="1062"/>
      <c r="E673" s="105"/>
      <c r="F673" s="424"/>
      <c r="G673" s="1083" t="s">
        <v>1935</v>
      </c>
      <c r="H673" s="892"/>
      <c r="I673" s="906"/>
      <c r="J673" s="105"/>
      <c r="K673" s="105"/>
      <c r="L673" s="1060" t="s">
        <v>1936</v>
      </c>
      <c r="M673" s="1061"/>
      <c r="N673" s="1062"/>
      <c r="O673" s="105"/>
      <c r="P673" s="105"/>
      <c r="Q673" s="1060" t="s">
        <v>1937</v>
      </c>
      <c r="R673" s="1061"/>
      <c r="S673" s="1062"/>
      <c r="T673" s="105"/>
      <c r="U673" s="424"/>
      <c r="V673" s="1083" t="s">
        <v>1935</v>
      </c>
      <c r="W673" s="892"/>
      <c r="X673" s="906"/>
    </row>
    <row r="674" spans="1:24" ht="15.75" customHeight="1">
      <c r="A674" s="105"/>
      <c r="B674" s="105"/>
      <c r="C674" s="105"/>
      <c r="D674" s="105"/>
      <c r="E674" s="105"/>
    </row>
    <row r="675" spans="1:24" ht="15.75" customHeight="1">
      <c r="A675" s="105"/>
      <c r="B675" s="105"/>
      <c r="C675" s="105"/>
      <c r="D675" s="105"/>
      <c r="E675" s="105"/>
    </row>
    <row r="676" spans="1:24" ht="15.75" customHeight="1">
      <c r="A676" s="105"/>
      <c r="B676" s="105"/>
      <c r="C676" s="105"/>
      <c r="D676" s="105"/>
      <c r="E676" s="105"/>
    </row>
    <row r="677" spans="1:24" ht="15.75" customHeight="1">
      <c r="A677" s="105"/>
      <c r="B677" s="105"/>
      <c r="C677" s="105"/>
      <c r="D677" s="105"/>
      <c r="E677" s="105"/>
    </row>
    <row r="678" spans="1:24" ht="15.75" customHeight="1">
      <c r="A678" s="105"/>
      <c r="B678" s="105"/>
      <c r="C678" s="105"/>
      <c r="D678" s="105"/>
      <c r="E678" s="105"/>
    </row>
    <row r="679" spans="1:24" ht="15.75" customHeight="1">
      <c r="A679" s="105"/>
      <c r="B679" s="105"/>
      <c r="C679" s="105"/>
      <c r="D679" s="105"/>
      <c r="E679" s="105"/>
    </row>
    <row r="680" spans="1:24" ht="15.75" customHeight="1">
      <c r="A680" s="105"/>
      <c r="B680" s="105"/>
      <c r="C680" s="105"/>
      <c r="D680" s="105"/>
      <c r="E680" s="105"/>
    </row>
    <row r="681" spans="1:24" ht="15.75" customHeight="1">
      <c r="A681" s="105"/>
      <c r="B681" s="105"/>
      <c r="C681" s="105"/>
      <c r="D681" s="105"/>
      <c r="E681" s="105"/>
    </row>
    <row r="682" spans="1:24" ht="15.75" customHeight="1">
      <c r="A682" s="105"/>
      <c r="B682" s="105"/>
      <c r="C682" s="105"/>
      <c r="D682" s="105"/>
      <c r="E682" s="105"/>
    </row>
    <row r="683" spans="1:24" ht="15.75" customHeight="1">
      <c r="A683" s="105"/>
      <c r="B683" s="105"/>
      <c r="C683" s="105"/>
      <c r="D683" s="105"/>
      <c r="E683" s="105"/>
    </row>
    <row r="684" spans="1:24" ht="15.75" customHeight="1">
      <c r="A684" s="105"/>
      <c r="B684" s="105"/>
      <c r="C684" s="105"/>
      <c r="D684" s="105"/>
      <c r="E684" s="105"/>
    </row>
    <row r="685" spans="1:24" ht="15.75" customHeight="1">
      <c r="A685" s="105"/>
      <c r="B685" s="105"/>
      <c r="C685" s="105"/>
      <c r="D685" s="105"/>
      <c r="E685" s="105"/>
    </row>
    <row r="686" spans="1:24" ht="15.75" customHeight="1">
      <c r="A686" s="105"/>
      <c r="B686" s="105"/>
      <c r="C686" s="105"/>
      <c r="D686" s="105"/>
      <c r="E686" s="105"/>
    </row>
    <row r="687" spans="1:24" ht="15.75" customHeight="1">
      <c r="A687" s="105"/>
      <c r="B687" s="105"/>
      <c r="C687" s="105"/>
      <c r="D687" s="105"/>
      <c r="E687" s="105"/>
    </row>
    <row r="688" spans="1:24" ht="15.75" customHeight="1">
      <c r="A688" s="105"/>
      <c r="B688" s="105"/>
      <c r="C688" s="105"/>
      <c r="D688" s="105"/>
      <c r="E688" s="105"/>
    </row>
    <row r="689" spans="1:5" ht="15.75" customHeight="1">
      <c r="A689" s="105"/>
      <c r="B689" s="105"/>
      <c r="C689" s="105"/>
      <c r="D689" s="105"/>
      <c r="E689" s="105"/>
    </row>
    <row r="690" spans="1:5" ht="15.75" customHeight="1">
      <c r="A690" s="105"/>
      <c r="B690" s="105"/>
      <c r="C690" s="105"/>
      <c r="D690" s="105"/>
      <c r="E690" s="105"/>
    </row>
    <row r="691" spans="1:5" ht="15.75" customHeight="1">
      <c r="A691" s="105"/>
      <c r="B691" s="105"/>
      <c r="C691" s="105"/>
      <c r="D691" s="105"/>
      <c r="E691" s="105"/>
    </row>
    <row r="692" spans="1:5" ht="15.75" customHeight="1">
      <c r="A692" s="105"/>
      <c r="B692" s="105"/>
      <c r="C692" s="105"/>
      <c r="D692" s="105"/>
      <c r="E692" s="105"/>
    </row>
    <row r="693" spans="1:5" ht="15.75" customHeight="1">
      <c r="A693" s="105"/>
      <c r="B693" s="105"/>
      <c r="C693" s="105"/>
      <c r="D693" s="105"/>
      <c r="E693" s="105"/>
    </row>
    <row r="694" spans="1:5" ht="15.75" customHeight="1">
      <c r="A694" s="105"/>
      <c r="B694" s="105"/>
      <c r="C694" s="105"/>
      <c r="D694" s="105"/>
      <c r="E694" s="105"/>
    </row>
    <row r="695" spans="1:5" ht="15.75" customHeight="1">
      <c r="A695" s="105"/>
      <c r="B695" s="105"/>
      <c r="C695" s="105"/>
      <c r="D695" s="105"/>
      <c r="E695" s="105"/>
    </row>
    <row r="696" spans="1:5" ht="15.75" customHeight="1">
      <c r="A696" s="105"/>
      <c r="B696" s="105"/>
      <c r="C696" s="105"/>
      <c r="D696" s="105"/>
      <c r="E696" s="105"/>
    </row>
    <row r="697" spans="1:5" ht="15.75" customHeight="1">
      <c r="A697" s="105"/>
      <c r="B697" s="105"/>
      <c r="C697" s="105"/>
      <c r="D697" s="105"/>
      <c r="E697" s="105"/>
    </row>
    <row r="698" spans="1:5" ht="15.75" customHeight="1">
      <c r="A698" s="105"/>
      <c r="B698" s="105"/>
      <c r="C698" s="105"/>
      <c r="D698" s="105"/>
      <c r="E698" s="105"/>
    </row>
    <row r="699" spans="1:5" ht="15.75" customHeight="1">
      <c r="A699" s="105"/>
      <c r="B699" s="105"/>
      <c r="C699" s="105"/>
      <c r="D699" s="105"/>
      <c r="E699" s="105"/>
    </row>
    <row r="700" spans="1:5" ht="15.75" customHeight="1">
      <c r="A700" s="105"/>
      <c r="B700" s="105"/>
      <c r="C700" s="105"/>
      <c r="D700" s="105"/>
      <c r="E700" s="105"/>
    </row>
    <row r="701" spans="1:5" ht="15.75" customHeight="1">
      <c r="A701" s="105"/>
      <c r="B701" s="105"/>
      <c r="C701" s="105"/>
      <c r="D701" s="105"/>
      <c r="E701" s="105"/>
    </row>
    <row r="702" spans="1:5" ht="15.75" customHeight="1">
      <c r="A702" s="105"/>
      <c r="B702" s="105"/>
      <c r="C702" s="105"/>
      <c r="D702" s="105"/>
      <c r="E702" s="105"/>
    </row>
    <row r="703" spans="1:5" ht="15.75" customHeight="1">
      <c r="A703" s="105"/>
      <c r="B703" s="105"/>
      <c r="C703" s="105"/>
      <c r="D703" s="105"/>
      <c r="E703" s="105"/>
    </row>
    <row r="704" spans="1:5" ht="15.75" customHeight="1">
      <c r="A704" s="105"/>
      <c r="B704" s="105"/>
      <c r="C704" s="105"/>
      <c r="D704" s="105"/>
      <c r="E704" s="105"/>
    </row>
    <row r="705" spans="1:5" ht="15.75" customHeight="1">
      <c r="A705" s="105"/>
      <c r="B705" s="105"/>
      <c r="C705" s="105"/>
      <c r="D705" s="105"/>
      <c r="E705" s="105"/>
    </row>
    <row r="706" spans="1:5" ht="15.75" customHeight="1">
      <c r="A706" s="105"/>
      <c r="B706" s="105"/>
      <c r="C706" s="105"/>
      <c r="D706" s="105"/>
      <c r="E706" s="105"/>
    </row>
    <row r="707" spans="1:5" ht="15.75" customHeight="1">
      <c r="A707" s="105"/>
      <c r="B707" s="105"/>
      <c r="C707" s="105"/>
      <c r="D707" s="105"/>
      <c r="E707" s="105"/>
    </row>
    <row r="708" spans="1:5" ht="15.75" customHeight="1">
      <c r="A708" s="105"/>
      <c r="B708" s="105"/>
      <c r="C708" s="105"/>
      <c r="D708" s="105"/>
      <c r="E708" s="105"/>
    </row>
    <row r="709" spans="1:5" ht="15.75" customHeight="1">
      <c r="A709" s="105"/>
      <c r="B709" s="105"/>
      <c r="C709" s="105"/>
      <c r="D709" s="105"/>
      <c r="E709" s="105"/>
    </row>
    <row r="710" spans="1:5" ht="15.75" customHeight="1">
      <c r="A710" s="105"/>
      <c r="B710" s="105"/>
      <c r="C710" s="105"/>
      <c r="D710" s="105"/>
      <c r="E710" s="105"/>
    </row>
    <row r="711" spans="1:5" ht="15.75" customHeight="1">
      <c r="A711" s="105"/>
      <c r="B711" s="105"/>
      <c r="C711" s="105"/>
      <c r="D711" s="105"/>
      <c r="E711" s="105"/>
    </row>
    <row r="712" spans="1:5" ht="15.75" customHeight="1">
      <c r="A712" s="105"/>
      <c r="B712" s="105"/>
      <c r="C712" s="105"/>
      <c r="D712" s="105"/>
      <c r="E712" s="105"/>
    </row>
    <row r="713" spans="1:5" ht="15.75" customHeight="1">
      <c r="A713" s="105"/>
      <c r="B713" s="105"/>
      <c r="C713" s="105"/>
      <c r="D713" s="105"/>
      <c r="E713" s="105"/>
    </row>
    <row r="714" spans="1:5" ht="15.75" customHeight="1">
      <c r="A714" s="105"/>
      <c r="B714" s="105"/>
      <c r="C714" s="105"/>
      <c r="D714" s="105"/>
      <c r="E714" s="105"/>
    </row>
    <row r="715" spans="1:5" ht="15.75" customHeight="1">
      <c r="A715" s="105"/>
      <c r="B715" s="105"/>
      <c r="C715" s="105"/>
      <c r="D715" s="105"/>
      <c r="E715" s="105"/>
    </row>
    <row r="716" spans="1:5" ht="15.75" customHeight="1">
      <c r="A716" s="105"/>
      <c r="B716" s="105"/>
      <c r="C716" s="105"/>
      <c r="D716" s="105"/>
      <c r="E716" s="105"/>
    </row>
    <row r="717" spans="1:5" ht="15.75" customHeight="1">
      <c r="A717" s="105"/>
      <c r="B717" s="105"/>
      <c r="C717" s="105"/>
      <c r="D717" s="105"/>
      <c r="E717" s="105"/>
    </row>
    <row r="718" spans="1:5" ht="15.75" customHeight="1">
      <c r="A718" s="105"/>
      <c r="B718" s="105"/>
      <c r="C718" s="105"/>
      <c r="D718" s="105"/>
      <c r="E718" s="105"/>
    </row>
    <row r="719" spans="1:5" ht="15.75" customHeight="1">
      <c r="A719" s="105"/>
      <c r="B719" s="105"/>
      <c r="C719" s="105"/>
      <c r="D719" s="105"/>
      <c r="E719" s="105"/>
    </row>
    <row r="720" spans="1:5" ht="15.75" customHeight="1">
      <c r="A720" s="105"/>
      <c r="B720" s="105"/>
      <c r="C720" s="105"/>
      <c r="D720" s="105"/>
      <c r="E720" s="105"/>
    </row>
    <row r="721" spans="1:5" ht="15.75" customHeight="1">
      <c r="A721" s="105"/>
      <c r="B721" s="105"/>
      <c r="C721" s="105"/>
      <c r="D721" s="105"/>
      <c r="E721" s="105"/>
    </row>
    <row r="722" spans="1:5" ht="15.75" customHeight="1">
      <c r="A722" s="105"/>
      <c r="B722" s="105"/>
      <c r="C722" s="105"/>
      <c r="D722" s="105"/>
      <c r="E722" s="105"/>
    </row>
    <row r="723" spans="1:5" ht="15.75" customHeight="1">
      <c r="A723" s="105"/>
      <c r="B723" s="105"/>
      <c r="C723" s="105"/>
      <c r="D723" s="105"/>
      <c r="E723" s="105"/>
    </row>
    <row r="724" spans="1:5" ht="15.75" customHeight="1">
      <c r="A724" s="105"/>
      <c r="B724" s="105"/>
      <c r="C724" s="105"/>
      <c r="D724" s="105"/>
      <c r="E724" s="105"/>
    </row>
    <row r="725" spans="1:5" ht="15.75" customHeight="1">
      <c r="A725" s="105"/>
      <c r="B725" s="105"/>
      <c r="C725" s="105"/>
      <c r="D725" s="105"/>
      <c r="E725" s="105"/>
    </row>
    <row r="726" spans="1:5" ht="15.75" customHeight="1">
      <c r="A726" s="105"/>
      <c r="B726" s="105"/>
      <c r="C726" s="105"/>
      <c r="D726" s="105"/>
      <c r="E726" s="105"/>
    </row>
    <row r="727" spans="1:5" ht="15.75" customHeight="1">
      <c r="A727" s="105"/>
      <c r="B727" s="105"/>
      <c r="C727" s="105"/>
      <c r="D727" s="105"/>
      <c r="E727" s="105"/>
    </row>
    <row r="728" spans="1:5" ht="15.75" customHeight="1">
      <c r="A728" s="105"/>
      <c r="B728" s="105"/>
      <c r="C728" s="105"/>
      <c r="D728" s="105"/>
      <c r="E728" s="105"/>
    </row>
    <row r="729" spans="1:5" ht="15.75" customHeight="1">
      <c r="A729" s="105"/>
      <c r="B729" s="105"/>
      <c r="C729" s="105"/>
      <c r="D729" s="105"/>
      <c r="E729" s="105"/>
    </row>
    <row r="730" spans="1:5" ht="15.75" customHeight="1">
      <c r="A730" s="105"/>
      <c r="B730" s="105"/>
      <c r="C730" s="105"/>
      <c r="D730" s="105"/>
      <c r="E730" s="105"/>
    </row>
    <row r="731" spans="1:5" ht="15.75" customHeight="1">
      <c r="A731" s="105"/>
      <c r="B731" s="105"/>
      <c r="C731" s="105"/>
      <c r="D731" s="105"/>
      <c r="E731" s="105"/>
    </row>
    <row r="732" spans="1:5" ht="15.75" customHeight="1">
      <c r="A732" s="105"/>
      <c r="B732" s="105"/>
      <c r="C732" s="105"/>
      <c r="D732" s="105"/>
      <c r="E732" s="105"/>
    </row>
    <row r="733" spans="1:5" ht="15.75" customHeight="1">
      <c r="A733" s="105"/>
      <c r="B733" s="105"/>
      <c r="C733" s="105"/>
      <c r="D733" s="105"/>
      <c r="E733" s="105"/>
    </row>
    <row r="734" spans="1:5" ht="15.75" customHeight="1">
      <c r="A734" s="105"/>
      <c r="B734" s="105"/>
      <c r="C734" s="105"/>
      <c r="D734" s="105"/>
      <c r="E734" s="105"/>
    </row>
    <row r="735" spans="1:5" ht="15.75" customHeight="1">
      <c r="A735" s="105"/>
      <c r="B735" s="105"/>
      <c r="C735" s="105"/>
      <c r="D735" s="105"/>
      <c r="E735" s="105"/>
    </row>
    <row r="736" spans="1:5" ht="15.75" customHeight="1">
      <c r="A736" s="105"/>
      <c r="B736" s="105"/>
      <c r="C736" s="105"/>
      <c r="D736" s="105"/>
      <c r="E736" s="105"/>
    </row>
    <row r="737" spans="1:5" ht="15.75" customHeight="1">
      <c r="A737" s="105"/>
      <c r="B737" s="105"/>
      <c r="C737" s="105"/>
      <c r="D737" s="105"/>
      <c r="E737" s="105"/>
    </row>
    <row r="738" spans="1:5" ht="15.75" customHeight="1">
      <c r="A738" s="105"/>
      <c r="B738" s="105"/>
      <c r="C738" s="105"/>
      <c r="D738" s="105"/>
      <c r="E738" s="105"/>
    </row>
    <row r="739" spans="1:5" ht="15.75" customHeight="1">
      <c r="A739" s="105"/>
      <c r="B739" s="105"/>
      <c r="C739" s="105"/>
      <c r="D739" s="105"/>
      <c r="E739" s="105"/>
    </row>
    <row r="740" spans="1:5" ht="15.75" customHeight="1">
      <c r="A740" s="105"/>
      <c r="B740" s="105"/>
      <c r="C740" s="105"/>
      <c r="D740" s="105"/>
      <c r="E740" s="105"/>
    </row>
    <row r="741" spans="1:5" ht="15.75" customHeight="1">
      <c r="A741" s="105"/>
      <c r="B741" s="105"/>
      <c r="C741" s="105"/>
      <c r="D741" s="105"/>
      <c r="E741" s="105"/>
    </row>
    <row r="742" spans="1:5" ht="15.75" customHeight="1">
      <c r="A742" s="105"/>
      <c r="B742" s="105"/>
      <c r="C742" s="105"/>
      <c r="D742" s="105"/>
      <c r="E742" s="105"/>
    </row>
    <row r="743" spans="1:5" ht="15.75" customHeight="1">
      <c r="A743" s="105"/>
      <c r="B743" s="105"/>
      <c r="C743" s="105"/>
      <c r="D743" s="105"/>
      <c r="E743" s="105"/>
    </row>
    <row r="744" spans="1:5" ht="15.75" customHeight="1">
      <c r="A744" s="105"/>
      <c r="B744" s="105"/>
      <c r="C744" s="105"/>
      <c r="D744" s="105"/>
      <c r="E744" s="105"/>
    </row>
    <row r="745" spans="1:5" ht="15.75" customHeight="1">
      <c r="A745" s="105"/>
      <c r="B745" s="105"/>
      <c r="C745" s="105"/>
      <c r="D745" s="105"/>
      <c r="E745" s="105"/>
    </row>
    <row r="746" spans="1:5" ht="15.75" customHeight="1">
      <c r="A746" s="105"/>
      <c r="B746" s="105"/>
      <c r="C746" s="105"/>
      <c r="D746" s="105"/>
      <c r="E746" s="105"/>
    </row>
    <row r="747" spans="1:5" ht="15.75" customHeight="1">
      <c r="A747" s="105"/>
      <c r="B747" s="105"/>
      <c r="C747" s="105"/>
      <c r="D747" s="105"/>
      <c r="E747" s="105"/>
    </row>
    <row r="748" spans="1:5" ht="15.75" customHeight="1">
      <c r="A748" s="105"/>
      <c r="B748" s="105"/>
      <c r="C748" s="105"/>
      <c r="D748" s="105"/>
      <c r="E748" s="105"/>
    </row>
    <row r="749" spans="1:5" ht="15.75" customHeight="1">
      <c r="A749" s="105"/>
      <c r="B749" s="105"/>
      <c r="C749" s="105"/>
      <c r="D749" s="105"/>
      <c r="E749" s="105"/>
    </row>
    <row r="750" spans="1:5" ht="15.75" customHeight="1">
      <c r="A750" s="105"/>
      <c r="B750" s="105"/>
      <c r="C750" s="105"/>
      <c r="D750" s="105"/>
      <c r="E750" s="105"/>
    </row>
    <row r="751" spans="1:5" ht="15.75" customHeight="1">
      <c r="A751" s="105"/>
      <c r="B751" s="105"/>
      <c r="C751" s="105"/>
      <c r="D751" s="105"/>
      <c r="E751" s="105"/>
    </row>
    <row r="752" spans="1:5" ht="15.75" customHeight="1">
      <c r="A752" s="105"/>
      <c r="B752" s="105"/>
      <c r="C752" s="105"/>
      <c r="D752" s="105"/>
      <c r="E752" s="105"/>
    </row>
    <row r="753" spans="1:5" ht="15.75" customHeight="1">
      <c r="A753" s="105"/>
      <c r="B753" s="105"/>
      <c r="C753" s="105"/>
      <c r="D753" s="105"/>
      <c r="E753" s="105"/>
    </row>
    <row r="754" spans="1:5" ht="15.75" customHeight="1">
      <c r="A754" s="105"/>
      <c r="B754" s="105"/>
      <c r="C754" s="105"/>
      <c r="D754" s="105"/>
      <c r="E754" s="105"/>
    </row>
    <row r="755" spans="1:5" ht="15.75" customHeight="1">
      <c r="A755" s="105"/>
      <c r="B755" s="105"/>
      <c r="C755" s="105"/>
      <c r="D755" s="105"/>
      <c r="E755" s="105"/>
    </row>
    <row r="756" spans="1:5" ht="15.75" customHeight="1">
      <c r="A756" s="105"/>
      <c r="B756" s="105"/>
      <c r="C756" s="105"/>
      <c r="D756" s="105"/>
      <c r="E756" s="105"/>
    </row>
    <row r="757" spans="1:5" ht="15.75" customHeight="1">
      <c r="A757" s="105"/>
      <c r="B757" s="105"/>
      <c r="C757" s="105"/>
      <c r="D757" s="105"/>
      <c r="E757" s="105"/>
    </row>
    <row r="758" spans="1:5" ht="15.75" customHeight="1">
      <c r="A758" s="105"/>
      <c r="B758" s="105"/>
      <c r="C758" s="105"/>
      <c r="D758" s="105"/>
      <c r="E758" s="105"/>
    </row>
    <row r="759" spans="1:5" ht="15.75" customHeight="1">
      <c r="A759" s="105"/>
      <c r="B759" s="105"/>
      <c r="C759" s="105"/>
      <c r="D759" s="105"/>
      <c r="E759" s="105"/>
    </row>
    <row r="760" spans="1:5" ht="15.75" customHeight="1">
      <c r="A760" s="105"/>
      <c r="B760" s="105"/>
      <c r="C760" s="105"/>
      <c r="D760" s="105"/>
      <c r="E760" s="105"/>
    </row>
    <row r="761" spans="1:5" ht="15.75" customHeight="1">
      <c r="A761" s="105"/>
      <c r="B761" s="105"/>
      <c r="C761" s="105"/>
      <c r="D761" s="105"/>
      <c r="E761" s="105"/>
    </row>
    <row r="762" spans="1:5" ht="15.75" customHeight="1">
      <c r="A762" s="105"/>
      <c r="B762" s="105"/>
      <c r="C762" s="105"/>
      <c r="D762" s="105"/>
      <c r="E762" s="105"/>
    </row>
    <row r="763" spans="1:5" ht="15.75" customHeight="1">
      <c r="A763" s="105"/>
      <c r="B763" s="105"/>
      <c r="C763" s="105"/>
      <c r="D763" s="105"/>
      <c r="E763" s="105"/>
    </row>
    <row r="764" spans="1:5" ht="15.75" customHeight="1">
      <c r="A764" s="105"/>
      <c r="B764" s="105"/>
      <c r="C764" s="105"/>
      <c r="D764" s="105"/>
      <c r="E764" s="105"/>
    </row>
    <row r="765" spans="1:5" ht="15.75" customHeight="1">
      <c r="A765" s="105"/>
      <c r="B765" s="105"/>
      <c r="C765" s="105"/>
      <c r="D765" s="105"/>
      <c r="E765" s="105"/>
    </row>
    <row r="766" spans="1:5" ht="15.75" customHeight="1">
      <c r="A766" s="105"/>
      <c r="B766" s="105"/>
      <c r="C766" s="105"/>
      <c r="D766" s="105"/>
      <c r="E766" s="105"/>
    </row>
    <row r="767" spans="1:5" ht="15.75" customHeight="1">
      <c r="A767" s="105"/>
      <c r="B767" s="105"/>
      <c r="C767" s="105"/>
      <c r="D767" s="105"/>
      <c r="E767" s="105"/>
    </row>
    <row r="768" spans="1:5" ht="15.75" customHeight="1">
      <c r="A768" s="105"/>
      <c r="B768" s="105"/>
      <c r="C768" s="105"/>
      <c r="D768" s="105"/>
      <c r="E768" s="105"/>
    </row>
    <row r="769" spans="1:5" ht="15.75" customHeight="1">
      <c r="A769" s="105"/>
      <c r="B769" s="105"/>
      <c r="C769" s="105"/>
      <c r="D769" s="105"/>
      <c r="E769" s="105"/>
    </row>
    <row r="770" spans="1:5" ht="15.75" customHeight="1">
      <c r="A770" s="105"/>
      <c r="B770" s="105"/>
      <c r="C770" s="105"/>
      <c r="D770" s="105"/>
      <c r="E770" s="105"/>
    </row>
    <row r="771" spans="1:5" ht="15.75" customHeight="1">
      <c r="A771" s="105"/>
      <c r="B771" s="105"/>
      <c r="C771" s="105"/>
      <c r="D771" s="105"/>
      <c r="E771" s="105"/>
    </row>
    <row r="772" spans="1:5" ht="15.75" customHeight="1">
      <c r="A772" s="105"/>
      <c r="B772" s="105"/>
      <c r="C772" s="105"/>
      <c r="D772" s="105"/>
      <c r="E772" s="105"/>
    </row>
    <row r="773" spans="1:5" ht="15.75" customHeight="1">
      <c r="A773" s="105"/>
      <c r="B773" s="105"/>
      <c r="C773" s="105"/>
      <c r="D773" s="105"/>
      <c r="E773" s="105"/>
    </row>
    <row r="774" spans="1:5" ht="15.75" customHeight="1">
      <c r="A774" s="105"/>
      <c r="B774" s="105"/>
      <c r="C774" s="105"/>
      <c r="D774" s="105"/>
      <c r="E774" s="105"/>
    </row>
    <row r="775" spans="1:5" ht="15.75" customHeight="1">
      <c r="A775" s="105"/>
      <c r="B775" s="105"/>
      <c r="C775" s="105"/>
      <c r="D775" s="105"/>
      <c r="E775" s="105"/>
    </row>
    <row r="776" spans="1:5" ht="15.75" customHeight="1">
      <c r="A776" s="105"/>
      <c r="B776" s="105"/>
      <c r="C776" s="105"/>
      <c r="D776" s="105"/>
      <c r="E776" s="105"/>
    </row>
    <row r="777" spans="1:5" ht="15.75" customHeight="1">
      <c r="A777" s="105"/>
      <c r="B777" s="105"/>
      <c r="C777" s="105"/>
      <c r="D777" s="105"/>
      <c r="E777" s="105"/>
    </row>
    <row r="778" spans="1:5" ht="15.75" customHeight="1">
      <c r="A778" s="105"/>
      <c r="B778" s="105"/>
      <c r="C778" s="105"/>
      <c r="D778" s="105"/>
      <c r="E778" s="105"/>
    </row>
    <row r="779" spans="1:5" ht="15.75" customHeight="1">
      <c r="A779" s="105"/>
      <c r="B779" s="105"/>
      <c r="C779" s="105"/>
      <c r="D779" s="105"/>
      <c r="E779" s="105"/>
    </row>
    <row r="780" spans="1:5" ht="15.75" customHeight="1">
      <c r="A780" s="105"/>
      <c r="B780" s="105"/>
      <c r="C780" s="105"/>
      <c r="D780" s="105"/>
      <c r="E780" s="105"/>
    </row>
    <row r="781" spans="1:5" ht="15.75" customHeight="1">
      <c r="A781" s="105"/>
      <c r="B781" s="105"/>
      <c r="C781" s="105"/>
      <c r="D781" s="105"/>
      <c r="E781" s="105"/>
    </row>
    <row r="782" spans="1:5" ht="15.75" customHeight="1">
      <c r="A782" s="105"/>
      <c r="B782" s="105"/>
      <c r="C782" s="105"/>
      <c r="D782" s="105"/>
      <c r="E782" s="105"/>
    </row>
    <row r="783" spans="1:5" ht="15.75" customHeight="1">
      <c r="A783" s="105"/>
      <c r="B783" s="105"/>
      <c r="C783" s="105"/>
      <c r="D783" s="105"/>
      <c r="E783" s="105"/>
    </row>
    <row r="784" spans="1:5" ht="15.75" customHeight="1">
      <c r="A784" s="105"/>
      <c r="B784" s="105"/>
      <c r="C784" s="105"/>
      <c r="D784" s="105"/>
      <c r="E784" s="105"/>
    </row>
    <row r="785" spans="1:5" ht="15.75" customHeight="1">
      <c r="A785" s="105"/>
      <c r="B785" s="105"/>
      <c r="C785" s="105"/>
      <c r="D785" s="105"/>
      <c r="E785" s="105"/>
    </row>
    <row r="786" spans="1:5" ht="15.75" customHeight="1">
      <c r="A786" s="105"/>
      <c r="B786" s="105"/>
      <c r="C786" s="105"/>
      <c r="D786" s="105"/>
      <c r="E786" s="105"/>
    </row>
    <row r="787" spans="1:5" ht="15.75" customHeight="1">
      <c r="A787" s="105"/>
      <c r="B787" s="105"/>
      <c r="C787" s="105"/>
      <c r="D787" s="105"/>
      <c r="E787" s="105"/>
    </row>
    <row r="788" spans="1:5" ht="15.75" customHeight="1">
      <c r="A788" s="105"/>
      <c r="B788" s="105"/>
      <c r="C788" s="105"/>
      <c r="D788" s="105"/>
      <c r="E788" s="105"/>
    </row>
    <row r="789" spans="1:5" ht="15.75" customHeight="1">
      <c r="A789" s="105"/>
      <c r="B789" s="105"/>
      <c r="C789" s="105"/>
      <c r="D789" s="105"/>
      <c r="E789" s="105"/>
    </row>
    <row r="790" spans="1:5" ht="15.75" customHeight="1">
      <c r="A790" s="105"/>
      <c r="B790" s="105"/>
      <c r="C790" s="105"/>
      <c r="D790" s="105"/>
      <c r="E790" s="105"/>
    </row>
    <row r="791" spans="1:5" ht="15.75" customHeight="1">
      <c r="A791" s="105"/>
      <c r="B791" s="105"/>
      <c r="C791" s="105"/>
      <c r="D791" s="105"/>
      <c r="E791" s="105"/>
    </row>
    <row r="792" spans="1:5" ht="15.75" customHeight="1">
      <c r="A792" s="105"/>
      <c r="B792" s="105"/>
      <c r="C792" s="105"/>
      <c r="D792" s="105"/>
      <c r="E792" s="105"/>
    </row>
    <row r="793" spans="1:5" ht="15.75" customHeight="1">
      <c r="A793" s="105"/>
      <c r="B793" s="105"/>
      <c r="C793" s="105"/>
      <c r="D793" s="105"/>
      <c r="E793" s="105"/>
    </row>
    <row r="794" spans="1:5" ht="15.75" customHeight="1">
      <c r="A794" s="105"/>
      <c r="B794" s="105"/>
      <c r="C794" s="105"/>
      <c r="D794" s="105"/>
      <c r="E794" s="105"/>
    </row>
    <row r="795" spans="1:5" ht="15.75" customHeight="1">
      <c r="A795" s="105"/>
      <c r="B795" s="105"/>
      <c r="C795" s="105"/>
      <c r="D795" s="105"/>
      <c r="E795" s="105"/>
    </row>
    <row r="796" spans="1:5" ht="15.75" customHeight="1">
      <c r="A796" s="105"/>
      <c r="B796" s="105"/>
      <c r="C796" s="105"/>
      <c r="D796" s="105"/>
      <c r="E796" s="105"/>
    </row>
    <row r="797" spans="1:5" ht="15.75" customHeight="1">
      <c r="A797" s="105"/>
      <c r="B797" s="105"/>
      <c r="C797" s="105"/>
      <c r="D797" s="105"/>
      <c r="E797" s="105"/>
    </row>
    <row r="798" spans="1:5" ht="15.75" customHeight="1">
      <c r="A798" s="105"/>
      <c r="B798" s="105"/>
      <c r="C798" s="105"/>
      <c r="D798" s="105"/>
      <c r="E798" s="105"/>
    </row>
    <row r="799" spans="1:5" ht="15.75" customHeight="1">
      <c r="A799" s="105"/>
      <c r="B799" s="105"/>
      <c r="C799" s="105"/>
      <c r="D799" s="105"/>
      <c r="E799" s="105"/>
    </row>
    <row r="800" spans="1:5" ht="15.75" customHeight="1">
      <c r="A800" s="105"/>
      <c r="B800" s="105"/>
      <c r="C800" s="105"/>
      <c r="D800" s="105"/>
      <c r="E800" s="105"/>
    </row>
    <row r="801" spans="1:5" ht="15.75" customHeight="1">
      <c r="A801" s="105"/>
      <c r="B801" s="105"/>
      <c r="C801" s="105"/>
      <c r="D801" s="105"/>
      <c r="E801" s="105"/>
    </row>
    <row r="802" spans="1:5" ht="15.75" customHeight="1">
      <c r="A802" s="105"/>
      <c r="B802" s="105"/>
      <c r="C802" s="105"/>
      <c r="D802" s="105"/>
      <c r="E802" s="105"/>
    </row>
    <row r="803" spans="1:5" ht="15.75" customHeight="1">
      <c r="A803" s="105"/>
      <c r="B803" s="105"/>
      <c r="C803" s="105"/>
      <c r="D803" s="105"/>
      <c r="E803" s="105"/>
    </row>
    <row r="804" spans="1:5" ht="15.75" customHeight="1">
      <c r="A804" s="105"/>
      <c r="B804" s="105"/>
      <c r="C804" s="105"/>
      <c r="D804" s="105"/>
      <c r="E804" s="105"/>
    </row>
    <row r="805" spans="1:5" ht="15.75" customHeight="1">
      <c r="A805" s="105"/>
      <c r="B805" s="105"/>
      <c r="C805" s="105"/>
      <c r="D805" s="105"/>
      <c r="E805" s="105"/>
    </row>
    <row r="806" spans="1:5" ht="15.75" customHeight="1">
      <c r="A806" s="105"/>
      <c r="B806" s="105"/>
      <c r="C806" s="105"/>
      <c r="D806" s="105"/>
      <c r="E806" s="105"/>
    </row>
    <row r="807" spans="1:5" ht="15.75" customHeight="1">
      <c r="A807" s="105"/>
      <c r="B807" s="105"/>
      <c r="C807" s="105"/>
      <c r="D807" s="105"/>
      <c r="E807" s="105"/>
    </row>
    <row r="808" spans="1:5" ht="15.75" customHeight="1">
      <c r="A808" s="105"/>
      <c r="B808" s="105"/>
      <c r="C808" s="105"/>
      <c r="D808" s="105"/>
      <c r="E808" s="105"/>
    </row>
    <row r="809" spans="1:5" ht="15.75" customHeight="1">
      <c r="A809" s="105"/>
      <c r="B809" s="105"/>
      <c r="C809" s="105"/>
      <c r="D809" s="105"/>
      <c r="E809" s="105"/>
    </row>
    <row r="810" spans="1:5" ht="15.75" customHeight="1">
      <c r="A810" s="105"/>
      <c r="B810" s="105"/>
      <c r="C810" s="105"/>
      <c r="D810" s="105"/>
      <c r="E810" s="105"/>
    </row>
    <row r="811" spans="1:5" ht="15.75" customHeight="1">
      <c r="A811" s="105"/>
      <c r="B811" s="105"/>
      <c r="C811" s="105"/>
      <c r="D811" s="105"/>
      <c r="E811" s="105"/>
    </row>
    <row r="812" spans="1:5" ht="15.75" customHeight="1">
      <c r="A812" s="105"/>
      <c r="B812" s="105"/>
      <c r="C812" s="105"/>
      <c r="D812" s="105"/>
      <c r="E812" s="105"/>
    </row>
    <row r="813" spans="1:5" ht="15.75" customHeight="1">
      <c r="A813" s="105"/>
      <c r="B813" s="105"/>
      <c r="C813" s="105"/>
      <c r="D813" s="105"/>
      <c r="E813" s="105"/>
    </row>
    <row r="814" spans="1:5" ht="15.75" customHeight="1">
      <c r="A814" s="105"/>
      <c r="B814" s="105"/>
      <c r="C814" s="105"/>
      <c r="D814" s="105"/>
      <c r="E814" s="105"/>
    </row>
    <row r="815" spans="1:5" ht="15.75" customHeight="1">
      <c r="A815" s="105"/>
      <c r="B815" s="105"/>
      <c r="C815" s="105"/>
      <c r="D815" s="105"/>
      <c r="E815" s="105"/>
    </row>
    <row r="816" spans="1:5" ht="15.75" customHeight="1">
      <c r="A816" s="105"/>
      <c r="B816" s="105"/>
      <c r="C816" s="105"/>
      <c r="D816" s="105"/>
      <c r="E816" s="105"/>
    </row>
    <row r="817" spans="1:5" ht="15.75" customHeight="1">
      <c r="A817" s="105"/>
      <c r="B817" s="105"/>
      <c r="C817" s="105"/>
      <c r="D817" s="105"/>
      <c r="E817" s="105"/>
    </row>
    <row r="818" spans="1:5" ht="15.75" customHeight="1">
      <c r="A818" s="105"/>
      <c r="B818" s="105"/>
      <c r="C818" s="105"/>
      <c r="D818" s="105"/>
      <c r="E818" s="105"/>
    </row>
    <row r="819" spans="1:5" ht="15.75" customHeight="1">
      <c r="A819" s="105"/>
      <c r="B819" s="105"/>
      <c r="C819" s="105"/>
      <c r="D819" s="105"/>
      <c r="E819" s="105"/>
    </row>
    <row r="820" spans="1:5" ht="15.75" customHeight="1">
      <c r="A820" s="105"/>
      <c r="B820" s="105"/>
      <c r="C820" s="105"/>
      <c r="D820" s="105"/>
      <c r="E820" s="105"/>
    </row>
    <row r="821" spans="1:5" ht="15.75" customHeight="1">
      <c r="A821" s="105"/>
      <c r="B821" s="105"/>
      <c r="C821" s="105"/>
      <c r="D821" s="105"/>
      <c r="E821" s="105"/>
    </row>
    <row r="822" spans="1:5" ht="15.75" customHeight="1">
      <c r="A822" s="105"/>
      <c r="B822" s="105"/>
      <c r="C822" s="105"/>
      <c r="D822" s="105"/>
      <c r="E822" s="105"/>
    </row>
    <row r="823" spans="1:5" ht="15.75" customHeight="1">
      <c r="A823" s="105"/>
      <c r="B823" s="105"/>
      <c r="C823" s="105"/>
      <c r="D823" s="105"/>
      <c r="E823" s="105"/>
    </row>
    <row r="824" spans="1:5" ht="15.75" customHeight="1">
      <c r="A824" s="105"/>
      <c r="B824" s="105"/>
      <c r="C824" s="105"/>
      <c r="D824" s="105"/>
      <c r="E824" s="105"/>
    </row>
    <row r="825" spans="1:5" ht="15.75" customHeight="1">
      <c r="A825" s="105"/>
      <c r="B825" s="105"/>
      <c r="C825" s="105"/>
      <c r="D825" s="105"/>
      <c r="E825" s="105"/>
    </row>
    <row r="826" spans="1:5" ht="15.75" customHeight="1">
      <c r="A826" s="105"/>
      <c r="B826" s="105"/>
      <c r="C826" s="105"/>
      <c r="D826" s="105"/>
      <c r="E826" s="105"/>
    </row>
    <row r="827" spans="1:5" ht="15.75" customHeight="1">
      <c r="A827" s="105"/>
      <c r="B827" s="105"/>
      <c r="C827" s="105"/>
      <c r="D827" s="105"/>
      <c r="E827" s="105"/>
    </row>
    <row r="828" spans="1:5" ht="15.75" customHeight="1">
      <c r="A828" s="105"/>
      <c r="B828" s="105"/>
      <c r="C828" s="105"/>
      <c r="D828" s="105"/>
      <c r="E828" s="105"/>
    </row>
    <row r="829" spans="1:5" ht="15.75" customHeight="1">
      <c r="A829" s="105"/>
      <c r="B829" s="105"/>
      <c r="C829" s="105"/>
      <c r="D829" s="105"/>
      <c r="E829" s="105"/>
    </row>
    <row r="830" spans="1:5" ht="15.75" customHeight="1">
      <c r="A830" s="105"/>
      <c r="B830" s="105"/>
      <c r="C830" s="105"/>
      <c r="D830" s="105"/>
      <c r="E830" s="105"/>
    </row>
    <row r="831" spans="1:5" ht="15.75" customHeight="1">
      <c r="A831" s="105"/>
      <c r="B831" s="105"/>
      <c r="C831" s="105"/>
      <c r="D831" s="105"/>
      <c r="E831" s="105"/>
    </row>
    <row r="832" spans="1:5" ht="15.75" customHeight="1">
      <c r="A832" s="105"/>
      <c r="B832" s="105"/>
      <c r="C832" s="105"/>
      <c r="D832" s="105"/>
      <c r="E832" s="105"/>
    </row>
    <row r="833" spans="1:5" ht="15.75" customHeight="1">
      <c r="A833" s="105"/>
      <c r="B833" s="105"/>
      <c r="C833" s="105"/>
      <c r="D833" s="105"/>
      <c r="E833" s="105"/>
    </row>
    <row r="834" spans="1:5" ht="15.75" customHeight="1">
      <c r="A834" s="105"/>
      <c r="B834" s="105"/>
      <c r="C834" s="105"/>
      <c r="D834" s="105"/>
      <c r="E834" s="105"/>
    </row>
    <row r="835" spans="1:5" ht="15.75" customHeight="1">
      <c r="A835" s="105"/>
      <c r="B835" s="105"/>
      <c r="C835" s="105"/>
      <c r="D835" s="105"/>
      <c r="E835" s="105"/>
    </row>
    <row r="836" spans="1:5" ht="15.75" customHeight="1">
      <c r="A836" s="105"/>
      <c r="B836" s="105"/>
      <c r="C836" s="105"/>
      <c r="D836" s="105"/>
      <c r="E836" s="105"/>
    </row>
    <row r="837" spans="1:5" ht="15.75" customHeight="1">
      <c r="A837" s="105"/>
      <c r="B837" s="105"/>
      <c r="C837" s="105"/>
      <c r="D837" s="105"/>
      <c r="E837" s="105"/>
    </row>
    <row r="838" spans="1:5" ht="15.75" customHeight="1">
      <c r="A838" s="105"/>
      <c r="B838" s="105"/>
      <c r="C838" s="105"/>
      <c r="D838" s="105"/>
      <c r="E838" s="105"/>
    </row>
    <row r="839" spans="1:5" ht="15.75" customHeight="1">
      <c r="A839" s="105"/>
      <c r="B839" s="105"/>
      <c r="C839" s="105"/>
      <c r="D839" s="105"/>
      <c r="E839" s="105"/>
    </row>
    <row r="840" spans="1:5" ht="15.75" customHeight="1">
      <c r="A840" s="105"/>
      <c r="B840" s="105"/>
      <c r="C840" s="105"/>
      <c r="D840" s="105"/>
      <c r="E840" s="105"/>
    </row>
    <row r="841" spans="1:5" ht="15.75" customHeight="1">
      <c r="A841" s="105"/>
      <c r="B841" s="105"/>
      <c r="C841" s="105"/>
      <c r="D841" s="105"/>
      <c r="E841" s="105"/>
    </row>
    <row r="842" spans="1:5" ht="15.75" customHeight="1">
      <c r="A842" s="105"/>
      <c r="B842" s="105"/>
      <c r="C842" s="105"/>
      <c r="D842" s="105"/>
      <c r="E842" s="105"/>
    </row>
    <row r="843" spans="1:5" ht="15.75" customHeight="1">
      <c r="A843" s="105"/>
      <c r="B843" s="105"/>
      <c r="C843" s="105"/>
      <c r="D843" s="105"/>
      <c r="E843" s="105"/>
    </row>
    <row r="844" spans="1:5" ht="15.75" customHeight="1">
      <c r="A844" s="105"/>
      <c r="B844" s="105"/>
      <c r="C844" s="105"/>
      <c r="D844" s="105"/>
      <c r="E844" s="105"/>
    </row>
    <row r="845" spans="1:5" ht="15.75" customHeight="1">
      <c r="A845" s="105"/>
      <c r="B845" s="105"/>
      <c r="C845" s="105"/>
      <c r="D845" s="105"/>
      <c r="E845" s="105"/>
    </row>
    <row r="846" spans="1:5" ht="15.75" customHeight="1">
      <c r="A846" s="105"/>
      <c r="B846" s="105"/>
      <c r="C846" s="105"/>
      <c r="D846" s="105"/>
      <c r="E846" s="105"/>
    </row>
    <row r="847" spans="1:5" ht="15.75" customHeight="1">
      <c r="A847" s="105"/>
      <c r="B847" s="105"/>
      <c r="C847" s="105"/>
      <c r="D847" s="105"/>
      <c r="E847" s="105"/>
    </row>
    <row r="848" spans="1:5" ht="15.75" customHeight="1">
      <c r="A848" s="105"/>
      <c r="B848" s="105"/>
      <c r="C848" s="105"/>
      <c r="D848" s="105"/>
      <c r="E848" s="105"/>
    </row>
    <row r="849" spans="1:5" ht="15.75" customHeight="1">
      <c r="A849" s="105"/>
      <c r="B849" s="105"/>
      <c r="C849" s="105"/>
      <c r="D849" s="105"/>
      <c r="E849" s="105"/>
    </row>
    <row r="850" spans="1:5" ht="15.75" customHeight="1">
      <c r="A850" s="105"/>
      <c r="B850" s="105"/>
      <c r="C850" s="105"/>
      <c r="D850" s="105"/>
      <c r="E850" s="105"/>
    </row>
    <row r="851" spans="1:5" ht="15.75" customHeight="1">
      <c r="A851" s="105"/>
      <c r="B851" s="105"/>
      <c r="C851" s="105"/>
      <c r="D851" s="105"/>
      <c r="E851" s="105"/>
    </row>
    <row r="852" spans="1:5" ht="15.75" customHeight="1">
      <c r="A852" s="105"/>
      <c r="B852" s="105"/>
      <c r="C852" s="105"/>
      <c r="D852" s="105"/>
      <c r="E852" s="105"/>
    </row>
    <row r="853" spans="1:5" ht="15.75" customHeight="1">
      <c r="A853" s="105"/>
      <c r="B853" s="105"/>
      <c r="C853" s="105"/>
      <c r="D853" s="105"/>
      <c r="E853" s="105"/>
    </row>
    <row r="854" spans="1:5" ht="15.75" customHeight="1">
      <c r="A854" s="105"/>
      <c r="B854" s="105"/>
      <c r="C854" s="105"/>
      <c r="D854" s="105"/>
      <c r="E854" s="105"/>
    </row>
    <row r="855" spans="1:5" ht="15.75" customHeight="1">
      <c r="A855" s="105"/>
      <c r="B855" s="105"/>
      <c r="C855" s="105"/>
      <c r="D855" s="105"/>
      <c r="E855" s="105"/>
    </row>
    <row r="856" spans="1:5" ht="15.75" customHeight="1">
      <c r="A856" s="105"/>
      <c r="B856" s="105"/>
      <c r="C856" s="105"/>
      <c r="D856" s="105"/>
      <c r="E856" s="105"/>
    </row>
    <row r="857" spans="1:5" ht="15.75" customHeight="1">
      <c r="A857" s="105"/>
      <c r="B857" s="105"/>
      <c r="C857" s="105"/>
      <c r="D857" s="105"/>
      <c r="E857" s="105"/>
    </row>
    <row r="858" spans="1:5" ht="15.75" customHeight="1">
      <c r="A858" s="105"/>
      <c r="B858" s="105"/>
      <c r="C858" s="105"/>
      <c r="D858" s="105"/>
      <c r="E858" s="105"/>
    </row>
    <row r="859" spans="1:5" ht="15.75" customHeight="1">
      <c r="A859" s="105"/>
      <c r="B859" s="105"/>
      <c r="C859" s="105"/>
      <c r="D859" s="105"/>
      <c r="E859" s="105"/>
    </row>
    <row r="860" spans="1:5" ht="15.75" customHeight="1">
      <c r="A860" s="105"/>
      <c r="B860" s="105"/>
      <c r="C860" s="105"/>
      <c r="D860" s="105"/>
      <c r="E860" s="105"/>
    </row>
    <row r="861" spans="1:5" ht="15.75" customHeight="1">
      <c r="A861" s="105"/>
      <c r="B861" s="105"/>
      <c r="C861" s="105"/>
      <c r="D861" s="105"/>
      <c r="E861" s="105"/>
    </row>
    <row r="862" spans="1:5" ht="15.75" customHeight="1">
      <c r="A862" s="105"/>
      <c r="B862" s="105"/>
      <c r="C862" s="105"/>
      <c r="D862" s="105"/>
      <c r="E862" s="105"/>
    </row>
    <row r="863" spans="1:5" ht="15.75" customHeight="1">
      <c r="A863" s="105"/>
      <c r="B863" s="105"/>
      <c r="C863" s="105"/>
      <c r="D863" s="105"/>
      <c r="E863" s="105"/>
    </row>
    <row r="864" spans="1:5" ht="15.75" customHeight="1">
      <c r="A864" s="105"/>
      <c r="B864" s="105"/>
      <c r="C864" s="105"/>
      <c r="D864" s="105"/>
      <c r="E864" s="105"/>
    </row>
    <row r="865" spans="1:5" ht="15.75" customHeight="1">
      <c r="A865" s="105"/>
      <c r="B865" s="105"/>
      <c r="C865" s="105"/>
      <c r="D865" s="105"/>
      <c r="E865" s="105"/>
    </row>
    <row r="866" spans="1:5" ht="15.75" customHeight="1">
      <c r="A866" s="105"/>
      <c r="B866" s="105"/>
      <c r="C866" s="105"/>
      <c r="D866" s="105"/>
      <c r="E866" s="105"/>
    </row>
    <row r="867" spans="1:5" ht="15.75" customHeight="1">
      <c r="A867" s="105"/>
      <c r="B867" s="105"/>
      <c r="C867" s="105"/>
      <c r="D867" s="105"/>
      <c r="E867" s="105"/>
    </row>
    <row r="868" spans="1:5" ht="15.75" customHeight="1">
      <c r="A868" s="105"/>
      <c r="B868" s="105"/>
      <c r="C868" s="105"/>
      <c r="D868" s="105"/>
      <c r="E868" s="105"/>
    </row>
    <row r="869" spans="1:5" ht="15.75" customHeight="1">
      <c r="A869" s="105"/>
      <c r="B869" s="105"/>
      <c r="C869" s="105"/>
      <c r="D869" s="105"/>
      <c r="E869" s="105"/>
    </row>
    <row r="870" spans="1:5" ht="15.75" customHeight="1">
      <c r="A870" s="105"/>
      <c r="B870" s="105"/>
      <c r="C870" s="105"/>
      <c r="D870" s="105"/>
      <c r="E870" s="105"/>
    </row>
    <row r="871" spans="1:5" ht="15.75" customHeight="1">
      <c r="A871" s="105"/>
      <c r="B871" s="105"/>
      <c r="C871" s="105"/>
      <c r="D871" s="105"/>
      <c r="E871" s="105"/>
    </row>
    <row r="872" spans="1:5" ht="15.75" customHeight="1">
      <c r="A872" s="105"/>
      <c r="B872" s="105"/>
      <c r="C872" s="105"/>
      <c r="D872" s="105"/>
      <c r="E872" s="105"/>
    </row>
    <row r="873" spans="1:5" ht="15.75" customHeight="1">
      <c r="A873" s="105"/>
      <c r="B873" s="105"/>
      <c r="C873" s="105"/>
      <c r="D873" s="105"/>
      <c r="E873" s="105"/>
    </row>
  </sheetData>
  <mergeCells count="460">
    <mergeCell ref="C419:D419"/>
    <mergeCell ref="C420:D420"/>
    <mergeCell ref="B423:D423"/>
    <mergeCell ref="B424:D424"/>
    <mergeCell ref="B425:D425"/>
    <mergeCell ref="B428:D428"/>
    <mergeCell ref="L428:N428"/>
    <mergeCell ref="P432:S432"/>
    <mergeCell ref="P433:S433"/>
    <mergeCell ref="K429:N429"/>
    <mergeCell ref="L431:N431"/>
    <mergeCell ref="Q431:S431"/>
    <mergeCell ref="K432:N432"/>
    <mergeCell ref="K433:N433"/>
    <mergeCell ref="A429:D429"/>
    <mergeCell ref="B431:D431"/>
    <mergeCell ref="A432:D432"/>
    <mergeCell ref="A433:D433"/>
    <mergeCell ref="H419:I419"/>
    <mergeCell ref="H420:I420"/>
    <mergeCell ref="G423:I423"/>
    <mergeCell ref="G424:I424"/>
    <mergeCell ref="G425:I425"/>
    <mergeCell ref="G428:I428"/>
    <mergeCell ref="B247:D247"/>
    <mergeCell ref="B248:D248"/>
    <mergeCell ref="B249:D249"/>
    <mergeCell ref="B252:D252"/>
    <mergeCell ref="G252:I252"/>
    <mergeCell ref="A253:D253"/>
    <mergeCell ref="F253:I253"/>
    <mergeCell ref="B352:D352"/>
    <mergeCell ref="B353:D353"/>
    <mergeCell ref="B255:D255"/>
    <mergeCell ref="G255:I255"/>
    <mergeCell ref="A256:D256"/>
    <mergeCell ref="F256:I256"/>
    <mergeCell ref="A257:D257"/>
    <mergeCell ref="F257:I257"/>
    <mergeCell ref="H278:I278"/>
    <mergeCell ref="H279:I279"/>
    <mergeCell ref="C278:D278"/>
    <mergeCell ref="C279:D279"/>
    <mergeCell ref="B282:D282"/>
    <mergeCell ref="G282:I282"/>
    <mergeCell ref="B283:D283"/>
    <mergeCell ref="G283:I283"/>
    <mergeCell ref="G284:I284"/>
    <mergeCell ref="A186:D186"/>
    <mergeCell ref="F186:I186"/>
    <mergeCell ref="A187:D187"/>
    <mergeCell ref="F187:I187"/>
    <mergeCell ref="G212:I212"/>
    <mergeCell ref="G213:I213"/>
    <mergeCell ref="B185:D185"/>
    <mergeCell ref="C208:D208"/>
    <mergeCell ref="H208:I208"/>
    <mergeCell ref="C209:D209"/>
    <mergeCell ref="H209:I209"/>
    <mergeCell ref="B212:D212"/>
    <mergeCell ref="B213:D213"/>
    <mergeCell ref="C243:D243"/>
    <mergeCell ref="H243:I243"/>
    <mergeCell ref="C244:D244"/>
    <mergeCell ref="H244:I244"/>
    <mergeCell ref="G247:I247"/>
    <mergeCell ref="C136:D136"/>
    <mergeCell ref="H136:I136"/>
    <mergeCell ref="C137:D137"/>
    <mergeCell ref="H137:I137"/>
    <mergeCell ref="B140:D140"/>
    <mergeCell ref="G140:I140"/>
    <mergeCell ref="G141:I141"/>
    <mergeCell ref="G142:I142"/>
    <mergeCell ref="B141:D141"/>
    <mergeCell ref="B142:D142"/>
    <mergeCell ref="B146:D146"/>
    <mergeCell ref="A147:D147"/>
    <mergeCell ref="B149:D149"/>
    <mergeCell ref="A150:D150"/>
    <mergeCell ref="A151:D151"/>
    <mergeCell ref="C172:D172"/>
    <mergeCell ref="C173:D173"/>
    <mergeCell ref="B176:D176"/>
    <mergeCell ref="B177:D177"/>
    <mergeCell ref="B104:D104"/>
    <mergeCell ref="G104:I104"/>
    <mergeCell ref="B105:D105"/>
    <mergeCell ref="G105:I105"/>
    <mergeCell ref="B106:D106"/>
    <mergeCell ref="G106:I106"/>
    <mergeCell ref="B220:D220"/>
    <mergeCell ref="A221:D221"/>
    <mergeCell ref="A222:D222"/>
    <mergeCell ref="B214:D214"/>
    <mergeCell ref="G214:I214"/>
    <mergeCell ref="B217:D217"/>
    <mergeCell ref="G217:I217"/>
    <mergeCell ref="A218:D218"/>
    <mergeCell ref="F218:I218"/>
    <mergeCell ref="G220:I220"/>
    <mergeCell ref="F221:I221"/>
    <mergeCell ref="F222:I222"/>
    <mergeCell ref="B178:D178"/>
    <mergeCell ref="B182:D182"/>
    <mergeCell ref="G182:I182"/>
    <mergeCell ref="A183:D183"/>
    <mergeCell ref="F183:I183"/>
    <mergeCell ref="G185:I185"/>
    <mergeCell ref="B77:D77"/>
    <mergeCell ref="G77:I77"/>
    <mergeCell ref="A78:D78"/>
    <mergeCell ref="F78:I78"/>
    <mergeCell ref="A79:D79"/>
    <mergeCell ref="F79:I79"/>
    <mergeCell ref="C100:D100"/>
    <mergeCell ref="H100:I100"/>
    <mergeCell ref="H101:I101"/>
    <mergeCell ref="C101:D101"/>
    <mergeCell ref="B68:D68"/>
    <mergeCell ref="G68:I68"/>
    <mergeCell ref="B69:D69"/>
    <mergeCell ref="G69:I69"/>
    <mergeCell ref="G70:I70"/>
    <mergeCell ref="B70:D70"/>
    <mergeCell ref="B74:D74"/>
    <mergeCell ref="G74:I74"/>
    <mergeCell ref="A75:D75"/>
    <mergeCell ref="F75:I75"/>
    <mergeCell ref="B2:D2"/>
    <mergeCell ref="A3:D3"/>
    <mergeCell ref="B5:D5"/>
    <mergeCell ref="A6:D6"/>
    <mergeCell ref="A7:D7"/>
    <mergeCell ref="C28:D28"/>
    <mergeCell ref="C29:D29"/>
    <mergeCell ref="C64:D64"/>
    <mergeCell ref="C65:D65"/>
    <mergeCell ref="B41:D41"/>
    <mergeCell ref="G41:I41"/>
    <mergeCell ref="A42:D42"/>
    <mergeCell ref="F42:I42"/>
    <mergeCell ref="A43:D43"/>
    <mergeCell ref="F43:I43"/>
    <mergeCell ref="H64:I64"/>
    <mergeCell ref="H65:I65"/>
    <mergeCell ref="B32:D32"/>
    <mergeCell ref="B33:D33"/>
    <mergeCell ref="B34:D34"/>
    <mergeCell ref="B38:D38"/>
    <mergeCell ref="G38:I38"/>
    <mergeCell ref="A39:D39"/>
    <mergeCell ref="F39:I39"/>
    <mergeCell ref="A114:D114"/>
    <mergeCell ref="F114:I114"/>
    <mergeCell ref="K114:N114"/>
    <mergeCell ref="A115:D115"/>
    <mergeCell ref="F115:I115"/>
    <mergeCell ref="K115:N115"/>
    <mergeCell ref="B110:D110"/>
    <mergeCell ref="G110:I110"/>
    <mergeCell ref="L110:N110"/>
    <mergeCell ref="A111:D111"/>
    <mergeCell ref="F111:I111"/>
    <mergeCell ref="K111:N111"/>
    <mergeCell ref="B113:D113"/>
    <mergeCell ref="U646:X646"/>
    <mergeCell ref="G113:I113"/>
    <mergeCell ref="L113:N113"/>
    <mergeCell ref="M136:N136"/>
    <mergeCell ref="M137:N137"/>
    <mergeCell ref="L140:N140"/>
    <mergeCell ref="L141:N141"/>
    <mergeCell ref="L142:N142"/>
    <mergeCell ref="G248:I248"/>
    <mergeCell ref="G249:I249"/>
    <mergeCell ref="Q428:S428"/>
    <mergeCell ref="V428:X428"/>
    <mergeCell ref="P429:S429"/>
    <mergeCell ref="U429:X429"/>
    <mergeCell ref="V431:X431"/>
    <mergeCell ref="U432:X432"/>
    <mergeCell ref="U433:X433"/>
    <mergeCell ref="G601:I601"/>
    <mergeCell ref="L601:N601"/>
    <mergeCell ref="G602:I602"/>
    <mergeCell ref="L602:N602"/>
    <mergeCell ref="G603:I603"/>
    <mergeCell ref="L603:N603"/>
    <mergeCell ref="U576:X576"/>
    <mergeCell ref="B574:D574"/>
    <mergeCell ref="G574:I574"/>
    <mergeCell ref="L574:N574"/>
    <mergeCell ref="Q574:S574"/>
    <mergeCell ref="V574:X574"/>
    <mergeCell ref="F575:I575"/>
    <mergeCell ref="U575:X575"/>
    <mergeCell ref="U645:X645"/>
    <mergeCell ref="V671:X671"/>
    <mergeCell ref="F645:I645"/>
    <mergeCell ref="P645:S645"/>
    <mergeCell ref="A646:D646"/>
    <mergeCell ref="F646:I646"/>
    <mergeCell ref="P646:S646"/>
    <mergeCell ref="R667:S667"/>
    <mergeCell ref="R668:S668"/>
    <mergeCell ref="Q671:S671"/>
    <mergeCell ref="B641:D641"/>
    <mergeCell ref="G641:I641"/>
    <mergeCell ref="L641:N641"/>
    <mergeCell ref="Q641:S641"/>
    <mergeCell ref="V641:X641"/>
    <mergeCell ref="L644:N644"/>
    <mergeCell ref="Q644:S644"/>
    <mergeCell ref="Q672:S672"/>
    <mergeCell ref="V672:X672"/>
    <mergeCell ref="Q673:S673"/>
    <mergeCell ref="V673:X673"/>
    <mergeCell ref="K645:N645"/>
    <mergeCell ref="K646:N646"/>
    <mergeCell ref="C667:D667"/>
    <mergeCell ref="M667:N667"/>
    <mergeCell ref="W667:X667"/>
    <mergeCell ref="C668:D668"/>
    <mergeCell ref="M668:N668"/>
    <mergeCell ref="W668:X668"/>
    <mergeCell ref="B672:D672"/>
    <mergeCell ref="B673:D673"/>
    <mergeCell ref="G673:I673"/>
    <mergeCell ref="L673:N673"/>
    <mergeCell ref="H667:I667"/>
    <mergeCell ref="H668:I668"/>
    <mergeCell ref="B671:D671"/>
    <mergeCell ref="G671:I671"/>
    <mergeCell ref="L671:N671"/>
    <mergeCell ref="G672:I672"/>
    <mergeCell ref="L672:N672"/>
    <mergeCell ref="A645:D645"/>
    <mergeCell ref="A642:D642"/>
    <mergeCell ref="F642:I642"/>
    <mergeCell ref="K642:N642"/>
    <mergeCell ref="P642:S642"/>
    <mergeCell ref="U642:X642"/>
    <mergeCell ref="G644:I644"/>
    <mergeCell ref="V644:X644"/>
    <mergeCell ref="B644:D644"/>
    <mergeCell ref="B636:D636"/>
    <mergeCell ref="G636:I636"/>
    <mergeCell ref="L636:N636"/>
    <mergeCell ref="B637:D637"/>
    <mergeCell ref="L637:N637"/>
    <mergeCell ref="B638:D638"/>
    <mergeCell ref="L638:N638"/>
    <mergeCell ref="G637:I637"/>
    <mergeCell ref="G638:I638"/>
    <mergeCell ref="A611:D611"/>
    <mergeCell ref="F611:I611"/>
    <mergeCell ref="K610:N610"/>
    <mergeCell ref="K611:N611"/>
    <mergeCell ref="C632:D632"/>
    <mergeCell ref="H632:I632"/>
    <mergeCell ref="M632:N632"/>
    <mergeCell ref="H633:I633"/>
    <mergeCell ref="M633:N633"/>
    <mergeCell ref="C633:D633"/>
    <mergeCell ref="B609:D609"/>
    <mergeCell ref="G609:I609"/>
    <mergeCell ref="L609:N609"/>
    <mergeCell ref="A610:D610"/>
    <mergeCell ref="F610:I610"/>
    <mergeCell ref="Q601:S601"/>
    <mergeCell ref="V601:X601"/>
    <mergeCell ref="Q602:S602"/>
    <mergeCell ref="V602:X602"/>
    <mergeCell ref="Q603:S603"/>
    <mergeCell ref="V603:X603"/>
    <mergeCell ref="B602:D602"/>
    <mergeCell ref="B603:D603"/>
    <mergeCell ref="B606:D606"/>
    <mergeCell ref="G606:I606"/>
    <mergeCell ref="L606:N606"/>
    <mergeCell ref="A607:D607"/>
    <mergeCell ref="F607:I607"/>
    <mergeCell ref="K607:N607"/>
    <mergeCell ref="AA603:AC603"/>
    <mergeCell ref="A537:D537"/>
    <mergeCell ref="B539:D539"/>
    <mergeCell ref="A540:D540"/>
    <mergeCell ref="A541:D541"/>
    <mergeCell ref="AA571:AC571"/>
    <mergeCell ref="Z572:AC572"/>
    <mergeCell ref="AA574:AC574"/>
    <mergeCell ref="A575:D575"/>
    <mergeCell ref="A576:D576"/>
    <mergeCell ref="F576:I576"/>
    <mergeCell ref="H597:I597"/>
    <mergeCell ref="M597:N597"/>
    <mergeCell ref="R597:S597"/>
    <mergeCell ref="W597:X597"/>
    <mergeCell ref="C597:D597"/>
    <mergeCell ref="C598:D598"/>
    <mergeCell ref="H598:I598"/>
    <mergeCell ref="M598:N598"/>
    <mergeCell ref="R598:S598"/>
    <mergeCell ref="W598:X598"/>
    <mergeCell ref="B601:D601"/>
    <mergeCell ref="L571:N571"/>
    <mergeCell ref="Q571:S571"/>
    <mergeCell ref="B536:D536"/>
    <mergeCell ref="Z575:AC575"/>
    <mergeCell ref="Z576:AC576"/>
    <mergeCell ref="AB597:AC597"/>
    <mergeCell ref="AB598:AC598"/>
    <mergeCell ref="AA601:AC601"/>
    <mergeCell ref="AA602:AC602"/>
    <mergeCell ref="V571:X571"/>
    <mergeCell ref="A572:D572"/>
    <mergeCell ref="F572:I572"/>
    <mergeCell ref="K572:N572"/>
    <mergeCell ref="P572:S572"/>
    <mergeCell ref="U572:X572"/>
    <mergeCell ref="C562:D562"/>
    <mergeCell ref="C563:D563"/>
    <mergeCell ref="B566:D566"/>
    <mergeCell ref="B567:D567"/>
    <mergeCell ref="B568:D568"/>
    <mergeCell ref="B571:D571"/>
    <mergeCell ref="G571:I571"/>
    <mergeCell ref="K575:N575"/>
    <mergeCell ref="P575:S575"/>
    <mergeCell ref="K576:N576"/>
    <mergeCell ref="P576:S576"/>
    <mergeCell ref="G532:I532"/>
    <mergeCell ref="G495:I495"/>
    <mergeCell ref="G496:I496"/>
    <mergeCell ref="G500:I500"/>
    <mergeCell ref="F501:I501"/>
    <mergeCell ref="G503:I503"/>
    <mergeCell ref="F504:I504"/>
    <mergeCell ref="F505:I505"/>
    <mergeCell ref="B531:D531"/>
    <mergeCell ref="B532:D532"/>
    <mergeCell ref="A505:D505"/>
    <mergeCell ref="H526:I526"/>
    <mergeCell ref="H527:I527"/>
    <mergeCell ref="G530:I530"/>
    <mergeCell ref="B503:D503"/>
    <mergeCell ref="C526:D526"/>
    <mergeCell ref="C527:D527"/>
    <mergeCell ref="B530:D530"/>
    <mergeCell ref="G531:I531"/>
    <mergeCell ref="C491:D491"/>
    <mergeCell ref="H491:I491"/>
    <mergeCell ref="G494:I494"/>
    <mergeCell ref="B494:D494"/>
    <mergeCell ref="B495:D495"/>
    <mergeCell ref="B496:D496"/>
    <mergeCell ref="B500:D500"/>
    <mergeCell ref="A501:D501"/>
    <mergeCell ref="A504:D504"/>
    <mergeCell ref="B467:D467"/>
    <mergeCell ref="G467:I467"/>
    <mergeCell ref="A468:D468"/>
    <mergeCell ref="G464:I464"/>
    <mergeCell ref="B464:D464"/>
    <mergeCell ref="A469:D469"/>
    <mergeCell ref="F468:I468"/>
    <mergeCell ref="F469:I469"/>
    <mergeCell ref="C490:D490"/>
    <mergeCell ref="H490:I490"/>
    <mergeCell ref="C454:D454"/>
    <mergeCell ref="C455:D455"/>
    <mergeCell ref="B458:D458"/>
    <mergeCell ref="A465:D465"/>
    <mergeCell ref="B459:D459"/>
    <mergeCell ref="B460:D460"/>
    <mergeCell ref="G460:I460"/>
    <mergeCell ref="L460:N460"/>
    <mergeCell ref="F465:I465"/>
    <mergeCell ref="V458:X458"/>
    <mergeCell ref="V459:X459"/>
    <mergeCell ref="V460:X460"/>
    <mergeCell ref="G431:I431"/>
    <mergeCell ref="F432:I432"/>
    <mergeCell ref="F433:I433"/>
    <mergeCell ref="H454:I454"/>
    <mergeCell ref="R454:S454"/>
    <mergeCell ref="H455:I455"/>
    <mergeCell ref="R455:S455"/>
    <mergeCell ref="Q460:S460"/>
    <mergeCell ref="G459:I459"/>
    <mergeCell ref="M454:N454"/>
    <mergeCell ref="M455:N455"/>
    <mergeCell ref="G458:I458"/>
    <mergeCell ref="L458:N458"/>
    <mergeCell ref="Q458:S458"/>
    <mergeCell ref="L459:N459"/>
    <mergeCell ref="Q459:S459"/>
    <mergeCell ref="F429:I429"/>
    <mergeCell ref="W454:X454"/>
    <mergeCell ref="W455:X455"/>
    <mergeCell ref="B396:D396"/>
    <mergeCell ref="A397:D397"/>
    <mergeCell ref="A398:D398"/>
    <mergeCell ref="G353:I353"/>
    <mergeCell ref="G354:I354"/>
    <mergeCell ref="G393:I393"/>
    <mergeCell ref="F394:I394"/>
    <mergeCell ref="G396:I396"/>
    <mergeCell ref="F397:I397"/>
    <mergeCell ref="F398:I398"/>
    <mergeCell ref="B354:D354"/>
    <mergeCell ref="B358:D358"/>
    <mergeCell ref="A359:D359"/>
    <mergeCell ref="A362:D362"/>
    <mergeCell ref="A363:D363"/>
    <mergeCell ref="B361:D361"/>
    <mergeCell ref="C384:D384"/>
    <mergeCell ref="C385:D385"/>
    <mergeCell ref="B388:D388"/>
    <mergeCell ref="B389:D389"/>
    <mergeCell ref="B390:D390"/>
    <mergeCell ref="A394:D394"/>
    <mergeCell ref="F288:I288"/>
    <mergeCell ref="B290:D290"/>
    <mergeCell ref="G290:I290"/>
    <mergeCell ref="A291:D291"/>
    <mergeCell ref="F291:I291"/>
    <mergeCell ref="A292:D292"/>
    <mergeCell ref="F292:I292"/>
    <mergeCell ref="C313:D313"/>
    <mergeCell ref="H313:I313"/>
    <mergeCell ref="C348:D348"/>
    <mergeCell ref="H348:I348"/>
    <mergeCell ref="C349:D349"/>
    <mergeCell ref="H349:I349"/>
    <mergeCell ref="G352:I352"/>
    <mergeCell ref="F326:I326"/>
    <mergeCell ref="F327:I327"/>
    <mergeCell ref="A326:D326"/>
    <mergeCell ref="A327:D327"/>
    <mergeCell ref="B393:D393"/>
    <mergeCell ref="H314:I314"/>
    <mergeCell ref="C314:D314"/>
    <mergeCell ref="B317:D317"/>
    <mergeCell ref="G317:I317"/>
    <mergeCell ref="B284:D284"/>
    <mergeCell ref="B287:D287"/>
    <mergeCell ref="G287:I287"/>
    <mergeCell ref="A288:D288"/>
    <mergeCell ref="B322:D322"/>
    <mergeCell ref="G322:I322"/>
    <mergeCell ref="A323:D323"/>
    <mergeCell ref="F323:I323"/>
    <mergeCell ref="B325:D325"/>
    <mergeCell ref="G325:I325"/>
    <mergeCell ref="B318:D318"/>
    <mergeCell ref="G318:I318"/>
    <mergeCell ref="B319:D319"/>
    <mergeCell ref="G319:I319"/>
  </mergeCells>
  <conditionalFormatting sqref="D30">
    <cfRule type="containsText" dxfId="138" priority="1" operator="containsText" text="MAYOR">
      <formula>NOT(ISERROR(SEARCH(("MAYOR"),(D30))))</formula>
    </cfRule>
  </conditionalFormatting>
  <conditionalFormatting sqref="D30">
    <cfRule type="containsText" dxfId="137" priority="2" operator="containsText" text="MODERADO">
      <formula>NOT(ISERROR(SEARCH(("MODERADO"),(D30))))</formula>
    </cfRule>
  </conditionalFormatting>
  <conditionalFormatting sqref="D30">
    <cfRule type="containsText" dxfId="136" priority="3" operator="containsText" text="CATASTRÓFICO">
      <formula>NOT(ISERROR(SEARCH(("CATASTRÓFICO"),(D30))))</formula>
    </cfRule>
  </conditionalFormatting>
  <conditionalFormatting sqref="D66">
    <cfRule type="containsText" dxfId="135" priority="4" operator="containsText" text="MAYOR">
      <formula>NOT(ISERROR(SEARCH(("MAYOR"),(D66))))</formula>
    </cfRule>
  </conditionalFormatting>
  <conditionalFormatting sqref="D66">
    <cfRule type="containsText" dxfId="134" priority="5" operator="containsText" text="MODERADO">
      <formula>NOT(ISERROR(SEARCH(("MODERADO"),(D66))))</formula>
    </cfRule>
  </conditionalFormatting>
  <conditionalFormatting sqref="D66">
    <cfRule type="containsText" dxfId="133" priority="6" operator="containsText" text="CATASTRÓFICO">
      <formula>NOT(ISERROR(SEARCH(("CATASTRÓFICO"),(D66))))</formula>
    </cfRule>
  </conditionalFormatting>
  <conditionalFormatting sqref="D102">
    <cfRule type="containsText" dxfId="132" priority="7" operator="containsText" text="MAYOR">
      <formula>NOT(ISERROR(SEARCH(("MAYOR"),(D102))))</formula>
    </cfRule>
  </conditionalFormatting>
  <conditionalFormatting sqref="D102">
    <cfRule type="containsText" dxfId="131" priority="8" operator="containsText" text="MODERADO">
      <formula>NOT(ISERROR(SEARCH(("MODERADO"),(D102))))</formula>
    </cfRule>
  </conditionalFormatting>
  <conditionalFormatting sqref="D102">
    <cfRule type="containsText" dxfId="130" priority="9" operator="containsText" text="CATASTRÓFICO">
      <formula>NOT(ISERROR(SEARCH(("CATASTRÓFICO"),(D102))))</formula>
    </cfRule>
  </conditionalFormatting>
  <conditionalFormatting sqref="D174">
    <cfRule type="containsText" dxfId="129" priority="10" operator="containsText" text="MAYOR">
      <formula>NOT(ISERROR(SEARCH(("MAYOR"),(D174))))</formula>
    </cfRule>
  </conditionalFormatting>
  <conditionalFormatting sqref="D174">
    <cfRule type="containsText" dxfId="128" priority="11" operator="containsText" text="MODERADO">
      <formula>NOT(ISERROR(SEARCH(("MODERADO"),(D174))))</formula>
    </cfRule>
  </conditionalFormatting>
  <conditionalFormatting sqref="D174">
    <cfRule type="containsText" dxfId="127" priority="12" operator="containsText" text="CATASTRÓFICO">
      <formula>NOT(ISERROR(SEARCH(("CATASTRÓFICO"),(D174))))</formula>
    </cfRule>
  </conditionalFormatting>
  <conditionalFormatting sqref="I102">
    <cfRule type="containsText" dxfId="126" priority="13" operator="containsText" text="MAYOR">
      <formula>NOT(ISERROR(SEARCH(("MAYOR"),(I102))))</formula>
    </cfRule>
  </conditionalFormatting>
  <conditionalFormatting sqref="I102">
    <cfRule type="containsText" dxfId="125" priority="14" operator="containsText" text="MODERADO">
      <formula>NOT(ISERROR(SEARCH(("MODERADO"),(I102))))</formula>
    </cfRule>
  </conditionalFormatting>
  <conditionalFormatting sqref="I102">
    <cfRule type="containsText" dxfId="124" priority="15" operator="containsText" text="CATASTRÓFICO">
      <formula>NOT(ISERROR(SEARCH(("CATASTRÓFICO"),(I102))))</formula>
    </cfRule>
  </conditionalFormatting>
  <conditionalFormatting sqref="I66">
    <cfRule type="containsText" dxfId="123" priority="16" operator="containsText" text="MAYOR">
      <formula>NOT(ISERROR(SEARCH(("MAYOR"),(I66))))</formula>
    </cfRule>
  </conditionalFormatting>
  <conditionalFormatting sqref="I66">
    <cfRule type="containsText" dxfId="122" priority="17" operator="containsText" text="MODERADO">
      <formula>NOT(ISERROR(SEARCH(("MODERADO"),(I66))))</formula>
    </cfRule>
  </conditionalFormatting>
  <conditionalFormatting sqref="I66">
    <cfRule type="containsText" dxfId="121" priority="18" operator="containsText" text="CATASTRÓFICO">
      <formula>NOT(ISERROR(SEARCH(("CATASTRÓFICO"),(I66))))</formula>
    </cfRule>
  </conditionalFormatting>
  <conditionalFormatting sqref="D138">
    <cfRule type="containsText" dxfId="120" priority="19" operator="containsText" text="MAYOR">
      <formula>NOT(ISERROR(SEARCH(("MAYOR"),(D138))))</formula>
    </cfRule>
  </conditionalFormatting>
  <conditionalFormatting sqref="D138">
    <cfRule type="containsText" dxfId="119" priority="20" operator="containsText" text="MODERADO">
      <formula>NOT(ISERROR(SEARCH(("MODERADO"),(D138))))</formula>
    </cfRule>
  </conditionalFormatting>
  <conditionalFormatting sqref="D138">
    <cfRule type="containsText" dxfId="118" priority="21" operator="containsText" text="CATASTRÓFICO">
      <formula>NOT(ISERROR(SEARCH(("CATASTRÓFICO"),(D138))))</formula>
    </cfRule>
  </conditionalFormatting>
  <conditionalFormatting sqref="I138">
    <cfRule type="containsText" dxfId="117" priority="22" operator="containsText" text="MAYOR">
      <formula>NOT(ISERROR(SEARCH(("MAYOR"),(I138))))</formula>
    </cfRule>
  </conditionalFormatting>
  <conditionalFormatting sqref="I138">
    <cfRule type="containsText" dxfId="116" priority="23" operator="containsText" text="MODERADO">
      <formula>NOT(ISERROR(SEARCH(("MODERADO"),(I138))))</formula>
    </cfRule>
  </conditionalFormatting>
  <conditionalFormatting sqref="I138">
    <cfRule type="containsText" dxfId="115" priority="24" operator="containsText" text="CATASTRÓFICO">
      <formula>NOT(ISERROR(SEARCH(("CATASTRÓFICO"),(I138))))</formula>
    </cfRule>
  </conditionalFormatting>
  <conditionalFormatting sqref="N138">
    <cfRule type="containsText" dxfId="114" priority="25" operator="containsText" text="MAYOR">
      <formula>NOT(ISERROR(SEARCH(("MAYOR"),(N138))))</formula>
    </cfRule>
  </conditionalFormatting>
  <conditionalFormatting sqref="N138">
    <cfRule type="containsText" dxfId="113" priority="26" operator="containsText" text="MODERADO">
      <formula>NOT(ISERROR(SEARCH(("MODERADO"),(N138))))</formula>
    </cfRule>
  </conditionalFormatting>
  <conditionalFormatting sqref="N138">
    <cfRule type="containsText" dxfId="112" priority="27" operator="containsText" text="CATASTRÓFICO">
      <formula>NOT(ISERROR(SEARCH(("CATASTRÓFICO"),(N138))))</formula>
    </cfRule>
  </conditionalFormatting>
  <conditionalFormatting sqref="D210">
    <cfRule type="containsText" dxfId="111" priority="28" operator="containsText" text="MAYOR">
      <formula>NOT(ISERROR(SEARCH(("MAYOR"),(D210))))</formula>
    </cfRule>
  </conditionalFormatting>
  <conditionalFormatting sqref="D210">
    <cfRule type="containsText" dxfId="110" priority="29" operator="containsText" text="MODERADO">
      <formula>NOT(ISERROR(SEARCH(("MODERADO"),(D210))))</formula>
    </cfRule>
  </conditionalFormatting>
  <conditionalFormatting sqref="D210">
    <cfRule type="containsText" dxfId="109" priority="30" operator="containsText" text="CATASTRÓFICO">
      <formula>NOT(ISERROR(SEARCH(("CATASTRÓFICO"),(D210))))</formula>
    </cfRule>
  </conditionalFormatting>
  <conditionalFormatting sqref="I210">
    <cfRule type="containsText" dxfId="108" priority="31" operator="containsText" text="MAYOR">
      <formula>NOT(ISERROR(SEARCH(("MAYOR"),(I210))))</formula>
    </cfRule>
  </conditionalFormatting>
  <conditionalFormatting sqref="I210">
    <cfRule type="containsText" dxfId="107" priority="32" operator="containsText" text="MODERADO">
      <formula>NOT(ISERROR(SEARCH(("MODERADO"),(I210))))</formula>
    </cfRule>
  </conditionalFormatting>
  <conditionalFormatting sqref="I210">
    <cfRule type="containsText" dxfId="106" priority="33" operator="containsText" text="CATASTRÓFICO">
      <formula>NOT(ISERROR(SEARCH(("CATASTRÓFICO"),(I210))))</formula>
    </cfRule>
  </conditionalFormatting>
  <conditionalFormatting sqref="D245">
    <cfRule type="containsText" dxfId="105" priority="34" operator="containsText" text="MAYOR">
      <formula>NOT(ISERROR(SEARCH(("MAYOR"),(D245))))</formula>
    </cfRule>
  </conditionalFormatting>
  <conditionalFormatting sqref="D245">
    <cfRule type="containsText" dxfId="104" priority="35" operator="containsText" text="MODERADO">
      <formula>NOT(ISERROR(SEARCH(("MODERADO"),(D245))))</formula>
    </cfRule>
  </conditionalFormatting>
  <conditionalFormatting sqref="D245">
    <cfRule type="containsText" dxfId="103" priority="36" operator="containsText" text="CATASTRÓFICO">
      <formula>NOT(ISERROR(SEARCH(("CATASTRÓFICO"),(D245))))</formula>
    </cfRule>
  </conditionalFormatting>
  <conditionalFormatting sqref="I245">
    <cfRule type="containsText" dxfId="102" priority="37" operator="containsText" text="MAYOR">
      <formula>NOT(ISERROR(SEARCH(("MAYOR"),(I245))))</formula>
    </cfRule>
  </conditionalFormatting>
  <conditionalFormatting sqref="I245">
    <cfRule type="containsText" dxfId="101" priority="38" operator="containsText" text="MODERADO">
      <formula>NOT(ISERROR(SEARCH(("MODERADO"),(I245))))</formula>
    </cfRule>
  </conditionalFormatting>
  <conditionalFormatting sqref="I245">
    <cfRule type="containsText" dxfId="100" priority="39" operator="containsText" text="CATASTRÓFICO">
      <formula>NOT(ISERROR(SEARCH(("CATASTRÓFICO"),(I245))))</formula>
    </cfRule>
  </conditionalFormatting>
  <conditionalFormatting sqref="D280">
    <cfRule type="containsText" dxfId="99" priority="40" operator="containsText" text="MAYOR">
      <formula>NOT(ISERROR(SEARCH(("MAYOR"),(D280))))</formula>
    </cfRule>
  </conditionalFormatting>
  <conditionalFormatting sqref="D280">
    <cfRule type="containsText" dxfId="98" priority="41" operator="containsText" text="MODERADO">
      <formula>NOT(ISERROR(SEARCH(("MODERADO"),(D280))))</formula>
    </cfRule>
  </conditionalFormatting>
  <conditionalFormatting sqref="D280">
    <cfRule type="containsText" dxfId="97" priority="42" operator="containsText" text="CATASTRÓFICO">
      <formula>NOT(ISERROR(SEARCH(("CATASTRÓFICO"),(D280))))</formula>
    </cfRule>
  </conditionalFormatting>
  <conditionalFormatting sqref="I280">
    <cfRule type="containsText" dxfId="96" priority="43" operator="containsText" text="MAYOR">
      <formula>NOT(ISERROR(SEARCH(("MAYOR"),(I280))))</formula>
    </cfRule>
  </conditionalFormatting>
  <conditionalFormatting sqref="I280">
    <cfRule type="containsText" dxfId="95" priority="44" operator="containsText" text="MODERADO">
      <formula>NOT(ISERROR(SEARCH(("MODERADO"),(I280))))</formula>
    </cfRule>
  </conditionalFormatting>
  <conditionalFormatting sqref="I280">
    <cfRule type="containsText" dxfId="94" priority="45" operator="containsText" text="CATASTRÓFICO">
      <formula>NOT(ISERROR(SEARCH(("CATASTRÓFICO"),(I280))))</formula>
    </cfRule>
  </conditionalFormatting>
  <conditionalFormatting sqref="D315">
    <cfRule type="containsText" dxfId="93" priority="46" operator="containsText" text="MAYOR">
      <formula>NOT(ISERROR(SEARCH(("MAYOR"),(D315))))</formula>
    </cfRule>
  </conditionalFormatting>
  <conditionalFormatting sqref="D315">
    <cfRule type="containsText" dxfId="92" priority="47" operator="containsText" text="MODERADO">
      <formula>NOT(ISERROR(SEARCH(("MODERADO"),(D315))))</formula>
    </cfRule>
  </conditionalFormatting>
  <conditionalFormatting sqref="D315">
    <cfRule type="containsText" dxfId="91" priority="48" operator="containsText" text="CATASTRÓFICO">
      <formula>NOT(ISERROR(SEARCH(("CATASTRÓFICO"),(D315))))</formula>
    </cfRule>
  </conditionalFormatting>
  <conditionalFormatting sqref="I315">
    <cfRule type="containsText" dxfId="90" priority="49" operator="containsText" text="MAYOR">
      <formula>NOT(ISERROR(SEARCH(("MAYOR"),(I315))))</formula>
    </cfRule>
  </conditionalFormatting>
  <conditionalFormatting sqref="I315">
    <cfRule type="containsText" dxfId="89" priority="50" operator="containsText" text="MODERADO">
      <formula>NOT(ISERROR(SEARCH(("MODERADO"),(I315))))</formula>
    </cfRule>
  </conditionalFormatting>
  <conditionalFormatting sqref="I315">
    <cfRule type="containsText" dxfId="88" priority="51" operator="containsText" text="CATASTRÓFICO">
      <formula>NOT(ISERROR(SEARCH(("CATASTRÓFICO"),(I315))))</formula>
    </cfRule>
  </conditionalFormatting>
  <conditionalFormatting sqref="D350">
    <cfRule type="containsText" dxfId="87" priority="52" operator="containsText" text="MAYOR">
      <formula>NOT(ISERROR(SEARCH(("MAYOR"),(D350))))</formula>
    </cfRule>
  </conditionalFormatting>
  <conditionalFormatting sqref="D350">
    <cfRule type="containsText" dxfId="86" priority="53" operator="containsText" text="MODERADO">
      <formula>NOT(ISERROR(SEARCH(("MODERADO"),(D350))))</formula>
    </cfRule>
  </conditionalFormatting>
  <conditionalFormatting sqref="D350">
    <cfRule type="containsText" dxfId="85" priority="54" operator="containsText" text="CATASTRÓFICO">
      <formula>NOT(ISERROR(SEARCH(("CATASTRÓFICO"),(D350))))</formula>
    </cfRule>
  </conditionalFormatting>
  <conditionalFormatting sqref="I350">
    <cfRule type="containsText" dxfId="84" priority="55" operator="containsText" text="MAYOR">
      <formula>NOT(ISERROR(SEARCH(("MAYOR"),(I350))))</formula>
    </cfRule>
  </conditionalFormatting>
  <conditionalFormatting sqref="I350">
    <cfRule type="containsText" dxfId="83" priority="56" operator="containsText" text="MODERADO">
      <formula>NOT(ISERROR(SEARCH(("MODERADO"),(I350))))</formula>
    </cfRule>
  </conditionalFormatting>
  <conditionalFormatting sqref="I350">
    <cfRule type="containsText" dxfId="82" priority="57" operator="containsText" text="CATASTRÓFICO">
      <formula>NOT(ISERROR(SEARCH(("CATASTRÓFICO"),(I350))))</formula>
    </cfRule>
  </conditionalFormatting>
  <conditionalFormatting sqref="D386">
    <cfRule type="containsText" dxfId="81" priority="58" operator="containsText" text="MAYOR">
      <formula>NOT(ISERROR(SEARCH(("MAYOR"),(D386))))</formula>
    </cfRule>
  </conditionalFormatting>
  <conditionalFormatting sqref="D386">
    <cfRule type="containsText" dxfId="80" priority="59" operator="containsText" text="MODERADO">
      <formula>NOT(ISERROR(SEARCH(("MODERADO"),(D386))))</formula>
    </cfRule>
  </conditionalFormatting>
  <conditionalFormatting sqref="D386">
    <cfRule type="containsText" dxfId="79" priority="60" operator="containsText" text="CATASTRÓFICO">
      <formula>NOT(ISERROR(SEARCH(("CATASTRÓFICO"),(D386))))</formula>
    </cfRule>
  </conditionalFormatting>
  <conditionalFormatting sqref="D421">
    <cfRule type="containsText" dxfId="78" priority="61" operator="containsText" text="MAYOR">
      <formula>NOT(ISERROR(SEARCH(("MAYOR"),(D421))))</formula>
    </cfRule>
  </conditionalFormatting>
  <conditionalFormatting sqref="D421">
    <cfRule type="containsText" dxfId="77" priority="62" operator="containsText" text="MODERADO">
      <formula>NOT(ISERROR(SEARCH(("MODERADO"),(D421))))</formula>
    </cfRule>
  </conditionalFormatting>
  <conditionalFormatting sqref="D421">
    <cfRule type="containsText" dxfId="76" priority="63" operator="containsText" text="CATASTRÓFICO">
      <formula>NOT(ISERROR(SEARCH(("CATASTRÓFICO"),(D421))))</formula>
    </cfRule>
  </conditionalFormatting>
  <conditionalFormatting sqref="I421">
    <cfRule type="containsText" dxfId="75" priority="64" operator="containsText" text="MAYOR">
      <formula>NOT(ISERROR(SEARCH(("MAYOR"),(I421))))</formula>
    </cfRule>
  </conditionalFormatting>
  <conditionalFormatting sqref="I421">
    <cfRule type="containsText" dxfId="74" priority="65" operator="containsText" text="MODERADO">
      <formula>NOT(ISERROR(SEARCH(("MODERADO"),(I421))))</formula>
    </cfRule>
  </conditionalFormatting>
  <conditionalFormatting sqref="I421">
    <cfRule type="containsText" dxfId="73" priority="66" operator="containsText" text="CATASTRÓFICO">
      <formula>NOT(ISERROR(SEARCH(("CATASTRÓFICO"),(I421))))</formula>
    </cfRule>
  </conditionalFormatting>
  <conditionalFormatting sqref="D456">
    <cfRule type="containsText" dxfId="72" priority="67" operator="containsText" text="MAYOR">
      <formula>NOT(ISERROR(SEARCH(("MAYOR"),(D456))))</formula>
    </cfRule>
  </conditionalFormatting>
  <conditionalFormatting sqref="D456">
    <cfRule type="containsText" dxfId="71" priority="68" operator="containsText" text="MODERADO">
      <formula>NOT(ISERROR(SEARCH(("MODERADO"),(D456))))</formula>
    </cfRule>
  </conditionalFormatting>
  <conditionalFormatting sqref="D456">
    <cfRule type="containsText" dxfId="70" priority="69" operator="containsText" text="CATASTRÓFICO">
      <formula>NOT(ISERROR(SEARCH(("CATASTRÓFICO"),(D456))))</formula>
    </cfRule>
  </conditionalFormatting>
  <conditionalFormatting sqref="I456">
    <cfRule type="containsText" dxfId="69" priority="70" operator="containsText" text="MAYOR">
      <formula>NOT(ISERROR(SEARCH(("MAYOR"),(I456))))</formula>
    </cfRule>
  </conditionalFormatting>
  <conditionalFormatting sqref="I456">
    <cfRule type="containsText" dxfId="68" priority="71" operator="containsText" text="MODERADO">
      <formula>NOT(ISERROR(SEARCH(("MODERADO"),(I456))))</formula>
    </cfRule>
  </conditionalFormatting>
  <conditionalFormatting sqref="I456">
    <cfRule type="containsText" dxfId="67" priority="72" operator="containsText" text="CATASTRÓFICO">
      <formula>NOT(ISERROR(SEARCH(("CATASTRÓFICO"),(I456))))</formula>
    </cfRule>
  </conditionalFormatting>
  <conditionalFormatting sqref="X456">
    <cfRule type="containsText" dxfId="66" priority="73" operator="containsText" text="MAYOR">
      <formula>NOT(ISERROR(SEARCH(("MAYOR"),(X456))))</formula>
    </cfRule>
  </conditionalFormatting>
  <conditionalFormatting sqref="X456">
    <cfRule type="containsText" dxfId="65" priority="74" operator="containsText" text="MODERADO">
      <formula>NOT(ISERROR(SEARCH(("MODERADO"),(X456))))</formula>
    </cfRule>
  </conditionalFormatting>
  <conditionalFormatting sqref="X456">
    <cfRule type="containsText" dxfId="64" priority="75" operator="containsText" text="CATASTRÓFICO">
      <formula>NOT(ISERROR(SEARCH(("CATASTRÓFICO"),(X456))))</formula>
    </cfRule>
  </conditionalFormatting>
  <conditionalFormatting sqref="N456">
    <cfRule type="containsText" dxfId="63" priority="76" operator="containsText" text="MAYOR">
      <formula>NOT(ISERROR(SEARCH(("MAYOR"),(N456))))</formula>
    </cfRule>
  </conditionalFormatting>
  <conditionalFormatting sqref="N456">
    <cfRule type="containsText" dxfId="62" priority="77" operator="containsText" text="MODERADO">
      <formula>NOT(ISERROR(SEARCH(("MODERADO"),(N456))))</formula>
    </cfRule>
  </conditionalFormatting>
  <conditionalFormatting sqref="N456">
    <cfRule type="containsText" dxfId="61" priority="78" operator="containsText" text="CATASTRÓFICO">
      <formula>NOT(ISERROR(SEARCH(("CATASTRÓFICO"),(N456))))</formula>
    </cfRule>
  </conditionalFormatting>
  <conditionalFormatting sqref="S456">
    <cfRule type="containsText" dxfId="60" priority="79" operator="containsText" text="MAYOR">
      <formula>NOT(ISERROR(SEARCH(("MAYOR"),(S456))))</formula>
    </cfRule>
  </conditionalFormatting>
  <conditionalFormatting sqref="S456">
    <cfRule type="containsText" dxfId="59" priority="80" operator="containsText" text="MODERADO">
      <formula>NOT(ISERROR(SEARCH(("MODERADO"),(S456))))</formula>
    </cfRule>
  </conditionalFormatting>
  <conditionalFormatting sqref="S456">
    <cfRule type="containsText" dxfId="58" priority="81" operator="containsText" text="CATASTRÓFICO">
      <formula>NOT(ISERROR(SEARCH(("CATASTRÓFICO"),(S456))))</formula>
    </cfRule>
  </conditionalFormatting>
  <conditionalFormatting sqref="D492">
    <cfRule type="containsText" dxfId="57" priority="82" operator="containsText" text="MAYOR">
      <formula>NOT(ISERROR(SEARCH(("MAYOR"),(D492))))</formula>
    </cfRule>
  </conditionalFormatting>
  <conditionalFormatting sqref="D492">
    <cfRule type="containsText" dxfId="56" priority="83" operator="containsText" text="MODERADO">
      <formula>NOT(ISERROR(SEARCH(("MODERADO"),(D492))))</formula>
    </cfRule>
  </conditionalFormatting>
  <conditionalFormatting sqref="D492">
    <cfRule type="containsText" dxfId="55" priority="84" operator="containsText" text="CATASTRÓFICO">
      <formula>NOT(ISERROR(SEARCH(("CATASTRÓFICO"),(D492))))</formula>
    </cfRule>
  </conditionalFormatting>
  <conditionalFormatting sqref="I492">
    <cfRule type="containsText" dxfId="54" priority="85" operator="containsText" text="MAYOR">
      <formula>NOT(ISERROR(SEARCH(("MAYOR"),(I492))))</formula>
    </cfRule>
  </conditionalFormatting>
  <conditionalFormatting sqref="I492">
    <cfRule type="containsText" dxfId="53" priority="86" operator="containsText" text="MODERADO">
      <formula>NOT(ISERROR(SEARCH(("MODERADO"),(I492))))</formula>
    </cfRule>
  </conditionalFormatting>
  <conditionalFormatting sqref="I492">
    <cfRule type="containsText" dxfId="52" priority="87" operator="containsText" text="CATASTRÓFICO">
      <formula>NOT(ISERROR(SEARCH(("CATASTRÓFICO"),(I492))))</formula>
    </cfRule>
  </conditionalFormatting>
  <conditionalFormatting sqref="D528">
    <cfRule type="containsText" dxfId="51" priority="88" operator="containsText" text="MAYOR">
      <formula>NOT(ISERROR(SEARCH(("MAYOR"),(D528))))</formula>
    </cfRule>
  </conditionalFormatting>
  <conditionalFormatting sqref="D528">
    <cfRule type="containsText" dxfId="50" priority="89" operator="containsText" text="MODERADO">
      <formula>NOT(ISERROR(SEARCH(("MODERADO"),(D528))))</formula>
    </cfRule>
  </conditionalFormatting>
  <conditionalFormatting sqref="D528">
    <cfRule type="containsText" dxfId="49" priority="90" operator="containsText" text="CATASTRÓFICO">
      <formula>NOT(ISERROR(SEARCH(("CATASTRÓFICO"),(D528))))</formula>
    </cfRule>
  </conditionalFormatting>
  <conditionalFormatting sqref="I528">
    <cfRule type="containsText" dxfId="48" priority="91" operator="containsText" text="MAYOR">
      <formula>NOT(ISERROR(SEARCH(("MAYOR"),(I528))))</formula>
    </cfRule>
  </conditionalFormatting>
  <conditionalFormatting sqref="I528">
    <cfRule type="containsText" dxfId="47" priority="92" operator="containsText" text="MODERADO">
      <formula>NOT(ISERROR(SEARCH(("MODERADO"),(I528))))</formula>
    </cfRule>
  </conditionalFormatting>
  <conditionalFormatting sqref="I528">
    <cfRule type="containsText" dxfId="46" priority="93" operator="containsText" text="CATASTRÓFICO">
      <formula>NOT(ISERROR(SEARCH(("CATASTRÓFICO"),(I528))))</formula>
    </cfRule>
  </conditionalFormatting>
  <conditionalFormatting sqref="D564">
    <cfRule type="containsText" dxfId="45" priority="94" operator="containsText" text="MAYOR">
      <formula>NOT(ISERROR(SEARCH(("MAYOR"),(D564))))</formula>
    </cfRule>
  </conditionalFormatting>
  <conditionalFormatting sqref="D564">
    <cfRule type="containsText" dxfId="44" priority="95" operator="containsText" text="MODERADO">
      <formula>NOT(ISERROR(SEARCH(("MODERADO"),(D564))))</formula>
    </cfRule>
  </conditionalFormatting>
  <conditionalFormatting sqref="D564">
    <cfRule type="containsText" dxfId="43" priority="96" operator="containsText" text="CATASTRÓFICO">
      <formula>NOT(ISERROR(SEARCH(("CATASTRÓFICO"),(D564))))</formula>
    </cfRule>
  </conditionalFormatting>
  <conditionalFormatting sqref="D599">
    <cfRule type="containsText" dxfId="42" priority="97" operator="containsText" text="MAYOR">
      <formula>NOT(ISERROR(SEARCH(("MAYOR"),(D599))))</formula>
    </cfRule>
  </conditionalFormatting>
  <conditionalFormatting sqref="D599">
    <cfRule type="containsText" dxfId="41" priority="98" operator="containsText" text="MODERADO">
      <formula>NOT(ISERROR(SEARCH(("MODERADO"),(D599))))</formula>
    </cfRule>
  </conditionalFormatting>
  <conditionalFormatting sqref="D599">
    <cfRule type="containsText" dxfId="40" priority="99" operator="containsText" text="CATASTRÓFICO">
      <formula>NOT(ISERROR(SEARCH(("CATASTRÓFICO"),(D599))))</formula>
    </cfRule>
  </conditionalFormatting>
  <conditionalFormatting sqref="I599">
    <cfRule type="containsText" dxfId="39" priority="100" operator="containsText" text="MAYOR">
      <formula>NOT(ISERROR(SEARCH(("MAYOR"),(I599))))</formula>
    </cfRule>
  </conditionalFormatting>
  <conditionalFormatting sqref="I599">
    <cfRule type="containsText" dxfId="38" priority="101" operator="containsText" text="MODERADO">
      <formula>NOT(ISERROR(SEARCH(("MODERADO"),(I599))))</formula>
    </cfRule>
  </conditionalFormatting>
  <conditionalFormatting sqref="I599">
    <cfRule type="containsText" dxfId="37" priority="102" operator="containsText" text="CATASTRÓFICO">
      <formula>NOT(ISERROR(SEARCH(("CATASTRÓFICO"),(I599))))</formula>
    </cfRule>
  </conditionalFormatting>
  <conditionalFormatting sqref="X599">
    <cfRule type="containsText" dxfId="36" priority="103" operator="containsText" text="MAYOR">
      <formula>NOT(ISERROR(SEARCH(("MAYOR"),(X599))))</formula>
    </cfRule>
  </conditionalFormatting>
  <conditionalFormatting sqref="X599">
    <cfRule type="containsText" dxfId="35" priority="104" operator="containsText" text="MODERADO">
      <formula>NOT(ISERROR(SEARCH(("MODERADO"),(X599))))</formula>
    </cfRule>
  </conditionalFormatting>
  <conditionalFormatting sqref="X599">
    <cfRule type="containsText" dxfId="34" priority="105" operator="containsText" text="CATASTRÓFICO">
      <formula>NOT(ISERROR(SEARCH(("CATASTRÓFICO"),(X599))))</formula>
    </cfRule>
  </conditionalFormatting>
  <conditionalFormatting sqref="N599">
    <cfRule type="containsText" dxfId="33" priority="106" operator="containsText" text="MAYOR">
      <formula>NOT(ISERROR(SEARCH(("MAYOR"),(N599))))</formula>
    </cfRule>
  </conditionalFormatting>
  <conditionalFormatting sqref="N599">
    <cfRule type="containsText" dxfId="32" priority="107" operator="containsText" text="MODERADO">
      <formula>NOT(ISERROR(SEARCH(("MODERADO"),(N599))))</formula>
    </cfRule>
  </conditionalFormatting>
  <conditionalFormatting sqref="N599">
    <cfRule type="containsText" dxfId="31" priority="108" operator="containsText" text="CATASTRÓFICO">
      <formula>NOT(ISERROR(SEARCH(("CATASTRÓFICO"),(N599))))</formula>
    </cfRule>
  </conditionalFormatting>
  <conditionalFormatting sqref="S599">
    <cfRule type="containsText" dxfId="30" priority="109" operator="containsText" text="MAYOR">
      <formula>NOT(ISERROR(SEARCH(("MAYOR"),(S599))))</formula>
    </cfRule>
  </conditionalFormatting>
  <conditionalFormatting sqref="S599">
    <cfRule type="containsText" dxfId="29" priority="110" operator="containsText" text="MODERADO">
      <formula>NOT(ISERROR(SEARCH(("MODERADO"),(S599))))</formula>
    </cfRule>
  </conditionalFormatting>
  <conditionalFormatting sqref="S599">
    <cfRule type="containsText" dxfId="28" priority="111" operator="containsText" text="CATASTRÓFICO">
      <formula>NOT(ISERROR(SEARCH(("CATASTRÓFICO"),(S599))))</formula>
    </cfRule>
  </conditionalFormatting>
  <conditionalFormatting sqref="AC599">
    <cfRule type="containsText" dxfId="27" priority="112" operator="containsText" text="MAYOR">
      <formula>NOT(ISERROR(SEARCH(("MAYOR"),(AC599))))</formula>
    </cfRule>
  </conditionalFormatting>
  <conditionalFormatting sqref="AC599">
    <cfRule type="containsText" dxfId="26" priority="113" operator="containsText" text="MODERADO">
      <formula>NOT(ISERROR(SEARCH(("MODERADO"),(AC599))))</formula>
    </cfRule>
  </conditionalFormatting>
  <conditionalFormatting sqref="AC599">
    <cfRule type="containsText" dxfId="25" priority="114" operator="containsText" text="CATASTRÓFICO">
      <formula>NOT(ISERROR(SEARCH(("CATASTRÓFICO"),(AC599))))</formula>
    </cfRule>
  </conditionalFormatting>
  <conditionalFormatting sqref="D634">
    <cfRule type="containsText" dxfId="24" priority="115" operator="containsText" text="MAYOR">
      <formula>NOT(ISERROR(SEARCH(("MAYOR"),(D634))))</formula>
    </cfRule>
  </conditionalFormatting>
  <conditionalFormatting sqref="D634">
    <cfRule type="containsText" dxfId="23" priority="116" operator="containsText" text="MODERADO">
      <formula>NOT(ISERROR(SEARCH(("MODERADO"),(D634))))</formula>
    </cfRule>
  </conditionalFormatting>
  <conditionalFormatting sqref="D634">
    <cfRule type="containsText" dxfId="22" priority="117" operator="containsText" text="CATASTRÓFICO">
      <formula>NOT(ISERROR(SEARCH(("CATASTRÓFICO"),(D634))))</formula>
    </cfRule>
  </conditionalFormatting>
  <conditionalFormatting sqref="I634">
    <cfRule type="containsText" dxfId="21" priority="118" operator="containsText" text="MAYOR">
      <formula>NOT(ISERROR(SEARCH(("MAYOR"),(I634))))</formula>
    </cfRule>
  </conditionalFormatting>
  <conditionalFormatting sqref="I634">
    <cfRule type="containsText" dxfId="20" priority="119" operator="containsText" text="MODERADO">
      <formula>NOT(ISERROR(SEARCH(("MODERADO"),(I634))))</formula>
    </cfRule>
  </conditionalFormatting>
  <conditionalFormatting sqref="I634">
    <cfRule type="containsText" dxfId="19" priority="120" operator="containsText" text="CATASTRÓFICO">
      <formula>NOT(ISERROR(SEARCH(("CATASTRÓFICO"),(I634))))</formula>
    </cfRule>
  </conditionalFormatting>
  <conditionalFormatting sqref="N634">
    <cfRule type="containsText" dxfId="18" priority="121" operator="containsText" text="MAYOR">
      <formula>NOT(ISERROR(SEARCH(("MAYOR"),(N634))))</formula>
    </cfRule>
  </conditionalFormatting>
  <conditionalFormatting sqref="N634">
    <cfRule type="containsText" dxfId="17" priority="122" operator="containsText" text="MODERADO">
      <formula>NOT(ISERROR(SEARCH(("MODERADO"),(N634))))</formula>
    </cfRule>
  </conditionalFormatting>
  <conditionalFormatting sqref="N634">
    <cfRule type="containsText" dxfId="16" priority="123" operator="containsText" text="CATASTRÓFICO">
      <formula>NOT(ISERROR(SEARCH(("CATASTRÓFICO"),(N634))))</formula>
    </cfRule>
  </conditionalFormatting>
  <conditionalFormatting sqref="D669">
    <cfRule type="containsText" dxfId="15" priority="124" operator="containsText" text="MAYOR">
      <formula>NOT(ISERROR(SEARCH(("MAYOR"),(D669))))</formula>
    </cfRule>
  </conditionalFormatting>
  <conditionalFormatting sqref="D669">
    <cfRule type="containsText" dxfId="14" priority="125" operator="containsText" text="MODERADO">
      <formula>NOT(ISERROR(SEARCH(("MODERADO"),(D669))))</formula>
    </cfRule>
  </conditionalFormatting>
  <conditionalFormatting sqref="D669">
    <cfRule type="containsText" dxfId="13" priority="126" operator="containsText" text="CATASTRÓFICO">
      <formula>NOT(ISERROR(SEARCH(("CATASTRÓFICO"),(D669))))</formula>
    </cfRule>
  </conditionalFormatting>
  <conditionalFormatting sqref="I669 X669">
    <cfRule type="containsText" dxfId="12" priority="127" operator="containsText" text="MAYOR">
      <formula>NOT(ISERROR(SEARCH(("MAYOR"),(I669))))</formula>
    </cfRule>
  </conditionalFormatting>
  <conditionalFormatting sqref="I669 X669">
    <cfRule type="containsText" dxfId="11" priority="128" operator="containsText" text="MODERADO">
      <formula>NOT(ISERROR(SEARCH(("MODERADO"),(I669))))</formula>
    </cfRule>
  </conditionalFormatting>
  <conditionalFormatting sqref="I669 X669">
    <cfRule type="containsText" dxfId="10" priority="129" operator="containsText" text="CATASTRÓFICO">
      <formula>NOT(ISERROR(SEARCH(("CATASTRÓFICO"),(I669))))</formula>
    </cfRule>
  </conditionalFormatting>
  <conditionalFormatting sqref="I669 N669">
    <cfRule type="containsText" dxfId="9" priority="130" operator="containsText" text="MAYOR">
      <formula>NOT(ISERROR(SEARCH(("MAYOR"),(I669))))</formula>
    </cfRule>
  </conditionalFormatting>
  <conditionalFormatting sqref="I669 N669">
    <cfRule type="containsText" dxfId="8" priority="131" operator="containsText" text="MODERADO">
      <formula>NOT(ISERROR(SEARCH(("MODERADO"),(I669))))</formula>
    </cfRule>
  </conditionalFormatting>
  <conditionalFormatting sqref="I669 N669">
    <cfRule type="containsText" dxfId="7" priority="132" operator="containsText" text="CATASTRÓFICO">
      <formula>NOT(ISERROR(SEARCH(("CATASTRÓFICO"),(I669))))</formula>
    </cfRule>
  </conditionalFormatting>
  <conditionalFormatting sqref="S669">
    <cfRule type="containsText" dxfId="6" priority="133" operator="containsText" text="MAYOR">
      <formula>NOT(ISERROR(SEARCH(("MAYOR"),(S669))))</formula>
    </cfRule>
  </conditionalFormatting>
  <conditionalFormatting sqref="S669">
    <cfRule type="containsText" dxfId="5" priority="134" operator="containsText" text="MODERADO">
      <formula>NOT(ISERROR(SEARCH(("MODERADO"),(S669))))</formula>
    </cfRule>
  </conditionalFormatting>
  <conditionalFormatting sqref="S669">
    <cfRule type="containsText" dxfId="4" priority="135" operator="containsText" text="CATASTRÓFICO">
      <formula>NOT(ISERROR(SEARCH(("CATASTRÓFICO"),(S669))))</formula>
    </cfRule>
  </conditionalFormatting>
  <conditionalFormatting sqref="N669 S669">
    <cfRule type="containsText" dxfId="3" priority="136" operator="containsText" text="MAYOR">
      <formula>NOT(ISERROR(SEARCH(("MAYOR"),(N669))))</formula>
    </cfRule>
  </conditionalFormatting>
  <conditionalFormatting sqref="N669 S669">
    <cfRule type="containsText" dxfId="2" priority="137" operator="containsText" text="MODERADO">
      <formula>NOT(ISERROR(SEARCH(("MODERADO"),(N669))))</formula>
    </cfRule>
  </conditionalFormatting>
  <conditionalFormatting sqref="N669 S669">
    <cfRule type="containsText" dxfId="1" priority="138" operator="containsText" text="CATASTRÓFICO">
      <formula>NOT(ISERROR(SEARCH(("CATASTRÓFICO"),(N669))))</formula>
    </cfRule>
  </conditionalFormatting>
  <dataValidations count="1">
    <dataValidation type="decimal" allowBlank="1" showErrorMessage="1" sqref="C9:D27 C45:D63 H45:I63 C81:D99 C117:D135 H117:I135 M117:N135 C153:D171 C189:D207 H189:I207 C224:D242 M224:N242 R224:S242 W224:X242 C259:D277 C294:D312 C329:D347 H347:I347 M329:N347 R329:S347 W329:X347 C365:D383 C400:D418 C435:D453 M435:N453 R435:S453 W435:X453 C471:D489 H471:I489 C507:D525 H507:I525 C543:D561 C578:D596 H578:I596 M578:N596 R578:S596 W578:X596 AB578:AC596 C613:D631 H613:I631 M613:N631 C648:D666 H648:I666 M648:N666 R648:S666 W648:X666" xr:uid="{00000000-0002-0000-0500-000000000000}">
      <formula1>0</formula1>
      <formula2>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1000000}">
          <x14:formula1>
            <xm:f>'DATOS OCULTOS'!$B$3:$B$21</xm:f>
          </x14:formula1>
          <xm:sqref>B2 B38 G38 B74 G74 B146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76923C"/>
  </sheetPr>
  <dimension ref="A1:AS695"/>
  <sheetViews>
    <sheetView topLeftCell="A47" zoomScale="60" zoomScaleNormal="60" workbookViewId="0">
      <selection activeCell="N48" sqref="N48:O63"/>
    </sheetView>
  </sheetViews>
  <sheetFormatPr baseColWidth="10" defaultColWidth="14.42578125" defaultRowHeight="15" customHeight="1"/>
  <cols>
    <col min="2" max="2" width="28.42578125" customWidth="1"/>
    <col min="3" max="3" width="27.140625" customWidth="1"/>
    <col min="4" max="4" width="32.85546875" customWidth="1"/>
    <col min="5" max="5" width="27.85546875" customWidth="1"/>
    <col min="6" max="6" width="20.85546875" customWidth="1"/>
    <col min="7" max="7" width="16.85546875" customWidth="1"/>
    <col min="8" max="8" width="27.42578125" customWidth="1"/>
    <col min="9" max="9" width="15.42578125" customWidth="1"/>
    <col min="10" max="10" width="17.140625" customWidth="1"/>
    <col min="11" max="11" width="18" style="580" customWidth="1"/>
    <col min="12" max="12" width="87.7109375" customWidth="1"/>
    <col min="13" max="13" width="24" style="580" customWidth="1"/>
    <col min="14" max="14" width="15.42578125" customWidth="1"/>
    <col min="15" max="15" width="43.140625" customWidth="1"/>
    <col min="16" max="17" width="11.42578125" customWidth="1"/>
    <col min="18" max="18" width="19.85546875" customWidth="1"/>
    <col min="19" max="19" width="21.85546875" customWidth="1"/>
    <col min="20" max="20" width="23.85546875" customWidth="1"/>
    <col min="21" max="21" width="16.85546875" customWidth="1"/>
    <col min="22" max="22" width="15.85546875" customWidth="1"/>
    <col min="23" max="23" width="23.42578125" customWidth="1"/>
    <col min="25" max="25" width="19.140625" customWidth="1"/>
  </cols>
  <sheetData>
    <row r="1" spans="1:45" ht="26.25" customHeight="1">
      <c r="A1" s="1094"/>
      <c r="B1" s="1095" t="s">
        <v>1938</v>
      </c>
      <c r="C1" s="948"/>
      <c r="D1" s="948"/>
      <c r="E1" s="948"/>
      <c r="F1" s="948"/>
      <c r="G1" s="948"/>
      <c r="H1" s="948"/>
      <c r="I1" s="948"/>
      <c r="J1" s="948"/>
      <c r="K1" s="948"/>
      <c r="L1" s="948"/>
      <c r="M1" s="948"/>
      <c r="N1" s="948"/>
      <c r="O1" s="948"/>
      <c r="P1" s="948"/>
      <c r="Q1" s="948"/>
      <c r="R1" s="948"/>
      <c r="S1" s="948"/>
      <c r="T1" s="948"/>
      <c r="U1" s="948"/>
      <c r="V1" s="948"/>
      <c r="W1" s="948"/>
      <c r="X1" s="1096" t="s">
        <v>1939</v>
      </c>
      <c r="Y1" s="878"/>
      <c r="Z1" s="429"/>
      <c r="AA1" s="429"/>
      <c r="AB1" s="429"/>
      <c r="AC1" s="429"/>
      <c r="AD1" s="429"/>
      <c r="AE1" s="429"/>
      <c r="AF1" s="429"/>
      <c r="AG1" s="429"/>
      <c r="AH1" s="429"/>
      <c r="AI1" s="429"/>
      <c r="AJ1" s="429"/>
      <c r="AK1" s="429"/>
      <c r="AL1" s="429"/>
      <c r="AM1" s="429"/>
      <c r="AN1" s="429"/>
      <c r="AO1" s="429"/>
      <c r="AP1" s="429"/>
      <c r="AQ1" s="429"/>
      <c r="AR1" s="429"/>
      <c r="AS1" s="107"/>
    </row>
    <row r="2" spans="1:45" ht="24" customHeight="1">
      <c r="A2" s="948"/>
      <c r="B2" s="948"/>
      <c r="C2" s="948"/>
      <c r="D2" s="948"/>
      <c r="E2" s="948"/>
      <c r="F2" s="948"/>
      <c r="G2" s="948"/>
      <c r="H2" s="948"/>
      <c r="I2" s="948"/>
      <c r="J2" s="948"/>
      <c r="K2" s="948"/>
      <c r="L2" s="948"/>
      <c r="M2" s="948"/>
      <c r="N2" s="948"/>
      <c r="O2" s="948"/>
      <c r="P2" s="948"/>
      <c r="Q2" s="948"/>
      <c r="R2" s="948"/>
      <c r="S2" s="948"/>
      <c r="T2" s="948"/>
      <c r="U2" s="948"/>
      <c r="V2" s="948"/>
      <c r="W2" s="948"/>
      <c r="X2" s="1096" t="s">
        <v>1940</v>
      </c>
      <c r="Y2" s="878"/>
      <c r="Z2" s="429"/>
      <c r="AA2" s="429"/>
      <c r="AB2" s="429"/>
      <c r="AC2" s="429"/>
      <c r="AD2" s="429"/>
      <c r="AE2" s="429"/>
      <c r="AF2" s="429"/>
      <c r="AG2" s="429"/>
      <c r="AH2" s="429"/>
      <c r="AI2" s="429"/>
      <c r="AJ2" s="429"/>
      <c r="AK2" s="429"/>
      <c r="AL2" s="429"/>
      <c r="AM2" s="429"/>
      <c r="AN2" s="429"/>
      <c r="AO2" s="429"/>
      <c r="AP2" s="429"/>
      <c r="AQ2" s="429"/>
      <c r="AR2" s="429"/>
      <c r="AS2" s="107"/>
    </row>
    <row r="3" spans="1:45" ht="21" customHeight="1">
      <c r="A3" s="892"/>
      <c r="B3" s="892"/>
      <c r="C3" s="892"/>
      <c r="D3" s="892"/>
      <c r="E3" s="892"/>
      <c r="F3" s="892"/>
      <c r="G3" s="892"/>
      <c r="H3" s="892"/>
      <c r="I3" s="892"/>
      <c r="J3" s="892"/>
      <c r="K3" s="892"/>
      <c r="L3" s="892"/>
      <c r="M3" s="892"/>
      <c r="N3" s="892"/>
      <c r="O3" s="892"/>
      <c r="P3" s="892"/>
      <c r="Q3" s="892"/>
      <c r="R3" s="892"/>
      <c r="S3" s="892"/>
      <c r="T3" s="892"/>
      <c r="U3" s="892"/>
      <c r="V3" s="892"/>
      <c r="W3" s="892"/>
      <c r="X3" s="1096" t="s">
        <v>1941</v>
      </c>
      <c r="Y3" s="878"/>
      <c r="Z3" s="429"/>
      <c r="AA3" s="429"/>
      <c r="AB3" s="429"/>
      <c r="AC3" s="429"/>
      <c r="AD3" s="429"/>
      <c r="AE3" s="429"/>
      <c r="AF3" s="429"/>
      <c r="AG3" s="429"/>
      <c r="AH3" s="429"/>
      <c r="AI3" s="429"/>
      <c r="AJ3" s="429"/>
      <c r="AK3" s="429"/>
      <c r="AL3" s="429"/>
      <c r="AM3" s="429"/>
      <c r="AN3" s="429"/>
      <c r="AO3" s="429"/>
      <c r="AP3" s="429"/>
      <c r="AQ3" s="429"/>
      <c r="AR3" s="429"/>
      <c r="AS3" s="107"/>
    </row>
    <row r="4" spans="1:45" ht="33.75" customHeight="1">
      <c r="A4" s="430" t="s">
        <v>1942</v>
      </c>
      <c r="B4" s="431" t="s">
        <v>774</v>
      </c>
      <c r="C4" s="431" t="s">
        <v>1943</v>
      </c>
      <c r="D4" s="431" t="s">
        <v>1944</v>
      </c>
      <c r="E4" s="431" t="s">
        <v>1945</v>
      </c>
      <c r="F4" s="431" t="s">
        <v>797</v>
      </c>
      <c r="G4" s="431" t="s">
        <v>1946</v>
      </c>
      <c r="H4" s="431" t="s">
        <v>1947</v>
      </c>
      <c r="I4" s="431" t="s">
        <v>1948</v>
      </c>
      <c r="J4" s="431" t="s">
        <v>1949</v>
      </c>
      <c r="K4" s="1092" t="s">
        <v>1950</v>
      </c>
      <c r="L4" s="893"/>
      <c r="M4" s="878"/>
      <c r="N4" s="1092" t="s">
        <v>1951</v>
      </c>
      <c r="O4" s="988"/>
      <c r="P4" s="1092" t="s">
        <v>1952</v>
      </c>
      <c r="Q4" s="893"/>
      <c r="R4" s="878"/>
      <c r="S4" s="1092" t="s">
        <v>1953</v>
      </c>
      <c r="T4" s="988"/>
      <c r="U4" s="1092" t="s">
        <v>1954</v>
      </c>
      <c r="V4" s="893"/>
      <c r="W4" s="878"/>
      <c r="X4" s="1093" t="s">
        <v>1955</v>
      </c>
      <c r="Y4" s="890"/>
      <c r="Z4" s="429"/>
      <c r="AA4" s="429"/>
      <c r="AB4" s="429"/>
      <c r="AC4" s="429"/>
      <c r="AD4" s="429"/>
      <c r="AE4" s="429"/>
      <c r="AF4" s="429"/>
      <c r="AG4" s="429"/>
      <c r="AH4" s="429"/>
      <c r="AI4" s="429"/>
      <c r="AJ4" s="429"/>
      <c r="AK4" s="429"/>
      <c r="AL4" s="429"/>
      <c r="AM4" s="429"/>
      <c r="AN4" s="429"/>
      <c r="AO4" s="429"/>
      <c r="AP4" s="429"/>
      <c r="AQ4" s="429"/>
      <c r="AR4" s="429"/>
      <c r="AS4" s="107"/>
    </row>
    <row r="5" spans="1:45" ht="63">
      <c r="A5" s="555"/>
      <c r="B5" s="432"/>
      <c r="C5" s="432"/>
      <c r="D5" s="432"/>
      <c r="E5" s="432"/>
      <c r="F5" s="432"/>
      <c r="G5" s="433"/>
      <c r="H5" s="432"/>
      <c r="I5" s="434"/>
      <c r="J5" s="434"/>
      <c r="K5" s="435" t="s">
        <v>1956</v>
      </c>
      <c r="L5" s="435" t="s">
        <v>1957</v>
      </c>
      <c r="M5" s="435" t="s">
        <v>1958</v>
      </c>
      <c r="N5" s="435" t="s">
        <v>1956</v>
      </c>
      <c r="O5" s="435" t="s">
        <v>1957</v>
      </c>
      <c r="P5" s="435" t="s">
        <v>1956</v>
      </c>
      <c r="Q5" s="435" t="s">
        <v>1957</v>
      </c>
      <c r="R5" s="435" t="s">
        <v>1959</v>
      </c>
      <c r="S5" s="435" t="s">
        <v>1956</v>
      </c>
      <c r="T5" s="435" t="s">
        <v>1957</v>
      </c>
      <c r="U5" s="435" t="s">
        <v>1956</v>
      </c>
      <c r="V5" s="435" t="s">
        <v>1957</v>
      </c>
      <c r="W5" s="435" t="s">
        <v>1959</v>
      </c>
      <c r="X5" s="435" t="s">
        <v>1956</v>
      </c>
      <c r="Y5" s="435" t="s">
        <v>1957</v>
      </c>
      <c r="Z5" s="429"/>
      <c r="AA5" s="429"/>
      <c r="AB5" s="429"/>
      <c r="AC5" s="429"/>
      <c r="AD5" s="429"/>
      <c r="AE5" s="429"/>
      <c r="AF5" s="429"/>
      <c r="AG5" s="429"/>
      <c r="AH5" s="429"/>
      <c r="AI5" s="429"/>
      <c r="AJ5" s="429"/>
      <c r="AK5" s="429"/>
      <c r="AL5" s="429"/>
      <c r="AM5" s="429"/>
      <c r="AN5" s="429"/>
      <c r="AO5" s="429"/>
      <c r="AP5" s="429"/>
      <c r="AQ5" s="429"/>
      <c r="AR5" s="429"/>
      <c r="AS5" s="429"/>
    </row>
    <row r="6" spans="1:45" s="581" customFormat="1" ht="145.5" hidden="1" customHeight="1">
      <c r="A6" s="582">
        <v>1</v>
      </c>
      <c r="B6" s="583" t="s">
        <v>5</v>
      </c>
      <c r="C6" s="849" t="s">
        <v>1960</v>
      </c>
      <c r="D6" s="584" t="s">
        <v>1961</v>
      </c>
      <c r="E6" s="584" t="s">
        <v>1962</v>
      </c>
      <c r="F6" s="585" t="s">
        <v>1963</v>
      </c>
      <c r="G6" s="586">
        <v>1</v>
      </c>
      <c r="H6" s="585" t="s">
        <v>1964</v>
      </c>
      <c r="I6" s="587">
        <v>44562</v>
      </c>
      <c r="J6" s="587" t="s">
        <v>1965</v>
      </c>
      <c r="K6" s="682" t="s">
        <v>2976</v>
      </c>
      <c r="L6" s="683" t="s">
        <v>2977</v>
      </c>
      <c r="M6" s="684" t="s">
        <v>2978</v>
      </c>
      <c r="N6" s="587">
        <v>44685</v>
      </c>
      <c r="O6" s="866" t="s">
        <v>3174</v>
      </c>
      <c r="P6" s="589"/>
      <c r="Q6" s="588"/>
      <c r="R6" s="590"/>
      <c r="S6" s="589"/>
      <c r="T6" s="588"/>
      <c r="U6" s="589"/>
      <c r="V6" s="588"/>
      <c r="W6" s="590"/>
      <c r="X6" s="589"/>
      <c r="Y6" s="588"/>
      <c r="Z6" s="591"/>
      <c r="AA6" s="591"/>
      <c r="AB6" s="591"/>
      <c r="AC6" s="591"/>
      <c r="AD6" s="591"/>
      <c r="AE6" s="591"/>
      <c r="AF6" s="591"/>
      <c r="AG6" s="591"/>
      <c r="AH6" s="591"/>
      <c r="AI6" s="591"/>
      <c r="AJ6" s="591"/>
      <c r="AK6" s="591"/>
      <c r="AL6" s="591"/>
      <c r="AM6" s="591"/>
      <c r="AN6" s="591"/>
      <c r="AO6" s="591"/>
      <c r="AP6" s="591"/>
      <c r="AQ6" s="591"/>
      <c r="AR6" s="591"/>
      <c r="AS6" s="591"/>
    </row>
    <row r="7" spans="1:45" s="581" customFormat="1" ht="99.75" hidden="1" customHeight="1">
      <c r="A7" s="582">
        <v>2</v>
      </c>
      <c r="B7" s="583" t="s">
        <v>63</v>
      </c>
      <c r="C7" s="849" t="s">
        <v>1966</v>
      </c>
      <c r="D7" s="583" t="s">
        <v>1967</v>
      </c>
      <c r="E7" s="584" t="s">
        <v>1968</v>
      </c>
      <c r="F7" s="577" t="s">
        <v>1969</v>
      </c>
      <c r="G7" s="576">
        <v>1</v>
      </c>
      <c r="H7" s="577" t="s">
        <v>1970</v>
      </c>
      <c r="I7" s="592">
        <v>44562</v>
      </c>
      <c r="J7" s="592">
        <v>44895</v>
      </c>
      <c r="K7" s="682" t="s">
        <v>2979</v>
      </c>
      <c r="L7" s="683" t="s">
        <v>2980</v>
      </c>
      <c r="M7" s="684" t="s">
        <v>2981</v>
      </c>
      <c r="N7" s="587">
        <v>44685</v>
      </c>
      <c r="O7" s="866" t="s">
        <v>3174</v>
      </c>
      <c r="P7" s="589"/>
      <c r="Q7" s="588"/>
      <c r="R7" s="590"/>
      <c r="S7" s="589"/>
      <c r="T7" s="588"/>
      <c r="U7" s="589"/>
      <c r="V7" s="588"/>
      <c r="W7" s="590"/>
      <c r="X7" s="589"/>
      <c r="Y7" s="588"/>
      <c r="Z7" s="591"/>
      <c r="AA7" s="591"/>
      <c r="AB7" s="591"/>
      <c r="AC7" s="591"/>
      <c r="AD7" s="591"/>
      <c r="AE7" s="591"/>
      <c r="AF7" s="591"/>
      <c r="AG7" s="591"/>
      <c r="AH7" s="591"/>
      <c r="AI7" s="591"/>
      <c r="AJ7" s="591"/>
      <c r="AK7" s="591"/>
      <c r="AL7" s="591"/>
      <c r="AM7" s="591"/>
      <c r="AN7" s="591"/>
      <c r="AO7" s="591"/>
      <c r="AP7" s="591"/>
      <c r="AQ7" s="591"/>
      <c r="AR7" s="591"/>
      <c r="AS7" s="591"/>
    </row>
    <row r="8" spans="1:45" s="581" customFormat="1" ht="60" hidden="1" customHeight="1">
      <c r="A8" s="582">
        <v>3</v>
      </c>
      <c r="B8" s="583" t="s">
        <v>92</v>
      </c>
      <c r="C8" s="845" t="s">
        <v>1971</v>
      </c>
      <c r="D8" s="583" t="s">
        <v>1972</v>
      </c>
      <c r="E8" s="583" t="s">
        <v>1973</v>
      </c>
      <c r="F8" s="583" t="s">
        <v>1974</v>
      </c>
      <c r="G8" s="564">
        <v>1</v>
      </c>
      <c r="H8" s="583" t="s">
        <v>1975</v>
      </c>
      <c r="I8" s="587">
        <v>44562</v>
      </c>
      <c r="J8" s="587">
        <v>44895</v>
      </c>
      <c r="K8" s="682" t="s">
        <v>2552</v>
      </c>
      <c r="L8" s="683" t="s">
        <v>2553</v>
      </c>
      <c r="M8" s="684" t="s">
        <v>2554</v>
      </c>
      <c r="N8" s="589">
        <v>44686</v>
      </c>
      <c r="O8" s="865" t="s">
        <v>3176</v>
      </c>
      <c r="P8" s="589"/>
      <c r="Q8" s="588"/>
      <c r="R8" s="590"/>
      <c r="S8" s="589"/>
      <c r="T8" s="588"/>
      <c r="U8" s="589"/>
      <c r="V8" s="588"/>
      <c r="W8" s="590"/>
      <c r="X8" s="589"/>
      <c r="Y8" s="588"/>
      <c r="Z8" s="591"/>
      <c r="AA8" s="591"/>
      <c r="AB8" s="591"/>
      <c r="AC8" s="591"/>
      <c r="AD8" s="591"/>
      <c r="AE8" s="591"/>
      <c r="AF8" s="591"/>
      <c r="AG8" s="591"/>
      <c r="AH8" s="591"/>
      <c r="AI8" s="591"/>
      <c r="AJ8" s="591"/>
      <c r="AK8" s="591"/>
      <c r="AL8" s="591"/>
      <c r="AM8" s="591"/>
      <c r="AN8" s="591"/>
      <c r="AO8" s="591"/>
      <c r="AP8" s="591"/>
      <c r="AQ8" s="591"/>
      <c r="AR8" s="591"/>
      <c r="AS8" s="591"/>
    </row>
    <row r="9" spans="1:45" s="581" customFormat="1" ht="174.95" hidden="1" customHeight="1">
      <c r="A9" s="582">
        <v>4</v>
      </c>
      <c r="B9" s="583" t="s">
        <v>125</v>
      </c>
      <c r="C9" s="850" t="s">
        <v>1976</v>
      </c>
      <c r="D9" s="594" t="s">
        <v>1977</v>
      </c>
      <c r="E9" s="594" t="s">
        <v>1978</v>
      </c>
      <c r="F9" s="595" t="s">
        <v>1979</v>
      </c>
      <c r="G9" s="564">
        <v>1</v>
      </c>
      <c r="H9" s="596" t="s">
        <v>1980</v>
      </c>
      <c r="I9" s="587">
        <v>44562</v>
      </c>
      <c r="J9" s="597">
        <v>44895</v>
      </c>
      <c r="K9" s="682" t="s">
        <v>2555</v>
      </c>
      <c r="L9" s="685" t="s">
        <v>2556</v>
      </c>
      <c r="M9" s="684">
        <v>0.33329999999999999</v>
      </c>
      <c r="N9" s="587">
        <v>44685</v>
      </c>
      <c r="O9" s="866" t="s">
        <v>3174</v>
      </c>
      <c r="P9" s="589"/>
      <c r="Q9" s="588"/>
      <c r="R9" s="590"/>
      <c r="S9" s="589"/>
      <c r="T9" s="588"/>
      <c r="U9" s="589"/>
      <c r="V9" s="588"/>
      <c r="W9" s="590"/>
      <c r="X9" s="589"/>
      <c r="Y9" s="588"/>
      <c r="Z9" s="591"/>
      <c r="AA9" s="591"/>
      <c r="AB9" s="591"/>
      <c r="AC9" s="591"/>
      <c r="AD9" s="591"/>
      <c r="AE9" s="591"/>
      <c r="AF9" s="591"/>
      <c r="AG9" s="591"/>
      <c r="AH9" s="591"/>
      <c r="AI9" s="591"/>
      <c r="AJ9" s="591"/>
      <c r="AK9" s="591"/>
      <c r="AL9" s="591"/>
      <c r="AM9" s="591"/>
      <c r="AN9" s="591"/>
      <c r="AO9" s="591"/>
      <c r="AP9" s="591"/>
      <c r="AQ9" s="591"/>
      <c r="AR9" s="591"/>
      <c r="AS9" s="591"/>
    </row>
    <row r="10" spans="1:45" s="581" customFormat="1" ht="99.75" customHeight="1">
      <c r="A10" s="582">
        <v>5</v>
      </c>
      <c r="B10" s="583" t="s">
        <v>150</v>
      </c>
      <c r="C10" s="837" t="s">
        <v>1981</v>
      </c>
      <c r="D10" s="593" t="s">
        <v>1982</v>
      </c>
      <c r="E10" s="593" t="s">
        <v>1983</v>
      </c>
      <c r="F10" s="582" t="s">
        <v>898</v>
      </c>
      <c r="G10" s="586">
        <v>1</v>
      </c>
      <c r="H10" s="582" t="s">
        <v>1984</v>
      </c>
      <c r="I10" s="598">
        <v>44562</v>
      </c>
      <c r="J10" s="598">
        <v>44895</v>
      </c>
      <c r="K10" s="682" t="s">
        <v>2982</v>
      </c>
      <c r="L10" s="683" t="s">
        <v>2983</v>
      </c>
      <c r="M10" s="684" t="s">
        <v>2984</v>
      </c>
      <c r="N10" s="875">
        <v>44687</v>
      </c>
      <c r="O10" s="874" t="s">
        <v>3174</v>
      </c>
      <c r="P10" s="589"/>
      <c r="Q10" s="588"/>
      <c r="R10" s="590"/>
      <c r="S10" s="589"/>
      <c r="T10" s="588"/>
      <c r="U10" s="589"/>
      <c r="V10" s="588"/>
      <c r="W10" s="590"/>
      <c r="X10" s="589"/>
      <c r="Y10" s="588"/>
      <c r="Z10" s="591"/>
      <c r="AA10" s="591"/>
      <c r="AB10" s="591"/>
      <c r="AC10" s="591"/>
      <c r="AD10" s="591"/>
      <c r="AE10" s="591"/>
      <c r="AF10" s="591"/>
      <c r="AG10" s="591"/>
      <c r="AH10" s="591"/>
      <c r="AI10" s="591"/>
      <c r="AJ10" s="591"/>
      <c r="AK10" s="591"/>
      <c r="AL10" s="591"/>
      <c r="AM10" s="591"/>
      <c r="AN10" s="591"/>
      <c r="AO10" s="591"/>
      <c r="AP10" s="591"/>
      <c r="AQ10" s="591"/>
      <c r="AR10" s="591"/>
      <c r="AS10" s="591"/>
    </row>
    <row r="11" spans="1:45" s="581" customFormat="1" ht="99.75" hidden="1" customHeight="1">
      <c r="A11" s="582">
        <v>6</v>
      </c>
      <c r="B11" s="583" t="s">
        <v>169</v>
      </c>
      <c r="C11" s="850" t="s">
        <v>1985</v>
      </c>
      <c r="D11" s="593" t="s">
        <v>1986</v>
      </c>
      <c r="E11" s="593" t="s">
        <v>1987</v>
      </c>
      <c r="F11" s="582" t="s">
        <v>908</v>
      </c>
      <c r="G11" s="586">
        <v>1</v>
      </c>
      <c r="H11" s="582" t="s">
        <v>1988</v>
      </c>
      <c r="I11" s="598">
        <v>44562</v>
      </c>
      <c r="J11" s="598">
        <v>44895</v>
      </c>
      <c r="K11" s="636" t="s">
        <v>2557</v>
      </c>
      <c r="L11" s="686" t="s">
        <v>2558</v>
      </c>
      <c r="M11" s="674" t="s">
        <v>2559</v>
      </c>
      <c r="N11" s="587">
        <v>44685</v>
      </c>
      <c r="O11" s="866" t="s">
        <v>3174</v>
      </c>
      <c r="P11" s="589"/>
      <c r="Q11" s="588"/>
      <c r="R11" s="590"/>
      <c r="S11" s="589"/>
      <c r="T11" s="588"/>
      <c r="U11" s="589"/>
      <c r="V11" s="588"/>
      <c r="W11" s="590"/>
      <c r="X11" s="589"/>
      <c r="Y11" s="588"/>
      <c r="Z11" s="591"/>
      <c r="AA11" s="591"/>
      <c r="AB11" s="591"/>
      <c r="AC11" s="591"/>
      <c r="AD11" s="591"/>
      <c r="AE11" s="591"/>
      <c r="AF11" s="591"/>
      <c r="AG11" s="591"/>
      <c r="AH11" s="591"/>
      <c r="AI11" s="591"/>
      <c r="AJ11" s="591"/>
      <c r="AK11" s="591"/>
      <c r="AL11" s="591"/>
      <c r="AM11" s="591"/>
      <c r="AN11" s="591"/>
      <c r="AO11" s="591"/>
      <c r="AP11" s="591"/>
      <c r="AQ11" s="591"/>
      <c r="AR11" s="591"/>
      <c r="AS11" s="591"/>
    </row>
    <row r="12" spans="1:45" s="581" customFormat="1" ht="60" hidden="1" customHeight="1">
      <c r="A12" s="582">
        <v>7</v>
      </c>
      <c r="B12" s="583" t="s">
        <v>192</v>
      </c>
      <c r="C12" s="843" t="s">
        <v>1989</v>
      </c>
      <c r="D12" s="593" t="s">
        <v>1990</v>
      </c>
      <c r="E12" s="593" t="s">
        <v>1991</v>
      </c>
      <c r="F12" s="582" t="s">
        <v>1410</v>
      </c>
      <c r="G12" s="586">
        <v>1</v>
      </c>
      <c r="H12" s="593" t="s">
        <v>1992</v>
      </c>
      <c r="I12" s="598">
        <v>44562</v>
      </c>
      <c r="J12" s="598">
        <v>44895</v>
      </c>
      <c r="K12" s="697" t="s">
        <v>2698</v>
      </c>
      <c r="L12" s="698" t="s">
        <v>2985</v>
      </c>
      <c r="M12" s="699" t="s">
        <v>2986</v>
      </c>
      <c r="N12" s="589">
        <v>44686</v>
      </c>
      <c r="O12" s="851" t="s">
        <v>3174</v>
      </c>
      <c r="P12" s="589"/>
      <c r="Q12" s="588"/>
      <c r="R12" s="590"/>
      <c r="S12" s="589"/>
      <c r="T12" s="588"/>
      <c r="U12" s="589"/>
      <c r="V12" s="588"/>
      <c r="W12" s="590"/>
      <c r="X12" s="589"/>
      <c r="Y12" s="588"/>
      <c r="Z12" s="591"/>
      <c r="AA12" s="591"/>
      <c r="AB12" s="591"/>
      <c r="AC12" s="591"/>
      <c r="AD12" s="591"/>
      <c r="AE12" s="591"/>
      <c r="AF12" s="591"/>
      <c r="AG12" s="591"/>
      <c r="AH12" s="591"/>
      <c r="AI12" s="591"/>
      <c r="AJ12" s="591"/>
      <c r="AK12" s="591"/>
      <c r="AL12" s="591"/>
      <c r="AM12" s="591"/>
      <c r="AN12" s="591"/>
      <c r="AO12" s="591"/>
      <c r="AP12" s="591"/>
      <c r="AQ12" s="591"/>
      <c r="AR12" s="591"/>
      <c r="AS12" s="591"/>
    </row>
    <row r="13" spans="1:45" s="581" customFormat="1" ht="60" hidden="1" customHeight="1">
      <c r="A13" s="582">
        <v>8</v>
      </c>
      <c r="B13" s="583" t="s">
        <v>210</v>
      </c>
      <c r="C13" s="845" t="s">
        <v>1993</v>
      </c>
      <c r="D13" s="583" t="s">
        <v>1994</v>
      </c>
      <c r="E13" s="583" t="s">
        <v>1995</v>
      </c>
      <c r="F13" s="582" t="s">
        <v>917</v>
      </c>
      <c r="G13" s="586">
        <v>1</v>
      </c>
      <c r="H13" s="582" t="s">
        <v>1996</v>
      </c>
      <c r="I13" s="598">
        <v>44562</v>
      </c>
      <c r="J13" s="598" t="s">
        <v>1965</v>
      </c>
      <c r="K13" s="653" t="s">
        <v>2987</v>
      </c>
      <c r="L13" s="700" t="s">
        <v>2988</v>
      </c>
      <c r="M13" s="655" t="s">
        <v>2989</v>
      </c>
      <c r="N13" s="589">
        <v>44686</v>
      </c>
      <c r="O13" s="853" t="s">
        <v>3169</v>
      </c>
      <c r="P13" s="589"/>
      <c r="Q13" s="588"/>
      <c r="R13" s="590"/>
      <c r="S13" s="589"/>
      <c r="T13" s="588"/>
      <c r="U13" s="589"/>
      <c r="V13" s="588"/>
      <c r="W13" s="590"/>
      <c r="X13" s="589"/>
      <c r="Y13" s="588"/>
      <c r="Z13" s="591"/>
      <c r="AA13" s="591"/>
      <c r="AB13" s="591"/>
      <c r="AC13" s="591"/>
      <c r="AD13" s="591"/>
      <c r="AE13" s="591"/>
      <c r="AF13" s="591"/>
      <c r="AG13" s="591"/>
      <c r="AH13" s="591"/>
      <c r="AI13" s="591"/>
      <c r="AJ13" s="591"/>
      <c r="AK13" s="591"/>
      <c r="AL13" s="591"/>
      <c r="AM13" s="591"/>
      <c r="AN13" s="591"/>
      <c r="AO13" s="591"/>
      <c r="AP13" s="591"/>
      <c r="AQ13" s="591"/>
      <c r="AR13" s="591"/>
      <c r="AS13" s="591"/>
    </row>
    <row r="14" spans="1:45" s="581" customFormat="1" ht="60" hidden="1" customHeight="1">
      <c r="A14" s="582">
        <v>9</v>
      </c>
      <c r="B14" s="583" t="s">
        <v>229</v>
      </c>
      <c r="C14" s="846" t="s">
        <v>1997</v>
      </c>
      <c r="D14" s="583" t="s">
        <v>1998</v>
      </c>
      <c r="E14" s="583" t="s">
        <v>1999</v>
      </c>
      <c r="F14" s="582" t="s">
        <v>2000</v>
      </c>
      <c r="G14" s="564">
        <v>1</v>
      </c>
      <c r="H14" s="583" t="s">
        <v>2001</v>
      </c>
      <c r="I14" s="587">
        <v>44562</v>
      </c>
      <c r="J14" s="587">
        <v>44895</v>
      </c>
      <c r="K14" s="701" t="s">
        <v>2698</v>
      </c>
      <c r="L14" s="698" t="s">
        <v>2990</v>
      </c>
      <c r="M14" s="702" t="s">
        <v>2986</v>
      </c>
      <c r="N14" s="589">
        <v>44686</v>
      </c>
      <c r="O14" s="851" t="s">
        <v>3174</v>
      </c>
      <c r="P14" s="589"/>
      <c r="Q14" s="588"/>
      <c r="R14" s="590"/>
      <c r="S14" s="589"/>
      <c r="T14" s="588"/>
      <c r="U14" s="589"/>
      <c r="V14" s="588"/>
      <c r="W14" s="590"/>
      <c r="X14" s="589"/>
      <c r="Y14" s="588"/>
      <c r="Z14" s="591"/>
      <c r="AA14" s="591"/>
      <c r="AB14" s="591"/>
      <c r="AC14" s="591"/>
      <c r="AD14" s="591"/>
      <c r="AE14" s="591"/>
      <c r="AF14" s="591"/>
      <c r="AG14" s="591"/>
      <c r="AH14" s="591"/>
      <c r="AI14" s="591"/>
      <c r="AJ14" s="591"/>
      <c r="AK14" s="591"/>
      <c r="AL14" s="591"/>
      <c r="AM14" s="591"/>
      <c r="AN14" s="591"/>
      <c r="AO14" s="591"/>
      <c r="AP14" s="591"/>
      <c r="AQ14" s="591"/>
      <c r="AR14" s="591"/>
      <c r="AS14" s="591"/>
    </row>
    <row r="15" spans="1:45" s="581" customFormat="1" ht="65.099999999999994" hidden="1" customHeight="1">
      <c r="A15" s="582">
        <v>10</v>
      </c>
      <c r="B15" s="583" t="s">
        <v>250</v>
      </c>
      <c r="C15" s="827" t="s">
        <v>2002</v>
      </c>
      <c r="D15" s="593" t="s">
        <v>2003</v>
      </c>
      <c r="E15" s="593" t="s">
        <v>2004</v>
      </c>
      <c r="F15" s="582" t="s">
        <v>2005</v>
      </c>
      <c r="G15" s="586">
        <v>1</v>
      </c>
      <c r="H15" s="582" t="s">
        <v>2006</v>
      </c>
      <c r="I15" s="587">
        <v>44562</v>
      </c>
      <c r="J15" s="587">
        <v>44895</v>
      </c>
      <c r="K15" s="663" t="s">
        <v>2560</v>
      </c>
      <c r="L15" s="673" t="s">
        <v>2561</v>
      </c>
      <c r="M15" s="638" t="s">
        <v>2562</v>
      </c>
      <c r="N15" s="589">
        <v>44686</v>
      </c>
      <c r="O15" s="851" t="s">
        <v>3174</v>
      </c>
      <c r="P15" s="589"/>
      <c r="Q15" s="588"/>
      <c r="R15" s="590"/>
      <c r="S15" s="589"/>
      <c r="T15" s="588"/>
      <c r="U15" s="589"/>
      <c r="V15" s="588"/>
      <c r="W15" s="590"/>
      <c r="X15" s="589"/>
      <c r="Y15" s="588"/>
      <c r="Z15" s="591"/>
      <c r="AA15" s="591"/>
      <c r="AB15" s="591"/>
      <c r="AC15" s="591"/>
      <c r="AD15" s="591"/>
      <c r="AE15" s="591"/>
      <c r="AF15" s="591"/>
      <c r="AG15" s="591"/>
      <c r="AH15" s="591"/>
      <c r="AI15" s="591"/>
      <c r="AJ15" s="591"/>
      <c r="AK15" s="591"/>
      <c r="AL15" s="591"/>
      <c r="AM15" s="591"/>
      <c r="AN15" s="591"/>
      <c r="AO15" s="591"/>
      <c r="AP15" s="591"/>
      <c r="AQ15" s="591"/>
      <c r="AR15" s="591"/>
      <c r="AS15" s="591"/>
    </row>
    <row r="16" spans="1:45" s="581" customFormat="1" ht="99.75" hidden="1" customHeight="1">
      <c r="A16" s="582">
        <v>11</v>
      </c>
      <c r="B16" s="583" t="s">
        <v>615</v>
      </c>
      <c r="C16" s="839" t="s">
        <v>2007</v>
      </c>
      <c r="D16" s="593" t="s">
        <v>2008</v>
      </c>
      <c r="E16" s="593" t="s">
        <v>2009</v>
      </c>
      <c r="F16" s="582" t="s">
        <v>2010</v>
      </c>
      <c r="G16" s="586">
        <v>1</v>
      </c>
      <c r="H16" s="582" t="s">
        <v>2011</v>
      </c>
      <c r="I16" s="587">
        <v>44562</v>
      </c>
      <c r="J16" s="587">
        <v>44895</v>
      </c>
      <c r="K16" s="636" t="s">
        <v>2563</v>
      </c>
      <c r="L16" s="637" t="s">
        <v>2564</v>
      </c>
      <c r="M16" s="669" t="s">
        <v>2565</v>
      </c>
      <c r="N16" s="864">
        <v>44686</v>
      </c>
      <c r="O16" s="851" t="s">
        <v>3174</v>
      </c>
      <c r="P16" s="589"/>
      <c r="Q16" s="588"/>
      <c r="R16" s="590"/>
      <c r="S16" s="589"/>
      <c r="T16" s="588"/>
      <c r="U16" s="589"/>
      <c r="V16" s="588"/>
      <c r="W16" s="590"/>
      <c r="X16" s="589"/>
      <c r="Y16" s="588"/>
      <c r="Z16" s="591"/>
      <c r="AA16" s="591"/>
      <c r="AB16" s="591"/>
      <c r="AC16" s="591"/>
      <c r="AD16" s="591"/>
      <c r="AE16" s="591"/>
      <c r="AF16" s="591"/>
      <c r="AG16" s="591"/>
      <c r="AH16" s="591"/>
      <c r="AI16" s="591"/>
      <c r="AJ16" s="591"/>
      <c r="AK16" s="591"/>
      <c r="AL16" s="591"/>
      <c r="AM16" s="591"/>
      <c r="AN16" s="591"/>
      <c r="AO16" s="591"/>
      <c r="AP16" s="591"/>
      <c r="AQ16" s="591"/>
      <c r="AR16" s="591"/>
      <c r="AS16" s="591"/>
    </row>
    <row r="17" spans="1:45" s="581" customFormat="1" ht="99.75" hidden="1" customHeight="1">
      <c r="A17" s="582">
        <v>12</v>
      </c>
      <c r="B17" s="583" t="s">
        <v>615</v>
      </c>
      <c r="C17" s="839" t="s">
        <v>2012</v>
      </c>
      <c r="D17" s="593" t="s">
        <v>2013</v>
      </c>
      <c r="E17" s="593" t="s">
        <v>2014</v>
      </c>
      <c r="F17" s="582" t="s">
        <v>2015</v>
      </c>
      <c r="G17" s="586">
        <v>1</v>
      </c>
      <c r="H17" s="582" t="s">
        <v>2016</v>
      </c>
      <c r="I17" s="587">
        <v>44562</v>
      </c>
      <c r="J17" s="587">
        <v>44895</v>
      </c>
      <c r="K17" s="636" t="s">
        <v>2566</v>
      </c>
      <c r="L17" s="637" t="s">
        <v>2567</v>
      </c>
      <c r="M17" s="638" t="s">
        <v>2568</v>
      </c>
      <c r="N17" s="864">
        <v>44686</v>
      </c>
      <c r="O17" s="851" t="s">
        <v>3174</v>
      </c>
      <c r="P17" s="589"/>
      <c r="Q17" s="588"/>
      <c r="R17" s="590"/>
      <c r="S17" s="589"/>
      <c r="T17" s="588"/>
      <c r="U17" s="589"/>
      <c r="V17" s="588"/>
      <c r="W17" s="590"/>
      <c r="X17" s="589"/>
      <c r="Y17" s="588"/>
      <c r="Z17" s="591"/>
      <c r="AA17" s="591"/>
      <c r="AB17" s="591"/>
      <c r="AC17" s="591"/>
      <c r="AD17" s="591"/>
      <c r="AE17" s="591"/>
      <c r="AF17" s="591"/>
      <c r="AG17" s="591"/>
      <c r="AH17" s="591"/>
      <c r="AI17" s="591"/>
      <c r="AJ17" s="591"/>
      <c r="AK17" s="591"/>
      <c r="AL17" s="591"/>
      <c r="AM17" s="591"/>
      <c r="AN17" s="591"/>
      <c r="AO17" s="591"/>
      <c r="AP17" s="591"/>
      <c r="AQ17" s="591"/>
      <c r="AR17" s="591"/>
      <c r="AS17" s="591"/>
    </row>
    <row r="18" spans="1:45" s="581" customFormat="1" ht="99.75" hidden="1" customHeight="1">
      <c r="A18" s="582">
        <v>13</v>
      </c>
      <c r="B18" s="583" t="s">
        <v>615</v>
      </c>
      <c r="C18" s="839" t="s">
        <v>2017</v>
      </c>
      <c r="D18" s="593" t="s">
        <v>2013</v>
      </c>
      <c r="E18" s="563" t="s">
        <v>2018</v>
      </c>
      <c r="F18" s="582" t="s">
        <v>2019</v>
      </c>
      <c r="G18" s="586">
        <v>1</v>
      </c>
      <c r="H18" s="582" t="s">
        <v>2020</v>
      </c>
      <c r="I18" s="587">
        <v>44562</v>
      </c>
      <c r="J18" s="587">
        <v>44895</v>
      </c>
      <c r="K18" s="636" t="s">
        <v>2566</v>
      </c>
      <c r="L18" s="637" t="s">
        <v>2569</v>
      </c>
      <c r="M18" s="638" t="s">
        <v>2568</v>
      </c>
      <c r="N18" s="864">
        <v>44686</v>
      </c>
      <c r="O18" s="851" t="s">
        <v>3174</v>
      </c>
      <c r="P18" s="589"/>
      <c r="Q18" s="588"/>
      <c r="R18" s="590"/>
      <c r="S18" s="589"/>
      <c r="T18" s="588"/>
      <c r="U18" s="589"/>
      <c r="V18" s="588"/>
      <c r="W18" s="590"/>
      <c r="X18" s="589"/>
      <c r="Y18" s="588"/>
      <c r="Z18" s="591"/>
      <c r="AA18" s="591"/>
      <c r="AB18" s="591"/>
      <c r="AC18" s="591"/>
      <c r="AD18" s="591"/>
      <c r="AE18" s="591"/>
      <c r="AF18" s="591"/>
      <c r="AG18" s="591"/>
      <c r="AH18" s="591"/>
      <c r="AI18" s="591"/>
      <c r="AJ18" s="591"/>
      <c r="AK18" s="591"/>
      <c r="AL18" s="591"/>
      <c r="AM18" s="591"/>
      <c r="AN18" s="591"/>
      <c r="AO18" s="591"/>
      <c r="AP18" s="591"/>
      <c r="AQ18" s="591"/>
      <c r="AR18" s="591"/>
      <c r="AS18" s="591"/>
    </row>
    <row r="19" spans="1:45" s="581" customFormat="1" ht="65.099999999999994" hidden="1" customHeight="1">
      <c r="A19" s="582">
        <v>14</v>
      </c>
      <c r="B19" s="583" t="s">
        <v>250</v>
      </c>
      <c r="C19" s="827" t="s">
        <v>2021</v>
      </c>
      <c r="D19" s="593" t="s">
        <v>2022</v>
      </c>
      <c r="E19" s="593" t="s">
        <v>2023</v>
      </c>
      <c r="F19" s="582" t="s">
        <v>2024</v>
      </c>
      <c r="G19" s="586">
        <v>1</v>
      </c>
      <c r="H19" s="582" t="s">
        <v>2025</v>
      </c>
      <c r="I19" s="587">
        <v>44562</v>
      </c>
      <c r="J19" s="587">
        <v>44895</v>
      </c>
      <c r="K19" s="682" t="s">
        <v>2570</v>
      </c>
      <c r="L19" s="687" t="s">
        <v>2571</v>
      </c>
      <c r="M19" s="684" t="s">
        <v>2572</v>
      </c>
      <c r="N19" s="589">
        <v>44686</v>
      </c>
      <c r="O19" s="851" t="s">
        <v>3174</v>
      </c>
      <c r="P19" s="589"/>
      <c r="Q19" s="588"/>
      <c r="R19" s="590"/>
      <c r="S19" s="589"/>
      <c r="T19" s="588"/>
      <c r="U19" s="589"/>
      <c r="V19" s="588"/>
      <c r="W19" s="590"/>
      <c r="X19" s="589"/>
      <c r="Y19" s="588"/>
      <c r="Z19" s="591"/>
      <c r="AA19" s="591"/>
      <c r="AB19" s="591"/>
      <c r="AC19" s="591"/>
      <c r="AD19" s="591"/>
      <c r="AE19" s="591"/>
      <c r="AF19" s="591"/>
      <c r="AG19" s="591"/>
      <c r="AH19" s="591"/>
      <c r="AI19" s="591"/>
      <c r="AJ19" s="591"/>
      <c r="AK19" s="591"/>
      <c r="AL19" s="591"/>
      <c r="AM19" s="591"/>
      <c r="AN19" s="591"/>
      <c r="AO19" s="591"/>
      <c r="AP19" s="591"/>
      <c r="AQ19" s="591"/>
      <c r="AR19" s="591"/>
      <c r="AS19" s="591"/>
    </row>
    <row r="20" spans="1:45" s="581" customFormat="1" ht="65.099999999999994" hidden="1" customHeight="1">
      <c r="A20" s="582">
        <v>15</v>
      </c>
      <c r="B20" s="583" t="s">
        <v>250</v>
      </c>
      <c r="C20" s="827" t="s">
        <v>2026</v>
      </c>
      <c r="D20" s="593" t="s">
        <v>2003</v>
      </c>
      <c r="E20" s="593" t="s">
        <v>2027</v>
      </c>
      <c r="F20" s="582" t="s">
        <v>2028</v>
      </c>
      <c r="G20" s="586">
        <v>1</v>
      </c>
      <c r="H20" s="582" t="s">
        <v>2029</v>
      </c>
      <c r="I20" s="587">
        <v>44562</v>
      </c>
      <c r="J20" s="587">
        <v>44895</v>
      </c>
      <c r="K20" s="682" t="s">
        <v>2573</v>
      </c>
      <c r="L20" s="683" t="s">
        <v>2574</v>
      </c>
      <c r="M20" s="684" t="s">
        <v>2575</v>
      </c>
      <c r="N20" s="589">
        <v>44686</v>
      </c>
      <c r="O20" s="851" t="s">
        <v>3174</v>
      </c>
      <c r="P20" s="589"/>
      <c r="Q20" s="588"/>
      <c r="R20" s="590"/>
      <c r="S20" s="589"/>
      <c r="T20" s="588"/>
      <c r="U20" s="589"/>
      <c r="V20" s="588"/>
      <c r="W20" s="590"/>
      <c r="X20" s="589"/>
      <c r="Y20" s="588"/>
      <c r="Z20" s="591"/>
      <c r="AA20" s="591"/>
      <c r="AB20" s="591"/>
      <c r="AC20" s="591"/>
      <c r="AD20" s="591"/>
      <c r="AE20" s="591"/>
      <c r="AF20" s="591"/>
      <c r="AG20" s="591"/>
      <c r="AH20" s="591"/>
      <c r="AI20" s="591"/>
      <c r="AJ20" s="591"/>
      <c r="AK20" s="591"/>
      <c r="AL20" s="591"/>
      <c r="AM20" s="591"/>
      <c r="AN20" s="591"/>
      <c r="AO20" s="591"/>
      <c r="AP20" s="591"/>
      <c r="AQ20" s="591"/>
      <c r="AR20" s="591"/>
      <c r="AS20" s="591"/>
    </row>
    <row r="21" spans="1:45" s="581" customFormat="1" ht="65.099999999999994" hidden="1" customHeight="1">
      <c r="A21" s="582">
        <v>16</v>
      </c>
      <c r="B21" s="583" t="s">
        <v>250</v>
      </c>
      <c r="C21" s="827" t="s">
        <v>2030</v>
      </c>
      <c r="D21" s="593" t="s">
        <v>2003</v>
      </c>
      <c r="E21" s="563" t="s">
        <v>2031</v>
      </c>
      <c r="F21" s="582" t="s">
        <v>2032</v>
      </c>
      <c r="G21" s="586">
        <v>1</v>
      </c>
      <c r="H21" s="582" t="s">
        <v>2033</v>
      </c>
      <c r="I21" s="587">
        <v>44562</v>
      </c>
      <c r="J21" s="587">
        <v>44895</v>
      </c>
      <c r="K21" s="682" t="s">
        <v>2576</v>
      </c>
      <c r="L21" s="683" t="s">
        <v>2469</v>
      </c>
      <c r="M21" s="684" t="s">
        <v>2577</v>
      </c>
      <c r="N21" s="589">
        <v>44686</v>
      </c>
      <c r="O21" s="851" t="s">
        <v>3174</v>
      </c>
      <c r="P21" s="589"/>
      <c r="Q21" s="588"/>
      <c r="R21" s="590"/>
      <c r="S21" s="589"/>
      <c r="T21" s="588"/>
      <c r="U21" s="589"/>
      <c r="V21" s="588"/>
      <c r="W21" s="590"/>
      <c r="X21" s="589"/>
      <c r="Y21" s="588"/>
      <c r="Z21" s="591"/>
      <c r="AA21" s="591"/>
      <c r="AB21" s="591"/>
      <c r="AC21" s="591"/>
      <c r="AD21" s="591"/>
      <c r="AE21" s="591"/>
      <c r="AF21" s="591"/>
      <c r="AG21" s="591"/>
      <c r="AH21" s="591"/>
      <c r="AI21" s="591"/>
      <c r="AJ21" s="591"/>
      <c r="AK21" s="591"/>
      <c r="AL21" s="591"/>
      <c r="AM21" s="591"/>
      <c r="AN21" s="591"/>
      <c r="AO21" s="591"/>
      <c r="AP21" s="591"/>
      <c r="AQ21" s="591"/>
      <c r="AR21" s="591"/>
      <c r="AS21" s="591"/>
    </row>
    <row r="22" spans="1:45" s="581" customFormat="1" ht="65.099999999999994" hidden="1" customHeight="1">
      <c r="A22" s="582">
        <v>17</v>
      </c>
      <c r="B22" s="583" t="s">
        <v>250</v>
      </c>
      <c r="C22" s="827" t="s">
        <v>2034</v>
      </c>
      <c r="D22" s="593" t="s">
        <v>2003</v>
      </c>
      <c r="E22" s="593" t="s">
        <v>2035</v>
      </c>
      <c r="F22" s="582" t="s">
        <v>2036</v>
      </c>
      <c r="G22" s="586">
        <v>1</v>
      </c>
      <c r="H22" s="582" t="s">
        <v>2037</v>
      </c>
      <c r="I22" s="587">
        <v>44562</v>
      </c>
      <c r="J22" s="587">
        <v>44895</v>
      </c>
      <c r="K22" s="682" t="s">
        <v>2578</v>
      </c>
      <c r="L22" s="683" t="s">
        <v>2579</v>
      </c>
      <c r="M22" s="684" t="s">
        <v>2580</v>
      </c>
      <c r="N22" s="589">
        <v>44686</v>
      </c>
      <c r="O22" s="851" t="s">
        <v>3174</v>
      </c>
      <c r="P22" s="589"/>
      <c r="Q22" s="588"/>
      <c r="R22" s="590"/>
      <c r="S22" s="589"/>
      <c r="T22" s="588"/>
      <c r="U22" s="589"/>
      <c r="V22" s="588"/>
      <c r="W22" s="590"/>
      <c r="X22" s="589"/>
      <c r="Y22" s="588"/>
      <c r="Z22" s="591"/>
      <c r="AA22" s="591"/>
      <c r="AB22" s="591"/>
      <c r="AC22" s="591"/>
      <c r="AD22" s="591"/>
      <c r="AE22" s="591"/>
      <c r="AF22" s="591"/>
      <c r="AG22" s="591"/>
      <c r="AH22" s="591"/>
      <c r="AI22" s="591"/>
      <c r="AJ22" s="591"/>
      <c r="AK22" s="591"/>
      <c r="AL22" s="591"/>
      <c r="AM22" s="591"/>
      <c r="AN22" s="591"/>
      <c r="AO22" s="591"/>
      <c r="AP22" s="591"/>
      <c r="AQ22" s="591"/>
      <c r="AR22" s="591"/>
      <c r="AS22" s="591"/>
    </row>
    <row r="23" spans="1:45" s="581" customFormat="1" ht="65.099999999999994" hidden="1" customHeight="1">
      <c r="A23" s="582">
        <v>18</v>
      </c>
      <c r="B23" s="583" t="s">
        <v>250</v>
      </c>
      <c r="C23" s="827" t="s">
        <v>2038</v>
      </c>
      <c r="D23" s="593" t="s">
        <v>2003</v>
      </c>
      <c r="E23" s="593" t="s">
        <v>2039</v>
      </c>
      <c r="F23" s="582" t="s">
        <v>2040</v>
      </c>
      <c r="G23" s="586">
        <v>1</v>
      </c>
      <c r="H23" s="582" t="s">
        <v>2041</v>
      </c>
      <c r="I23" s="587">
        <v>44562</v>
      </c>
      <c r="J23" s="587">
        <v>44895</v>
      </c>
      <c r="K23" s="682" t="s">
        <v>2581</v>
      </c>
      <c r="L23" s="687" t="s">
        <v>2582</v>
      </c>
      <c r="M23" s="684" t="s">
        <v>2583</v>
      </c>
      <c r="N23" s="589">
        <v>44686</v>
      </c>
      <c r="O23" s="851" t="s">
        <v>3174</v>
      </c>
      <c r="P23" s="589"/>
      <c r="Q23" s="588"/>
      <c r="R23" s="590"/>
      <c r="S23" s="589"/>
      <c r="T23" s="588"/>
      <c r="U23" s="589"/>
      <c r="V23" s="588"/>
      <c r="W23" s="590"/>
      <c r="X23" s="589"/>
      <c r="Y23" s="588"/>
      <c r="Z23" s="591"/>
      <c r="AA23" s="591"/>
      <c r="AB23" s="591"/>
      <c r="AC23" s="591"/>
      <c r="AD23" s="591"/>
      <c r="AE23" s="591"/>
      <c r="AF23" s="591"/>
      <c r="AG23" s="591"/>
      <c r="AH23" s="591"/>
      <c r="AI23" s="591"/>
      <c r="AJ23" s="591"/>
      <c r="AK23" s="591"/>
      <c r="AL23" s="591"/>
      <c r="AM23" s="591"/>
      <c r="AN23" s="591"/>
      <c r="AO23" s="591"/>
      <c r="AP23" s="591"/>
      <c r="AQ23" s="591"/>
      <c r="AR23" s="591"/>
      <c r="AS23" s="591"/>
    </row>
    <row r="24" spans="1:45" s="581" customFormat="1" ht="65.099999999999994" hidden="1" customHeight="1">
      <c r="A24" s="582">
        <v>19</v>
      </c>
      <c r="B24" s="583" t="s">
        <v>250</v>
      </c>
      <c r="C24" s="827" t="s">
        <v>2042</v>
      </c>
      <c r="D24" s="593" t="s">
        <v>2003</v>
      </c>
      <c r="E24" s="593" t="s">
        <v>2043</v>
      </c>
      <c r="F24" s="582" t="s">
        <v>2044</v>
      </c>
      <c r="G24" s="586">
        <v>1</v>
      </c>
      <c r="H24" s="582" t="s">
        <v>2006</v>
      </c>
      <c r="I24" s="587">
        <v>44562</v>
      </c>
      <c r="J24" s="587">
        <v>44895</v>
      </c>
      <c r="K24" s="682" t="s">
        <v>2584</v>
      </c>
      <c r="L24" s="683" t="s">
        <v>2585</v>
      </c>
      <c r="M24" s="684" t="s">
        <v>2586</v>
      </c>
      <c r="N24" s="589">
        <v>44686</v>
      </c>
      <c r="O24" s="851" t="s">
        <v>3174</v>
      </c>
      <c r="P24" s="589"/>
      <c r="Q24" s="588"/>
      <c r="R24" s="590"/>
      <c r="S24" s="589"/>
      <c r="T24" s="588"/>
      <c r="U24" s="589"/>
      <c r="V24" s="588"/>
      <c r="W24" s="590"/>
      <c r="X24" s="589"/>
      <c r="Y24" s="588"/>
      <c r="Z24" s="591"/>
      <c r="AA24" s="591"/>
      <c r="AB24" s="591"/>
      <c r="AC24" s="591"/>
      <c r="AD24" s="591"/>
      <c r="AE24" s="591"/>
      <c r="AF24" s="591"/>
      <c r="AG24" s="591"/>
      <c r="AH24" s="591"/>
      <c r="AI24" s="591"/>
      <c r="AJ24" s="591"/>
      <c r="AK24" s="591"/>
      <c r="AL24" s="591"/>
      <c r="AM24" s="591"/>
      <c r="AN24" s="591"/>
      <c r="AO24" s="591"/>
      <c r="AP24" s="591"/>
      <c r="AQ24" s="591"/>
      <c r="AR24" s="591"/>
      <c r="AS24" s="591"/>
    </row>
    <row r="25" spans="1:45" s="581" customFormat="1" ht="65.099999999999994" hidden="1" customHeight="1">
      <c r="A25" s="582">
        <v>20</v>
      </c>
      <c r="B25" s="583" t="s">
        <v>250</v>
      </c>
      <c r="C25" s="827" t="s">
        <v>2045</v>
      </c>
      <c r="D25" s="593" t="s">
        <v>2003</v>
      </c>
      <c r="E25" s="593" t="s">
        <v>2046</v>
      </c>
      <c r="F25" s="582" t="s">
        <v>2047</v>
      </c>
      <c r="G25" s="586">
        <v>1</v>
      </c>
      <c r="H25" s="582" t="s">
        <v>2048</v>
      </c>
      <c r="I25" s="587">
        <v>44562</v>
      </c>
      <c r="J25" s="587">
        <v>44895</v>
      </c>
      <c r="K25" s="682" t="s">
        <v>2587</v>
      </c>
      <c r="L25" s="683" t="s">
        <v>2588</v>
      </c>
      <c r="M25" s="688" t="s">
        <v>2589</v>
      </c>
      <c r="N25" s="589">
        <v>44686</v>
      </c>
      <c r="O25" s="851" t="s">
        <v>3174</v>
      </c>
      <c r="P25" s="589"/>
      <c r="Q25" s="588"/>
      <c r="R25" s="590"/>
      <c r="S25" s="589"/>
      <c r="T25" s="588"/>
      <c r="U25" s="589"/>
      <c r="V25" s="588"/>
      <c r="W25" s="590"/>
      <c r="X25" s="589"/>
      <c r="Y25" s="588"/>
      <c r="Z25" s="591"/>
      <c r="AA25" s="591"/>
      <c r="AB25" s="591"/>
      <c r="AC25" s="591"/>
      <c r="AD25" s="591"/>
      <c r="AE25" s="591"/>
      <c r="AF25" s="591"/>
      <c r="AG25" s="591"/>
      <c r="AH25" s="591"/>
      <c r="AI25" s="591"/>
      <c r="AJ25" s="591"/>
      <c r="AK25" s="591"/>
      <c r="AL25" s="591"/>
      <c r="AM25" s="591"/>
      <c r="AN25" s="591"/>
      <c r="AO25" s="591"/>
      <c r="AP25" s="591"/>
      <c r="AQ25" s="591"/>
      <c r="AR25" s="591"/>
      <c r="AS25" s="591"/>
    </row>
    <row r="26" spans="1:45" s="581" customFormat="1" ht="65.099999999999994" hidden="1" customHeight="1">
      <c r="A26" s="582">
        <v>21</v>
      </c>
      <c r="B26" s="583" t="s">
        <v>250</v>
      </c>
      <c r="C26" s="827" t="s">
        <v>2049</v>
      </c>
      <c r="D26" s="593" t="s">
        <v>2003</v>
      </c>
      <c r="E26" s="593" t="s">
        <v>2050</v>
      </c>
      <c r="F26" s="582" t="s">
        <v>2051</v>
      </c>
      <c r="G26" s="586">
        <v>1</v>
      </c>
      <c r="H26" s="582" t="s">
        <v>2052</v>
      </c>
      <c r="I26" s="587">
        <v>44562</v>
      </c>
      <c r="J26" s="587">
        <v>44895</v>
      </c>
      <c r="K26" s="682" t="s">
        <v>2590</v>
      </c>
      <c r="L26" s="687" t="s">
        <v>2591</v>
      </c>
      <c r="M26" s="684" t="s">
        <v>2592</v>
      </c>
      <c r="N26" s="589">
        <v>44686</v>
      </c>
      <c r="O26" s="851" t="s">
        <v>3174</v>
      </c>
      <c r="P26" s="589"/>
      <c r="Q26" s="588"/>
      <c r="R26" s="590"/>
      <c r="S26" s="589"/>
      <c r="T26" s="588"/>
      <c r="U26" s="589"/>
      <c r="V26" s="588"/>
      <c r="W26" s="590"/>
      <c r="X26" s="589"/>
      <c r="Y26" s="588"/>
      <c r="Z26" s="591"/>
      <c r="AA26" s="591"/>
      <c r="AB26" s="591"/>
      <c r="AC26" s="591"/>
      <c r="AD26" s="591"/>
      <c r="AE26" s="591"/>
      <c r="AF26" s="591"/>
      <c r="AG26" s="591"/>
      <c r="AH26" s="591"/>
      <c r="AI26" s="591"/>
      <c r="AJ26" s="591"/>
      <c r="AK26" s="591"/>
      <c r="AL26" s="591"/>
      <c r="AM26" s="591"/>
      <c r="AN26" s="591"/>
      <c r="AO26" s="591"/>
      <c r="AP26" s="591"/>
      <c r="AQ26" s="591"/>
      <c r="AR26" s="591"/>
      <c r="AS26" s="591"/>
    </row>
    <row r="27" spans="1:45" s="581" customFormat="1" ht="65.099999999999994" hidden="1" customHeight="1">
      <c r="A27" s="582">
        <v>22</v>
      </c>
      <c r="B27" s="583" t="s">
        <v>250</v>
      </c>
      <c r="C27" s="827" t="s">
        <v>2045</v>
      </c>
      <c r="D27" s="593" t="s">
        <v>2003</v>
      </c>
      <c r="E27" s="593" t="s">
        <v>2053</v>
      </c>
      <c r="F27" s="582" t="s">
        <v>2054</v>
      </c>
      <c r="G27" s="586">
        <v>1</v>
      </c>
      <c r="H27" s="582" t="s">
        <v>2006</v>
      </c>
      <c r="I27" s="587">
        <v>44562</v>
      </c>
      <c r="J27" s="587">
        <v>44895</v>
      </c>
      <c r="K27" s="689" t="s">
        <v>2593</v>
      </c>
      <c r="L27" s="683" t="s">
        <v>2594</v>
      </c>
      <c r="M27" s="684" t="s">
        <v>2595</v>
      </c>
      <c r="N27" s="589">
        <v>44686</v>
      </c>
      <c r="O27" s="851" t="s">
        <v>3174</v>
      </c>
      <c r="P27" s="589"/>
      <c r="Q27" s="588"/>
      <c r="R27" s="590"/>
      <c r="S27" s="589"/>
      <c r="T27" s="588"/>
      <c r="U27" s="589"/>
      <c r="V27" s="588"/>
      <c r="W27" s="590"/>
      <c r="X27" s="589"/>
      <c r="Y27" s="588"/>
      <c r="Z27" s="591"/>
      <c r="AA27" s="591"/>
      <c r="AB27" s="591"/>
      <c r="AC27" s="591"/>
      <c r="AD27" s="591"/>
      <c r="AE27" s="591"/>
      <c r="AF27" s="591"/>
      <c r="AG27" s="591"/>
      <c r="AH27" s="591"/>
      <c r="AI27" s="591"/>
      <c r="AJ27" s="591"/>
      <c r="AK27" s="591"/>
      <c r="AL27" s="591"/>
      <c r="AM27" s="591"/>
      <c r="AN27" s="591"/>
      <c r="AO27" s="591"/>
      <c r="AP27" s="591"/>
      <c r="AQ27" s="591"/>
      <c r="AR27" s="591"/>
      <c r="AS27" s="591"/>
    </row>
    <row r="28" spans="1:45" s="581" customFormat="1" ht="65.099999999999994" hidden="1" customHeight="1">
      <c r="A28" s="582">
        <v>23</v>
      </c>
      <c r="B28" s="583" t="s">
        <v>250</v>
      </c>
      <c r="C28" s="827" t="s">
        <v>2055</v>
      </c>
      <c r="D28" s="593" t="s">
        <v>2003</v>
      </c>
      <c r="E28" s="593" t="s">
        <v>2056</v>
      </c>
      <c r="F28" s="582" t="s">
        <v>2057</v>
      </c>
      <c r="G28" s="586">
        <v>1</v>
      </c>
      <c r="H28" s="582" t="s">
        <v>2058</v>
      </c>
      <c r="I28" s="587">
        <v>44562</v>
      </c>
      <c r="J28" s="587">
        <v>44895</v>
      </c>
      <c r="K28" s="682" t="s">
        <v>2596</v>
      </c>
      <c r="L28" s="683" t="s">
        <v>2597</v>
      </c>
      <c r="M28" s="684" t="s">
        <v>2598</v>
      </c>
      <c r="N28" s="589">
        <v>44686</v>
      </c>
      <c r="O28" s="851" t="s">
        <v>3174</v>
      </c>
      <c r="P28" s="589"/>
      <c r="Q28" s="588"/>
      <c r="R28" s="590"/>
      <c r="S28" s="589"/>
      <c r="T28" s="588"/>
      <c r="U28" s="589"/>
      <c r="V28" s="588"/>
      <c r="W28" s="590"/>
      <c r="X28" s="589"/>
      <c r="Y28" s="588"/>
      <c r="Z28" s="591"/>
      <c r="AA28" s="591"/>
      <c r="AB28" s="591"/>
      <c r="AC28" s="591"/>
      <c r="AD28" s="591"/>
      <c r="AE28" s="591"/>
      <c r="AF28" s="591"/>
      <c r="AG28" s="591"/>
      <c r="AH28" s="591"/>
      <c r="AI28" s="591"/>
      <c r="AJ28" s="591"/>
      <c r="AK28" s="591"/>
      <c r="AL28" s="591"/>
      <c r="AM28" s="591"/>
      <c r="AN28" s="591"/>
      <c r="AO28" s="591"/>
      <c r="AP28" s="591"/>
      <c r="AQ28" s="591"/>
      <c r="AR28" s="591"/>
      <c r="AS28" s="591"/>
    </row>
    <row r="29" spans="1:45" s="581" customFormat="1" ht="99.75" hidden="1" customHeight="1">
      <c r="A29" s="582">
        <v>24</v>
      </c>
      <c r="B29" s="583" t="s">
        <v>289</v>
      </c>
      <c r="C29" s="849" t="s">
        <v>2059</v>
      </c>
      <c r="D29" s="583" t="s">
        <v>2060</v>
      </c>
      <c r="E29" s="583" t="s">
        <v>2061</v>
      </c>
      <c r="F29" s="584" t="s">
        <v>1455</v>
      </c>
      <c r="G29" s="600">
        <v>1</v>
      </c>
      <c r="H29" s="584" t="s">
        <v>2062</v>
      </c>
      <c r="I29" s="587">
        <v>44562</v>
      </c>
      <c r="J29" s="587">
        <v>44895</v>
      </c>
      <c r="K29" s="703" t="s">
        <v>2991</v>
      </c>
      <c r="L29" s="646" t="s">
        <v>2992</v>
      </c>
      <c r="M29" s="704" t="s">
        <v>2993</v>
      </c>
      <c r="N29" s="587">
        <v>44685</v>
      </c>
      <c r="O29" s="866" t="s">
        <v>3174</v>
      </c>
      <c r="P29" s="589"/>
      <c r="Q29" s="588"/>
      <c r="R29" s="590"/>
      <c r="S29" s="589"/>
      <c r="T29" s="588"/>
      <c r="U29" s="589"/>
      <c r="V29" s="588"/>
      <c r="W29" s="590"/>
      <c r="X29" s="589"/>
      <c r="Y29" s="588"/>
      <c r="Z29" s="591"/>
      <c r="AA29" s="591"/>
      <c r="AB29" s="591"/>
      <c r="AC29" s="591"/>
      <c r="AD29" s="591"/>
      <c r="AE29" s="591"/>
      <c r="AF29" s="591"/>
      <c r="AG29" s="591"/>
      <c r="AH29" s="591"/>
      <c r="AI29" s="591"/>
      <c r="AJ29" s="591"/>
      <c r="AK29" s="591"/>
      <c r="AL29" s="591"/>
      <c r="AM29" s="591"/>
      <c r="AN29" s="591"/>
      <c r="AO29" s="591"/>
      <c r="AP29" s="591"/>
      <c r="AQ29" s="591"/>
      <c r="AR29" s="591"/>
      <c r="AS29" s="591"/>
    </row>
    <row r="30" spans="1:45" s="581" customFormat="1" ht="99.75" hidden="1" customHeight="1">
      <c r="A30" s="582">
        <v>25</v>
      </c>
      <c r="B30" s="583" t="s">
        <v>318</v>
      </c>
      <c r="C30" s="847" t="s">
        <v>2063</v>
      </c>
      <c r="D30" s="584" t="s">
        <v>2064</v>
      </c>
      <c r="E30" s="584" t="s">
        <v>2065</v>
      </c>
      <c r="F30" s="584" t="s">
        <v>2066</v>
      </c>
      <c r="G30" s="600">
        <v>1</v>
      </c>
      <c r="H30" s="584" t="s">
        <v>2067</v>
      </c>
      <c r="I30" s="601">
        <v>44562</v>
      </c>
      <c r="J30" s="601">
        <v>44895</v>
      </c>
      <c r="K30" s="653" t="s">
        <v>2994</v>
      </c>
      <c r="L30" s="700" t="s">
        <v>2995</v>
      </c>
      <c r="M30" s="655" t="s">
        <v>2996</v>
      </c>
      <c r="N30" s="587">
        <v>44685</v>
      </c>
      <c r="O30" s="866" t="s">
        <v>3174</v>
      </c>
      <c r="P30" s="589"/>
      <c r="Q30" s="588"/>
      <c r="R30" s="590"/>
      <c r="S30" s="589"/>
      <c r="T30" s="588"/>
      <c r="U30" s="589"/>
      <c r="V30" s="588"/>
      <c r="W30" s="590"/>
      <c r="X30" s="589"/>
      <c r="Y30" s="588"/>
      <c r="Z30" s="591"/>
      <c r="AA30" s="591"/>
      <c r="AB30" s="591"/>
      <c r="AC30" s="591"/>
      <c r="AD30" s="591"/>
      <c r="AE30" s="591"/>
      <c r="AF30" s="591"/>
      <c r="AG30" s="591"/>
      <c r="AH30" s="591"/>
      <c r="AI30" s="591"/>
      <c r="AJ30" s="591"/>
      <c r="AK30" s="591"/>
      <c r="AL30" s="591"/>
      <c r="AM30" s="591"/>
      <c r="AN30" s="591"/>
      <c r="AO30" s="591"/>
      <c r="AP30" s="591"/>
      <c r="AQ30" s="591"/>
      <c r="AR30" s="591"/>
      <c r="AS30" s="591"/>
    </row>
    <row r="31" spans="1:45" s="581" customFormat="1" ht="99.75" customHeight="1">
      <c r="A31" s="582">
        <v>26</v>
      </c>
      <c r="B31" s="583" t="s">
        <v>345</v>
      </c>
      <c r="C31" s="837" t="s">
        <v>2068</v>
      </c>
      <c r="D31" s="593" t="s">
        <v>2069</v>
      </c>
      <c r="E31" s="593" t="s">
        <v>2070</v>
      </c>
      <c r="F31" s="582" t="s">
        <v>2071</v>
      </c>
      <c r="G31" s="586">
        <v>1</v>
      </c>
      <c r="H31" s="582" t="s">
        <v>2072</v>
      </c>
      <c r="I31" s="602">
        <v>44562</v>
      </c>
      <c r="J31" s="602">
        <v>44895</v>
      </c>
      <c r="K31" s="682" t="s">
        <v>2997</v>
      </c>
      <c r="L31" s="683" t="s">
        <v>2682</v>
      </c>
      <c r="M31" s="684" t="s">
        <v>2998</v>
      </c>
      <c r="N31" s="875">
        <v>44687</v>
      </c>
      <c r="O31" s="874" t="s">
        <v>3174</v>
      </c>
      <c r="P31" s="589"/>
      <c r="Q31" s="588"/>
      <c r="R31" s="590"/>
      <c r="S31" s="589"/>
      <c r="T31" s="588"/>
      <c r="U31" s="589"/>
      <c r="V31" s="588"/>
      <c r="W31" s="590"/>
      <c r="X31" s="589"/>
      <c r="Y31" s="588"/>
      <c r="Z31" s="591"/>
      <c r="AA31" s="591"/>
      <c r="AB31" s="591"/>
      <c r="AC31" s="591"/>
      <c r="AD31" s="591"/>
      <c r="AE31" s="591"/>
      <c r="AF31" s="591"/>
      <c r="AG31" s="591"/>
      <c r="AH31" s="591"/>
      <c r="AI31" s="591"/>
      <c r="AJ31" s="591"/>
      <c r="AK31" s="591"/>
      <c r="AL31" s="591"/>
      <c r="AM31" s="591"/>
      <c r="AN31" s="591"/>
      <c r="AO31" s="591"/>
      <c r="AP31" s="591"/>
      <c r="AQ31" s="591"/>
      <c r="AR31" s="591"/>
      <c r="AS31" s="591"/>
    </row>
    <row r="32" spans="1:45" s="581" customFormat="1" ht="116.1" hidden="1" customHeight="1">
      <c r="A32" s="582">
        <v>27</v>
      </c>
      <c r="B32" s="583" t="s">
        <v>370</v>
      </c>
      <c r="C32" s="849" t="s">
        <v>2073</v>
      </c>
      <c r="D32" s="583" t="s">
        <v>2074</v>
      </c>
      <c r="E32" s="583" t="s">
        <v>2075</v>
      </c>
      <c r="F32" s="583" t="s">
        <v>995</v>
      </c>
      <c r="G32" s="564">
        <v>1</v>
      </c>
      <c r="H32" s="583" t="s">
        <v>2076</v>
      </c>
      <c r="I32" s="602">
        <v>44562</v>
      </c>
      <c r="J32" s="602">
        <v>44895</v>
      </c>
      <c r="K32" s="682" t="s">
        <v>2599</v>
      </c>
      <c r="L32" s="686" t="s">
        <v>2740</v>
      </c>
      <c r="M32" s="684" t="s">
        <v>2600</v>
      </c>
      <c r="N32" s="587">
        <v>44685</v>
      </c>
      <c r="O32" s="866" t="s">
        <v>3174</v>
      </c>
      <c r="P32" s="589"/>
      <c r="Q32" s="588"/>
      <c r="R32" s="590"/>
      <c r="S32" s="589"/>
      <c r="T32" s="588"/>
      <c r="U32" s="589"/>
      <c r="V32" s="588"/>
      <c r="W32" s="590"/>
      <c r="X32" s="589"/>
      <c r="Y32" s="588"/>
      <c r="Z32" s="591"/>
      <c r="AA32" s="591"/>
      <c r="AB32" s="591"/>
      <c r="AC32" s="591"/>
      <c r="AD32" s="591"/>
      <c r="AE32" s="591"/>
      <c r="AF32" s="591"/>
      <c r="AG32" s="591"/>
      <c r="AH32" s="591"/>
      <c r="AI32" s="591"/>
      <c r="AJ32" s="591"/>
      <c r="AK32" s="591"/>
      <c r="AL32" s="591"/>
      <c r="AM32" s="591"/>
      <c r="AN32" s="591"/>
      <c r="AO32" s="591"/>
      <c r="AP32" s="591"/>
      <c r="AQ32" s="591"/>
      <c r="AR32" s="591"/>
      <c r="AS32" s="591"/>
    </row>
    <row r="33" spans="1:45" s="581" customFormat="1" ht="99.75" hidden="1" customHeight="1">
      <c r="A33" s="582">
        <v>28</v>
      </c>
      <c r="B33" s="583" t="s">
        <v>398</v>
      </c>
      <c r="C33" s="849" t="s">
        <v>2077</v>
      </c>
      <c r="D33" s="603" t="s">
        <v>2078</v>
      </c>
      <c r="E33" s="583" t="s">
        <v>2079</v>
      </c>
      <c r="F33" s="583" t="s">
        <v>2080</v>
      </c>
      <c r="G33" s="564">
        <v>1</v>
      </c>
      <c r="H33" s="583" t="s">
        <v>2081</v>
      </c>
      <c r="I33" s="602">
        <v>44562</v>
      </c>
      <c r="J33" s="602">
        <v>44895</v>
      </c>
      <c r="K33" s="682" t="s">
        <v>2599</v>
      </c>
      <c r="L33" s="683" t="s">
        <v>2601</v>
      </c>
      <c r="M33" s="684" t="s">
        <v>2602</v>
      </c>
      <c r="N33" s="587">
        <v>44685</v>
      </c>
      <c r="O33" s="866" t="s">
        <v>3174</v>
      </c>
      <c r="P33" s="589"/>
      <c r="Q33" s="588"/>
      <c r="R33" s="590"/>
      <c r="S33" s="589"/>
      <c r="T33" s="588"/>
      <c r="U33" s="589"/>
      <c r="V33" s="588"/>
      <c r="W33" s="590"/>
      <c r="X33" s="589"/>
      <c r="Y33" s="588"/>
      <c r="Z33" s="591"/>
      <c r="AA33" s="591"/>
      <c r="AB33" s="591"/>
      <c r="AC33" s="591"/>
      <c r="AD33" s="591"/>
      <c r="AE33" s="591"/>
      <c r="AF33" s="591"/>
      <c r="AG33" s="591"/>
      <c r="AH33" s="591"/>
      <c r="AI33" s="591"/>
      <c r="AJ33" s="591"/>
      <c r="AK33" s="591"/>
      <c r="AL33" s="591"/>
      <c r="AM33" s="591"/>
      <c r="AN33" s="591"/>
      <c r="AO33" s="591"/>
      <c r="AP33" s="591"/>
      <c r="AQ33" s="591"/>
      <c r="AR33" s="591"/>
      <c r="AS33" s="591"/>
    </row>
    <row r="34" spans="1:45" s="581" customFormat="1" ht="99.75" hidden="1" customHeight="1">
      <c r="A34" s="582">
        <v>29</v>
      </c>
      <c r="B34" s="583" t="s">
        <v>289</v>
      </c>
      <c r="C34" s="849" t="s">
        <v>2082</v>
      </c>
      <c r="D34" s="583" t="s">
        <v>2083</v>
      </c>
      <c r="E34" s="583" t="s">
        <v>2084</v>
      </c>
      <c r="F34" s="583" t="s">
        <v>2085</v>
      </c>
      <c r="G34" s="564">
        <v>0.5</v>
      </c>
      <c r="H34" s="583" t="s">
        <v>2086</v>
      </c>
      <c r="I34" s="602">
        <v>44562</v>
      </c>
      <c r="J34" s="602">
        <v>44895</v>
      </c>
      <c r="K34" s="705" t="s">
        <v>2999</v>
      </c>
      <c r="L34" s="686" t="s">
        <v>3000</v>
      </c>
      <c r="M34" s="684" t="s">
        <v>3001</v>
      </c>
      <c r="N34" s="587">
        <v>44685</v>
      </c>
      <c r="O34" s="866" t="s">
        <v>3174</v>
      </c>
      <c r="P34" s="589"/>
      <c r="Q34" s="588"/>
      <c r="R34" s="590"/>
      <c r="S34" s="589"/>
      <c r="T34" s="588"/>
      <c r="U34" s="589"/>
      <c r="V34" s="588"/>
      <c r="W34" s="590"/>
      <c r="X34" s="589"/>
      <c r="Y34" s="588"/>
      <c r="Z34" s="591"/>
      <c r="AA34" s="591"/>
      <c r="AB34" s="591"/>
      <c r="AC34" s="591"/>
      <c r="AD34" s="591"/>
      <c r="AE34" s="591"/>
      <c r="AF34" s="591"/>
      <c r="AG34" s="591"/>
      <c r="AH34" s="591"/>
      <c r="AI34" s="591"/>
      <c r="AJ34" s="591"/>
      <c r="AK34" s="591"/>
      <c r="AL34" s="591"/>
      <c r="AM34" s="591"/>
      <c r="AN34" s="591"/>
      <c r="AO34" s="591"/>
      <c r="AP34" s="591"/>
      <c r="AQ34" s="591"/>
      <c r="AR34" s="591"/>
      <c r="AS34" s="591"/>
    </row>
    <row r="35" spans="1:45" s="581" customFormat="1" ht="99.75" hidden="1" customHeight="1">
      <c r="A35" s="582">
        <v>29</v>
      </c>
      <c r="B35" s="583" t="s">
        <v>289</v>
      </c>
      <c r="C35" s="849" t="s">
        <v>2082</v>
      </c>
      <c r="D35" s="583" t="s">
        <v>2083</v>
      </c>
      <c r="E35" s="583" t="s">
        <v>2087</v>
      </c>
      <c r="F35" s="583" t="s">
        <v>2085</v>
      </c>
      <c r="G35" s="564">
        <v>0.5</v>
      </c>
      <c r="H35" s="583" t="s">
        <v>2088</v>
      </c>
      <c r="I35" s="602">
        <v>44562</v>
      </c>
      <c r="J35" s="602">
        <v>44895</v>
      </c>
      <c r="K35" s="705" t="s">
        <v>2999</v>
      </c>
      <c r="L35" s="686" t="s">
        <v>3002</v>
      </c>
      <c r="M35" s="684" t="s">
        <v>3001</v>
      </c>
      <c r="N35" s="587">
        <v>44685</v>
      </c>
      <c r="O35" s="866" t="s">
        <v>3174</v>
      </c>
      <c r="P35" s="589"/>
      <c r="Q35" s="588"/>
      <c r="R35" s="590"/>
      <c r="S35" s="589"/>
      <c r="T35" s="588"/>
      <c r="U35" s="589"/>
      <c r="V35" s="588"/>
      <c r="W35" s="590"/>
      <c r="X35" s="589"/>
      <c r="Y35" s="588"/>
      <c r="Z35" s="591"/>
      <c r="AA35" s="591"/>
      <c r="AB35" s="591"/>
      <c r="AC35" s="591"/>
      <c r="AD35" s="591"/>
      <c r="AE35" s="591"/>
      <c r="AF35" s="591"/>
      <c r="AG35" s="591"/>
      <c r="AH35" s="591"/>
      <c r="AI35" s="591"/>
      <c r="AJ35" s="591"/>
      <c r="AK35" s="591"/>
      <c r="AL35" s="591"/>
      <c r="AM35" s="591"/>
      <c r="AN35" s="591"/>
      <c r="AO35" s="591"/>
      <c r="AP35" s="591"/>
      <c r="AQ35" s="591"/>
      <c r="AR35" s="591"/>
      <c r="AS35" s="591"/>
    </row>
    <row r="36" spans="1:45" s="581" customFormat="1" ht="65.099999999999994" hidden="1" customHeight="1">
      <c r="A36" s="582">
        <v>30</v>
      </c>
      <c r="B36" s="583" t="s">
        <v>250</v>
      </c>
      <c r="C36" s="827" t="s">
        <v>2089</v>
      </c>
      <c r="D36" s="593" t="s">
        <v>2090</v>
      </c>
      <c r="E36" s="582" t="s">
        <v>2091</v>
      </c>
      <c r="F36" s="582" t="s">
        <v>2092</v>
      </c>
      <c r="G36" s="564">
        <v>1</v>
      </c>
      <c r="H36" s="582" t="s">
        <v>2093</v>
      </c>
      <c r="I36" s="602">
        <v>44562</v>
      </c>
      <c r="J36" s="602">
        <v>44895</v>
      </c>
      <c r="K36" s="653" t="s">
        <v>2603</v>
      </c>
      <c r="L36" s="665" t="s">
        <v>2604</v>
      </c>
      <c r="M36" s="655" t="s">
        <v>2605</v>
      </c>
      <c r="N36" s="589">
        <v>44686</v>
      </c>
      <c r="O36" s="851" t="s">
        <v>3174</v>
      </c>
      <c r="P36" s="604"/>
      <c r="Q36" s="583"/>
      <c r="R36" s="605"/>
      <c r="S36" s="604"/>
      <c r="T36" s="583"/>
      <c r="U36" s="604"/>
      <c r="V36" s="583"/>
      <c r="W36" s="605"/>
      <c r="X36" s="604"/>
      <c r="Y36" s="583"/>
      <c r="Z36" s="606"/>
      <c r="AA36" s="606"/>
      <c r="AB36" s="606"/>
      <c r="AC36" s="606"/>
      <c r="AD36" s="606"/>
      <c r="AE36" s="606"/>
      <c r="AF36" s="606"/>
      <c r="AG36" s="606"/>
      <c r="AH36" s="606"/>
      <c r="AI36" s="606"/>
      <c r="AJ36" s="606"/>
      <c r="AK36" s="606"/>
      <c r="AL36" s="606"/>
      <c r="AM36" s="606"/>
      <c r="AN36" s="606"/>
      <c r="AO36" s="606"/>
      <c r="AP36" s="606"/>
      <c r="AQ36" s="606"/>
      <c r="AR36" s="606"/>
      <c r="AS36" s="606"/>
    </row>
    <row r="37" spans="1:45" s="581" customFormat="1" ht="99.75" hidden="1" customHeight="1">
      <c r="A37" s="582">
        <v>31</v>
      </c>
      <c r="B37" s="583" t="s">
        <v>250</v>
      </c>
      <c r="C37" s="839" t="s">
        <v>2094</v>
      </c>
      <c r="D37" s="593" t="s">
        <v>2095</v>
      </c>
      <c r="E37" s="583" t="s">
        <v>2096</v>
      </c>
      <c r="F37" s="582" t="s">
        <v>2097</v>
      </c>
      <c r="G37" s="564">
        <v>1</v>
      </c>
      <c r="H37" s="582" t="s">
        <v>2093</v>
      </c>
      <c r="I37" s="602">
        <v>44562</v>
      </c>
      <c r="J37" s="602">
        <v>44895</v>
      </c>
      <c r="K37" s="653" t="s">
        <v>2606</v>
      </c>
      <c r="L37" s="665" t="s">
        <v>2607</v>
      </c>
      <c r="M37" s="655" t="s">
        <v>2608</v>
      </c>
      <c r="N37" s="864">
        <v>44686</v>
      </c>
      <c r="O37" s="851" t="s">
        <v>3174</v>
      </c>
      <c r="P37" s="604"/>
      <c r="Q37" s="583"/>
      <c r="R37" s="605"/>
      <c r="S37" s="604"/>
      <c r="T37" s="583"/>
      <c r="U37" s="604"/>
      <c r="V37" s="583"/>
      <c r="W37" s="605"/>
      <c r="X37" s="604"/>
      <c r="Y37" s="583"/>
      <c r="Z37" s="606"/>
      <c r="AA37" s="606"/>
      <c r="AB37" s="606"/>
      <c r="AC37" s="606"/>
      <c r="AD37" s="606"/>
      <c r="AE37" s="606"/>
      <c r="AF37" s="606"/>
      <c r="AG37" s="606"/>
      <c r="AH37" s="606"/>
      <c r="AI37" s="606"/>
      <c r="AJ37" s="606"/>
      <c r="AK37" s="606"/>
      <c r="AL37" s="606"/>
      <c r="AM37" s="606"/>
      <c r="AN37" s="606"/>
      <c r="AO37" s="606"/>
      <c r="AP37" s="606"/>
      <c r="AQ37" s="606"/>
      <c r="AR37" s="606"/>
      <c r="AS37" s="606"/>
    </row>
    <row r="38" spans="1:45" s="581" customFormat="1" ht="99.75" hidden="1" customHeight="1">
      <c r="A38" s="582">
        <v>32</v>
      </c>
      <c r="B38" s="583" t="s">
        <v>250</v>
      </c>
      <c r="C38" s="839" t="s">
        <v>2098</v>
      </c>
      <c r="D38" s="593" t="s">
        <v>2099</v>
      </c>
      <c r="E38" s="582" t="s">
        <v>2100</v>
      </c>
      <c r="F38" s="582" t="s">
        <v>2101</v>
      </c>
      <c r="G38" s="586">
        <v>1</v>
      </c>
      <c r="H38" s="582" t="s">
        <v>2102</v>
      </c>
      <c r="I38" s="602">
        <v>44562</v>
      </c>
      <c r="J38" s="602">
        <v>44895</v>
      </c>
      <c r="K38" s="653" t="s">
        <v>2609</v>
      </c>
      <c r="L38" s="665" t="s">
        <v>2610</v>
      </c>
      <c r="M38" s="655" t="s">
        <v>2611</v>
      </c>
      <c r="N38" s="864">
        <v>44686</v>
      </c>
      <c r="O38" s="851" t="s">
        <v>3174</v>
      </c>
      <c r="P38" s="604"/>
      <c r="Q38" s="583"/>
      <c r="R38" s="605"/>
      <c r="S38" s="604"/>
      <c r="T38" s="583"/>
      <c r="U38" s="604"/>
      <c r="V38" s="583"/>
      <c r="W38" s="605"/>
      <c r="X38" s="604"/>
      <c r="Y38" s="583"/>
      <c r="Z38" s="606"/>
      <c r="AA38" s="606"/>
      <c r="AB38" s="606"/>
      <c r="AC38" s="606"/>
      <c r="AD38" s="606"/>
      <c r="AE38" s="606"/>
      <c r="AF38" s="606"/>
      <c r="AG38" s="606"/>
      <c r="AH38" s="606"/>
      <c r="AI38" s="606"/>
      <c r="AJ38" s="606"/>
      <c r="AK38" s="606"/>
      <c r="AL38" s="606"/>
      <c r="AM38" s="606"/>
      <c r="AN38" s="606"/>
      <c r="AO38" s="606"/>
      <c r="AP38" s="606"/>
      <c r="AQ38" s="606"/>
      <c r="AR38" s="606"/>
      <c r="AS38" s="606"/>
    </row>
    <row r="39" spans="1:45" s="581" customFormat="1" ht="99.75" hidden="1" customHeight="1">
      <c r="A39" s="582">
        <v>33</v>
      </c>
      <c r="B39" s="583" t="s">
        <v>250</v>
      </c>
      <c r="C39" s="839" t="s">
        <v>2103</v>
      </c>
      <c r="D39" s="593" t="s">
        <v>2104</v>
      </c>
      <c r="E39" s="582" t="s">
        <v>2105</v>
      </c>
      <c r="F39" s="582" t="s">
        <v>2106</v>
      </c>
      <c r="G39" s="564">
        <v>1</v>
      </c>
      <c r="H39" s="582" t="s">
        <v>2107</v>
      </c>
      <c r="I39" s="602">
        <v>44562</v>
      </c>
      <c r="J39" s="602">
        <v>44895</v>
      </c>
      <c r="K39" s="653" t="s">
        <v>2612</v>
      </c>
      <c r="L39" s="665" t="s">
        <v>2613</v>
      </c>
      <c r="M39" s="655" t="s">
        <v>2614</v>
      </c>
      <c r="N39" s="864">
        <v>44686</v>
      </c>
      <c r="O39" s="851" t="s">
        <v>3174</v>
      </c>
      <c r="P39" s="604"/>
      <c r="Q39" s="583"/>
      <c r="R39" s="605"/>
      <c r="S39" s="604"/>
      <c r="T39" s="583"/>
      <c r="U39" s="604"/>
      <c r="V39" s="583"/>
      <c r="W39" s="605"/>
      <c r="X39" s="604"/>
      <c r="Y39" s="583"/>
      <c r="Z39" s="606"/>
      <c r="AA39" s="606"/>
      <c r="AB39" s="606"/>
      <c r="AC39" s="606"/>
      <c r="AD39" s="606"/>
      <c r="AE39" s="606"/>
      <c r="AF39" s="606"/>
      <c r="AG39" s="606"/>
      <c r="AH39" s="606"/>
      <c r="AI39" s="606"/>
      <c r="AJ39" s="606"/>
      <c r="AK39" s="606"/>
      <c r="AL39" s="606"/>
      <c r="AM39" s="606"/>
      <c r="AN39" s="606"/>
      <c r="AO39" s="606"/>
      <c r="AP39" s="606"/>
      <c r="AQ39" s="606"/>
      <c r="AR39" s="606"/>
      <c r="AS39" s="606"/>
    </row>
    <row r="40" spans="1:45" s="581" customFormat="1" ht="99.75" hidden="1" customHeight="1">
      <c r="A40" s="582">
        <v>34</v>
      </c>
      <c r="B40" s="583" t="s">
        <v>250</v>
      </c>
      <c r="C40" s="839" t="s">
        <v>2108</v>
      </c>
      <c r="D40" s="593" t="s">
        <v>2109</v>
      </c>
      <c r="E40" s="593" t="s">
        <v>2110</v>
      </c>
      <c r="F40" s="582" t="s">
        <v>2111</v>
      </c>
      <c r="G40" s="586">
        <v>1</v>
      </c>
      <c r="H40" s="593" t="s">
        <v>2112</v>
      </c>
      <c r="I40" s="602">
        <v>44562</v>
      </c>
      <c r="J40" s="602">
        <v>44895</v>
      </c>
      <c r="K40" s="653" t="s">
        <v>2615</v>
      </c>
      <c r="L40" s="665" t="s">
        <v>2616</v>
      </c>
      <c r="M40" s="655" t="s">
        <v>2617</v>
      </c>
      <c r="N40" s="864">
        <v>44686</v>
      </c>
      <c r="O40" s="851" t="s">
        <v>3174</v>
      </c>
      <c r="P40" s="604"/>
      <c r="Q40" s="583"/>
      <c r="R40" s="605"/>
      <c r="S40" s="604"/>
      <c r="T40" s="583"/>
      <c r="U40" s="604"/>
      <c r="V40" s="583"/>
      <c r="W40" s="605"/>
      <c r="X40" s="604"/>
      <c r="Y40" s="583"/>
      <c r="Z40" s="606"/>
      <c r="AA40" s="606"/>
      <c r="AB40" s="606"/>
      <c r="AC40" s="606"/>
      <c r="AD40" s="606"/>
      <c r="AE40" s="606"/>
      <c r="AF40" s="606"/>
      <c r="AG40" s="606"/>
      <c r="AH40" s="606"/>
      <c r="AI40" s="606"/>
      <c r="AJ40" s="606"/>
      <c r="AK40" s="606"/>
      <c r="AL40" s="606"/>
      <c r="AM40" s="606"/>
      <c r="AN40" s="606"/>
      <c r="AO40" s="606"/>
      <c r="AP40" s="606"/>
      <c r="AQ40" s="606"/>
      <c r="AR40" s="606"/>
      <c r="AS40" s="606"/>
    </row>
    <row r="41" spans="1:45" s="581" customFormat="1" ht="99.75" hidden="1" customHeight="1">
      <c r="A41" s="582">
        <v>35</v>
      </c>
      <c r="B41" s="583" t="s">
        <v>250</v>
      </c>
      <c r="C41" s="839" t="s">
        <v>2089</v>
      </c>
      <c r="D41" s="593" t="s">
        <v>2113</v>
      </c>
      <c r="E41" s="593" t="s">
        <v>2114</v>
      </c>
      <c r="F41" s="582" t="s">
        <v>2115</v>
      </c>
      <c r="G41" s="564">
        <v>1</v>
      </c>
      <c r="H41" s="583" t="s">
        <v>2116</v>
      </c>
      <c r="I41" s="602">
        <v>44562</v>
      </c>
      <c r="J41" s="602">
        <v>44895</v>
      </c>
      <c r="K41" s="653" t="s">
        <v>2618</v>
      </c>
      <c r="L41" s="665" t="s">
        <v>2619</v>
      </c>
      <c r="M41" s="655" t="s">
        <v>2620</v>
      </c>
      <c r="N41" s="864">
        <v>44686</v>
      </c>
      <c r="O41" s="851" t="s">
        <v>3174</v>
      </c>
      <c r="P41" s="604"/>
      <c r="Q41" s="583"/>
      <c r="R41" s="605"/>
      <c r="S41" s="604"/>
      <c r="T41" s="583"/>
      <c r="U41" s="604"/>
      <c r="V41" s="583"/>
      <c r="W41" s="605"/>
      <c r="X41" s="604"/>
      <c r="Y41" s="583"/>
      <c r="Z41" s="606"/>
      <c r="AA41" s="606"/>
      <c r="AB41" s="606"/>
      <c r="AC41" s="606"/>
      <c r="AD41" s="606"/>
      <c r="AE41" s="606"/>
      <c r="AF41" s="606"/>
      <c r="AG41" s="606"/>
      <c r="AH41" s="606"/>
      <c r="AI41" s="606"/>
      <c r="AJ41" s="606"/>
      <c r="AK41" s="606"/>
      <c r="AL41" s="606"/>
      <c r="AM41" s="606"/>
      <c r="AN41" s="606"/>
      <c r="AO41" s="606"/>
      <c r="AP41" s="606"/>
      <c r="AQ41" s="606"/>
      <c r="AR41" s="606"/>
      <c r="AS41" s="606"/>
    </row>
    <row r="42" spans="1:45" s="581" customFormat="1" ht="99.75" hidden="1" customHeight="1">
      <c r="A42" s="582">
        <v>36</v>
      </c>
      <c r="B42" s="583" t="s">
        <v>250</v>
      </c>
      <c r="C42" s="839" t="s">
        <v>2103</v>
      </c>
      <c r="D42" s="593" t="s">
        <v>2104</v>
      </c>
      <c r="E42" s="582" t="s">
        <v>2105</v>
      </c>
      <c r="F42" s="582" t="s">
        <v>2117</v>
      </c>
      <c r="G42" s="564">
        <v>1</v>
      </c>
      <c r="H42" s="563" t="s">
        <v>2118</v>
      </c>
      <c r="I42" s="602">
        <v>44562</v>
      </c>
      <c r="J42" s="602">
        <v>44895</v>
      </c>
      <c r="K42" s="656" t="s">
        <v>2471</v>
      </c>
      <c r="L42" s="665" t="s">
        <v>2524</v>
      </c>
      <c r="M42" s="655" t="s">
        <v>2621</v>
      </c>
      <c r="N42" s="864">
        <v>44686</v>
      </c>
      <c r="O42" s="851" t="s">
        <v>3174</v>
      </c>
      <c r="P42" s="604"/>
      <c r="Q42" s="583"/>
      <c r="R42" s="605"/>
      <c r="S42" s="604"/>
      <c r="T42" s="583"/>
      <c r="U42" s="604"/>
      <c r="V42" s="583"/>
      <c r="W42" s="605"/>
      <c r="X42" s="604"/>
      <c r="Y42" s="583"/>
      <c r="Z42" s="606"/>
      <c r="AA42" s="606"/>
      <c r="AB42" s="606"/>
      <c r="AC42" s="606"/>
      <c r="AD42" s="606"/>
      <c r="AE42" s="606"/>
      <c r="AF42" s="606"/>
      <c r="AG42" s="606"/>
      <c r="AH42" s="606"/>
      <c r="AI42" s="606"/>
      <c r="AJ42" s="606"/>
      <c r="AK42" s="606"/>
      <c r="AL42" s="606"/>
      <c r="AM42" s="606"/>
      <c r="AN42" s="606"/>
      <c r="AO42" s="606"/>
      <c r="AP42" s="606"/>
      <c r="AQ42" s="606"/>
      <c r="AR42" s="606"/>
      <c r="AS42" s="606"/>
    </row>
    <row r="43" spans="1:45" s="581" customFormat="1" ht="99.75" hidden="1" customHeight="1">
      <c r="A43" s="582">
        <v>37</v>
      </c>
      <c r="B43" s="583" t="s">
        <v>250</v>
      </c>
      <c r="C43" s="840" t="s">
        <v>2119</v>
      </c>
      <c r="D43" s="599" t="s">
        <v>2120</v>
      </c>
      <c r="E43" s="599" t="s">
        <v>2121</v>
      </c>
      <c r="F43" s="596" t="s">
        <v>2122</v>
      </c>
      <c r="G43" s="608">
        <v>1</v>
      </c>
      <c r="H43" s="607" t="s">
        <v>2123</v>
      </c>
      <c r="I43" s="602">
        <v>44562</v>
      </c>
      <c r="J43" s="602">
        <v>44895</v>
      </c>
      <c r="K43" s="653" t="s">
        <v>2622</v>
      </c>
      <c r="L43" s="665" t="s">
        <v>2623</v>
      </c>
      <c r="M43" s="655" t="s">
        <v>2624</v>
      </c>
      <c r="N43" s="864">
        <v>44686</v>
      </c>
      <c r="O43" s="851" t="s">
        <v>3174</v>
      </c>
      <c r="P43" s="604"/>
      <c r="Q43" s="583"/>
      <c r="R43" s="605"/>
      <c r="S43" s="604"/>
      <c r="T43" s="583"/>
      <c r="U43" s="604"/>
      <c r="V43" s="583"/>
      <c r="W43" s="605"/>
      <c r="X43" s="604"/>
      <c r="Y43" s="583"/>
      <c r="Z43" s="606"/>
      <c r="AA43" s="606"/>
      <c r="AB43" s="606"/>
      <c r="AC43" s="606"/>
      <c r="AD43" s="606"/>
      <c r="AE43" s="606"/>
      <c r="AF43" s="606"/>
      <c r="AG43" s="606"/>
      <c r="AH43" s="606"/>
      <c r="AI43" s="606"/>
      <c r="AJ43" s="606"/>
      <c r="AK43" s="606"/>
      <c r="AL43" s="606"/>
      <c r="AM43" s="606"/>
      <c r="AN43" s="606"/>
      <c r="AO43" s="606"/>
      <c r="AP43" s="606"/>
      <c r="AQ43" s="606"/>
      <c r="AR43" s="606"/>
      <c r="AS43" s="606"/>
    </row>
    <row r="44" spans="1:45" s="581" customFormat="1" ht="99.75" hidden="1" customHeight="1">
      <c r="A44" s="582">
        <v>38</v>
      </c>
      <c r="B44" s="583" t="s">
        <v>250</v>
      </c>
      <c r="C44" s="840" t="s">
        <v>2124</v>
      </c>
      <c r="D44" s="599" t="s">
        <v>2125</v>
      </c>
      <c r="E44" s="599" t="s">
        <v>2126</v>
      </c>
      <c r="F44" s="596" t="s">
        <v>2127</v>
      </c>
      <c r="G44" s="608">
        <v>1</v>
      </c>
      <c r="H44" s="607" t="s">
        <v>2128</v>
      </c>
      <c r="I44" s="602">
        <v>44562</v>
      </c>
      <c r="J44" s="602">
        <v>44895</v>
      </c>
      <c r="K44" s="653" t="s">
        <v>2625</v>
      </c>
      <c r="L44" s="665" t="s">
        <v>2626</v>
      </c>
      <c r="M44" s="655" t="s">
        <v>2627</v>
      </c>
      <c r="N44" s="864">
        <v>44686</v>
      </c>
      <c r="O44" s="851" t="s">
        <v>3174</v>
      </c>
      <c r="P44" s="604"/>
      <c r="Q44" s="583"/>
      <c r="R44" s="605"/>
      <c r="S44" s="604"/>
      <c r="T44" s="583"/>
      <c r="U44" s="604"/>
      <c r="V44" s="583"/>
      <c r="W44" s="605"/>
      <c r="X44" s="604"/>
      <c r="Y44" s="583"/>
      <c r="Z44" s="606"/>
      <c r="AA44" s="606"/>
      <c r="AB44" s="606"/>
      <c r="AC44" s="606"/>
      <c r="AD44" s="606"/>
      <c r="AE44" s="606"/>
      <c r="AF44" s="606"/>
      <c r="AG44" s="606"/>
      <c r="AH44" s="606"/>
      <c r="AI44" s="606"/>
      <c r="AJ44" s="606"/>
      <c r="AK44" s="606"/>
      <c r="AL44" s="606"/>
      <c r="AM44" s="606"/>
      <c r="AN44" s="606"/>
      <c r="AO44" s="606"/>
      <c r="AP44" s="606"/>
      <c r="AQ44" s="606"/>
      <c r="AR44" s="606"/>
      <c r="AS44" s="606"/>
    </row>
    <row r="45" spans="1:45" s="581" customFormat="1" ht="99.75" customHeight="1">
      <c r="A45" s="582">
        <v>39</v>
      </c>
      <c r="B45" s="583" t="s">
        <v>250</v>
      </c>
      <c r="C45" s="838" t="s">
        <v>2129</v>
      </c>
      <c r="D45" s="599" t="s">
        <v>2130</v>
      </c>
      <c r="E45" s="599" t="s">
        <v>2131</v>
      </c>
      <c r="F45" s="596" t="s">
        <v>2132</v>
      </c>
      <c r="G45" s="608">
        <v>1</v>
      </c>
      <c r="H45" s="607" t="s">
        <v>2133</v>
      </c>
      <c r="I45" s="602">
        <v>44562</v>
      </c>
      <c r="J45" s="602">
        <v>44895</v>
      </c>
      <c r="K45" s="653" t="s">
        <v>2628</v>
      </c>
      <c r="L45" s="690" t="s">
        <v>2629</v>
      </c>
      <c r="M45" s="655" t="s">
        <v>2630</v>
      </c>
      <c r="N45" s="875">
        <v>44687</v>
      </c>
      <c r="O45" s="874" t="s">
        <v>3174</v>
      </c>
      <c r="P45" s="604"/>
      <c r="Q45" s="583"/>
      <c r="R45" s="605"/>
      <c r="S45" s="604"/>
      <c r="T45" s="583"/>
      <c r="U45" s="604"/>
      <c r="V45" s="583"/>
      <c r="W45" s="605"/>
      <c r="X45" s="604"/>
      <c r="Y45" s="583"/>
      <c r="Z45" s="606"/>
      <c r="AA45" s="606"/>
      <c r="AB45" s="606"/>
      <c r="AC45" s="606"/>
      <c r="AD45" s="606"/>
      <c r="AE45" s="606"/>
      <c r="AF45" s="606"/>
      <c r="AG45" s="606"/>
      <c r="AH45" s="606"/>
      <c r="AI45" s="606"/>
      <c r="AJ45" s="606"/>
      <c r="AK45" s="606"/>
      <c r="AL45" s="606"/>
      <c r="AM45" s="606"/>
      <c r="AN45" s="606"/>
      <c r="AO45" s="606"/>
      <c r="AP45" s="606"/>
      <c r="AQ45" s="606"/>
      <c r="AR45" s="606"/>
      <c r="AS45" s="606"/>
    </row>
    <row r="46" spans="1:45" s="581" customFormat="1" ht="99.75" customHeight="1">
      <c r="A46" s="585">
        <v>40</v>
      </c>
      <c r="B46" s="583" t="s">
        <v>250</v>
      </c>
      <c r="C46" s="838" t="s">
        <v>2134</v>
      </c>
      <c r="D46" s="599" t="s">
        <v>2135</v>
      </c>
      <c r="E46" s="599" t="s">
        <v>2136</v>
      </c>
      <c r="F46" s="596" t="s">
        <v>2137</v>
      </c>
      <c r="G46" s="608">
        <v>1</v>
      </c>
      <c r="H46" s="607" t="s">
        <v>2138</v>
      </c>
      <c r="I46" s="602">
        <v>44562</v>
      </c>
      <c r="J46" s="602">
        <v>44895</v>
      </c>
      <c r="K46" s="691" t="s">
        <v>2631</v>
      </c>
      <c r="L46" s="692" t="s">
        <v>2632</v>
      </c>
      <c r="M46" s="693" t="s">
        <v>2633</v>
      </c>
      <c r="N46" s="875">
        <v>44687</v>
      </c>
      <c r="O46" s="876" t="s">
        <v>3176</v>
      </c>
      <c r="P46" s="604"/>
      <c r="Q46" s="583"/>
      <c r="R46" s="605"/>
      <c r="S46" s="604"/>
      <c r="T46" s="583"/>
      <c r="U46" s="604"/>
      <c r="V46" s="583"/>
      <c r="W46" s="605"/>
      <c r="X46" s="604"/>
      <c r="Y46" s="583"/>
      <c r="Z46" s="606"/>
      <c r="AA46" s="606"/>
      <c r="AB46" s="606"/>
      <c r="AC46" s="606"/>
      <c r="AD46" s="606"/>
      <c r="AE46" s="606"/>
      <c r="AF46" s="606"/>
      <c r="AG46" s="606"/>
      <c r="AH46" s="606"/>
      <c r="AI46" s="606"/>
      <c r="AJ46" s="606"/>
      <c r="AK46" s="606"/>
      <c r="AL46" s="606"/>
      <c r="AM46" s="606"/>
      <c r="AN46" s="606"/>
      <c r="AO46" s="606"/>
      <c r="AP46" s="606"/>
      <c r="AQ46" s="606"/>
      <c r="AR46" s="606"/>
      <c r="AS46" s="606"/>
    </row>
    <row r="47" spans="1:45" s="581" customFormat="1" ht="99.75" customHeight="1">
      <c r="A47" s="585">
        <v>41</v>
      </c>
      <c r="B47" s="583" t="s">
        <v>250</v>
      </c>
      <c r="C47" s="842" t="s">
        <v>2139</v>
      </c>
      <c r="D47" s="599" t="s">
        <v>2135</v>
      </c>
      <c r="E47" s="599" t="s">
        <v>2140</v>
      </c>
      <c r="F47" s="596" t="s">
        <v>2141</v>
      </c>
      <c r="G47" s="608">
        <v>1</v>
      </c>
      <c r="H47" s="609" t="s">
        <v>2142</v>
      </c>
      <c r="I47" s="602">
        <v>44562</v>
      </c>
      <c r="J47" s="602">
        <v>44895</v>
      </c>
      <c r="K47" s="691" t="s">
        <v>2634</v>
      </c>
      <c r="L47" s="692" t="s">
        <v>2635</v>
      </c>
      <c r="M47" s="693" t="s">
        <v>2636</v>
      </c>
      <c r="N47" s="875">
        <v>44687</v>
      </c>
      <c r="O47" s="876" t="s">
        <v>3176</v>
      </c>
      <c r="P47" s="604"/>
      <c r="Q47" s="583"/>
      <c r="R47" s="605"/>
      <c r="S47" s="604"/>
      <c r="T47" s="583"/>
      <c r="U47" s="604"/>
      <c r="V47" s="583"/>
      <c r="W47" s="605"/>
      <c r="X47" s="604"/>
      <c r="Y47" s="583"/>
      <c r="Z47" s="606"/>
      <c r="AA47" s="606"/>
      <c r="AB47" s="606"/>
      <c r="AC47" s="606"/>
      <c r="AD47" s="606"/>
      <c r="AE47" s="606"/>
      <c r="AF47" s="606"/>
      <c r="AG47" s="606"/>
      <c r="AH47" s="606"/>
      <c r="AI47" s="606"/>
      <c r="AJ47" s="606"/>
      <c r="AK47" s="606"/>
      <c r="AL47" s="606"/>
      <c r="AM47" s="606"/>
      <c r="AN47" s="606"/>
      <c r="AO47" s="606"/>
      <c r="AP47" s="606"/>
      <c r="AQ47" s="606"/>
      <c r="AR47" s="606"/>
      <c r="AS47" s="606"/>
    </row>
    <row r="48" spans="1:45" s="581" customFormat="1" ht="99.75" customHeight="1">
      <c r="A48" s="585">
        <v>42</v>
      </c>
      <c r="B48" s="583" t="s">
        <v>250</v>
      </c>
      <c r="C48" s="842" t="s">
        <v>2143</v>
      </c>
      <c r="D48" s="599" t="s">
        <v>2125</v>
      </c>
      <c r="E48" s="599" t="s">
        <v>2144</v>
      </c>
      <c r="F48" s="596" t="s">
        <v>2145</v>
      </c>
      <c r="G48" s="608">
        <v>1</v>
      </c>
      <c r="H48" s="609" t="s">
        <v>2146</v>
      </c>
      <c r="I48" s="602">
        <v>44562</v>
      </c>
      <c r="J48" s="602">
        <v>44895</v>
      </c>
      <c r="K48" s="653" t="s">
        <v>2637</v>
      </c>
      <c r="L48" s="694" t="s">
        <v>2638</v>
      </c>
      <c r="M48" s="695" t="s">
        <v>2639</v>
      </c>
      <c r="N48" s="875">
        <v>44687</v>
      </c>
      <c r="O48" s="874" t="s">
        <v>3174</v>
      </c>
      <c r="P48" s="604"/>
      <c r="Q48" s="583"/>
      <c r="R48" s="605"/>
      <c r="S48" s="604"/>
      <c r="T48" s="583"/>
      <c r="U48" s="604"/>
      <c r="V48" s="583"/>
      <c r="W48" s="605"/>
      <c r="X48" s="604"/>
      <c r="Y48" s="583"/>
      <c r="Z48" s="606"/>
      <c r="AA48" s="606"/>
      <c r="AB48" s="606"/>
      <c r="AC48" s="606"/>
      <c r="AD48" s="606"/>
      <c r="AE48" s="606"/>
      <c r="AF48" s="606"/>
      <c r="AG48" s="606"/>
      <c r="AH48" s="606"/>
      <c r="AI48" s="606"/>
      <c r="AJ48" s="606"/>
      <c r="AK48" s="606"/>
      <c r="AL48" s="606"/>
      <c r="AM48" s="606"/>
      <c r="AN48" s="606"/>
      <c r="AO48" s="606"/>
      <c r="AP48" s="606"/>
      <c r="AQ48" s="606"/>
      <c r="AR48" s="606"/>
      <c r="AS48" s="606"/>
    </row>
    <row r="49" spans="1:45" s="581" customFormat="1" ht="99.75" customHeight="1">
      <c r="A49" s="585">
        <v>43</v>
      </c>
      <c r="B49" s="583" t="s">
        <v>250</v>
      </c>
      <c r="C49" s="838" t="s">
        <v>2147</v>
      </c>
      <c r="D49" s="599" t="s">
        <v>2130</v>
      </c>
      <c r="E49" s="599" t="s">
        <v>2148</v>
      </c>
      <c r="F49" s="596" t="s">
        <v>2149</v>
      </c>
      <c r="G49" s="608">
        <v>1</v>
      </c>
      <c r="H49" s="609" t="s">
        <v>2150</v>
      </c>
      <c r="I49" s="602">
        <v>44562</v>
      </c>
      <c r="J49" s="602">
        <v>44895</v>
      </c>
      <c r="K49" s="653" t="s">
        <v>2640</v>
      </c>
      <c r="L49" s="665" t="s">
        <v>2641</v>
      </c>
      <c r="M49" s="655" t="s">
        <v>2642</v>
      </c>
      <c r="N49" s="875">
        <v>44687</v>
      </c>
      <c r="O49" s="874" t="s">
        <v>3174</v>
      </c>
      <c r="P49" s="604"/>
      <c r="Q49" s="583"/>
      <c r="R49" s="605"/>
      <c r="S49" s="604"/>
      <c r="T49" s="583"/>
      <c r="U49" s="604"/>
      <c r="V49" s="583"/>
      <c r="W49" s="605"/>
      <c r="X49" s="604"/>
      <c r="Y49" s="583"/>
      <c r="Z49" s="606"/>
      <c r="AA49" s="606"/>
      <c r="AB49" s="606"/>
      <c r="AC49" s="606"/>
      <c r="AD49" s="606"/>
      <c r="AE49" s="606"/>
      <c r="AF49" s="606"/>
      <c r="AG49" s="606"/>
      <c r="AH49" s="606"/>
      <c r="AI49" s="606"/>
      <c r="AJ49" s="606"/>
      <c r="AK49" s="606"/>
      <c r="AL49" s="606"/>
      <c r="AM49" s="606"/>
      <c r="AN49" s="606"/>
      <c r="AO49" s="606"/>
      <c r="AP49" s="606"/>
      <c r="AQ49" s="606"/>
      <c r="AR49" s="606"/>
      <c r="AS49" s="606"/>
    </row>
    <row r="50" spans="1:45" s="581" customFormat="1" ht="99.75" customHeight="1">
      <c r="A50" s="585">
        <v>44</v>
      </c>
      <c r="B50" s="583" t="s">
        <v>250</v>
      </c>
      <c r="C50" s="838" t="s">
        <v>2151</v>
      </c>
      <c r="D50" s="607" t="s">
        <v>2152</v>
      </c>
      <c r="E50" s="607" t="s">
        <v>2153</v>
      </c>
      <c r="F50" s="596" t="s">
        <v>2154</v>
      </c>
      <c r="G50" s="608">
        <v>1</v>
      </c>
      <c r="H50" s="596" t="s">
        <v>2155</v>
      </c>
      <c r="I50" s="610">
        <v>44562</v>
      </c>
      <c r="J50" s="611">
        <v>44895</v>
      </c>
      <c r="K50" s="653" t="s">
        <v>2643</v>
      </c>
      <c r="L50" s="651" t="s">
        <v>2644</v>
      </c>
      <c r="M50" s="655" t="s">
        <v>2645</v>
      </c>
      <c r="N50" s="875">
        <v>44687</v>
      </c>
      <c r="O50" s="874" t="s">
        <v>3174</v>
      </c>
      <c r="P50" s="604"/>
      <c r="Q50" s="583"/>
      <c r="R50" s="605"/>
      <c r="S50" s="604"/>
      <c r="T50" s="583"/>
      <c r="U50" s="604"/>
      <c r="V50" s="583"/>
      <c r="W50" s="605"/>
      <c r="X50" s="604"/>
      <c r="Y50" s="583"/>
      <c r="Z50" s="606"/>
      <c r="AA50" s="606"/>
      <c r="AB50" s="606"/>
      <c r="AC50" s="606"/>
      <c r="AD50" s="606"/>
      <c r="AE50" s="606"/>
      <c r="AF50" s="606"/>
      <c r="AG50" s="606"/>
      <c r="AH50" s="606"/>
      <c r="AI50" s="606"/>
      <c r="AJ50" s="606"/>
      <c r="AK50" s="606"/>
      <c r="AL50" s="606"/>
      <c r="AM50" s="606"/>
      <c r="AN50" s="606"/>
      <c r="AO50" s="606"/>
      <c r="AP50" s="606"/>
      <c r="AQ50" s="606"/>
      <c r="AR50" s="606"/>
      <c r="AS50" s="606"/>
    </row>
    <row r="51" spans="1:45" s="581" customFormat="1" ht="99.75" customHeight="1">
      <c r="A51" s="585">
        <v>45</v>
      </c>
      <c r="B51" s="583" t="s">
        <v>250</v>
      </c>
      <c r="C51" s="838" t="s">
        <v>2156</v>
      </c>
      <c r="D51" s="607" t="s">
        <v>2157</v>
      </c>
      <c r="E51" s="609" t="s">
        <v>2158</v>
      </c>
      <c r="F51" s="596" t="s">
        <v>2159</v>
      </c>
      <c r="G51" s="608">
        <v>1</v>
      </c>
      <c r="H51" s="596" t="s">
        <v>2160</v>
      </c>
      <c r="I51" s="610">
        <v>44562</v>
      </c>
      <c r="J51" s="611">
        <v>44895</v>
      </c>
      <c r="K51" s="653" t="s">
        <v>2646</v>
      </c>
      <c r="L51" s="665" t="s">
        <v>2647</v>
      </c>
      <c r="M51" s="655" t="s">
        <v>2648</v>
      </c>
      <c r="N51" s="875">
        <v>44687</v>
      </c>
      <c r="O51" s="874" t="s">
        <v>3174</v>
      </c>
      <c r="P51" s="604"/>
      <c r="Q51" s="583"/>
      <c r="R51" s="605"/>
      <c r="S51" s="604"/>
      <c r="T51" s="583"/>
      <c r="U51" s="604"/>
      <c r="V51" s="583"/>
      <c r="W51" s="605"/>
      <c r="X51" s="604"/>
      <c r="Y51" s="583"/>
      <c r="Z51" s="606"/>
      <c r="AA51" s="606"/>
      <c r="AB51" s="606"/>
      <c r="AC51" s="606"/>
      <c r="AD51" s="606"/>
      <c r="AE51" s="606"/>
      <c r="AF51" s="606"/>
      <c r="AG51" s="606"/>
      <c r="AH51" s="606"/>
      <c r="AI51" s="606"/>
      <c r="AJ51" s="606"/>
      <c r="AK51" s="606"/>
      <c r="AL51" s="606"/>
      <c r="AM51" s="606"/>
      <c r="AN51" s="606"/>
      <c r="AO51" s="606"/>
      <c r="AP51" s="606"/>
      <c r="AQ51" s="606"/>
      <c r="AR51" s="606"/>
      <c r="AS51" s="606"/>
    </row>
    <row r="52" spans="1:45" s="581" customFormat="1" ht="99.75" customHeight="1">
      <c r="A52" s="585">
        <v>46</v>
      </c>
      <c r="B52" s="583" t="s">
        <v>250</v>
      </c>
      <c r="C52" s="838" t="s">
        <v>2161</v>
      </c>
      <c r="D52" s="607" t="s">
        <v>2162</v>
      </c>
      <c r="E52" s="609" t="s">
        <v>2163</v>
      </c>
      <c r="F52" s="596" t="s">
        <v>2164</v>
      </c>
      <c r="G52" s="608">
        <v>1</v>
      </c>
      <c r="H52" s="596" t="s">
        <v>2165</v>
      </c>
      <c r="I52" s="610">
        <v>44562</v>
      </c>
      <c r="J52" s="611">
        <v>44895</v>
      </c>
      <c r="K52" s="653" t="s">
        <v>2649</v>
      </c>
      <c r="L52" s="696" t="s">
        <v>2650</v>
      </c>
      <c r="M52" s="655" t="s">
        <v>2651</v>
      </c>
      <c r="N52" s="875">
        <v>44687</v>
      </c>
      <c r="O52" s="874" t="s">
        <v>3174</v>
      </c>
      <c r="P52" s="604"/>
      <c r="Q52" s="583"/>
      <c r="R52" s="605"/>
      <c r="S52" s="604"/>
      <c r="T52" s="583"/>
      <c r="U52" s="604"/>
      <c r="V52" s="583"/>
      <c r="W52" s="605"/>
      <c r="X52" s="604"/>
      <c r="Y52" s="583"/>
      <c r="Z52" s="606"/>
      <c r="AA52" s="606"/>
      <c r="AB52" s="606"/>
      <c r="AC52" s="606"/>
      <c r="AD52" s="606"/>
      <c r="AE52" s="606"/>
      <c r="AF52" s="606"/>
      <c r="AG52" s="606"/>
      <c r="AH52" s="606"/>
      <c r="AI52" s="606"/>
      <c r="AJ52" s="606"/>
      <c r="AK52" s="606"/>
      <c r="AL52" s="606"/>
      <c r="AM52" s="606"/>
      <c r="AN52" s="606"/>
      <c r="AO52" s="606"/>
      <c r="AP52" s="606"/>
      <c r="AQ52" s="606"/>
      <c r="AR52" s="606"/>
      <c r="AS52" s="606"/>
    </row>
    <row r="53" spans="1:45" s="581" customFormat="1" ht="99.75" customHeight="1">
      <c r="A53" s="585">
        <v>47</v>
      </c>
      <c r="B53" s="583" t="s">
        <v>250</v>
      </c>
      <c r="C53" s="838" t="s">
        <v>2166</v>
      </c>
      <c r="D53" s="607" t="s">
        <v>2167</v>
      </c>
      <c r="E53" s="607" t="s">
        <v>2168</v>
      </c>
      <c r="F53" s="596" t="s">
        <v>2169</v>
      </c>
      <c r="G53" s="608">
        <v>1</v>
      </c>
      <c r="H53" s="596" t="s">
        <v>2170</v>
      </c>
      <c r="I53" s="610">
        <v>44562</v>
      </c>
      <c r="J53" s="611">
        <v>44895</v>
      </c>
      <c r="K53" s="653" t="s">
        <v>2652</v>
      </c>
      <c r="L53" s="651" t="s">
        <v>2653</v>
      </c>
      <c r="M53" s="655" t="s">
        <v>2654</v>
      </c>
      <c r="N53" s="875">
        <v>44687</v>
      </c>
      <c r="O53" s="874" t="s">
        <v>3174</v>
      </c>
      <c r="P53" s="604"/>
      <c r="Q53" s="583"/>
      <c r="R53" s="605"/>
      <c r="S53" s="604"/>
      <c r="T53" s="583"/>
      <c r="U53" s="604"/>
      <c r="V53" s="583"/>
      <c r="W53" s="605"/>
      <c r="X53" s="604"/>
      <c r="Y53" s="583"/>
      <c r="Z53" s="606"/>
      <c r="AA53" s="606"/>
      <c r="AB53" s="606"/>
      <c r="AC53" s="606"/>
      <c r="AD53" s="606"/>
      <c r="AE53" s="606"/>
      <c r="AF53" s="606"/>
      <c r="AG53" s="606"/>
      <c r="AH53" s="606"/>
      <c r="AI53" s="606"/>
      <c r="AJ53" s="606"/>
      <c r="AK53" s="606"/>
      <c r="AL53" s="606"/>
      <c r="AM53" s="606"/>
      <c r="AN53" s="606"/>
      <c r="AO53" s="606"/>
      <c r="AP53" s="606"/>
      <c r="AQ53" s="606"/>
      <c r="AR53" s="606"/>
      <c r="AS53" s="606"/>
    </row>
    <row r="54" spans="1:45" s="581" customFormat="1" ht="60" hidden="1" customHeight="1">
      <c r="A54" s="585">
        <v>48</v>
      </c>
      <c r="B54" s="583" t="s">
        <v>250</v>
      </c>
      <c r="C54" s="844" t="s">
        <v>2171</v>
      </c>
      <c r="D54" s="607" t="s">
        <v>2172</v>
      </c>
      <c r="E54" s="609" t="s">
        <v>2173</v>
      </c>
      <c r="F54" s="596" t="s">
        <v>2174</v>
      </c>
      <c r="G54" s="608">
        <v>1</v>
      </c>
      <c r="H54" s="596" t="s">
        <v>2175</v>
      </c>
      <c r="I54" s="610">
        <v>44562</v>
      </c>
      <c r="J54" s="611">
        <v>44895</v>
      </c>
      <c r="K54" s="653" t="s">
        <v>2655</v>
      </c>
      <c r="L54" s="651" t="s">
        <v>2656</v>
      </c>
      <c r="M54" s="655" t="s">
        <v>2657</v>
      </c>
      <c r="N54" s="589">
        <v>44686</v>
      </c>
      <c r="O54" s="851" t="s">
        <v>3174</v>
      </c>
      <c r="P54" s="604"/>
      <c r="Q54" s="583"/>
      <c r="R54" s="605"/>
      <c r="S54" s="604"/>
      <c r="T54" s="583"/>
      <c r="U54" s="604"/>
      <c r="V54" s="583"/>
      <c r="W54" s="605"/>
      <c r="X54" s="604"/>
      <c r="Y54" s="583"/>
      <c r="Z54" s="606"/>
      <c r="AA54" s="606"/>
      <c r="AB54" s="606"/>
      <c r="AC54" s="606"/>
      <c r="AD54" s="606"/>
      <c r="AE54" s="606"/>
      <c r="AF54" s="606"/>
      <c r="AG54" s="606"/>
      <c r="AH54" s="606"/>
      <c r="AI54" s="606"/>
      <c r="AJ54" s="606"/>
      <c r="AK54" s="606"/>
      <c r="AL54" s="606"/>
      <c r="AM54" s="606"/>
      <c r="AN54" s="606"/>
      <c r="AO54" s="606"/>
      <c r="AP54" s="606"/>
      <c r="AQ54" s="606"/>
      <c r="AR54" s="606"/>
      <c r="AS54" s="606"/>
    </row>
    <row r="55" spans="1:45" s="581" customFormat="1" ht="60" hidden="1" customHeight="1">
      <c r="A55" s="585">
        <v>49</v>
      </c>
      <c r="B55" s="583" t="s">
        <v>250</v>
      </c>
      <c r="C55" s="843" t="s">
        <v>2176</v>
      </c>
      <c r="D55" s="612" t="s">
        <v>2177</v>
      </c>
      <c r="E55" s="612" t="s">
        <v>2178</v>
      </c>
      <c r="F55" s="613" t="s">
        <v>2179</v>
      </c>
      <c r="G55" s="614">
        <v>1</v>
      </c>
      <c r="H55" s="612" t="s">
        <v>2180</v>
      </c>
      <c r="I55" s="610">
        <v>44562</v>
      </c>
      <c r="J55" s="611">
        <v>44895</v>
      </c>
      <c r="K55" s="653" t="s">
        <v>2658</v>
      </c>
      <c r="L55" s="665" t="s">
        <v>2659</v>
      </c>
      <c r="M55" s="655" t="s">
        <v>2660</v>
      </c>
      <c r="N55" s="589">
        <v>44686</v>
      </c>
      <c r="O55" s="851" t="s">
        <v>3174</v>
      </c>
      <c r="P55" s="604"/>
      <c r="Q55" s="583"/>
      <c r="R55" s="605"/>
      <c r="S55" s="604"/>
      <c r="T55" s="583"/>
      <c r="U55" s="604"/>
      <c r="V55" s="583"/>
      <c r="W55" s="605"/>
      <c r="X55" s="604"/>
      <c r="Y55" s="583"/>
      <c r="Z55" s="606"/>
      <c r="AA55" s="606"/>
      <c r="AB55" s="606"/>
      <c r="AC55" s="606"/>
      <c r="AD55" s="606"/>
      <c r="AE55" s="606"/>
      <c r="AF55" s="606"/>
      <c r="AG55" s="606"/>
      <c r="AH55" s="606"/>
      <c r="AI55" s="606"/>
      <c r="AJ55" s="606"/>
      <c r="AK55" s="606"/>
      <c r="AL55" s="606"/>
      <c r="AM55" s="606"/>
      <c r="AN55" s="606"/>
      <c r="AO55" s="606"/>
      <c r="AP55" s="606"/>
      <c r="AQ55" s="606"/>
      <c r="AR55" s="606"/>
      <c r="AS55" s="606"/>
    </row>
    <row r="56" spans="1:45" s="581" customFormat="1" ht="60" hidden="1" customHeight="1">
      <c r="A56" s="585">
        <v>50</v>
      </c>
      <c r="B56" s="583" t="s">
        <v>250</v>
      </c>
      <c r="C56" s="844" t="s">
        <v>2181</v>
      </c>
      <c r="D56" s="607" t="s">
        <v>2182</v>
      </c>
      <c r="E56" s="599" t="s">
        <v>2183</v>
      </c>
      <c r="F56" s="596" t="s">
        <v>2184</v>
      </c>
      <c r="G56" s="608">
        <v>1</v>
      </c>
      <c r="H56" s="596" t="s">
        <v>2185</v>
      </c>
      <c r="I56" s="610">
        <v>44562</v>
      </c>
      <c r="J56" s="611">
        <v>44895</v>
      </c>
      <c r="K56" s="653" t="s">
        <v>2661</v>
      </c>
      <c r="L56" s="651" t="s">
        <v>2662</v>
      </c>
      <c r="M56" s="655" t="s">
        <v>2663</v>
      </c>
      <c r="N56" s="589">
        <v>44686</v>
      </c>
      <c r="O56" s="851" t="s">
        <v>3174</v>
      </c>
      <c r="P56" s="604"/>
      <c r="Q56" s="583"/>
      <c r="R56" s="605"/>
      <c r="S56" s="604"/>
      <c r="T56" s="583"/>
      <c r="U56" s="604"/>
      <c r="V56" s="583"/>
      <c r="W56" s="605"/>
      <c r="X56" s="604"/>
      <c r="Y56" s="583"/>
      <c r="Z56" s="606"/>
      <c r="AA56" s="606"/>
      <c r="AB56" s="606"/>
      <c r="AC56" s="606"/>
      <c r="AD56" s="606"/>
      <c r="AE56" s="606"/>
      <c r="AF56" s="606"/>
      <c r="AG56" s="606"/>
      <c r="AH56" s="606"/>
      <c r="AI56" s="606"/>
      <c r="AJ56" s="606"/>
      <c r="AK56" s="606"/>
      <c r="AL56" s="606"/>
      <c r="AM56" s="606"/>
      <c r="AN56" s="606"/>
      <c r="AO56" s="606"/>
      <c r="AP56" s="606"/>
      <c r="AQ56" s="606"/>
      <c r="AR56" s="606"/>
      <c r="AS56" s="606"/>
    </row>
    <row r="57" spans="1:45" s="581" customFormat="1" ht="60" hidden="1" customHeight="1">
      <c r="A57" s="585">
        <v>51</v>
      </c>
      <c r="B57" s="583" t="s">
        <v>250</v>
      </c>
      <c r="C57" s="844" t="s">
        <v>2186</v>
      </c>
      <c r="D57" s="607" t="s">
        <v>2187</v>
      </c>
      <c r="E57" s="615" t="s">
        <v>2188</v>
      </c>
      <c r="F57" s="596" t="s">
        <v>2189</v>
      </c>
      <c r="G57" s="608">
        <v>1</v>
      </c>
      <c r="H57" s="599" t="s">
        <v>2190</v>
      </c>
      <c r="I57" s="610">
        <v>44562</v>
      </c>
      <c r="J57" s="611">
        <v>44895</v>
      </c>
      <c r="K57" s="653" t="s">
        <v>2664</v>
      </c>
      <c r="L57" s="665" t="s">
        <v>2665</v>
      </c>
      <c r="M57" s="655" t="s">
        <v>2666</v>
      </c>
      <c r="N57" s="589">
        <v>44686</v>
      </c>
      <c r="O57" s="853" t="s">
        <v>3169</v>
      </c>
      <c r="P57" s="604"/>
      <c r="Q57" s="583"/>
      <c r="R57" s="605"/>
      <c r="S57" s="604"/>
      <c r="T57" s="583"/>
      <c r="U57" s="604"/>
      <c r="V57" s="583"/>
      <c r="W57" s="605"/>
      <c r="X57" s="604"/>
      <c r="Y57" s="583"/>
      <c r="Z57" s="606"/>
      <c r="AA57" s="606"/>
      <c r="AB57" s="606"/>
      <c r="AC57" s="606"/>
      <c r="AD57" s="606"/>
      <c r="AE57" s="606"/>
      <c r="AF57" s="606"/>
      <c r="AG57" s="606"/>
      <c r="AH57" s="606"/>
      <c r="AI57" s="606"/>
      <c r="AJ57" s="606"/>
      <c r="AK57" s="606"/>
      <c r="AL57" s="606"/>
      <c r="AM57" s="606"/>
      <c r="AN57" s="606"/>
      <c r="AO57" s="606"/>
      <c r="AP57" s="606"/>
      <c r="AQ57" s="606"/>
      <c r="AR57" s="606"/>
      <c r="AS57" s="606"/>
    </row>
    <row r="58" spans="1:45" s="581" customFormat="1" ht="60" hidden="1" customHeight="1">
      <c r="A58" s="585">
        <v>52</v>
      </c>
      <c r="B58" s="583" t="s">
        <v>250</v>
      </c>
      <c r="C58" s="844" t="s">
        <v>2191</v>
      </c>
      <c r="D58" s="607" t="s">
        <v>2192</v>
      </c>
      <c r="E58" s="599" t="s">
        <v>2193</v>
      </c>
      <c r="F58" s="596" t="s">
        <v>2194</v>
      </c>
      <c r="G58" s="608">
        <v>1</v>
      </c>
      <c r="H58" s="599" t="s">
        <v>2195</v>
      </c>
      <c r="I58" s="610">
        <v>44562</v>
      </c>
      <c r="J58" s="611">
        <v>44895</v>
      </c>
      <c r="K58" s="653" t="s">
        <v>2667</v>
      </c>
      <c r="L58" s="665" t="s">
        <v>2668</v>
      </c>
      <c r="M58" s="655" t="s">
        <v>2669</v>
      </c>
      <c r="N58" s="589">
        <v>44686</v>
      </c>
      <c r="O58" s="851" t="s">
        <v>3174</v>
      </c>
      <c r="P58" s="604"/>
      <c r="Q58" s="583"/>
      <c r="R58" s="605"/>
      <c r="S58" s="604"/>
      <c r="T58" s="583"/>
      <c r="U58" s="604"/>
      <c r="V58" s="583"/>
      <c r="W58" s="605"/>
      <c r="X58" s="604"/>
      <c r="Y58" s="583"/>
      <c r="Z58" s="606"/>
      <c r="AA58" s="606"/>
      <c r="AB58" s="606"/>
      <c r="AC58" s="606"/>
      <c r="AD58" s="606"/>
      <c r="AE58" s="606"/>
      <c r="AF58" s="606"/>
      <c r="AG58" s="606"/>
      <c r="AH58" s="606"/>
      <c r="AI58" s="606"/>
      <c r="AJ58" s="606"/>
      <c r="AK58" s="606"/>
      <c r="AL58" s="606"/>
      <c r="AM58" s="606"/>
      <c r="AN58" s="606"/>
      <c r="AO58" s="606"/>
      <c r="AP58" s="606"/>
      <c r="AQ58" s="606"/>
      <c r="AR58" s="606"/>
      <c r="AS58" s="606"/>
    </row>
    <row r="59" spans="1:45" s="581" customFormat="1" ht="60" hidden="1" customHeight="1">
      <c r="A59" s="585">
        <v>53</v>
      </c>
      <c r="B59" s="583" t="s">
        <v>250</v>
      </c>
      <c r="C59" s="844" t="s">
        <v>2196</v>
      </c>
      <c r="D59" s="607" t="s">
        <v>2197</v>
      </c>
      <c r="E59" s="615" t="s">
        <v>2198</v>
      </c>
      <c r="F59" s="596" t="s">
        <v>2199</v>
      </c>
      <c r="G59" s="608">
        <v>1</v>
      </c>
      <c r="H59" s="599" t="s">
        <v>2200</v>
      </c>
      <c r="I59" s="610">
        <v>44562</v>
      </c>
      <c r="J59" s="611">
        <v>44895</v>
      </c>
      <c r="K59" s="653" t="s">
        <v>2670</v>
      </c>
      <c r="L59" s="665" t="s">
        <v>2671</v>
      </c>
      <c r="M59" s="655" t="s">
        <v>2672</v>
      </c>
      <c r="N59" s="589">
        <v>44686</v>
      </c>
      <c r="O59" s="851" t="s">
        <v>3174</v>
      </c>
      <c r="P59" s="604"/>
      <c r="Q59" s="583"/>
      <c r="R59" s="605"/>
      <c r="S59" s="604"/>
      <c r="T59" s="583"/>
      <c r="U59" s="604"/>
      <c r="V59" s="583"/>
      <c r="W59" s="605"/>
      <c r="X59" s="604"/>
      <c r="Y59" s="583"/>
      <c r="Z59" s="606"/>
      <c r="AA59" s="606"/>
      <c r="AB59" s="606"/>
      <c r="AC59" s="606"/>
      <c r="AD59" s="606"/>
      <c r="AE59" s="606"/>
      <c r="AF59" s="606"/>
      <c r="AG59" s="606"/>
      <c r="AH59" s="606"/>
      <c r="AI59" s="606"/>
      <c r="AJ59" s="606"/>
      <c r="AK59" s="606"/>
      <c r="AL59" s="606"/>
      <c r="AM59" s="606"/>
      <c r="AN59" s="606"/>
      <c r="AO59" s="606"/>
      <c r="AP59" s="606"/>
      <c r="AQ59" s="606"/>
      <c r="AR59" s="606"/>
      <c r="AS59" s="606"/>
    </row>
    <row r="60" spans="1:45" s="581" customFormat="1" ht="60" hidden="1" customHeight="1">
      <c r="A60" s="585">
        <v>54</v>
      </c>
      <c r="B60" s="583" t="s">
        <v>250</v>
      </c>
      <c r="C60" s="844" t="s">
        <v>2201</v>
      </c>
      <c r="D60" s="607" t="s">
        <v>2202</v>
      </c>
      <c r="E60" s="615" t="s">
        <v>2203</v>
      </c>
      <c r="F60" s="596" t="s">
        <v>2204</v>
      </c>
      <c r="G60" s="608">
        <v>1</v>
      </c>
      <c r="H60" s="599" t="s">
        <v>2205</v>
      </c>
      <c r="I60" s="610">
        <v>44562</v>
      </c>
      <c r="J60" s="611">
        <v>44895</v>
      </c>
      <c r="K60" s="653" t="s">
        <v>2673</v>
      </c>
      <c r="L60" s="665" t="s">
        <v>2674</v>
      </c>
      <c r="M60" s="655" t="s">
        <v>2675</v>
      </c>
      <c r="N60" s="589">
        <v>44686</v>
      </c>
      <c r="O60" s="853" t="s">
        <v>3169</v>
      </c>
      <c r="P60" s="604"/>
      <c r="Q60" s="583"/>
      <c r="R60" s="605"/>
      <c r="S60" s="604"/>
      <c r="T60" s="583"/>
      <c r="U60" s="604"/>
      <c r="V60" s="583"/>
      <c r="W60" s="605"/>
      <c r="X60" s="604"/>
      <c r="Y60" s="583"/>
      <c r="Z60" s="606"/>
      <c r="AA60" s="606"/>
      <c r="AB60" s="606"/>
      <c r="AC60" s="606"/>
      <c r="AD60" s="606"/>
      <c r="AE60" s="606"/>
      <c r="AF60" s="606"/>
      <c r="AG60" s="606"/>
      <c r="AH60" s="606"/>
      <c r="AI60" s="606"/>
      <c r="AJ60" s="606"/>
      <c r="AK60" s="606"/>
      <c r="AL60" s="606"/>
      <c r="AM60" s="606"/>
      <c r="AN60" s="606"/>
      <c r="AO60" s="606"/>
      <c r="AP60" s="606"/>
      <c r="AQ60" s="606"/>
      <c r="AR60" s="606"/>
      <c r="AS60" s="606"/>
    </row>
    <row r="61" spans="1:45" s="581" customFormat="1" ht="99.75" hidden="1" customHeight="1">
      <c r="A61" s="585">
        <v>55</v>
      </c>
      <c r="B61" s="583" t="s">
        <v>192</v>
      </c>
      <c r="C61" s="848" t="s">
        <v>2206</v>
      </c>
      <c r="D61" s="607" t="s">
        <v>2207</v>
      </c>
      <c r="E61" s="615" t="s">
        <v>2208</v>
      </c>
      <c r="F61" s="596" t="s">
        <v>2209</v>
      </c>
      <c r="G61" s="608">
        <v>1</v>
      </c>
      <c r="H61" s="599" t="s">
        <v>2210</v>
      </c>
      <c r="I61" s="610">
        <v>44562</v>
      </c>
      <c r="J61" s="611">
        <v>44895</v>
      </c>
      <c r="K61" s="653" t="s">
        <v>3003</v>
      </c>
      <c r="L61" s="700" t="s">
        <v>3004</v>
      </c>
      <c r="M61" s="655" t="s">
        <v>3005</v>
      </c>
      <c r="N61" s="587">
        <v>44685</v>
      </c>
      <c r="O61" s="866" t="s">
        <v>3174</v>
      </c>
      <c r="P61" s="604"/>
      <c r="Q61" s="583"/>
      <c r="R61" s="605"/>
      <c r="S61" s="604"/>
      <c r="T61" s="583"/>
      <c r="U61" s="604"/>
      <c r="V61" s="583"/>
      <c r="W61" s="605"/>
      <c r="X61" s="604"/>
      <c r="Y61" s="583"/>
      <c r="Z61" s="606"/>
      <c r="AA61" s="606"/>
      <c r="AB61" s="606"/>
      <c r="AC61" s="606"/>
      <c r="AD61" s="606"/>
      <c r="AE61" s="606"/>
      <c r="AF61" s="606"/>
      <c r="AG61" s="606"/>
      <c r="AH61" s="606"/>
      <c r="AI61" s="606"/>
      <c r="AJ61" s="606"/>
      <c r="AK61" s="606"/>
      <c r="AL61" s="606"/>
      <c r="AM61" s="606"/>
      <c r="AN61" s="606"/>
      <c r="AO61" s="606"/>
      <c r="AP61" s="606"/>
      <c r="AQ61" s="606"/>
      <c r="AR61" s="606"/>
      <c r="AS61" s="606"/>
    </row>
    <row r="62" spans="1:45" s="581" customFormat="1" ht="99.75" hidden="1" customHeight="1">
      <c r="A62" s="585">
        <v>56</v>
      </c>
      <c r="B62" s="583" t="s">
        <v>615</v>
      </c>
      <c r="C62" s="840" t="s">
        <v>2211</v>
      </c>
      <c r="D62" s="607" t="s">
        <v>2212</v>
      </c>
      <c r="E62" s="607" t="s">
        <v>2213</v>
      </c>
      <c r="F62" s="607" t="s">
        <v>2214</v>
      </c>
      <c r="G62" s="596">
        <v>1</v>
      </c>
      <c r="H62" s="607" t="s">
        <v>2215</v>
      </c>
      <c r="I62" s="610">
        <v>44562</v>
      </c>
      <c r="J62" s="610">
        <v>44895</v>
      </c>
      <c r="K62" s="636" t="s">
        <v>2676</v>
      </c>
      <c r="L62" s="673" t="s">
        <v>2677</v>
      </c>
      <c r="M62" s="638" t="s">
        <v>2678</v>
      </c>
      <c r="N62" s="864">
        <v>44686</v>
      </c>
      <c r="O62" s="853" t="s">
        <v>3169</v>
      </c>
      <c r="P62" s="604"/>
      <c r="Q62" s="583"/>
      <c r="R62" s="605"/>
      <c r="S62" s="604"/>
      <c r="T62" s="583"/>
      <c r="U62" s="604"/>
      <c r="V62" s="583"/>
      <c r="W62" s="605"/>
      <c r="X62" s="604"/>
      <c r="Y62" s="583"/>
      <c r="Z62" s="606"/>
      <c r="AA62" s="606"/>
      <c r="AB62" s="606"/>
      <c r="AC62" s="606"/>
      <c r="AD62" s="606"/>
      <c r="AE62" s="606"/>
      <c r="AF62" s="606"/>
      <c r="AG62" s="606"/>
      <c r="AH62" s="606"/>
      <c r="AI62" s="606"/>
      <c r="AJ62" s="606"/>
      <c r="AK62" s="606"/>
      <c r="AL62" s="606"/>
      <c r="AM62" s="606"/>
      <c r="AN62" s="606"/>
      <c r="AO62" s="606"/>
      <c r="AP62" s="606"/>
      <c r="AQ62" s="606"/>
      <c r="AR62" s="606"/>
      <c r="AS62" s="606"/>
    </row>
    <row r="63" spans="1:45" s="581" customFormat="1" ht="99.75" customHeight="1">
      <c r="A63" s="585">
        <v>57</v>
      </c>
      <c r="B63" s="583" t="s">
        <v>647</v>
      </c>
      <c r="C63" s="841" t="s">
        <v>2216</v>
      </c>
      <c r="D63" s="584" t="s">
        <v>2217</v>
      </c>
      <c r="E63" s="593" t="s">
        <v>2218</v>
      </c>
      <c r="F63" s="603" t="s">
        <v>2219</v>
      </c>
      <c r="G63" s="616">
        <v>1</v>
      </c>
      <c r="H63" s="585" t="s">
        <v>2220</v>
      </c>
      <c r="I63" s="602">
        <v>44562</v>
      </c>
      <c r="J63" s="602" t="s">
        <v>1965</v>
      </c>
      <c r="K63" s="653" t="s">
        <v>3006</v>
      </c>
      <c r="L63" s="700" t="s">
        <v>3007</v>
      </c>
      <c r="M63" s="655" t="s">
        <v>3008</v>
      </c>
      <c r="N63" s="875">
        <v>44687</v>
      </c>
      <c r="O63" s="874" t="s">
        <v>3174</v>
      </c>
      <c r="P63" s="604"/>
      <c r="Q63" s="583"/>
      <c r="R63" s="605"/>
      <c r="S63" s="604"/>
      <c r="T63" s="583"/>
      <c r="U63" s="604"/>
      <c r="V63" s="583"/>
      <c r="W63" s="605"/>
      <c r="X63" s="604"/>
      <c r="Y63" s="583"/>
      <c r="Z63" s="606"/>
      <c r="AA63" s="606"/>
      <c r="AB63" s="606"/>
      <c r="AC63" s="606"/>
      <c r="AD63" s="606"/>
      <c r="AE63" s="606"/>
      <c r="AF63" s="606"/>
      <c r="AG63" s="606"/>
      <c r="AH63" s="606"/>
      <c r="AI63" s="606"/>
      <c r="AJ63" s="606"/>
      <c r="AK63" s="606"/>
      <c r="AL63" s="606"/>
      <c r="AM63" s="606"/>
      <c r="AN63" s="606"/>
      <c r="AO63" s="606"/>
      <c r="AP63" s="606"/>
      <c r="AQ63" s="606"/>
      <c r="AR63" s="606"/>
      <c r="AS63" s="606"/>
    </row>
    <row r="64" spans="1:45" s="581" customFormat="1" ht="99.75" hidden="1" customHeight="1">
      <c r="A64" s="585">
        <v>58</v>
      </c>
      <c r="B64" s="583" t="s">
        <v>661</v>
      </c>
      <c r="C64" s="849" t="s">
        <v>2221</v>
      </c>
      <c r="D64" s="583" t="s">
        <v>2222</v>
      </c>
      <c r="E64" s="583" t="s">
        <v>2223</v>
      </c>
      <c r="F64" s="583" t="s">
        <v>1124</v>
      </c>
      <c r="G64" s="564">
        <v>1</v>
      </c>
      <c r="H64" s="583" t="s">
        <v>2224</v>
      </c>
      <c r="I64" s="602">
        <v>44562</v>
      </c>
      <c r="J64" s="602">
        <v>44895</v>
      </c>
      <c r="K64" s="653"/>
      <c r="L64" s="665"/>
      <c r="M64" s="655"/>
      <c r="N64" s="587">
        <v>44685</v>
      </c>
      <c r="O64" s="865" t="s">
        <v>3176</v>
      </c>
      <c r="P64" s="604"/>
      <c r="Q64" s="583"/>
      <c r="R64" s="605"/>
      <c r="S64" s="604"/>
      <c r="T64" s="583"/>
      <c r="U64" s="604"/>
      <c r="V64" s="583"/>
      <c r="W64" s="605"/>
      <c r="X64" s="604"/>
      <c r="Y64" s="583"/>
      <c r="Z64" s="606"/>
      <c r="AA64" s="606"/>
      <c r="AB64" s="606"/>
      <c r="AC64" s="606"/>
      <c r="AD64" s="606"/>
      <c r="AE64" s="606"/>
      <c r="AF64" s="606"/>
      <c r="AG64" s="606"/>
      <c r="AH64" s="606"/>
      <c r="AI64" s="606"/>
      <c r="AJ64" s="606"/>
      <c r="AK64" s="606"/>
      <c r="AL64" s="606"/>
      <c r="AM64" s="606"/>
      <c r="AN64" s="606"/>
      <c r="AO64" s="606"/>
      <c r="AP64" s="606"/>
      <c r="AQ64" s="606"/>
      <c r="AR64" s="606"/>
      <c r="AS64" s="606"/>
    </row>
    <row r="65" spans="1:45" s="581" customFormat="1" ht="60" hidden="1" customHeight="1">
      <c r="A65" s="582">
        <v>59</v>
      </c>
      <c r="B65" s="583" t="s">
        <v>250</v>
      </c>
      <c r="C65" s="845" t="s">
        <v>2225</v>
      </c>
      <c r="D65" s="583" t="s">
        <v>2226</v>
      </c>
      <c r="E65" s="583" t="s">
        <v>2227</v>
      </c>
      <c r="F65" s="583" t="s">
        <v>2228</v>
      </c>
      <c r="G65" s="564">
        <v>1</v>
      </c>
      <c r="H65" s="583" t="s">
        <v>2229</v>
      </c>
      <c r="I65" s="601">
        <v>44562</v>
      </c>
      <c r="J65" s="601">
        <v>44895</v>
      </c>
      <c r="K65" s="653" t="s">
        <v>2679</v>
      </c>
      <c r="L65" s="665" t="s">
        <v>2680</v>
      </c>
      <c r="M65" s="655" t="s">
        <v>2681</v>
      </c>
      <c r="N65" s="589">
        <v>44686</v>
      </c>
      <c r="O65" s="851" t="s">
        <v>3174</v>
      </c>
      <c r="P65" s="604"/>
      <c r="Q65" s="583"/>
      <c r="R65" s="605"/>
      <c r="S65" s="604"/>
      <c r="T65" s="583"/>
      <c r="U65" s="604"/>
      <c r="V65" s="583"/>
      <c r="W65" s="605"/>
      <c r="X65" s="604"/>
      <c r="Y65" s="583"/>
      <c r="Z65" s="606"/>
      <c r="AA65" s="606"/>
      <c r="AB65" s="606"/>
      <c r="AC65" s="606"/>
      <c r="AD65" s="606"/>
      <c r="AE65" s="606"/>
      <c r="AF65" s="606"/>
      <c r="AG65" s="606"/>
      <c r="AH65" s="606"/>
      <c r="AI65" s="606"/>
      <c r="AJ65" s="606"/>
      <c r="AK65" s="606"/>
      <c r="AL65" s="606"/>
      <c r="AM65" s="606"/>
      <c r="AN65" s="606"/>
      <c r="AO65" s="606"/>
      <c r="AP65" s="606"/>
      <c r="AQ65" s="606"/>
      <c r="AR65" s="606"/>
      <c r="AS65" s="606"/>
    </row>
    <row r="66" spans="1:45" ht="99.75" customHeight="1">
      <c r="A66" s="113"/>
      <c r="B66" s="436"/>
      <c r="C66" s="436"/>
      <c r="D66" s="436"/>
      <c r="E66" s="436"/>
      <c r="F66" s="436"/>
      <c r="G66" s="437"/>
      <c r="H66" s="436"/>
      <c r="I66" s="438"/>
      <c r="J66" s="438"/>
      <c r="K66" s="438"/>
      <c r="L66" s="436"/>
      <c r="M66" s="437"/>
      <c r="N66" s="439"/>
      <c r="O66" s="436"/>
      <c r="P66" s="439"/>
      <c r="Q66" s="436"/>
      <c r="R66" s="440"/>
      <c r="S66" s="439"/>
      <c r="T66" s="436"/>
      <c r="U66" s="439"/>
      <c r="V66" s="436"/>
      <c r="W66" s="440"/>
      <c r="X66" s="439"/>
      <c r="Y66" s="436"/>
      <c r="Z66" s="441"/>
      <c r="AA66" s="441"/>
      <c r="AB66" s="441"/>
      <c r="AC66" s="441"/>
      <c r="AD66" s="441"/>
      <c r="AE66" s="441"/>
      <c r="AF66" s="441"/>
      <c r="AG66" s="441"/>
      <c r="AH66" s="441"/>
      <c r="AI66" s="441"/>
      <c r="AJ66" s="441"/>
      <c r="AK66" s="441"/>
      <c r="AL66" s="441"/>
      <c r="AM66" s="441"/>
      <c r="AN66" s="441"/>
      <c r="AO66" s="441"/>
      <c r="AP66" s="441"/>
      <c r="AQ66" s="441"/>
      <c r="AR66" s="441"/>
      <c r="AS66" s="441"/>
    </row>
    <row r="67" spans="1:45" ht="99.75" customHeight="1">
      <c r="A67" s="113"/>
      <c r="B67" s="436"/>
      <c r="C67" s="436"/>
      <c r="D67" s="436"/>
      <c r="E67" s="436"/>
      <c r="F67" s="436"/>
      <c r="G67" s="437"/>
      <c r="H67" s="436"/>
      <c r="I67" s="438"/>
      <c r="J67" s="438"/>
      <c r="K67" s="438"/>
      <c r="L67" s="436"/>
      <c r="M67" s="437"/>
      <c r="N67" s="439"/>
      <c r="O67" s="436"/>
      <c r="P67" s="439"/>
      <c r="Q67" s="436"/>
      <c r="R67" s="440"/>
      <c r="S67" s="439"/>
      <c r="T67" s="436"/>
      <c r="U67" s="439"/>
      <c r="V67" s="436"/>
      <c r="W67" s="440"/>
      <c r="X67" s="439"/>
      <c r="Y67" s="436"/>
      <c r="Z67" s="441"/>
      <c r="AA67" s="441"/>
      <c r="AB67" s="441"/>
      <c r="AC67" s="441"/>
      <c r="AD67" s="441"/>
      <c r="AE67" s="441"/>
      <c r="AF67" s="441"/>
      <c r="AG67" s="441"/>
      <c r="AH67" s="441"/>
      <c r="AI67" s="441"/>
      <c r="AJ67" s="441"/>
      <c r="AK67" s="441"/>
      <c r="AL67" s="441"/>
      <c r="AM67" s="441"/>
      <c r="AN67" s="441"/>
      <c r="AO67" s="441"/>
      <c r="AP67" s="441"/>
      <c r="AQ67" s="441"/>
      <c r="AR67" s="441"/>
      <c r="AS67" s="441"/>
    </row>
    <row r="68" spans="1:45" ht="99.75" customHeight="1">
      <c r="A68" s="113"/>
      <c r="B68" s="436"/>
      <c r="C68" s="436"/>
      <c r="D68" s="436"/>
      <c r="E68" s="436"/>
      <c r="F68" s="436"/>
      <c r="G68" s="437"/>
      <c r="H68" s="436"/>
      <c r="I68" s="438"/>
      <c r="J68" s="438"/>
      <c r="K68" s="438"/>
      <c r="L68" s="436"/>
      <c r="M68" s="437"/>
      <c r="N68" s="439"/>
      <c r="O68" s="436"/>
      <c r="P68" s="439"/>
      <c r="Q68" s="436"/>
      <c r="R68" s="440"/>
      <c r="S68" s="439"/>
      <c r="T68" s="436"/>
      <c r="U68" s="439"/>
      <c r="V68" s="436"/>
      <c r="W68" s="440"/>
      <c r="X68" s="439"/>
      <c r="Y68" s="436"/>
      <c r="Z68" s="441"/>
      <c r="AA68" s="441"/>
      <c r="AB68" s="441"/>
      <c r="AC68" s="441"/>
      <c r="AD68" s="441"/>
      <c r="AE68" s="441"/>
      <c r="AF68" s="441"/>
      <c r="AG68" s="441"/>
      <c r="AH68" s="441"/>
      <c r="AI68" s="441"/>
      <c r="AJ68" s="441"/>
      <c r="AK68" s="441"/>
      <c r="AL68" s="441"/>
      <c r="AM68" s="441"/>
      <c r="AN68" s="441"/>
      <c r="AO68" s="441"/>
      <c r="AP68" s="441"/>
      <c r="AQ68" s="441"/>
      <c r="AR68" s="441"/>
      <c r="AS68" s="441"/>
    </row>
    <row r="69" spans="1:45" ht="99.75" customHeight="1">
      <c r="A69" s="113"/>
      <c r="B69" s="436"/>
      <c r="C69" s="436"/>
      <c r="D69" s="436"/>
      <c r="E69" s="436"/>
      <c r="F69" s="436"/>
      <c r="G69" s="437"/>
      <c r="H69" s="436"/>
      <c r="I69" s="438"/>
      <c r="J69" s="438"/>
      <c r="K69" s="438"/>
      <c r="L69" s="436"/>
      <c r="M69" s="437"/>
      <c r="N69" s="439"/>
      <c r="O69" s="436"/>
      <c r="P69" s="439"/>
      <c r="Q69" s="436"/>
      <c r="R69" s="440"/>
      <c r="S69" s="439"/>
      <c r="T69" s="436"/>
      <c r="U69" s="439"/>
      <c r="V69" s="436"/>
      <c r="W69" s="440"/>
      <c r="X69" s="439"/>
      <c r="Y69" s="436"/>
      <c r="Z69" s="441"/>
      <c r="AA69" s="441"/>
      <c r="AB69" s="441"/>
      <c r="AC69" s="441"/>
      <c r="AD69" s="441"/>
      <c r="AE69" s="441"/>
      <c r="AF69" s="441"/>
      <c r="AG69" s="441"/>
      <c r="AH69" s="441"/>
      <c r="AI69" s="441"/>
      <c r="AJ69" s="441"/>
      <c r="AK69" s="441"/>
      <c r="AL69" s="441"/>
      <c r="AM69" s="441"/>
      <c r="AN69" s="441"/>
      <c r="AO69" s="441"/>
      <c r="AP69" s="441"/>
      <c r="AQ69" s="441"/>
      <c r="AR69" s="441"/>
      <c r="AS69" s="441"/>
    </row>
    <row r="70" spans="1:45" ht="99.75" customHeight="1">
      <c r="A70" s="113"/>
      <c r="B70" s="436"/>
      <c r="C70" s="436"/>
      <c r="D70" s="436"/>
      <c r="E70" s="436"/>
      <c r="F70" s="436"/>
      <c r="G70" s="437"/>
      <c r="H70" s="436"/>
      <c r="I70" s="438"/>
      <c r="J70" s="438"/>
      <c r="K70" s="438"/>
      <c r="L70" s="436"/>
      <c r="M70" s="437"/>
      <c r="N70" s="439"/>
      <c r="O70" s="436"/>
      <c r="P70" s="439"/>
      <c r="Q70" s="436"/>
      <c r="R70" s="440"/>
      <c r="S70" s="439"/>
      <c r="T70" s="436"/>
      <c r="U70" s="439"/>
      <c r="V70" s="436"/>
      <c r="W70" s="440"/>
      <c r="X70" s="439"/>
      <c r="Y70" s="436"/>
      <c r="Z70" s="441"/>
      <c r="AA70" s="441"/>
      <c r="AB70" s="441"/>
      <c r="AC70" s="441"/>
      <c r="AD70" s="441"/>
      <c r="AE70" s="441"/>
      <c r="AF70" s="441"/>
      <c r="AG70" s="441"/>
      <c r="AH70" s="441"/>
      <c r="AI70" s="441"/>
      <c r="AJ70" s="441"/>
      <c r="AK70" s="441"/>
      <c r="AL70" s="441"/>
      <c r="AM70" s="441"/>
      <c r="AN70" s="441"/>
      <c r="AO70" s="441"/>
      <c r="AP70" s="441"/>
      <c r="AQ70" s="441"/>
      <c r="AR70" s="441"/>
      <c r="AS70" s="441"/>
    </row>
    <row r="71" spans="1:45" ht="99.75" customHeight="1">
      <c r="A71" s="113"/>
      <c r="B71" s="436"/>
      <c r="C71" s="436"/>
      <c r="D71" s="436"/>
      <c r="E71" s="436"/>
      <c r="F71" s="436"/>
      <c r="G71" s="437"/>
      <c r="H71" s="436"/>
      <c r="I71" s="438"/>
      <c r="J71" s="438"/>
      <c r="K71" s="438"/>
      <c r="L71" s="436"/>
      <c r="M71" s="437"/>
      <c r="N71" s="439"/>
      <c r="O71" s="436"/>
      <c r="P71" s="439"/>
      <c r="Q71" s="436"/>
      <c r="R71" s="440"/>
      <c r="S71" s="439"/>
      <c r="T71" s="436"/>
      <c r="U71" s="439"/>
      <c r="V71" s="436"/>
      <c r="W71" s="440"/>
      <c r="X71" s="439"/>
      <c r="Y71" s="436"/>
      <c r="Z71" s="441"/>
      <c r="AA71" s="441"/>
      <c r="AB71" s="441"/>
      <c r="AC71" s="441"/>
      <c r="AD71" s="441"/>
      <c r="AE71" s="441"/>
      <c r="AF71" s="441"/>
      <c r="AG71" s="441"/>
      <c r="AH71" s="441"/>
      <c r="AI71" s="441"/>
      <c r="AJ71" s="441"/>
      <c r="AK71" s="441"/>
      <c r="AL71" s="441"/>
      <c r="AM71" s="441"/>
      <c r="AN71" s="441"/>
      <c r="AO71" s="441"/>
      <c r="AP71" s="441"/>
      <c r="AQ71" s="441"/>
      <c r="AR71" s="441"/>
      <c r="AS71" s="441"/>
    </row>
    <row r="72" spans="1:45" ht="99.75" customHeight="1">
      <c r="A72" s="113"/>
      <c r="B72" s="436"/>
      <c r="C72" s="436"/>
      <c r="D72" s="436"/>
      <c r="E72" s="436"/>
      <c r="F72" s="436"/>
      <c r="G72" s="437"/>
      <c r="H72" s="436"/>
      <c r="I72" s="438"/>
      <c r="J72" s="438"/>
      <c r="K72" s="438"/>
      <c r="L72" s="436"/>
      <c r="M72" s="437"/>
      <c r="N72" s="439"/>
      <c r="O72" s="436"/>
      <c r="P72" s="439"/>
      <c r="Q72" s="436"/>
      <c r="R72" s="440"/>
      <c r="S72" s="439"/>
      <c r="T72" s="436"/>
      <c r="U72" s="439"/>
      <c r="V72" s="436"/>
      <c r="W72" s="440"/>
      <c r="X72" s="439"/>
      <c r="Y72" s="436"/>
      <c r="Z72" s="441"/>
      <c r="AA72" s="441"/>
      <c r="AB72" s="441"/>
      <c r="AC72" s="441"/>
      <c r="AD72" s="441"/>
      <c r="AE72" s="441"/>
      <c r="AF72" s="441"/>
      <c r="AG72" s="441"/>
      <c r="AH72" s="441"/>
      <c r="AI72" s="441"/>
      <c r="AJ72" s="441"/>
      <c r="AK72" s="441"/>
      <c r="AL72" s="441"/>
      <c r="AM72" s="441"/>
      <c r="AN72" s="441"/>
      <c r="AO72" s="441"/>
      <c r="AP72" s="441"/>
      <c r="AQ72" s="441"/>
      <c r="AR72" s="441"/>
      <c r="AS72" s="441"/>
    </row>
    <row r="73" spans="1:45" ht="99.75" customHeight="1">
      <c r="A73" s="113"/>
      <c r="B73" s="436"/>
      <c r="C73" s="436"/>
      <c r="D73" s="436"/>
      <c r="E73" s="436"/>
      <c r="F73" s="436"/>
      <c r="G73" s="437"/>
      <c r="H73" s="436"/>
      <c r="I73" s="438"/>
      <c r="J73" s="438"/>
      <c r="K73" s="438"/>
      <c r="L73" s="436"/>
      <c r="M73" s="437"/>
      <c r="N73" s="439"/>
      <c r="O73" s="436"/>
      <c r="P73" s="439"/>
      <c r="Q73" s="436"/>
      <c r="R73" s="440"/>
      <c r="S73" s="439"/>
      <c r="T73" s="436"/>
      <c r="U73" s="439"/>
      <c r="V73" s="436"/>
      <c r="W73" s="440"/>
      <c r="X73" s="439"/>
      <c r="Y73" s="436"/>
      <c r="Z73" s="441"/>
      <c r="AA73" s="441"/>
      <c r="AB73" s="441"/>
      <c r="AC73" s="441"/>
      <c r="AD73" s="441"/>
      <c r="AE73" s="441"/>
      <c r="AF73" s="441"/>
      <c r="AG73" s="441"/>
      <c r="AH73" s="441"/>
      <c r="AI73" s="441"/>
      <c r="AJ73" s="441"/>
      <c r="AK73" s="441"/>
      <c r="AL73" s="441"/>
      <c r="AM73" s="441"/>
      <c r="AN73" s="441"/>
      <c r="AO73" s="441"/>
      <c r="AP73" s="441"/>
      <c r="AQ73" s="441"/>
      <c r="AR73" s="441"/>
      <c r="AS73" s="441"/>
    </row>
    <row r="74" spans="1:45" ht="99.75" customHeight="1">
      <c r="A74" s="113"/>
      <c r="B74" s="436"/>
      <c r="C74" s="436"/>
      <c r="D74" s="436"/>
      <c r="E74" s="436"/>
      <c r="F74" s="436"/>
      <c r="G74" s="437"/>
      <c r="H74" s="436"/>
      <c r="I74" s="438"/>
      <c r="J74" s="438"/>
      <c r="K74" s="438"/>
      <c r="L74" s="436"/>
      <c r="M74" s="437"/>
      <c r="N74" s="439"/>
      <c r="O74" s="436"/>
      <c r="P74" s="439"/>
      <c r="Q74" s="436"/>
      <c r="R74" s="440"/>
      <c r="S74" s="439"/>
      <c r="T74" s="436"/>
      <c r="U74" s="439"/>
      <c r="V74" s="436"/>
      <c r="W74" s="440"/>
      <c r="X74" s="439"/>
      <c r="Y74" s="436"/>
      <c r="Z74" s="441"/>
      <c r="AA74" s="441"/>
      <c r="AB74" s="441"/>
      <c r="AC74" s="441"/>
      <c r="AD74" s="441"/>
      <c r="AE74" s="441"/>
      <c r="AF74" s="441"/>
      <c r="AG74" s="441"/>
      <c r="AH74" s="441"/>
      <c r="AI74" s="441"/>
      <c r="AJ74" s="441"/>
      <c r="AK74" s="441"/>
      <c r="AL74" s="441"/>
      <c r="AM74" s="441"/>
      <c r="AN74" s="441"/>
      <c r="AO74" s="441"/>
      <c r="AP74" s="441"/>
      <c r="AQ74" s="441"/>
      <c r="AR74" s="441"/>
      <c r="AS74" s="441"/>
    </row>
    <row r="75" spans="1:45" ht="12.75" customHeight="1">
      <c r="A75" s="442"/>
      <c r="B75" s="443"/>
      <c r="C75" s="443"/>
      <c r="D75" s="443"/>
      <c r="E75" s="443"/>
      <c r="F75" s="443"/>
      <c r="G75" s="444"/>
      <c r="H75" s="443"/>
      <c r="I75" s="445"/>
      <c r="J75" s="445"/>
      <c r="K75" s="445"/>
      <c r="L75" s="443"/>
      <c r="M75" s="444"/>
      <c r="N75" s="446"/>
      <c r="O75" s="443"/>
      <c r="P75" s="446"/>
      <c r="Q75" s="443"/>
      <c r="R75" s="447"/>
      <c r="S75" s="446"/>
      <c r="T75" s="443"/>
      <c r="U75" s="446"/>
      <c r="V75" s="443"/>
      <c r="W75" s="447"/>
      <c r="X75" s="446"/>
      <c r="Y75" s="443"/>
      <c r="Z75" s="448"/>
      <c r="AA75" s="448"/>
      <c r="AB75" s="448"/>
      <c r="AC75" s="448"/>
      <c r="AD75" s="448"/>
      <c r="AE75" s="448"/>
      <c r="AF75" s="448"/>
      <c r="AG75" s="448"/>
      <c r="AH75" s="448"/>
      <c r="AI75" s="448"/>
      <c r="AJ75" s="448"/>
      <c r="AK75" s="448"/>
      <c r="AL75" s="448"/>
      <c r="AM75" s="448"/>
      <c r="AN75" s="448"/>
      <c r="AO75" s="448"/>
      <c r="AP75" s="448"/>
      <c r="AQ75" s="448"/>
      <c r="AR75" s="448"/>
      <c r="AS75" s="448"/>
    </row>
    <row r="76" spans="1:45" ht="12.75" customHeight="1">
      <c r="A76" s="442"/>
      <c r="B76" s="443"/>
      <c r="C76" s="443"/>
      <c r="D76" s="443"/>
      <c r="E76" s="443"/>
      <c r="F76" s="443"/>
      <c r="G76" s="444"/>
      <c r="H76" s="443"/>
      <c r="I76" s="445"/>
      <c r="J76" s="445"/>
      <c r="K76" s="445"/>
      <c r="L76" s="443"/>
      <c r="M76" s="444"/>
      <c r="N76" s="446"/>
      <c r="O76" s="443"/>
      <c r="P76" s="446"/>
      <c r="Q76" s="443"/>
      <c r="R76" s="447"/>
      <c r="S76" s="446"/>
      <c r="T76" s="443"/>
      <c r="U76" s="446"/>
      <c r="V76" s="443"/>
      <c r="W76" s="447"/>
      <c r="X76" s="446"/>
      <c r="Y76" s="443"/>
      <c r="Z76" s="448"/>
      <c r="AA76" s="448"/>
      <c r="AB76" s="448"/>
      <c r="AC76" s="448"/>
      <c r="AD76" s="448"/>
      <c r="AE76" s="448"/>
      <c r="AF76" s="448"/>
      <c r="AG76" s="448"/>
      <c r="AH76" s="448"/>
      <c r="AI76" s="448"/>
      <c r="AJ76" s="448"/>
      <c r="AK76" s="448"/>
      <c r="AL76" s="448"/>
      <c r="AM76" s="448"/>
      <c r="AN76" s="448"/>
      <c r="AO76" s="448"/>
      <c r="AP76" s="448"/>
      <c r="AQ76" s="448"/>
      <c r="AR76" s="448"/>
      <c r="AS76" s="448"/>
    </row>
    <row r="77" spans="1:45" ht="12.75" customHeight="1">
      <c r="A77" s="442"/>
      <c r="B77" s="443"/>
      <c r="C77" s="443"/>
      <c r="D77" s="443"/>
      <c r="E77" s="443"/>
      <c r="F77" s="443"/>
      <c r="G77" s="444"/>
      <c r="H77" s="443"/>
      <c r="I77" s="445"/>
      <c r="J77" s="445"/>
      <c r="K77" s="445"/>
      <c r="L77" s="443"/>
      <c r="M77" s="444"/>
      <c r="N77" s="446"/>
      <c r="O77" s="443"/>
      <c r="P77" s="446"/>
      <c r="Q77" s="443"/>
      <c r="R77" s="447"/>
      <c r="S77" s="446"/>
      <c r="T77" s="443"/>
      <c r="U77" s="446"/>
      <c r="V77" s="443"/>
      <c r="W77" s="447"/>
      <c r="X77" s="446"/>
      <c r="Y77" s="443"/>
      <c r="Z77" s="448"/>
      <c r="AA77" s="448"/>
      <c r="AB77" s="448"/>
      <c r="AC77" s="448"/>
      <c r="AD77" s="448"/>
      <c r="AE77" s="448"/>
      <c r="AF77" s="448"/>
      <c r="AG77" s="448"/>
      <c r="AH77" s="448"/>
      <c r="AI77" s="448"/>
      <c r="AJ77" s="448"/>
      <c r="AK77" s="448"/>
      <c r="AL77" s="448"/>
      <c r="AM77" s="448"/>
      <c r="AN77" s="448"/>
      <c r="AO77" s="448"/>
      <c r="AP77" s="448"/>
      <c r="AQ77" s="448"/>
      <c r="AR77" s="448"/>
      <c r="AS77" s="448"/>
    </row>
    <row r="78" spans="1:45" ht="12.75" customHeight="1">
      <c r="A78" s="442"/>
      <c r="B78" s="443"/>
      <c r="C78" s="443"/>
      <c r="D78" s="443"/>
      <c r="E78" s="443"/>
      <c r="F78" s="443"/>
      <c r="G78" s="444"/>
      <c r="H78" s="443"/>
      <c r="I78" s="445"/>
      <c r="J78" s="445"/>
      <c r="K78" s="445"/>
      <c r="L78" s="443"/>
      <c r="M78" s="444"/>
      <c r="N78" s="446"/>
      <c r="O78" s="443"/>
      <c r="P78" s="446"/>
      <c r="Q78" s="443"/>
      <c r="R78" s="447"/>
      <c r="S78" s="446"/>
      <c r="T78" s="443"/>
      <c r="U78" s="446"/>
      <c r="V78" s="443"/>
      <c r="W78" s="447"/>
      <c r="X78" s="446"/>
      <c r="Y78" s="443"/>
      <c r="Z78" s="448"/>
      <c r="AA78" s="448"/>
      <c r="AB78" s="448"/>
      <c r="AC78" s="448"/>
      <c r="AD78" s="448"/>
      <c r="AE78" s="448"/>
      <c r="AF78" s="448"/>
      <c r="AG78" s="448"/>
      <c r="AH78" s="448"/>
      <c r="AI78" s="448"/>
      <c r="AJ78" s="448"/>
      <c r="AK78" s="448"/>
      <c r="AL78" s="448"/>
      <c r="AM78" s="448"/>
      <c r="AN78" s="448"/>
      <c r="AO78" s="448"/>
      <c r="AP78" s="448"/>
      <c r="AQ78" s="448"/>
      <c r="AR78" s="448"/>
      <c r="AS78" s="448"/>
    </row>
    <row r="79" spans="1:45" ht="12.75" customHeight="1">
      <c r="A79" s="442"/>
      <c r="B79" s="443"/>
      <c r="C79" s="443"/>
      <c r="D79" s="443"/>
      <c r="E79" s="443"/>
      <c r="F79" s="443"/>
      <c r="G79" s="444"/>
      <c r="H79" s="443"/>
      <c r="I79" s="445"/>
      <c r="J79" s="445"/>
      <c r="K79" s="445"/>
      <c r="L79" s="443"/>
      <c r="M79" s="444"/>
      <c r="N79" s="446"/>
      <c r="O79" s="443"/>
      <c r="P79" s="446"/>
      <c r="Q79" s="443"/>
      <c r="R79" s="447"/>
      <c r="S79" s="446"/>
      <c r="T79" s="443"/>
      <c r="U79" s="446"/>
      <c r="V79" s="443"/>
      <c r="W79" s="447"/>
      <c r="X79" s="446"/>
      <c r="Y79" s="443"/>
      <c r="Z79" s="448"/>
      <c r="AA79" s="448"/>
      <c r="AB79" s="448"/>
      <c r="AC79" s="448"/>
      <c r="AD79" s="448"/>
      <c r="AE79" s="448"/>
      <c r="AF79" s="448"/>
      <c r="AG79" s="448"/>
      <c r="AH79" s="448"/>
      <c r="AI79" s="448"/>
      <c r="AJ79" s="448"/>
      <c r="AK79" s="448"/>
      <c r="AL79" s="448"/>
      <c r="AM79" s="448"/>
      <c r="AN79" s="448"/>
      <c r="AO79" s="448"/>
      <c r="AP79" s="448"/>
      <c r="AQ79" s="448"/>
      <c r="AR79" s="448"/>
      <c r="AS79" s="448"/>
    </row>
    <row r="80" spans="1:45" ht="12.75" customHeight="1">
      <c r="A80" s="442"/>
      <c r="B80" s="443"/>
      <c r="C80" s="443"/>
      <c r="D80" s="443"/>
      <c r="E80" s="443"/>
      <c r="F80" s="443"/>
      <c r="G80" s="444"/>
      <c r="H80" s="443"/>
      <c r="I80" s="445"/>
      <c r="J80" s="445"/>
      <c r="K80" s="445"/>
      <c r="L80" s="443"/>
      <c r="M80" s="444"/>
      <c r="N80" s="446"/>
      <c r="O80" s="443"/>
      <c r="P80" s="446"/>
      <c r="Q80" s="443"/>
      <c r="R80" s="447"/>
      <c r="S80" s="446"/>
      <c r="T80" s="443"/>
      <c r="U80" s="446"/>
      <c r="V80" s="443"/>
      <c r="W80" s="447"/>
      <c r="X80" s="446"/>
      <c r="Y80" s="443"/>
      <c r="Z80" s="448"/>
      <c r="AA80" s="448"/>
      <c r="AB80" s="448"/>
      <c r="AC80" s="448"/>
      <c r="AD80" s="448"/>
      <c r="AE80" s="448"/>
      <c r="AF80" s="448"/>
      <c r="AG80" s="448"/>
      <c r="AH80" s="448"/>
      <c r="AI80" s="448"/>
      <c r="AJ80" s="448"/>
      <c r="AK80" s="448"/>
      <c r="AL80" s="448"/>
      <c r="AM80" s="448"/>
      <c r="AN80" s="448"/>
      <c r="AO80" s="448"/>
      <c r="AP80" s="448"/>
      <c r="AQ80" s="448"/>
      <c r="AR80" s="448"/>
      <c r="AS80" s="448"/>
    </row>
    <row r="81" spans="1:45" ht="12.75" customHeight="1">
      <c r="A81" s="442"/>
      <c r="B81" s="443"/>
      <c r="C81" s="443"/>
      <c r="D81" s="443"/>
      <c r="E81" s="443"/>
      <c r="F81" s="443"/>
      <c r="G81" s="444"/>
      <c r="H81" s="443"/>
      <c r="I81" s="445"/>
      <c r="J81" s="445"/>
      <c r="K81" s="445"/>
      <c r="L81" s="443"/>
      <c r="M81" s="444"/>
      <c r="N81" s="446"/>
      <c r="O81" s="443"/>
      <c r="P81" s="446"/>
      <c r="Q81" s="443"/>
      <c r="R81" s="447"/>
      <c r="S81" s="446"/>
      <c r="T81" s="443"/>
      <c r="U81" s="446"/>
      <c r="V81" s="443"/>
      <c r="W81" s="447"/>
      <c r="X81" s="446"/>
      <c r="Y81" s="443"/>
      <c r="Z81" s="448"/>
      <c r="AA81" s="448"/>
      <c r="AB81" s="448"/>
      <c r="AC81" s="448"/>
      <c r="AD81" s="448"/>
      <c r="AE81" s="448"/>
      <c r="AF81" s="448"/>
      <c r="AG81" s="448"/>
      <c r="AH81" s="448"/>
      <c r="AI81" s="448"/>
      <c r="AJ81" s="448"/>
      <c r="AK81" s="448"/>
      <c r="AL81" s="448"/>
      <c r="AM81" s="448"/>
      <c r="AN81" s="448"/>
      <c r="AO81" s="448"/>
      <c r="AP81" s="448"/>
      <c r="AQ81" s="448"/>
      <c r="AR81" s="448"/>
      <c r="AS81" s="448"/>
    </row>
    <row r="82" spans="1:45" ht="12.75" customHeight="1">
      <c r="A82" s="442"/>
      <c r="B82" s="443"/>
      <c r="C82" s="443"/>
      <c r="D82" s="443"/>
      <c r="E82" s="443"/>
      <c r="F82" s="443"/>
      <c r="G82" s="444"/>
      <c r="H82" s="443"/>
      <c r="I82" s="445"/>
      <c r="J82" s="445"/>
      <c r="K82" s="445"/>
      <c r="L82" s="443"/>
      <c r="M82" s="444"/>
      <c r="N82" s="446"/>
      <c r="O82" s="443"/>
      <c r="P82" s="446"/>
      <c r="Q82" s="443"/>
      <c r="R82" s="447"/>
      <c r="S82" s="446"/>
      <c r="T82" s="443"/>
      <c r="U82" s="446"/>
      <c r="V82" s="443"/>
      <c r="W82" s="447"/>
      <c r="X82" s="446"/>
      <c r="Y82" s="443"/>
      <c r="Z82" s="448"/>
      <c r="AA82" s="448"/>
      <c r="AB82" s="448"/>
      <c r="AC82" s="448"/>
      <c r="AD82" s="448"/>
      <c r="AE82" s="448"/>
      <c r="AF82" s="448"/>
      <c r="AG82" s="448"/>
      <c r="AH82" s="448"/>
      <c r="AI82" s="448"/>
      <c r="AJ82" s="448"/>
      <c r="AK82" s="448"/>
      <c r="AL82" s="448"/>
      <c r="AM82" s="448"/>
      <c r="AN82" s="448"/>
      <c r="AO82" s="448"/>
      <c r="AP82" s="448"/>
      <c r="AQ82" s="448"/>
      <c r="AR82" s="448"/>
      <c r="AS82" s="448"/>
    </row>
    <row r="83" spans="1:45" ht="12.75" customHeight="1">
      <c r="A83" s="442"/>
      <c r="B83" s="443"/>
      <c r="C83" s="443"/>
      <c r="D83" s="443"/>
      <c r="E83" s="443"/>
      <c r="F83" s="443"/>
      <c r="G83" s="444"/>
      <c r="H83" s="443"/>
      <c r="I83" s="445"/>
      <c r="J83" s="445"/>
      <c r="K83" s="445"/>
      <c r="L83" s="443"/>
      <c r="M83" s="444"/>
      <c r="N83" s="446"/>
      <c r="O83" s="443"/>
      <c r="P83" s="446"/>
      <c r="Q83" s="443"/>
      <c r="R83" s="447"/>
      <c r="S83" s="446"/>
      <c r="T83" s="443"/>
      <c r="U83" s="446"/>
      <c r="V83" s="443"/>
      <c r="W83" s="447"/>
      <c r="X83" s="446"/>
      <c r="Y83" s="443"/>
      <c r="Z83" s="448"/>
      <c r="AA83" s="448"/>
      <c r="AB83" s="448"/>
      <c r="AC83" s="448"/>
      <c r="AD83" s="448"/>
      <c r="AE83" s="448"/>
      <c r="AF83" s="448"/>
      <c r="AG83" s="448"/>
      <c r="AH83" s="448"/>
      <c r="AI83" s="448"/>
      <c r="AJ83" s="448"/>
      <c r="AK83" s="448"/>
      <c r="AL83" s="448"/>
      <c r="AM83" s="448"/>
      <c r="AN83" s="448"/>
      <c r="AO83" s="448"/>
      <c r="AP83" s="448"/>
      <c r="AQ83" s="448"/>
      <c r="AR83" s="448"/>
      <c r="AS83" s="448"/>
    </row>
    <row r="84" spans="1:45" ht="12.75" customHeight="1">
      <c r="A84" s="442"/>
      <c r="B84" s="443"/>
      <c r="C84" s="443"/>
      <c r="D84" s="443"/>
      <c r="E84" s="443"/>
      <c r="F84" s="443"/>
      <c r="G84" s="444"/>
      <c r="H84" s="443"/>
      <c r="I84" s="445"/>
      <c r="J84" s="445"/>
      <c r="K84" s="445"/>
      <c r="L84" s="443"/>
      <c r="M84" s="444"/>
      <c r="N84" s="446"/>
      <c r="O84" s="443"/>
      <c r="P84" s="446"/>
      <c r="Q84" s="443"/>
      <c r="R84" s="447"/>
      <c r="S84" s="446"/>
      <c r="T84" s="443"/>
      <c r="U84" s="446"/>
      <c r="V84" s="443"/>
      <c r="W84" s="447"/>
      <c r="X84" s="446"/>
      <c r="Y84" s="443"/>
      <c r="Z84" s="448"/>
      <c r="AA84" s="448"/>
      <c r="AB84" s="448"/>
      <c r="AC84" s="448"/>
      <c r="AD84" s="448"/>
      <c r="AE84" s="448"/>
      <c r="AF84" s="448"/>
      <c r="AG84" s="448"/>
      <c r="AH84" s="448"/>
      <c r="AI84" s="448"/>
      <c r="AJ84" s="448"/>
      <c r="AK84" s="448"/>
      <c r="AL84" s="448"/>
      <c r="AM84" s="448"/>
      <c r="AN84" s="448"/>
      <c r="AO84" s="448"/>
      <c r="AP84" s="448"/>
      <c r="AQ84" s="448"/>
      <c r="AR84" s="448"/>
      <c r="AS84" s="448"/>
    </row>
    <row r="85" spans="1:45" ht="12.75" customHeight="1">
      <c r="A85" s="442"/>
      <c r="B85" s="443"/>
      <c r="C85" s="443"/>
      <c r="D85" s="443"/>
      <c r="E85" s="443"/>
      <c r="F85" s="443"/>
      <c r="G85" s="444"/>
      <c r="H85" s="443"/>
      <c r="I85" s="445"/>
      <c r="J85" s="445"/>
      <c r="K85" s="445"/>
      <c r="L85" s="443"/>
      <c r="M85" s="444"/>
      <c r="N85" s="446"/>
      <c r="O85" s="443"/>
      <c r="P85" s="446"/>
      <c r="Q85" s="443"/>
      <c r="R85" s="447"/>
      <c r="S85" s="446"/>
      <c r="T85" s="443"/>
      <c r="U85" s="446"/>
      <c r="V85" s="443"/>
      <c r="W85" s="447"/>
      <c r="X85" s="446"/>
      <c r="Y85" s="443"/>
      <c r="Z85" s="448"/>
      <c r="AA85" s="448"/>
      <c r="AB85" s="448"/>
      <c r="AC85" s="448"/>
      <c r="AD85" s="448"/>
      <c r="AE85" s="448"/>
      <c r="AF85" s="448"/>
      <c r="AG85" s="448"/>
      <c r="AH85" s="448"/>
      <c r="AI85" s="448"/>
      <c r="AJ85" s="448"/>
      <c r="AK85" s="448"/>
      <c r="AL85" s="448"/>
      <c r="AM85" s="448"/>
      <c r="AN85" s="448"/>
      <c r="AO85" s="448"/>
      <c r="AP85" s="448"/>
      <c r="AQ85" s="448"/>
      <c r="AR85" s="448"/>
      <c r="AS85" s="448"/>
    </row>
    <row r="86" spans="1:45" ht="12.75" customHeight="1">
      <c r="A86" s="442"/>
      <c r="B86" s="443"/>
      <c r="C86" s="443"/>
      <c r="D86" s="443"/>
      <c r="E86" s="443"/>
      <c r="F86" s="443"/>
      <c r="G86" s="444"/>
      <c r="H86" s="443"/>
      <c r="I86" s="445"/>
      <c r="J86" s="445"/>
      <c r="K86" s="445"/>
      <c r="L86" s="443"/>
      <c r="M86" s="444"/>
      <c r="N86" s="446"/>
      <c r="O86" s="443"/>
      <c r="P86" s="446"/>
      <c r="Q86" s="443"/>
      <c r="R86" s="447"/>
      <c r="S86" s="446"/>
      <c r="T86" s="443"/>
      <c r="U86" s="446"/>
      <c r="V86" s="443"/>
      <c r="W86" s="447"/>
      <c r="X86" s="446"/>
      <c r="Y86" s="443"/>
      <c r="Z86" s="448"/>
      <c r="AA86" s="448"/>
      <c r="AB86" s="448"/>
      <c r="AC86" s="448"/>
      <c r="AD86" s="448"/>
      <c r="AE86" s="448"/>
      <c r="AF86" s="448"/>
      <c r="AG86" s="448"/>
      <c r="AH86" s="448"/>
      <c r="AI86" s="448"/>
      <c r="AJ86" s="448"/>
      <c r="AK86" s="448"/>
      <c r="AL86" s="448"/>
      <c r="AM86" s="448"/>
      <c r="AN86" s="448"/>
      <c r="AO86" s="448"/>
      <c r="AP86" s="448"/>
      <c r="AQ86" s="448"/>
      <c r="AR86" s="448"/>
      <c r="AS86" s="448"/>
    </row>
    <row r="87" spans="1:45" ht="12.75" customHeight="1">
      <c r="A87" s="442"/>
      <c r="B87" s="443"/>
      <c r="C87" s="443"/>
      <c r="D87" s="443"/>
      <c r="E87" s="443"/>
      <c r="F87" s="443"/>
      <c r="G87" s="444"/>
      <c r="H87" s="443"/>
      <c r="I87" s="445"/>
      <c r="J87" s="445"/>
      <c r="K87" s="445"/>
      <c r="L87" s="443"/>
      <c r="M87" s="444"/>
      <c r="N87" s="446"/>
      <c r="O87" s="443"/>
      <c r="P87" s="446"/>
      <c r="Q87" s="443"/>
      <c r="R87" s="447"/>
      <c r="S87" s="446"/>
      <c r="T87" s="443"/>
      <c r="U87" s="446"/>
      <c r="V87" s="443"/>
      <c r="W87" s="447"/>
      <c r="X87" s="446"/>
      <c r="Y87" s="443"/>
      <c r="Z87" s="448"/>
      <c r="AA87" s="448"/>
      <c r="AB87" s="448"/>
      <c r="AC87" s="448"/>
      <c r="AD87" s="448"/>
      <c r="AE87" s="448"/>
      <c r="AF87" s="448"/>
      <c r="AG87" s="448"/>
      <c r="AH87" s="448"/>
      <c r="AI87" s="448"/>
      <c r="AJ87" s="448"/>
      <c r="AK87" s="448"/>
      <c r="AL87" s="448"/>
      <c r="AM87" s="448"/>
      <c r="AN87" s="448"/>
      <c r="AO87" s="448"/>
      <c r="AP87" s="448"/>
      <c r="AQ87" s="448"/>
      <c r="AR87" s="448"/>
      <c r="AS87" s="448"/>
    </row>
    <row r="88" spans="1:45" ht="12.75" customHeight="1">
      <c r="A88" s="442"/>
      <c r="B88" s="443"/>
      <c r="C88" s="443"/>
      <c r="D88" s="443"/>
      <c r="E88" s="443"/>
      <c r="F88" s="443"/>
      <c r="G88" s="444"/>
      <c r="H88" s="443"/>
      <c r="I88" s="445"/>
      <c r="J88" s="445"/>
      <c r="K88" s="445"/>
      <c r="L88" s="443"/>
      <c r="M88" s="444"/>
      <c r="N88" s="446"/>
      <c r="O88" s="443"/>
      <c r="P88" s="446"/>
      <c r="Q88" s="443"/>
      <c r="R88" s="447"/>
      <c r="S88" s="446"/>
      <c r="T88" s="443"/>
      <c r="U88" s="446"/>
      <c r="V88" s="443"/>
      <c r="W88" s="447"/>
      <c r="X88" s="446"/>
      <c r="Y88" s="443"/>
      <c r="Z88" s="448"/>
      <c r="AA88" s="448"/>
      <c r="AB88" s="448"/>
      <c r="AC88" s="448"/>
      <c r="AD88" s="448"/>
      <c r="AE88" s="448"/>
      <c r="AF88" s="448"/>
      <c r="AG88" s="448"/>
      <c r="AH88" s="448"/>
      <c r="AI88" s="448"/>
      <c r="AJ88" s="448"/>
      <c r="AK88" s="448"/>
      <c r="AL88" s="448"/>
      <c r="AM88" s="448"/>
      <c r="AN88" s="448"/>
      <c r="AO88" s="448"/>
      <c r="AP88" s="448"/>
      <c r="AQ88" s="448"/>
      <c r="AR88" s="448"/>
      <c r="AS88" s="448"/>
    </row>
    <row r="89" spans="1:45" ht="12.75" customHeight="1">
      <c r="A89" s="442"/>
      <c r="B89" s="443"/>
      <c r="C89" s="443"/>
      <c r="D89" s="443"/>
      <c r="E89" s="443"/>
      <c r="F89" s="443"/>
      <c r="G89" s="444"/>
      <c r="H89" s="443"/>
      <c r="I89" s="445"/>
      <c r="J89" s="445"/>
      <c r="K89" s="445"/>
      <c r="L89" s="443"/>
      <c r="M89" s="444"/>
      <c r="N89" s="446"/>
      <c r="O89" s="443"/>
      <c r="P89" s="446"/>
      <c r="Q89" s="443"/>
      <c r="R89" s="447"/>
      <c r="S89" s="446"/>
      <c r="T89" s="443"/>
      <c r="U89" s="446"/>
      <c r="V89" s="443"/>
      <c r="W89" s="447"/>
      <c r="X89" s="446"/>
      <c r="Y89" s="443"/>
      <c r="Z89" s="448"/>
      <c r="AA89" s="448"/>
      <c r="AB89" s="448"/>
      <c r="AC89" s="448"/>
      <c r="AD89" s="448"/>
      <c r="AE89" s="448"/>
      <c r="AF89" s="448"/>
      <c r="AG89" s="448"/>
      <c r="AH89" s="448"/>
      <c r="AI89" s="448"/>
      <c r="AJ89" s="448"/>
      <c r="AK89" s="448"/>
      <c r="AL89" s="448"/>
      <c r="AM89" s="448"/>
      <c r="AN89" s="448"/>
      <c r="AO89" s="448"/>
      <c r="AP89" s="448"/>
      <c r="AQ89" s="448"/>
      <c r="AR89" s="448"/>
      <c r="AS89" s="448"/>
    </row>
    <row r="90" spans="1:45" ht="12.75" customHeight="1">
      <c r="A90" s="442"/>
      <c r="B90" s="443"/>
      <c r="C90" s="443"/>
      <c r="D90" s="443"/>
      <c r="E90" s="443"/>
      <c r="F90" s="443"/>
      <c r="G90" s="444"/>
      <c r="H90" s="443"/>
      <c r="I90" s="445"/>
      <c r="J90" s="445"/>
      <c r="K90" s="445"/>
      <c r="L90" s="443"/>
      <c r="M90" s="444"/>
      <c r="N90" s="446"/>
      <c r="O90" s="443"/>
      <c r="P90" s="446"/>
      <c r="Q90" s="443"/>
      <c r="R90" s="447"/>
      <c r="S90" s="446"/>
      <c r="T90" s="443"/>
      <c r="U90" s="446"/>
      <c r="V90" s="443"/>
      <c r="W90" s="447"/>
      <c r="X90" s="446"/>
      <c r="Y90" s="443"/>
      <c r="Z90" s="448"/>
      <c r="AA90" s="448"/>
      <c r="AB90" s="448"/>
      <c r="AC90" s="448"/>
      <c r="AD90" s="448"/>
      <c r="AE90" s="448"/>
      <c r="AF90" s="448"/>
      <c r="AG90" s="448"/>
      <c r="AH90" s="448"/>
      <c r="AI90" s="448"/>
      <c r="AJ90" s="448"/>
      <c r="AK90" s="448"/>
      <c r="AL90" s="448"/>
      <c r="AM90" s="448"/>
      <c r="AN90" s="448"/>
      <c r="AO90" s="448"/>
      <c r="AP90" s="448"/>
      <c r="AQ90" s="448"/>
      <c r="AR90" s="448"/>
      <c r="AS90" s="448"/>
    </row>
    <row r="91" spans="1:45" ht="12.75" customHeight="1">
      <c r="A91" s="442"/>
      <c r="B91" s="443"/>
      <c r="C91" s="443"/>
      <c r="D91" s="443"/>
      <c r="E91" s="443"/>
      <c r="F91" s="443"/>
      <c r="G91" s="444"/>
      <c r="H91" s="443"/>
      <c r="I91" s="445"/>
      <c r="J91" s="445"/>
      <c r="K91" s="445"/>
      <c r="L91" s="443"/>
      <c r="M91" s="444"/>
      <c r="N91" s="446"/>
      <c r="O91" s="443"/>
      <c r="P91" s="446"/>
      <c r="Q91" s="443"/>
      <c r="R91" s="447"/>
      <c r="S91" s="446"/>
      <c r="T91" s="443"/>
      <c r="U91" s="446"/>
      <c r="V91" s="443"/>
      <c r="W91" s="447"/>
      <c r="X91" s="446"/>
      <c r="Y91" s="443"/>
      <c r="Z91" s="448"/>
      <c r="AA91" s="448"/>
      <c r="AB91" s="448"/>
      <c r="AC91" s="448"/>
      <c r="AD91" s="448"/>
      <c r="AE91" s="448"/>
      <c r="AF91" s="448"/>
      <c r="AG91" s="448"/>
      <c r="AH91" s="448"/>
      <c r="AI91" s="448"/>
      <c r="AJ91" s="448"/>
      <c r="AK91" s="448"/>
      <c r="AL91" s="448"/>
      <c r="AM91" s="448"/>
      <c r="AN91" s="448"/>
      <c r="AO91" s="448"/>
      <c r="AP91" s="448"/>
      <c r="AQ91" s="448"/>
      <c r="AR91" s="448"/>
      <c r="AS91" s="448"/>
    </row>
    <row r="92" spans="1:45" ht="12.75" customHeight="1">
      <c r="A92" s="442"/>
      <c r="B92" s="443"/>
      <c r="C92" s="443"/>
      <c r="D92" s="443"/>
      <c r="E92" s="443"/>
      <c r="F92" s="443"/>
      <c r="G92" s="444"/>
      <c r="H92" s="443"/>
      <c r="I92" s="445"/>
      <c r="J92" s="445"/>
      <c r="K92" s="445"/>
      <c r="L92" s="443"/>
      <c r="M92" s="444"/>
      <c r="N92" s="446"/>
      <c r="O92" s="443"/>
      <c r="P92" s="446"/>
      <c r="Q92" s="443"/>
      <c r="R92" s="447"/>
      <c r="S92" s="446"/>
      <c r="T92" s="443"/>
      <c r="U92" s="446"/>
      <c r="V92" s="443"/>
      <c r="W92" s="447"/>
      <c r="X92" s="446"/>
      <c r="Y92" s="443"/>
      <c r="Z92" s="448"/>
      <c r="AA92" s="448"/>
      <c r="AB92" s="448"/>
      <c r="AC92" s="448"/>
      <c r="AD92" s="448"/>
      <c r="AE92" s="448"/>
      <c r="AF92" s="448"/>
      <c r="AG92" s="448"/>
      <c r="AH92" s="448"/>
      <c r="AI92" s="448"/>
      <c r="AJ92" s="448"/>
      <c r="AK92" s="448"/>
      <c r="AL92" s="448"/>
      <c r="AM92" s="448"/>
      <c r="AN92" s="448"/>
      <c r="AO92" s="448"/>
      <c r="AP92" s="448"/>
      <c r="AQ92" s="448"/>
      <c r="AR92" s="448"/>
      <c r="AS92" s="448"/>
    </row>
    <row r="93" spans="1:45" ht="12.75" customHeight="1">
      <c r="A93" s="442"/>
      <c r="B93" s="443"/>
      <c r="C93" s="443"/>
      <c r="D93" s="443"/>
      <c r="E93" s="443"/>
      <c r="F93" s="443"/>
      <c r="G93" s="444"/>
      <c r="H93" s="443"/>
      <c r="I93" s="445"/>
      <c r="J93" s="445"/>
      <c r="K93" s="445"/>
      <c r="L93" s="443"/>
      <c r="M93" s="444"/>
      <c r="N93" s="446"/>
      <c r="O93" s="443"/>
      <c r="P93" s="446"/>
      <c r="Q93" s="443"/>
      <c r="R93" s="447"/>
      <c r="S93" s="446"/>
      <c r="T93" s="443"/>
      <c r="U93" s="446"/>
      <c r="V93" s="443"/>
      <c r="W93" s="447"/>
      <c r="X93" s="446"/>
      <c r="Y93" s="443"/>
      <c r="Z93" s="448"/>
      <c r="AA93" s="448"/>
      <c r="AB93" s="448"/>
      <c r="AC93" s="448"/>
      <c r="AD93" s="448"/>
      <c r="AE93" s="448"/>
      <c r="AF93" s="448"/>
      <c r="AG93" s="448"/>
      <c r="AH93" s="448"/>
      <c r="AI93" s="448"/>
      <c r="AJ93" s="448"/>
      <c r="AK93" s="448"/>
      <c r="AL93" s="448"/>
      <c r="AM93" s="448"/>
      <c r="AN93" s="448"/>
      <c r="AO93" s="448"/>
      <c r="AP93" s="448"/>
      <c r="AQ93" s="448"/>
      <c r="AR93" s="448"/>
      <c r="AS93" s="448"/>
    </row>
    <row r="94" spans="1:45" ht="12.75" customHeight="1">
      <c r="A94" s="442"/>
      <c r="B94" s="443"/>
      <c r="C94" s="443"/>
      <c r="D94" s="443"/>
      <c r="E94" s="443"/>
      <c r="F94" s="443"/>
      <c r="G94" s="444"/>
      <c r="H94" s="443"/>
      <c r="I94" s="445"/>
      <c r="J94" s="445"/>
      <c r="K94" s="445"/>
      <c r="L94" s="443"/>
      <c r="M94" s="444"/>
      <c r="N94" s="446"/>
      <c r="O94" s="443"/>
      <c r="P94" s="446"/>
      <c r="Q94" s="443"/>
      <c r="R94" s="447"/>
      <c r="S94" s="446"/>
      <c r="T94" s="443"/>
      <c r="U94" s="446"/>
      <c r="V94" s="443"/>
      <c r="W94" s="447"/>
      <c r="X94" s="446"/>
      <c r="Y94" s="443"/>
      <c r="Z94" s="448"/>
      <c r="AA94" s="448"/>
      <c r="AB94" s="448"/>
      <c r="AC94" s="448"/>
      <c r="AD94" s="448"/>
      <c r="AE94" s="448"/>
      <c r="AF94" s="448"/>
      <c r="AG94" s="448"/>
      <c r="AH94" s="448"/>
      <c r="AI94" s="448"/>
      <c r="AJ94" s="448"/>
      <c r="AK94" s="448"/>
      <c r="AL94" s="448"/>
      <c r="AM94" s="448"/>
      <c r="AN94" s="448"/>
      <c r="AO94" s="448"/>
      <c r="AP94" s="448"/>
      <c r="AQ94" s="448"/>
      <c r="AR94" s="448"/>
      <c r="AS94" s="448"/>
    </row>
    <row r="95" spans="1:45" ht="12.75" customHeight="1">
      <c r="A95" s="442"/>
      <c r="B95" s="443"/>
      <c r="C95" s="443"/>
      <c r="D95" s="443"/>
      <c r="E95" s="443"/>
      <c r="F95" s="443"/>
      <c r="G95" s="444"/>
      <c r="H95" s="443"/>
      <c r="I95" s="445"/>
      <c r="J95" s="445"/>
      <c r="K95" s="445"/>
      <c r="L95" s="443"/>
      <c r="M95" s="444"/>
      <c r="N95" s="446"/>
      <c r="O95" s="443"/>
      <c r="P95" s="446"/>
      <c r="Q95" s="443"/>
      <c r="R95" s="447"/>
      <c r="S95" s="446"/>
      <c r="T95" s="443"/>
      <c r="U95" s="446"/>
      <c r="V95" s="443"/>
      <c r="W95" s="447"/>
      <c r="X95" s="446"/>
      <c r="Y95" s="443"/>
      <c r="Z95" s="448"/>
      <c r="AA95" s="448"/>
      <c r="AB95" s="448"/>
      <c r="AC95" s="448"/>
      <c r="AD95" s="448"/>
      <c r="AE95" s="448"/>
      <c r="AF95" s="448"/>
      <c r="AG95" s="448"/>
      <c r="AH95" s="448"/>
      <c r="AI95" s="448"/>
      <c r="AJ95" s="448"/>
      <c r="AK95" s="448"/>
      <c r="AL95" s="448"/>
      <c r="AM95" s="448"/>
      <c r="AN95" s="448"/>
      <c r="AO95" s="448"/>
      <c r="AP95" s="448"/>
      <c r="AQ95" s="448"/>
      <c r="AR95" s="448"/>
      <c r="AS95" s="448"/>
    </row>
    <row r="96" spans="1:45" ht="12.75" customHeight="1">
      <c r="A96" s="442"/>
      <c r="B96" s="443"/>
      <c r="C96" s="443"/>
      <c r="D96" s="443"/>
      <c r="E96" s="443"/>
      <c r="F96" s="443"/>
      <c r="G96" s="444"/>
      <c r="H96" s="443"/>
      <c r="I96" s="445"/>
      <c r="J96" s="445"/>
      <c r="K96" s="445"/>
      <c r="L96" s="443"/>
      <c r="M96" s="444"/>
      <c r="N96" s="446"/>
      <c r="O96" s="443"/>
      <c r="P96" s="446"/>
      <c r="Q96" s="443"/>
      <c r="R96" s="447"/>
      <c r="S96" s="446"/>
      <c r="T96" s="443"/>
      <c r="U96" s="446"/>
      <c r="V96" s="443"/>
      <c r="W96" s="447"/>
      <c r="X96" s="446"/>
      <c r="Y96" s="443"/>
      <c r="Z96" s="448"/>
      <c r="AA96" s="448"/>
      <c r="AB96" s="448"/>
      <c r="AC96" s="448"/>
      <c r="AD96" s="448"/>
      <c r="AE96" s="448"/>
      <c r="AF96" s="448"/>
      <c r="AG96" s="448"/>
      <c r="AH96" s="448"/>
      <c r="AI96" s="448"/>
      <c r="AJ96" s="448"/>
      <c r="AK96" s="448"/>
      <c r="AL96" s="448"/>
      <c r="AM96" s="448"/>
      <c r="AN96" s="448"/>
      <c r="AO96" s="448"/>
      <c r="AP96" s="448"/>
      <c r="AQ96" s="448"/>
      <c r="AR96" s="448"/>
      <c r="AS96" s="448"/>
    </row>
    <row r="97" spans="1:45" ht="12.75" customHeight="1">
      <c r="A97" s="442"/>
      <c r="B97" s="443"/>
      <c r="C97" s="443"/>
      <c r="D97" s="443"/>
      <c r="E97" s="443"/>
      <c r="F97" s="443"/>
      <c r="G97" s="444"/>
      <c r="H97" s="443"/>
      <c r="I97" s="445"/>
      <c r="J97" s="445"/>
      <c r="K97" s="445"/>
      <c r="L97" s="443"/>
      <c r="M97" s="444"/>
      <c r="N97" s="446"/>
      <c r="O97" s="443"/>
      <c r="P97" s="446"/>
      <c r="Q97" s="443"/>
      <c r="R97" s="447"/>
      <c r="S97" s="446"/>
      <c r="T97" s="443"/>
      <c r="U97" s="446"/>
      <c r="V97" s="443"/>
      <c r="W97" s="447"/>
      <c r="X97" s="446"/>
      <c r="Y97" s="443"/>
      <c r="Z97" s="448"/>
      <c r="AA97" s="448"/>
      <c r="AB97" s="448"/>
      <c r="AC97" s="448"/>
      <c r="AD97" s="448"/>
      <c r="AE97" s="448"/>
      <c r="AF97" s="448"/>
      <c r="AG97" s="448"/>
      <c r="AH97" s="448"/>
      <c r="AI97" s="448"/>
      <c r="AJ97" s="448"/>
      <c r="AK97" s="448"/>
      <c r="AL97" s="448"/>
      <c r="AM97" s="448"/>
      <c r="AN97" s="448"/>
      <c r="AO97" s="448"/>
      <c r="AP97" s="448"/>
      <c r="AQ97" s="448"/>
      <c r="AR97" s="448"/>
      <c r="AS97" s="448"/>
    </row>
    <row r="98" spans="1:45" ht="12.75" customHeight="1">
      <c r="A98" s="442"/>
      <c r="B98" s="443"/>
      <c r="C98" s="443"/>
      <c r="D98" s="443"/>
      <c r="E98" s="443"/>
      <c r="F98" s="443"/>
      <c r="G98" s="444"/>
      <c r="H98" s="443"/>
      <c r="I98" s="445"/>
      <c r="J98" s="445"/>
      <c r="K98" s="445"/>
      <c r="L98" s="443"/>
      <c r="M98" s="444"/>
      <c r="N98" s="446"/>
      <c r="O98" s="443"/>
      <c r="P98" s="446"/>
      <c r="Q98" s="443"/>
      <c r="R98" s="447"/>
      <c r="S98" s="446"/>
      <c r="T98" s="443"/>
      <c r="U98" s="446"/>
      <c r="V98" s="443"/>
      <c r="W98" s="447"/>
      <c r="X98" s="446"/>
      <c r="Y98" s="443"/>
      <c r="Z98" s="448"/>
      <c r="AA98" s="448"/>
      <c r="AB98" s="448"/>
      <c r="AC98" s="448"/>
      <c r="AD98" s="448"/>
      <c r="AE98" s="448"/>
      <c r="AF98" s="448"/>
      <c r="AG98" s="448"/>
      <c r="AH98" s="448"/>
      <c r="AI98" s="448"/>
      <c r="AJ98" s="448"/>
      <c r="AK98" s="448"/>
      <c r="AL98" s="448"/>
      <c r="AM98" s="448"/>
      <c r="AN98" s="448"/>
      <c r="AO98" s="448"/>
      <c r="AP98" s="448"/>
      <c r="AQ98" s="448"/>
      <c r="AR98" s="448"/>
      <c r="AS98" s="448"/>
    </row>
    <row r="99" spans="1:45" ht="12.75" customHeight="1">
      <c r="A99" s="442"/>
      <c r="B99" s="443"/>
      <c r="C99" s="443"/>
      <c r="D99" s="443"/>
      <c r="E99" s="443"/>
      <c r="F99" s="443"/>
      <c r="G99" s="444"/>
      <c r="H99" s="443"/>
      <c r="I99" s="445"/>
      <c r="J99" s="445"/>
      <c r="K99" s="445"/>
      <c r="L99" s="443"/>
      <c r="M99" s="444"/>
      <c r="N99" s="446"/>
      <c r="O99" s="443"/>
      <c r="P99" s="446"/>
      <c r="Q99" s="443"/>
      <c r="R99" s="447"/>
      <c r="S99" s="446"/>
      <c r="T99" s="443"/>
      <c r="U99" s="446"/>
      <c r="V99" s="443"/>
      <c r="W99" s="447"/>
      <c r="X99" s="446"/>
      <c r="Y99" s="443"/>
      <c r="Z99" s="448"/>
      <c r="AA99" s="448"/>
      <c r="AB99" s="448"/>
      <c r="AC99" s="448"/>
      <c r="AD99" s="448"/>
      <c r="AE99" s="448"/>
      <c r="AF99" s="448"/>
      <c r="AG99" s="448"/>
      <c r="AH99" s="448"/>
      <c r="AI99" s="448"/>
      <c r="AJ99" s="448"/>
      <c r="AK99" s="448"/>
      <c r="AL99" s="448"/>
      <c r="AM99" s="448"/>
      <c r="AN99" s="448"/>
      <c r="AO99" s="448"/>
      <c r="AP99" s="448"/>
      <c r="AQ99" s="448"/>
      <c r="AR99" s="448"/>
      <c r="AS99" s="448"/>
    </row>
    <row r="100" spans="1:45" ht="12.75" customHeight="1">
      <c r="A100" s="442"/>
      <c r="B100" s="443"/>
      <c r="C100" s="443"/>
      <c r="D100" s="443"/>
      <c r="E100" s="443"/>
      <c r="F100" s="443"/>
      <c r="G100" s="444"/>
      <c r="H100" s="443"/>
      <c r="I100" s="445"/>
      <c r="J100" s="445"/>
      <c r="K100" s="445"/>
      <c r="L100" s="443"/>
      <c r="M100" s="444"/>
      <c r="N100" s="446"/>
      <c r="O100" s="443"/>
      <c r="P100" s="446"/>
      <c r="Q100" s="443"/>
      <c r="R100" s="447"/>
      <c r="S100" s="446"/>
      <c r="T100" s="443"/>
      <c r="U100" s="446"/>
      <c r="V100" s="443"/>
      <c r="W100" s="447"/>
      <c r="X100" s="446"/>
      <c r="Y100" s="443"/>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row>
    <row r="101" spans="1:45" ht="12.75" customHeight="1">
      <c r="A101" s="442"/>
      <c r="B101" s="443"/>
      <c r="C101" s="443"/>
      <c r="D101" s="443"/>
      <c r="E101" s="443"/>
      <c r="F101" s="443"/>
      <c r="G101" s="444"/>
      <c r="H101" s="443"/>
      <c r="I101" s="445"/>
      <c r="J101" s="445"/>
      <c r="K101" s="445"/>
      <c r="L101" s="443"/>
      <c r="M101" s="444"/>
      <c r="N101" s="446"/>
      <c r="O101" s="443"/>
      <c r="P101" s="446"/>
      <c r="Q101" s="443"/>
      <c r="R101" s="447"/>
      <c r="S101" s="446"/>
      <c r="T101" s="443"/>
      <c r="U101" s="446"/>
      <c r="V101" s="443"/>
      <c r="W101" s="447"/>
      <c r="X101" s="446"/>
      <c r="Y101" s="443"/>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row>
    <row r="102" spans="1:45" ht="12.75" customHeight="1">
      <c r="A102" s="442"/>
      <c r="B102" s="443"/>
      <c r="C102" s="443"/>
      <c r="D102" s="443"/>
      <c r="E102" s="443"/>
      <c r="F102" s="443"/>
      <c r="G102" s="444"/>
      <c r="H102" s="443"/>
      <c r="I102" s="445"/>
      <c r="J102" s="445"/>
      <c r="K102" s="445"/>
      <c r="L102" s="443"/>
      <c r="M102" s="444"/>
      <c r="N102" s="446"/>
      <c r="O102" s="443"/>
      <c r="P102" s="446"/>
      <c r="Q102" s="443"/>
      <c r="R102" s="447"/>
      <c r="S102" s="446"/>
      <c r="T102" s="443"/>
      <c r="U102" s="446"/>
      <c r="V102" s="443"/>
      <c r="W102" s="447"/>
      <c r="X102" s="446"/>
      <c r="Y102" s="443"/>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row>
    <row r="103" spans="1:45" ht="12.75" customHeight="1">
      <c r="A103" s="442"/>
      <c r="B103" s="443"/>
      <c r="C103" s="443"/>
      <c r="D103" s="443"/>
      <c r="E103" s="443"/>
      <c r="F103" s="443"/>
      <c r="G103" s="444"/>
      <c r="H103" s="443"/>
      <c r="I103" s="445"/>
      <c r="J103" s="445"/>
      <c r="K103" s="445"/>
      <c r="L103" s="443"/>
      <c r="M103" s="444"/>
      <c r="N103" s="446"/>
      <c r="O103" s="443"/>
      <c r="P103" s="446"/>
      <c r="Q103" s="443"/>
      <c r="R103" s="447"/>
      <c r="S103" s="446"/>
      <c r="T103" s="443"/>
      <c r="U103" s="446"/>
      <c r="V103" s="443"/>
      <c r="W103" s="447"/>
      <c r="X103" s="446"/>
      <c r="Y103" s="443"/>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row>
    <row r="104" spans="1:45" ht="12.75" customHeight="1">
      <c r="A104" s="442"/>
      <c r="B104" s="443"/>
      <c r="C104" s="443"/>
      <c r="D104" s="443"/>
      <c r="E104" s="443"/>
      <c r="F104" s="443"/>
      <c r="G104" s="444"/>
      <c r="H104" s="443"/>
      <c r="I104" s="445"/>
      <c r="J104" s="445"/>
      <c r="K104" s="445"/>
      <c r="L104" s="443"/>
      <c r="M104" s="444"/>
      <c r="N104" s="446"/>
      <c r="O104" s="443"/>
      <c r="P104" s="446"/>
      <c r="Q104" s="443"/>
      <c r="R104" s="447"/>
      <c r="S104" s="446"/>
      <c r="T104" s="443"/>
      <c r="U104" s="446"/>
      <c r="V104" s="443"/>
      <c r="W104" s="447"/>
      <c r="X104" s="446"/>
      <c r="Y104" s="443"/>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row>
    <row r="105" spans="1:45" ht="12.75" customHeight="1">
      <c r="A105" s="442"/>
      <c r="B105" s="443"/>
      <c r="C105" s="443"/>
      <c r="D105" s="443"/>
      <c r="E105" s="443"/>
      <c r="F105" s="443"/>
      <c r="G105" s="444"/>
      <c r="H105" s="443"/>
      <c r="I105" s="445"/>
      <c r="J105" s="445"/>
      <c r="K105" s="445"/>
      <c r="L105" s="443"/>
      <c r="M105" s="444"/>
      <c r="N105" s="446"/>
      <c r="O105" s="443"/>
      <c r="P105" s="446"/>
      <c r="Q105" s="443"/>
      <c r="R105" s="447"/>
      <c r="S105" s="446"/>
      <c r="T105" s="443"/>
      <c r="U105" s="446"/>
      <c r="V105" s="443"/>
      <c r="W105" s="447"/>
      <c r="X105" s="446"/>
      <c r="Y105" s="443"/>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row>
    <row r="106" spans="1:45" ht="12.75" customHeight="1">
      <c r="A106" s="442"/>
      <c r="B106" s="443"/>
      <c r="C106" s="443"/>
      <c r="D106" s="443"/>
      <c r="E106" s="443"/>
      <c r="F106" s="443"/>
      <c r="G106" s="444"/>
      <c r="H106" s="443"/>
      <c r="I106" s="445"/>
      <c r="J106" s="445"/>
      <c r="K106" s="445"/>
      <c r="L106" s="443"/>
      <c r="M106" s="444"/>
      <c r="N106" s="446"/>
      <c r="O106" s="443"/>
      <c r="P106" s="446"/>
      <c r="Q106" s="443"/>
      <c r="R106" s="447"/>
      <c r="S106" s="446"/>
      <c r="T106" s="443"/>
      <c r="U106" s="446"/>
      <c r="V106" s="443"/>
      <c r="W106" s="447"/>
      <c r="X106" s="446"/>
      <c r="Y106" s="443"/>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row>
    <row r="107" spans="1:45" ht="12.75" customHeight="1">
      <c r="A107" s="442"/>
      <c r="B107" s="443"/>
      <c r="C107" s="443"/>
      <c r="D107" s="443"/>
      <c r="E107" s="443"/>
      <c r="F107" s="443"/>
      <c r="G107" s="444"/>
      <c r="H107" s="443"/>
      <c r="I107" s="445"/>
      <c r="J107" s="445"/>
      <c r="K107" s="445"/>
      <c r="L107" s="443"/>
      <c r="M107" s="444"/>
      <c r="N107" s="446"/>
      <c r="O107" s="443"/>
      <c r="P107" s="446"/>
      <c r="Q107" s="443"/>
      <c r="R107" s="447"/>
      <c r="S107" s="446"/>
      <c r="T107" s="443"/>
      <c r="U107" s="446"/>
      <c r="V107" s="443"/>
      <c r="W107" s="447"/>
      <c r="X107" s="446"/>
      <c r="Y107" s="443"/>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row>
    <row r="108" spans="1:45" ht="12.75" customHeight="1">
      <c r="A108" s="442"/>
      <c r="B108" s="443"/>
      <c r="C108" s="443"/>
      <c r="D108" s="443"/>
      <c r="E108" s="443"/>
      <c r="F108" s="443"/>
      <c r="G108" s="444"/>
      <c r="H108" s="443"/>
      <c r="I108" s="445"/>
      <c r="J108" s="445"/>
      <c r="K108" s="445"/>
      <c r="L108" s="443"/>
      <c r="M108" s="444"/>
      <c r="N108" s="446"/>
      <c r="O108" s="443"/>
      <c r="P108" s="446"/>
      <c r="Q108" s="443"/>
      <c r="R108" s="447"/>
      <c r="S108" s="446"/>
      <c r="T108" s="443"/>
      <c r="U108" s="446"/>
      <c r="V108" s="443"/>
      <c r="W108" s="447"/>
      <c r="X108" s="446"/>
      <c r="Y108" s="443"/>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row>
    <row r="109" spans="1:45" ht="12.75" customHeight="1">
      <c r="A109" s="442"/>
      <c r="B109" s="443"/>
      <c r="C109" s="443"/>
      <c r="D109" s="443"/>
      <c r="E109" s="443"/>
      <c r="F109" s="443"/>
      <c r="G109" s="444"/>
      <c r="H109" s="443"/>
      <c r="I109" s="445"/>
      <c r="J109" s="445"/>
      <c r="K109" s="445"/>
      <c r="L109" s="443"/>
      <c r="M109" s="444"/>
      <c r="N109" s="446"/>
      <c r="O109" s="443"/>
      <c r="P109" s="446"/>
      <c r="Q109" s="443"/>
      <c r="R109" s="447"/>
      <c r="S109" s="446"/>
      <c r="T109" s="443"/>
      <c r="U109" s="446"/>
      <c r="V109" s="443"/>
      <c r="W109" s="447"/>
      <c r="X109" s="446"/>
      <c r="Y109" s="443"/>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row>
    <row r="110" spans="1:45" ht="12.75" customHeight="1">
      <c r="A110" s="442"/>
      <c r="B110" s="443"/>
      <c r="C110" s="443"/>
      <c r="D110" s="443"/>
      <c r="E110" s="443"/>
      <c r="F110" s="443"/>
      <c r="G110" s="444"/>
      <c r="H110" s="443"/>
      <c r="I110" s="445"/>
      <c r="J110" s="445"/>
      <c r="K110" s="445"/>
      <c r="L110" s="443"/>
      <c r="M110" s="444"/>
      <c r="N110" s="446"/>
      <c r="O110" s="443"/>
      <c r="P110" s="446"/>
      <c r="Q110" s="443"/>
      <c r="R110" s="447"/>
      <c r="S110" s="446"/>
      <c r="T110" s="443"/>
      <c r="U110" s="446"/>
      <c r="V110" s="443"/>
      <c r="W110" s="447"/>
      <c r="X110" s="446"/>
      <c r="Y110" s="443"/>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row>
    <row r="111" spans="1:45" ht="12.75" customHeight="1">
      <c r="A111" s="442"/>
      <c r="B111" s="443"/>
      <c r="C111" s="443"/>
      <c r="D111" s="443"/>
      <c r="E111" s="443"/>
      <c r="F111" s="443"/>
      <c r="G111" s="444"/>
      <c r="H111" s="443"/>
      <c r="I111" s="445"/>
      <c r="J111" s="445"/>
      <c r="K111" s="445"/>
      <c r="L111" s="443"/>
      <c r="M111" s="444"/>
      <c r="N111" s="446"/>
      <c r="O111" s="443"/>
      <c r="P111" s="446"/>
      <c r="Q111" s="443"/>
      <c r="R111" s="447"/>
      <c r="S111" s="446"/>
      <c r="T111" s="443"/>
      <c r="U111" s="446"/>
      <c r="V111" s="443"/>
      <c r="W111" s="447"/>
      <c r="X111" s="446"/>
      <c r="Y111" s="443"/>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row>
    <row r="112" spans="1:45" ht="12.75" customHeight="1">
      <c r="A112" s="442"/>
      <c r="B112" s="443"/>
      <c r="C112" s="443"/>
      <c r="D112" s="443"/>
      <c r="E112" s="443"/>
      <c r="F112" s="443"/>
      <c r="G112" s="444"/>
      <c r="H112" s="443"/>
      <c r="I112" s="445"/>
      <c r="J112" s="445"/>
      <c r="K112" s="445"/>
      <c r="L112" s="443"/>
      <c r="M112" s="444"/>
      <c r="N112" s="446"/>
      <c r="O112" s="443"/>
      <c r="P112" s="446"/>
      <c r="Q112" s="443"/>
      <c r="R112" s="447"/>
      <c r="S112" s="446"/>
      <c r="T112" s="443"/>
      <c r="U112" s="446"/>
      <c r="V112" s="443"/>
      <c r="W112" s="447"/>
      <c r="X112" s="446"/>
      <c r="Y112" s="443"/>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row>
    <row r="113" spans="1:45" ht="12.75" customHeight="1">
      <c r="A113" s="442"/>
      <c r="B113" s="443"/>
      <c r="C113" s="443"/>
      <c r="D113" s="443"/>
      <c r="E113" s="443"/>
      <c r="F113" s="443"/>
      <c r="G113" s="444"/>
      <c r="H113" s="443"/>
      <c r="I113" s="445"/>
      <c r="J113" s="445"/>
      <c r="K113" s="445"/>
      <c r="L113" s="443"/>
      <c r="M113" s="444"/>
      <c r="N113" s="446"/>
      <c r="O113" s="443"/>
      <c r="P113" s="446"/>
      <c r="Q113" s="443"/>
      <c r="R113" s="447"/>
      <c r="S113" s="446"/>
      <c r="T113" s="443"/>
      <c r="U113" s="446"/>
      <c r="V113" s="443"/>
      <c r="W113" s="447"/>
      <c r="X113" s="446"/>
      <c r="Y113" s="443"/>
      <c r="Z113" s="448"/>
      <c r="AA113" s="448"/>
      <c r="AB113" s="448"/>
      <c r="AC113" s="448"/>
      <c r="AD113" s="448"/>
      <c r="AE113" s="448"/>
      <c r="AF113" s="448"/>
      <c r="AG113" s="448"/>
      <c r="AH113" s="448"/>
      <c r="AI113" s="448"/>
      <c r="AJ113" s="448"/>
      <c r="AK113" s="448"/>
      <c r="AL113" s="448"/>
      <c r="AM113" s="448"/>
      <c r="AN113" s="448"/>
      <c r="AO113" s="448"/>
      <c r="AP113" s="448"/>
      <c r="AQ113" s="448"/>
      <c r="AR113" s="448"/>
      <c r="AS113" s="448"/>
    </row>
    <row r="114" spans="1:45" ht="12.75" customHeight="1">
      <c r="A114" s="442"/>
      <c r="B114" s="443"/>
      <c r="C114" s="443"/>
      <c r="D114" s="443"/>
      <c r="E114" s="443"/>
      <c r="F114" s="443"/>
      <c r="G114" s="444"/>
      <c r="H114" s="443"/>
      <c r="I114" s="445"/>
      <c r="J114" s="445"/>
      <c r="K114" s="445"/>
      <c r="L114" s="443"/>
      <c r="M114" s="444"/>
      <c r="N114" s="446"/>
      <c r="O114" s="443"/>
      <c r="P114" s="446"/>
      <c r="Q114" s="443"/>
      <c r="R114" s="447"/>
      <c r="S114" s="446"/>
      <c r="T114" s="443"/>
      <c r="U114" s="446"/>
      <c r="V114" s="443"/>
      <c r="W114" s="447"/>
      <c r="X114" s="446"/>
      <c r="Y114" s="443"/>
      <c r="Z114" s="448"/>
      <c r="AA114" s="448"/>
      <c r="AB114" s="448"/>
      <c r="AC114" s="448"/>
      <c r="AD114" s="448"/>
      <c r="AE114" s="448"/>
      <c r="AF114" s="448"/>
      <c r="AG114" s="448"/>
      <c r="AH114" s="448"/>
      <c r="AI114" s="448"/>
      <c r="AJ114" s="448"/>
      <c r="AK114" s="448"/>
      <c r="AL114" s="448"/>
      <c r="AM114" s="448"/>
      <c r="AN114" s="448"/>
      <c r="AO114" s="448"/>
      <c r="AP114" s="448"/>
      <c r="AQ114" s="448"/>
      <c r="AR114" s="448"/>
      <c r="AS114" s="448"/>
    </row>
    <row r="115" spans="1:45" ht="12.75" customHeight="1">
      <c r="A115" s="442"/>
      <c r="B115" s="443"/>
      <c r="C115" s="443"/>
      <c r="D115" s="443"/>
      <c r="E115" s="443"/>
      <c r="F115" s="443"/>
      <c r="G115" s="444"/>
      <c r="H115" s="443"/>
      <c r="I115" s="445"/>
      <c r="J115" s="445"/>
      <c r="K115" s="445"/>
      <c r="L115" s="443"/>
      <c r="M115" s="444"/>
      <c r="N115" s="446"/>
      <c r="O115" s="443"/>
      <c r="P115" s="446"/>
      <c r="Q115" s="443"/>
      <c r="R115" s="447"/>
      <c r="S115" s="446"/>
      <c r="T115" s="443"/>
      <c r="U115" s="446"/>
      <c r="V115" s="443"/>
      <c r="W115" s="447"/>
      <c r="X115" s="446"/>
      <c r="Y115" s="443"/>
      <c r="Z115" s="448"/>
      <c r="AA115" s="448"/>
      <c r="AB115" s="448"/>
      <c r="AC115" s="448"/>
      <c r="AD115" s="448"/>
      <c r="AE115" s="448"/>
      <c r="AF115" s="448"/>
      <c r="AG115" s="448"/>
      <c r="AH115" s="448"/>
      <c r="AI115" s="448"/>
      <c r="AJ115" s="448"/>
      <c r="AK115" s="448"/>
      <c r="AL115" s="448"/>
      <c r="AM115" s="448"/>
      <c r="AN115" s="448"/>
      <c r="AO115" s="448"/>
      <c r="AP115" s="448"/>
      <c r="AQ115" s="448"/>
      <c r="AR115" s="448"/>
      <c r="AS115" s="448"/>
    </row>
    <row r="116" spans="1:45" ht="12.75" customHeight="1">
      <c r="A116" s="442"/>
      <c r="B116" s="443"/>
      <c r="C116" s="443"/>
      <c r="D116" s="443"/>
      <c r="E116" s="443"/>
      <c r="F116" s="443"/>
      <c r="G116" s="444"/>
      <c r="H116" s="443"/>
      <c r="I116" s="445"/>
      <c r="J116" s="445"/>
      <c r="K116" s="445"/>
      <c r="L116" s="443"/>
      <c r="M116" s="444"/>
      <c r="N116" s="446"/>
      <c r="O116" s="443"/>
      <c r="P116" s="446"/>
      <c r="Q116" s="443"/>
      <c r="R116" s="447"/>
      <c r="S116" s="446"/>
      <c r="T116" s="443"/>
      <c r="U116" s="446"/>
      <c r="V116" s="443"/>
      <c r="W116" s="447"/>
      <c r="X116" s="446"/>
      <c r="Y116" s="443"/>
      <c r="Z116" s="448"/>
      <c r="AA116" s="448"/>
      <c r="AB116" s="448"/>
      <c r="AC116" s="448"/>
      <c r="AD116" s="448"/>
      <c r="AE116" s="448"/>
      <c r="AF116" s="448"/>
      <c r="AG116" s="448"/>
      <c r="AH116" s="448"/>
      <c r="AI116" s="448"/>
      <c r="AJ116" s="448"/>
      <c r="AK116" s="448"/>
      <c r="AL116" s="448"/>
      <c r="AM116" s="448"/>
      <c r="AN116" s="448"/>
      <c r="AO116" s="448"/>
      <c r="AP116" s="448"/>
      <c r="AQ116" s="448"/>
      <c r="AR116" s="448"/>
      <c r="AS116" s="448"/>
    </row>
    <row r="117" spans="1:45" ht="12.75" customHeight="1">
      <c r="A117" s="442"/>
      <c r="B117" s="443"/>
      <c r="C117" s="443"/>
      <c r="D117" s="443"/>
      <c r="E117" s="443"/>
      <c r="F117" s="443"/>
      <c r="G117" s="444"/>
      <c r="H117" s="443"/>
      <c r="I117" s="445"/>
      <c r="J117" s="445"/>
      <c r="K117" s="445"/>
      <c r="L117" s="443"/>
      <c r="M117" s="444"/>
      <c r="N117" s="446"/>
      <c r="O117" s="443"/>
      <c r="P117" s="446"/>
      <c r="Q117" s="443"/>
      <c r="R117" s="447"/>
      <c r="S117" s="446"/>
      <c r="T117" s="443"/>
      <c r="U117" s="446"/>
      <c r="V117" s="443"/>
      <c r="W117" s="447"/>
      <c r="X117" s="446"/>
      <c r="Y117" s="443"/>
      <c r="Z117" s="448"/>
      <c r="AA117" s="448"/>
      <c r="AB117" s="448"/>
      <c r="AC117" s="448"/>
      <c r="AD117" s="448"/>
      <c r="AE117" s="448"/>
      <c r="AF117" s="448"/>
      <c r="AG117" s="448"/>
      <c r="AH117" s="448"/>
      <c r="AI117" s="448"/>
      <c r="AJ117" s="448"/>
      <c r="AK117" s="448"/>
      <c r="AL117" s="448"/>
      <c r="AM117" s="448"/>
      <c r="AN117" s="448"/>
      <c r="AO117" s="448"/>
      <c r="AP117" s="448"/>
      <c r="AQ117" s="448"/>
      <c r="AR117" s="448"/>
      <c r="AS117" s="448"/>
    </row>
    <row r="118" spans="1:45" ht="12.75" customHeight="1">
      <c r="A118" s="442"/>
      <c r="B118" s="443"/>
      <c r="C118" s="443"/>
      <c r="D118" s="443"/>
      <c r="E118" s="443"/>
      <c r="F118" s="443"/>
      <c r="G118" s="444"/>
      <c r="H118" s="443"/>
      <c r="I118" s="445"/>
      <c r="J118" s="445"/>
      <c r="K118" s="445"/>
      <c r="L118" s="443"/>
      <c r="M118" s="444"/>
      <c r="N118" s="446"/>
      <c r="O118" s="443"/>
      <c r="P118" s="446"/>
      <c r="Q118" s="443"/>
      <c r="R118" s="447"/>
      <c r="S118" s="446"/>
      <c r="T118" s="443"/>
      <c r="U118" s="446"/>
      <c r="V118" s="443"/>
      <c r="W118" s="447"/>
      <c r="X118" s="446"/>
      <c r="Y118" s="443"/>
      <c r="Z118" s="448"/>
      <c r="AA118" s="448"/>
      <c r="AB118" s="448"/>
      <c r="AC118" s="448"/>
      <c r="AD118" s="448"/>
      <c r="AE118" s="448"/>
      <c r="AF118" s="448"/>
      <c r="AG118" s="448"/>
      <c r="AH118" s="448"/>
      <c r="AI118" s="448"/>
      <c r="AJ118" s="448"/>
      <c r="AK118" s="448"/>
      <c r="AL118" s="448"/>
      <c r="AM118" s="448"/>
      <c r="AN118" s="448"/>
      <c r="AO118" s="448"/>
      <c r="AP118" s="448"/>
      <c r="AQ118" s="448"/>
      <c r="AR118" s="448"/>
      <c r="AS118" s="448"/>
    </row>
    <row r="119" spans="1:45" ht="12.75" customHeight="1">
      <c r="A119" s="442"/>
      <c r="B119" s="443"/>
      <c r="C119" s="443"/>
      <c r="D119" s="443"/>
      <c r="E119" s="443"/>
      <c r="F119" s="443"/>
      <c r="G119" s="444"/>
      <c r="H119" s="443"/>
      <c r="I119" s="445"/>
      <c r="J119" s="445"/>
      <c r="K119" s="445"/>
      <c r="L119" s="443"/>
      <c r="M119" s="444"/>
      <c r="N119" s="446"/>
      <c r="O119" s="443"/>
      <c r="P119" s="446"/>
      <c r="Q119" s="443"/>
      <c r="R119" s="447"/>
      <c r="S119" s="446"/>
      <c r="T119" s="443"/>
      <c r="U119" s="446"/>
      <c r="V119" s="443"/>
      <c r="W119" s="447"/>
      <c r="X119" s="446"/>
      <c r="Y119" s="443"/>
      <c r="Z119" s="448"/>
      <c r="AA119" s="448"/>
      <c r="AB119" s="448"/>
      <c r="AC119" s="448"/>
      <c r="AD119" s="448"/>
      <c r="AE119" s="448"/>
      <c r="AF119" s="448"/>
      <c r="AG119" s="448"/>
      <c r="AH119" s="448"/>
      <c r="AI119" s="448"/>
      <c r="AJ119" s="448"/>
      <c r="AK119" s="448"/>
      <c r="AL119" s="448"/>
      <c r="AM119" s="448"/>
      <c r="AN119" s="448"/>
      <c r="AO119" s="448"/>
      <c r="AP119" s="448"/>
      <c r="AQ119" s="448"/>
      <c r="AR119" s="448"/>
      <c r="AS119" s="448"/>
    </row>
    <row r="120" spans="1:45" ht="12.75" customHeight="1">
      <c r="A120" s="442"/>
      <c r="B120" s="443"/>
      <c r="C120" s="443"/>
      <c r="D120" s="443"/>
      <c r="E120" s="443"/>
      <c r="F120" s="443"/>
      <c r="G120" s="444"/>
      <c r="H120" s="443"/>
      <c r="I120" s="445"/>
      <c r="J120" s="445"/>
      <c r="K120" s="445"/>
      <c r="L120" s="443"/>
      <c r="M120" s="444"/>
      <c r="N120" s="446"/>
      <c r="O120" s="443"/>
      <c r="P120" s="446"/>
      <c r="Q120" s="443"/>
      <c r="R120" s="447"/>
      <c r="S120" s="446"/>
      <c r="T120" s="443"/>
      <c r="U120" s="446"/>
      <c r="V120" s="443"/>
      <c r="W120" s="447"/>
      <c r="X120" s="446"/>
      <c r="Y120" s="443"/>
      <c r="Z120" s="448"/>
      <c r="AA120" s="448"/>
      <c r="AB120" s="448"/>
      <c r="AC120" s="448"/>
      <c r="AD120" s="448"/>
      <c r="AE120" s="448"/>
      <c r="AF120" s="448"/>
      <c r="AG120" s="448"/>
      <c r="AH120" s="448"/>
      <c r="AI120" s="448"/>
      <c r="AJ120" s="448"/>
      <c r="AK120" s="448"/>
      <c r="AL120" s="448"/>
      <c r="AM120" s="448"/>
      <c r="AN120" s="448"/>
      <c r="AO120" s="448"/>
      <c r="AP120" s="448"/>
      <c r="AQ120" s="448"/>
      <c r="AR120" s="448"/>
      <c r="AS120" s="448"/>
    </row>
    <row r="121" spans="1:45" ht="12.75" customHeight="1">
      <c r="A121" s="442"/>
      <c r="B121" s="443"/>
      <c r="C121" s="443"/>
      <c r="D121" s="443"/>
      <c r="E121" s="443"/>
      <c r="F121" s="443"/>
      <c r="G121" s="444"/>
      <c r="H121" s="443"/>
      <c r="I121" s="445"/>
      <c r="J121" s="445"/>
      <c r="K121" s="445"/>
      <c r="L121" s="443"/>
      <c r="M121" s="444"/>
      <c r="N121" s="446"/>
      <c r="O121" s="443"/>
      <c r="P121" s="446"/>
      <c r="Q121" s="443"/>
      <c r="R121" s="447"/>
      <c r="S121" s="446"/>
      <c r="T121" s="443"/>
      <c r="U121" s="446"/>
      <c r="V121" s="443"/>
      <c r="W121" s="447"/>
      <c r="X121" s="446"/>
      <c r="Y121" s="443"/>
      <c r="Z121" s="448"/>
      <c r="AA121" s="448"/>
      <c r="AB121" s="448"/>
      <c r="AC121" s="448"/>
      <c r="AD121" s="448"/>
      <c r="AE121" s="448"/>
      <c r="AF121" s="448"/>
      <c r="AG121" s="448"/>
      <c r="AH121" s="448"/>
      <c r="AI121" s="448"/>
      <c r="AJ121" s="448"/>
      <c r="AK121" s="448"/>
      <c r="AL121" s="448"/>
      <c r="AM121" s="448"/>
      <c r="AN121" s="448"/>
      <c r="AO121" s="448"/>
      <c r="AP121" s="448"/>
      <c r="AQ121" s="448"/>
      <c r="AR121" s="448"/>
      <c r="AS121" s="448"/>
    </row>
    <row r="122" spans="1:45" ht="12.75" customHeight="1">
      <c r="A122" s="442"/>
      <c r="B122" s="443"/>
      <c r="C122" s="443"/>
      <c r="D122" s="443"/>
      <c r="E122" s="443"/>
      <c r="F122" s="443"/>
      <c r="G122" s="444"/>
      <c r="H122" s="443"/>
      <c r="I122" s="445"/>
      <c r="J122" s="445"/>
      <c r="K122" s="445"/>
      <c r="L122" s="443"/>
      <c r="M122" s="444"/>
      <c r="N122" s="446"/>
      <c r="O122" s="443"/>
      <c r="P122" s="446"/>
      <c r="Q122" s="443"/>
      <c r="R122" s="447"/>
      <c r="S122" s="446"/>
      <c r="T122" s="443"/>
      <c r="U122" s="446"/>
      <c r="V122" s="443"/>
      <c r="W122" s="447"/>
      <c r="X122" s="446"/>
      <c r="Y122" s="443"/>
      <c r="Z122" s="448"/>
      <c r="AA122" s="448"/>
      <c r="AB122" s="448"/>
      <c r="AC122" s="448"/>
      <c r="AD122" s="448"/>
      <c r="AE122" s="448"/>
      <c r="AF122" s="448"/>
      <c r="AG122" s="448"/>
      <c r="AH122" s="448"/>
      <c r="AI122" s="448"/>
      <c r="AJ122" s="448"/>
      <c r="AK122" s="448"/>
      <c r="AL122" s="448"/>
      <c r="AM122" s="448"/>
      <c r="AN122" s="448"/>
      <c r="AO122" s="448"/>
      <c r="AP122" s="448"/>
      <c r="AQ122" s="448"/>
      <c r="AR122" s="448"/>
      <c r="AS122" s="448"/>
    </row>
    <row r="123" spans="1:45" ht="12.75" customHeight="1">
      <c r="A123" s="442"/>
      <c r="B123" s="443"/>
      <c r="C123" s="443"/>
      <c r="D123" s="443"/>
      <c r="E123" s="443"/>
      <c r="F123" s="443"/>
      <c r="G123" s="444"/>
      <c r="H123" s="443"/>
      <c r="I123" s="445"/>
      <c r="J123" s="445"/>
      <c r="K123" s="445"/>
      <c r="L123" s="443"/>
      <c r="M123" s="444"/>
      <c r="N123" s="446"/>
      <c r="O123" s="443"/>
      <c r="P123" s="446"/>
      <c r="Q123" s="443"/>
      <c r="R123" s="447"/>
      <c r="S123" s="446"/>
      <c r="T123" s="443"/>
      <c r="U123" s="446"/>
      <c r="V123" s="443"/>
      <c r="W123" s="447"/>
      <c r="X123" s="446"/>
      <c r="Y123" s="443"/>
      <c r="Z123" s="448"/>
      <c r="AA123" s="448"/>
      <c r="AB123" s="448"/>
      <c r="AC123" s="448"/>
      <c r="AD123" s="448"/>
      <c r="AE123" s="448"/>
      <c r="AF123" s="448"/>
      <c r="AG123" s="448"/>
      <c r="AH123" s="448"/>
      <c r="AI123" s="448"/>
      <c r="AJ123" s="448"/>
      <c r="AK123" s="448"/>
      <c r="AL123" s="448"/>
      <c r="AM123" s="448"/>
      <c r="AN123" s="448"/>
      <c r="AO123" s="448"/>
      <c r="AP123" s="448"/>
      <c r="AQ123" s="448"/>
      <c r="AR123" s="448"/>
      <c r="AS123" s="448"/>
    </row>
    <row r="124" spans="1:45" ht="12.75" customHeight="1">
      <c r="A124" s="442"/>
      <c r="B124" s="443"/>
      <c r="C124" s="443"/>
      <c r="D124" s="443"/>
      <c r="E124" s="443"/>
      <c r="F124" s="443"/>
      <c r="G124" s="444"/>
      <c r="H124" s="443"/>
      <c r="I124" s="445"/>
      <c r="J124" s="445"/>
      <c r="K124" s="445"/>
      <c r="L124" s="443"/>
      <c r="M124" s="444"/>
      <c r="N124" s="446"/>
      <c r="O124" s="443"/>
      <c r="P124" s="446"/>
      <c r="Q124" s="443"/>
      <c r="R124" s="447"/>
      <c r="S124" s="446"/>
      <c r="T124" s="443"/>
      <c r="U124" s="446"/>
      <c r="V124" s="443"/>
      <c r="W124" s="447"/>
      <c r="X124" s="446"/>
      <c r="Y124" s="443"/>
      <c r="Z124" s="448"/>
      <c r="AA124" s="448"/>
      <c r="AB124" s="448"/>
      <c r="AC124" s="448"/>
      <c r="AD124" s="448"/>
      <c r="AE124" s="448"/>
      <c r="AF124" s="448"/>
      <c r="AG124" s="448"/>
      <c r="AH124" s="448"/>
      <c r="AI124" s="448"/>
      <c r="AJ124" s="448"/>
      <c r="AK124" s="448"/>
      <c r="AL124" s="448"/>
      <c r="AM124" s="448"/>
      <c r="AN124" s="448"/>
      <c r="AO124" s="448"/>
      <c r="AP124" s="448"/>
      <c r="AQ124" s="448"/>
      <c r="AR124" s="448"/>
      <c r="AS124" s="448"/>
    </row>
    <row r="125" spans="1:45" ht="12.75" customHeight="1">
      <c r="A125" s="442"/>
      <c r="B125" s="443"/>
      <c r="C125" s="443"/>
      <c r="D125" s="443"/>
      <c r="E125" s="443"/>
      <c r="F125" s="443"/>
      <c r="G125" s="444"/>
      <c r="H125" s="443"/>
      <c r="I125" s="445"/>
      <c r="J125" s="445"/>
      <c r="K125" s="445"/>
      <c r="L125" s="443"/>
      <c r="M125" s="444"/>
      <c r="N125" s="446"/>
      <c r="O125" s="443"/>
      <c r="P125" s="446"/>
      <c r="Q125" s="443"/>
      <c r="R125" s="447"/>
      <c r="S125" s="446"/>
      <c r="T125" s="443"/>
      <c r="U125" s="446"/>
      <c r="V125" s="443"/>
      <c r="W125" s="447"/>
      <c r="X125" s="446"/>
      <c r="Y125" s="443"/>
      <c r="Z125" s="448"/>
      <c r="AA125" s="448"/>
      <c r="AB125" s="448"/>
      <c r="AC125" s="448"/>
      <c r="AD125" s="448"/>
      <c r="AE125" s="448"/>
      <c r="AF125" s="448"/>
      <c r="AG125" s="448"/>
      <c r="AH125" s="448"/>
      <c r="AI125" s="448"/>
      <c r="AJ125" s="448"/>
      <c r="AK125" s="448"/>
      <c r="AL125" s="448"/>
      <c r="AM125" s="448"/>
      <c r="AN125" s="448"/>
      <c r="AO125" s="448"/>
      <c r="AP125" s="448"/>
      <c r="AQ125" s="448"/>
      <c r="AR125" s="448"/>
      <c r="AS125" s="448"/>
    </row>
    <row r="126" spans="1:45" ht="12.75" customHeight="1">
      <c r="A126" s="442"/>
      <c r="B126" s="443"/>
      <c r="C126" s="443"/>
      <c r="D126" s="443"/>
      <c r="E126" s="443"/>
      <c r="F126" s="443"/>
      <c r="G126" s="444"/>
      <c r="H126" s="443"/>
      <c r="I126" s="445"/>
      <c r="J126" s="445"/>
      <c r="K126" s="445"/>
      <c r="L126" s="443"/>
      <c r="M126" s="444"/>
      <c r="N126" s="446"/>
      <c r="O126" s="443"/>
      <c r="P126" s="446"/>
      <c r="Q126" s="443"/>
      <c r="R126" s="447"/>
      <c r="S126" s="446"/>
      <c r="T126" s="443"/>
      <c r="U126" s="446"/>
      <c r="V126" s="443"/>
      <c r="W126" s="447"/>
      <c r="X126" s="446"/>
      <c r="Y126" s="443"/>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row>
    <row r="127" spans="1:45" ht="12.75" customHeight="1">
      <c r="A127" s="442"/>
      <c r="B127" s="443"/>
      <c r="C127" s="443"/>
      <c r="D127" s="443"/>
      <c r="E127" s="443"/>
      <c r="F127" s="443"/>
      <c r="G127" s="444"/>
      <c r="H127" s="443"/>
      <c r="I127" s="445"/>
      <c r="J127" s="445"/>
      <c r="K127" s="445"/>
      <c r="L127" s="443"/>
      <c r="M127" s="444"/>
      <c r="N127" s="446"/>
      <c r="O127" s="443"/>
      <c r="P127" s="446"/>
      <c r="Q127" s="443"/>
      <c r="R127" s="447"/>
      <c r="S127" s="446"/>
      <c r="T127" s="443"/>
      <c r="U127" s="446"/>
      <c r="V127" s="443"/>
      <c r="W127" s="447"/>
      <c r="X127" s="446"/>
      <c r="Y127" s="443"/>
      <c r="Z127" s="448"/>
      <c r="AA127" s="448"/>
      <c r="AB127" s="448"/>
      <c r="AC127" s="448"/>
      <c r="AD127" s="448"/>
      <c r="AE127" s="448"/>
      <c r="AF127" s="448"/>
      <c r="AG127" s="448"/>
      <c r="AH127" s="448"/>
      <c r="AI127" s="448"/>
      <c r="AJ127" s="448"/>
      <c r="AK127" s="448"/>
      <c r="AL127" s="448"/>
      <c r="AM127" s="448"/>
      <c r="AN127" s="448"/>
      <c r="AO127" s="448"/>
      <c r="AP127" s="448"/>
      <c r="AQ127" s="448"/>
      <c r="AR127" s="448"/>
      <c r="AS127" s="448"/>
    </row>
    <row r="128" spans="1:45" ht="12.75" customHeight="1">
      <c r="A128" s="442"/>
      <c r="B128" s="443"/>
      <c r="C128" s="443"/>
      <c r="D128" s="443"/>
      <c r="E128" s="443"/>
      <c r="F128" s="443"/>
      <c r="G128" s="444"/>
      <c r="H128" s="443"/>
      <c r="I128" s="445"/>
      <c r="J128" s="445"/>
      <c r="K128" s="445"/>
      <c r="L128" s="443"/>
      <c r="M128" s="444"/>
      <c r="N128" s="446"/>
      <c r="O128" s="443"/>
      <c r="P128" s="446"/>
      <c r="Q128" s="443"/>
      <c r="R128" s="447"/>
      <c r="S128" s="446"/>
      <c r="T128" s="443"/>
      <c r="U128" s="446"/>
      <c r="V128" s="443"/>
      <c r="W128" s="447"/>
      <c r="X128" s="446"/>
      <c r="Y128" s="443"/>
      <c r="Z128" s="448"/>
      <c r="AA128" s="448"/>
      <c r="AB128" s="448"/>
      <c r="AC128" s="448"/>
      <c r="AD128" s="448"/>
      <c r="AE128" s="448"/>
      <c r="AF128" s="448"/>
      <c r="AG128" s="448"/>
      <c r="AH128" s="448"/>
      <c r="AI128" s="448"/>
      <c r="AJ128" s="448"/>
      <c r="AK128" s="448"/>
      <c r="AL128" s="448"/>
      <c r="AM128" s="448"/>
      <c r="AN128" s="448"/>
      <c r="AO128" s="448"/>
      <c r="AP128" s="448"/>
      <c r="AQ128" s="448"/>
      <c r="AR128" s="448"/>
      <c r="AS128" s="448"/>
    </row>
    <row r="129" spans="1:45" ht="12.75" customHeight="1">
      <c r="A129" s="442"/>
      <c r="B129" s="443"/>
      <c r="C129" s="443"/>
      <c r="D129" s="443"/>
      <c r="E129" s="443"/>
      <c r="F129" s="443"/>
      <c r="G129" s="444"/>
      <c r="H129" s="443"/>
      <c r="I129" s="445"/>
      <c r="J129" s="445"/>
      <c r="K129" s="445"/>
      <c r="L129" s="443"/>
      <c r="M129" s="444"/>
      <c r="N129" s="446"/>
      <c r="O129" s="443"/>
      <c r="P129" s="446"/>
      <c r="Q129" s="443"/>
      <c r="R129" s="447"/>
      <c r="S129" s="446"/>
      <c r="T129" s="443"/>
      <c r="U129" s="446"/>
      <c r="V129" s="443"/>
      <c r="W129" s="447"/>
      <c r="X129" s="446"/>
      <c r="Y129" s="443"/>
      <c r="Z129" s="448"/>
      <c r="AA129" s="448"/>
      <c r="AB129" s="448"/>
      <c r="AC129" s="448"/>
      <c r="AD129" s="448"/>
      <c r="AE129" s="448"/>
      <c r="AF129" s="448"/>
      <c r="AG129" s="448"/>
      <c r="AH129" s="448"/>
      <c r="AI129" s="448"/>
      <c r="AJ129" s="448"/>
      <c r="AK129" s="448"/>
      <c r="AL129" s="448"/>
      <c r="AM129" s="448"/>
      <c r="AN129" s="448"/>
      <c r="AO129" s="448"/>
      <c r="AP129" s="448"/>
      <c r="AQ129" s="448"/>
      <c r="AR129" s="448"/>
      <c r="AS129" s="448"/>
    </row>
    <row r="130" spans="1:45" ht="12.75" customHeight="1">
      <c r="A130" s="442"/>
      <c r="B130" s="443"/>
      <c r="C130" s="443"/>
      <c r="D130" s="443"/>
      <c r="E130" s="443"/>
      <c r="F130" s="443"/>
      <c r="G130" s="444"/>
      <c r="H130" s="443"/>
      <c r="I130" s="445"/>
      <c r="J130" s="445"/>
      <c r="K130" s="445"/>
      <c r="L130" s="443"/>
      <c r="M130" s="444"/>
      <c r="N130" s="446"/>
      <c r="O130" s="443"/>
      <c r="P130" s="446"/>
      <c r="Q130" s="443"/>
      <c r="R130" s="447"/>
      <c r="S130" s="446"/>
      <c r="T130" s="443"/>
      <c r="U130" s="446"/>
      <c r="V130" s="443"/>
      <c r="W130" s="447"/>
      <c r="X130" s="446"/>
      <c r="Y130" s="443"/>
      <c r="Z130" s="448"/>
      <c r="AA130" s="448"/>
      <c r="AB130" s="448"/>
      <c r="AC130" s="448"/>
      <c r="AD130" s="448"/>
      <c r="AE130" s="448"/>
      <c r="AF130" s="448"/>
      <c r="AG130" s="448"/>
      <c r="AH130" s="448"/>
      <c r="AI130" s="448"/>
      <c r="AJ130" s="448"/>
      <c r="AK130" s="448"/>
      <c r="AL130" s="448"/>
      <c r="AM130" s="448"/>
      <c r="AN130" s="448"/>
      <c r="AO130" s="448"/>
      <c r="AP130" s="448"/>
      <c r="AQ130" s="448"/>
      <c r="AR130" s="448"/>
      <c r="AS130" s="448"/>
    </row>
    <row r="131" spans="1:45" ht="12.75" customHeight="1">
      <c r="A131" s="442"/>
      <c r="B131" s="443"/>
      <c r="C131" s="443"/>
      <c r="D131" s="443"/>
      <c r="E131" s="443"/>
      <c r="F131" s="443"/>
      <c r="G131" s="444"/>
      <c r="H131" s="443"/>
      <c r="I131" s="445"/>
      <c r="J131" s="445"/>
      <c r="K131" s="445"/>
      <c r="L131" s="443"/>
      <c r="M131" s="444"/>
      <c r="N131" s="446"/>
      <c r="O131" s="443"/>
      <c r="P131" s="446"/>
      <c r="Q131" s="443"/>
      <c r="R131" s="447"/>
      <c r="S131" s="446"/>
      <c r="T131" s="443"/>
      <c r="U131" s="446"/>
      <c r="V131" s="443"/>
      <c r="W131" s="447"/>
      <c r="X131" s="446"/>
      <c r="Y131" s="443"/>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row>
    <row r="132" spans="1:45" ht="12.75" customHeight="1">
      <c r="A132" s="442"/>
      <c r="B132" s="443"/>
      <c r="C132" s="443"/>
      <c r="D132" s="443"/>
      <c r="E132" s="443"/>
      <c r="F132" s="443"/>
      <c r="G132" s="444"/>
      <c r="H132" s="443"/>
      <c r="I132" s="445"/>
      <c r="J132" s="445"/>
      <c r="K132" s="445"/>
      <c r="L132" s="443"/>
      <c r="M132" s="444"/>
      <c r="N132" s="446"/>
      <c r="O132" s="443"/>
      <c r="P132" s="446"/>
      <c r="Q132" s="443"/>
      <c r="R132" s="447"/>
      <c r="S132" s="446"/>
      <c r="T132" s="443"/>
      <c r="U132" s="446"/>
      <c r="V132" s="443"/>
      <c r="W132" s="447"/>
      <c r="X132" s="446"/>
      <c r="Y132" s="443"/>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row>
    <row r="133" spans="1:45" ht="12.75" customHeight="1">
      <c r="A133" s="442"/>
      <c r="B133" s="443"/>
      <c r="C133" s="443"/>
      <c r="D133" s="443"/>
      <c r="E133" s="443"/>
      <c r="F133" s="443"/>
      <c r="G133" s="444"/>
      <c r="H133" s="443"/>
      <c r="I133" s="445"/>
      <c r="J133" s="445"/>
      <c r="K133" s="445"/>
      <c r="L133" s="443"/>
      <c r="M133" s="444"/>
      <c r="N133" s="446"/>
      <c r="O133" s="443"/>
      <c r="P133" s="446"/>
      <c r="Q133" s="443"/>
      <c r="R133" s="447"/>
      <c r="S133" s="446"/>
      <c r="T133" s="443"/>
      <c r="U133" s="446"/>
      <c r="V133" s="443"/>
      <c r="W133" s="447"/>
      <c r="X133" s="446"/>
      <c r="Y133" s="443"/>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row>
    <row r="134" spans="1:45" ht="12.75" customHeight="1">
      <c r="A134" s="442"/>
      <c r="B134" s="443"/>
      <c r="C134" s="443"/>
      <c r="D134" s="443"/>
      <c r="E134" s="443"/>
      <c r="F134" s="443"/>
      <c r="G134" s="444"/>
      <c r="H134" s="443"/>
      <c r="I134" s="445"/>
      <c r="J134" s="445"/>
      <c r="K134" s="445"/>
      <c r="L134" s="443"/>
      <c r="M134" s="444"/>
      <c r="N134" s="446"/>
      <c r="O134" s="443"/>
      <c r="P134" s="446"/>
      <c r="Q134" s="443"/>
      <c r="R134" s="447"/>
      <c r="S134" s="446"/>
      <c r="T134" s="443"/>
      <c r="U134" s="446"/>
      <c r="V134" s="443"/>
      <c r="W134" s="447"/>
      <c r="X134" s="446"/>
      <c r="Y134" s="443"/>
      <c r="Z134" s="448"/>
      <c r="AA134" s="448"/>
      <c r="AB134" s="448"/>
      <c r="AC134" s="448"/>
      <c r="AD134" s="448"/>
      <c r="AE134" s="448"/>
      <c r="AF134" s="448"/>
      <c r="AG134" s="448"/>
      <c r="AH134" s="448"/>
      <c r="AI134" s="448"/>
      <c r="AJ134" s="448"/>
      <c r="AK134" s="448"/>
      <c r="AL134" s="448"/>
      <c r="AM134" s="448"/>
      <c r="AN134" s="448"/>
      <c r="AO134" s="448"/>
      <c r="AP134" s="448"/>
      <c r="AQ134" s="448"/>
      <c r="AR134" s="448"/>
      <c r="AS134" s="448"/>
    </row>
    <row r="135" spans="1:45" ht="12.75" customHeight="1">
      <c r="A135" s="442"/>
      <c r="B135" s="443"/>
      <c r="C135" s="443"/>
      <c r="D135" s="443"/>
      <c r="E135" s="443"/>
      <c r="F135" s="443"/>
      <c r="G135" s="444"/>
      <c r="H135" s="443"/>
      <c r="I135" s="445"/>
      <c r="J135" s="445"/>
      <c r="K135" s="445"/>
      <c r="L135" s="443"/>
      <c r="M135" s="444"/>
      <c r="N135" s="446"/>
      <c r="O135" s="443"/>
      <c r="P135" s="446"/>
      <c r="Q135" s="443"/>
      <c r="R135" s="447"/>
      <c r="S135" s="446"/>
      <c r="T135" s="443"/>
      <c r="U135" s="446"/>
      <c r="V135" s="443"/>
      <c r="W135" s="447"/>
      <c r="X135" s="446"/>
      <c r="Y135" s="443"/>
      <c r="Z135" s="448"/>
      <c r="AA135" s="448"/>
      <c r="AB135" s="448"/>
      <c r="AC135" s="448"/>
      <c r="AD135" s="448"/>
      <c r="AE135" s="448"/>
      <c r="AF135" s="448"/>
      <c r="AG135" s="448"/>
      <c r="AH135" s="448"/>
      <c r="AI135" s="448"/>
      <c r="AJ135" s="448"/>
      <c r="AK135" s="448"/>
      <c r="AL135" s="448"/>
      <c r="AM135" s="448"/>
      <c r="AN135" s="448"/>
      <c r="AO135" s="448"/>
      <c r="AP135" s="448"/>
      <c r="AQ135" s="448"/>
      <c r="AR135" s="448"/>
      <c r="AS135" s="448"/>
    </row>
    <row r="136" spans="1:45" ht="12.75" customHeight="1">
      <c r="A136" s="442"/>
      <c r="B136" s="443"/>
      <c r="C136" s="443"/>
      <c r="D136" s="443"/>
      <c r="E136" s="443"/>
      <c r="F136" s="443"/>
      <c r="G136" s="444"/>
      <c r="H136" s="443"/>
      <c r="I136" s="445"/>
      <c r="J136" s="445"/>
      <c r="K136" s="445"/>
      <c r="L136" s="443"/>
      <c r="M136" s="444"/>
      <c r="N136" s="446"/>
      <c r="O136" s="443"/>
      <c r="P136" s="446"/>
      <c r="Q136" s="443"/>
      <c r="R136" s="447"/>
      <c r="S136" s="446"/>
      <c r="T136" s="443"/>
      <c r="U136" s="446"/>
      <c r="V136" s="443"/>
      <c r="W136" s="447"/>
      <c r="X136" s="446"/>
      <c r="Y136" s="443"/>
      <c r="Z136" s="448"/>
      <c r="AA136" s="448"/>
      <c r="AB136" s="448"/>
      <c r="AC136" s="448"/>
      <c r="AD136" s="448"/>
      <c r="AE136" s="448"/>
      <c r="AF136" s="448"/>
      <c r="AG136" s="448"/>
      <c r="AH136" s="448"/>
      <c r="AI136" s="448"/>
      <c r="AJ136" s="448"/>
      <c r="AK136" s="448"/>
      <c r="AL136" s="448"/>
      <c r="AM136" s="448"/>
      <c r="AN136" s="448"/>
      <c r="AO136" s="448"/>
      <c r="AP136" s="448"/>
      <c r="AQ136" s="448"/>
      <c r="AR136" s="448"/>
      <c r="AS136" s="448"/>
    </row>
    <row r="137" spans="1:45" ht="12.75" customHeight="1">
      <c r="A137" s="442"/>
      <c r="B137" s="443"/>
      <c r="C137" s="443"/>
      <c r="D137" s="443"/>
      <c r="E137" s="443"/>
      <c r="F137" s="443"/>
      <c r="G137" s="444"/>
      <c r="H137" s="443"/>
      <c r="I137" s="445"/>
      <c r="J137" s="445"/>
      <c r="K137" s="445"/>
      <c r="L137" s="443"/>
      <c r="M137" s="444"/>
      <c r="N137" s="446"/>
      <c r="O137" s="443"/>
      <c r="P137" s="446"/>
      <c r="Q137" s="443"/>
      <c r="R137" s="447"/>
      <c r="S137" s="446"/>
      <c r="T137" s="443"/>
      <c r="U137" s="446"/>
      <c r="V137" s="443"/>
      <c r="W137" s="447"/>
      <c r="X137" s="446"/>
      <c r="Y137" s="443"/>
      <c r="Z137" s="448"/>
      <c r="AA137" s="448"/>
      <c r="AB137" s="448"/>
      <c r="AC137" s="448"/>
      <c r="AD137" s="448"/>
      <c r="AE137" s="448"/>
      <c r="AF137" s="448"/>
      <c r="AG137" s="448"/>
      <c r="AH137" s="448"/>
      <c r="AI137" s="448"/>
      <c r="AJ137" s="448"/>
      <c r="AK137" s="448"/>
      <c r="AL137" s="448"/>
      <c r="AM137" s="448"/>
      <c r="AN137" s="448"/>
      <c r="AO137" s="448"/>
      <c r="AP137" s="448"/>
      <c r="AQ137" s="448"/>
      <c r="AR137" s="448"/>
      <c r="AS137" s="448"/>
    </row>
    <row r="138" spans="1:45" ht="12.75" customHeight="1">
      <c r="A138" s="442"/>
      <c r="B138" s="443"/>
      <c r="C138" s="443"/>
      <c r="D138" s="443"/>
      <c r="E138" s="443"/>
      <c r="F138" s="443"/>
      <c r="G138" s="444"/>
      <c r="H138" s="443"/>
      <c r="I138" s="445"/>
      <c r="J138" s="445"/>
      <c r="K138" s="445"/>
      <c r="L138" s="443"/>
      <c r="M138" s="444"/>
      <c r="N138" s="446"/>
      <c r="O138" s="443"/>
      <c r="P138" s="446"/>
      <c r="Q138" s="443"/>
      <c r="R138" s="447"/>
      <c r="S138" s="446"/>
      <c r="T138" s="443"/>
      <c r="U138" s="446"/>
      <c r="V138" s="443"/>
      <c r="W138" s="447"/>
      <c r="X138" s="446"/>
      <c r="Y138" s="443"/>
      <c r="Z138" s="448"/>
      <c r="AA138" s="448"/>
      <c r="AB138" s="448"/>
      <c r="AC138" s="448"/>
      <c r="AD138" s="448"/>
      <c r="AE138" s="448"/>
      <c r="AF138" s="448"/>
      <c r="AG138" s="448"/>
      <c r="AH138" s="448"/>
      <c r="AI138" s="448"/>
      <c r="AJ138" s="448"/>
      <c r="AK138" s="448"/>
      <c r="AL138" s="448"/>
      <c r="AM138" s="448"/>
      <c r="AN138" s="448"/>
      <c r="AO138" s="448"/>
      <c r="AP138" s="448"/>
      <c r="AQ138" s="448"/>
      <c r="AR138" s="448"/>
      <c r="AS138" s="448"/>
    </row>
    <row r="139" spans="1:45" ht="12.75" customHeight="1">
      <c r="A139" s="442"/>
      <c r="B139" s="443"/>
      <c r="C139" s="443"/>
      <c r="D139" s="443"/>
      <c r="E139" s="443"/>
      <c r="F139" s="443"/>
      <c r="G139" s="444"/>
      <c r="H139" s="443"/>
      <c r="I139" s="445"/>
      <c r="J139" s="445"/>
      <c r="K139" s="445"/>
      <c r="L139" s="443"/>
      <c r="M139" s="444"/>
      <c r="N139" s="446"/>
      <c r="O139" s="443"/>
      <c r="P139" s="446"/>
      <c r="Q139" s="443"/>
      <c r="R139" s="447"/>
      <c r="S139" s="446"/>
      <c r="T139" s="443"/>
      <c r="U139" s="446"/>
      <c r="V139" s="443"/>
      <c r="W139" s="447"/>
      <c r="X139" s="446"/>
      <c r="Y139" s="443"/>
      <c r="Z139" s="448"/>
      <c r="AA139" s="448"/>
      <c r="AB139" s="448"/>
      <c r="AC139" s="448"/>
      <c r="AD139" s="448"/>
      <c r="AE139" s="448"/>
      <c r="AF139" s="448"/>
      <c r="AG139" s="448"/>
      <c r="AH139" s="448"/>
      <c r="AI139" s="448"/>
      <c r="AJ139" s="448"/>
      <c r="AK139" s="448"/>
      <c r="AL139" s="448"/>
      <c r="AM139" s="448"/>
      <c r="AN139" s="448"/>
      <c r="AO139" s="448"/>
      <c r="AP139" s="448"/>
      <c r="AQ139" s="448"/>
      <c r="AR139" s="448"/>
      <c r="AS139" s="448"/>
    </row>
    <row r="140" spans="1:45" ht="12.75" customHeight="1">
      <c r="A140" s="442"/>
      <c r="B140" s="443"/>
      <c r="C140" s="443"/>
      <c r="D140" s="443"/>
      <c r="E140" s="443"/>
      <c r="F140" s="443"/>
      <c r="G140" s="444"/>
      <c r="H140" s="443"/>
      <c r="I140" s="445"/>
      <c r="J140" s="445"/>
      <c r="K140" s="445"/>
      <c r="L140" s="443"/>
      <c r="M140" s="444"/>
      <c r="N140" s="446"/>
      <c r="O140" s="443"/>
      <c r="P140" s="446"/>
      <c r="Q140" s="443"/>
      <c r="R140" s="447"/>
      <c r="S140" s="446"/>
      <c r="T140" s="443"/>
      <c r="U140" s="446"/>
      <c r="V140" s="443"/>
      <c r="W140" s="447"/>
      <c r="X140" s="446"/>
      <c r="Y140" s="443"/>
      <c r="Z140" s="448"/>
      <c r="AA140" s="448"/>
      <c r="AB140" s="448"/>
      <c r="AC140" s="448"/>
      <c r="AD140" s="448"/>
      <c r="AE140" s="448"/>
      <c r="AF140" s="448"/>
      <c r="AG140" s="448"/>
      <c r="AH140" s="448"/>
      <c r="AI140" s="448"/>
      <c r="AJ140" s="448"/>
      <c r="AK140" s="448"/>
      <c r="AL140" s="448"/>
      <c r="AM140" s="448"/>
      <c r="AN140" s="448"/>
      <c r="AO140" s="448"/>
      <c r="AP140" s="448"/>
      <c r="AQ140" s="448"/>
      <c r="AR140" s="448"/>
      <c r="AS140" s="448"/>
    </row>
    <row r="141" spans="1:45" ht="12.75" customHeight="1">
      <c r="A141" s="442"/>
      <c r="B141" s="443"/>
      <c r="C141" s="443"/>
      <c r="D141" s="443"/>
      <c r="E141" s="443"/>
      <c r="F141" s="443"/>
      <c r="G141" s="444"/>
      <c r="H141" s="443"/>
      <c r="I141" s="445"/>
      <c r="J141" s="445"/>
      <c r="K141" s="445"/>
      <c r="L141" s="443"/>
      <c r="M141" s="444"/>
      <c r="N141" s="446"/>
      <c r="O141" s="443"/>
      <c r="P141" s="446"/>
      <c r="Q141" s="443"/>
      <c r="R141" s="447"/>
      <c r="S141" s="446"/>
      <c r="T141" s="443"/>
      <c r="U141" s="446"/>
      <c r="V141" s="443"/>
      <c r="W141" s="447"/>
      <c r="X141" s="446"/>
      <c r="Y141" s="443"/>
      <c r="Z141" s="448"/>
      <c r="AA141" s="448"/>
      <c r="AB141" s="448"/>
      <c r="AC141" s="448"/>
      <c r="AD141" s="448"/>
      <c r="AE141" s="448"/>
      <c r="AF141" s="448"/>
      <c r="AG141" s="448"/>
      <c r="AH141" s="448"/>
      <c r="AI141" s="448"/>
      <c r="AJ141" s="448"/>
      <c r="AK141" s="448"/>
      <c r="AL141" s="448"/>
      <c r="AM141" s="448"/>
      <c r="AN141" s="448"/>
      <c r="AO141" s="448"/>
      <c r="AP141" s="448"/>
      <c r="AQ141" s="448"/>
      <c r="AR141" s="448"/>
      <c r="AS141" s="448"/>
    </row>
    <row r="142" spans="1:45" ht="12.75" customHeight="1">
      <c r="A142" s="442"/>
      <c r="B142" s="443"/>
      <c r="C142" s="443"/>
      <c r="D142" s="443"/>
      <c r="E142" s="443"/>
      <c r="F142" s="443"/>
      <c r="G142" s="444"/>
      <c r="H142" s="443"/>
      <c r="I142" s="445"/>
      <c r="J142" s="445"/>
      <c r="K142" s="445"/>
      <c r="L142" s="443"/>
      <c r="M142" s="444"/>
      <c r="N142" s="446"/>
      <c r="O142" s="443"/>
      <c r="P142" s="446"/>
      <c r="Q142" s="443"/>
      <c r="R142" s="447"/>
      <c r="S142" s="446"/>
      <c r="T142" s="443"/>
      <c r="U142" s="446"/>
      <c r="V142" s="443"/>
      <c r="W142" s="447"/>
      <c r="X142" s="446"/>
      <c r="Y142" s="443"/>
      <c r="Z142" s="448"/>
      <c r="AA142" s="448"/>
      <c r="AB142" s="448"/>
      <c r="AC142" s="448"/>
      <c r="AD142" s="448"/>
      <c r="AE142" s="448"/>
      <c r="AF142" s="448"/>
      <c r="AG142" s="448"/>
      <c r="AH142" s="448"/>
      <c r="AI142" s="448"/>
      <c r="AJ142" s="448"/>
      <c r="AK142" s="448"/>
      <c r="AL142" s="448"/>
      <c r="AM142" s="448"/>
      <c r="AN142" s="448"/>
      <c r="AO142" s="448"/>
      <c r="AP142" s="448"/>
      <c r="AQ142" s="448"/>
      <c r="AR142" s="448"/>
      <c r="AS142" s="448"/>
    </row>
    <row r="143" spans="1:45" ht="12.75" customHeight="1">
      <c r="A143" s="442"/>
      <c r="B143" s="443"/>
      <c r="C143" s="443"/>
      <c r="D143" s="443"/>
      <c r="E143" s="443"/>
      <c r="F143" s="443"/>
      <c r="G143" s="444"/>
      <c r="H143" s="443"/>
      <c r="I143" s="445"/>
      <c r="J143" s="445"/>
      <c r="K143" s="445"/>
      <c r="L143" s="443"/>
      <c r="M143" s="444"/>
      <c r="N143" s="446"/>
      <c r="O143" s="443"/>
      <c r="P143" s="446"/>
      <c r="Q143" s="443"/>
      <c r="R143" s="447"/>
      <c r="S143" s="446"/>
      <c r="T143" s="443"/>
      <c r="U143" s="446"/>
      <c r="V143" s="443"/>
      <c r="W143" s="447"/>
      <c r="X143" s="446"/>
      <c r="Y143" s="443"/>
      <c r="Z143" s="448"/>
      <c r="AA143" s="448"/>
      <c r="AB143" s="448"/>
      <c r="AC143" s="448"/>
      <c r="AD143" s="448"/>
      <c r="AE143" s="448"/>
      <c r="AF143" s="448"/>
      <c r="AG143" s="448"/>
      <c r="AH143" s="448"/>
      <c r="AI143" s="448"/>
      <c r="AJ143" s="448"/>
      <c r="AK143" s="448"/>
      <c r="AL143" s="448"/>
      <c r="AM143" s="448"/>
      <c r="AN143" s="448"/>
      <c r="AO143" s="448"/>
      <c r="AP143" s="448"/>
      <c r="AQ143" s="448"/>
      <c r="AR143" s="448"/>
      <c r="AS143" s="448"/>
    </row>
    <row r="144" spans="1:45" ht="12.75" customHeight="1">
      <c r="A144" s="442"/>
      <c r="B144" s="443"/>
      <c r="C144" s="443"/>
      <c r="D144" s="443"/>
      <c r="E144" s="443"/>
      <c r="F144" s="443"/>
      <c r="G144" s="444"/>
      <c r="H144" s="443"/>
      <c r="I144" s="445"/>
      <c r="J144" s="445"/>
      <c r="K144" s="445"/>
      <c r="L144" s="443"/>
      <c r="M144" s="444"/>
      <c r="N144" s="446"/>
      <c r="O144" s="443"/>
      <c r="P144" s="446"/>
      <c r="Q144" s="443"/>
      <c r="R144" s="447"/>
      <c r="S144" s="446"/>
      <c r="T144" s="443"/>
      <c r="U144" s="446"/>
      <c r="V144" s="443"/>
      <c r="W144" s="447"/>
      <c r="X144" s="446"/>
      <c r="Y144" s="443"/>
      <c r="Z144" s="448"/>
      <c r="AA144" s="448"/>
      <c r="AB144" s="448"/>
      <c r="AC144" s="448"/>
      <c r="AD144" s="448"/>
      <c r="AE144" s="448"/>
      <c r="AF144" s="448"/>
      <c r="AG144" s="448"/>
      <c r="AH144" s="448"/>
      <c r="AI144" s="448"/>
      <c r="AJ144" s="448"/>
      <c r="AK144" s="448"/>
      <c r="AL144" s="448"/>
      <c r="AM144" s="448"/>
      <c r="AN144" s="448"/>
      <c r="AO144" s="448"/>
      <c r="AP144" s="448"/>
      <c r="AQ144" s="448"/>
      <c r="AR144" s="448"/>
      <c r="AS144" s="448"/>
    </row>
    <row r="145" spans="1:45" ht="12.75" customHeight="1">
      <c r="A145" s="442"/>
      <c r="B145" s="443"/>
      <c r="C145" s="443"/>
      <c r="D145" s="443"/>
      <c r="E145" s="443"/>
      <c r="F145" s="443"/>
      <c r="G145" s="444"/>
      <c r="H145" s="443"/>
      <c r="I145" s="445"/>
      <c r="J145" s="445"/>
      <c r="K145" s="445"/>
      <c r="L145" s="443"/>
      <c r="M145" s="444"/>
      <c r="N145" s="446"/>
      <c r="O145" s="443"/>
      <c r="P145" s="446"/>
      <c r="Q145" s="443"/>
      <c r="R145" s="447"/>
      <c r="S145" s="446"/>
      <c r="T145" s="443"/>
      <c r="U145" s="446"/>
      <c r="V145" s="443"/>
      <c r="W145" s="447"/>
      <c r="X145" s="446"/>
      <c r="Y145" s="443"/>
      <c r="Z145" s="448"/>
      <c r="AA145" s="448"/>
      <c r="AB145" s="448"/>
      <c r="AC145" s="448"/>
      <c r="AD145" s="448"/>
      <c r="AE145" s="448"/>
      <c r="AF145" s="448"/>
      <c r="AG145" s="448"/>
      <c r="AH145" s="448"/>
      <c r="AI145" s="448"/>
      <c r="AJ145" s="448"/>
      <c r="AK145" s="448"/>
      <c r="AL145" s="448"/>
      <c r="AM145" s="448"/>
      <c r="AN145" s="448"/>
      <c r="AO145" s="448"/>
      <c r="AP145" s="448"/>
      <c r="AQ145" s="448"/>
      <c r="AR145" s="448"/>
      <c r="AS145" s="448"/>
    </row>
    <row r="146" spans="1:45" ht="12.75" customHeight="1">
      <c r="A146" s="442"/>
      <c r="B146" s="443"/>
      <c r="C146" s="443"/>
      <c r="D146" s="443"/>
      <c r="E146" s="443"/>
      <c r="F146" s="443"/>
      <c r="G146" s="444"/>
      <c r="H146" s="443"/>
      <c r="I146" s="445"/>
      <c r="J146" s="445"/>
      <c r="K146" s="445"/>
      <c r="L146" s="443"/>
      <c r="M146" s="444"/>
      <c r="N146" s="446"/>
      <c r="O146" s="443"/>
      <c r="P146" s="446"/>
      <c r="Q146" s="443"/>
      <c r="R146" s="447"/>
      <c r="S146" s="446"/>
      <c r="T146" s="443"/>
      <c r="U146" s="446"/>
      <c r="V146" s="443"/>
      <c r="W146" s="447"/>
      <c r="X146" s="446"/>
      <c r="Y146" s="443"/>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row>
    <row r="147" spans="1:45" ht="12.75" customHeight="1">
      <c r="A147" s="442"/>
      <c r="B147" s="443"/>
      <c r="C147" s="443"/>
      <c r="D147" s="443"/>
      <c r="E147" s="443"/>
      <c r="F147" s="443"/>
      <c r="G147" s="444"/>
      <c r="H147" s="443"/>
      <c r="I147" s="445"/>
      <c r="J147" s="445"/>
      <c r="K147" s="445"/>
      <c r="L147" s="443"/>
      <c r="M147" s="444"/>
      <c r="N147" s="446"/>
      <c r="O147" s="443"/>
      <c r="P147" s="446"/>
      <c r="Q147" s="443"/>
      <c r="R147" s="447"/>
      <c r="S147" s="446"/>
      <c r="T147" s="443"/>
      <c r="U147" s="446"/>
      <c r="V147" s="443"/>
      <c r="W147" s="447"/>
      <c r="X147" s="446"/>
      <c r="Y147" s="443"/>
      <c r="Z147" s="448"/>
      <c r="AA147" s="448"/>
      <c r="AB147" s="448"/>
      <c r="AC147" s="448"/>
      <c r="AD147" s="448"/>
      <c r="AE147" s="448"/>
      <c r="AF147" s="448"/>
      <c r="AG147" s="448"/>
      <c r="AH147" s="448"/>
      <c r="AI147" s="448"/>
      <c r="AJ147" s="448"/>
      <c r="AK147" s="448"/>
      <c r="AL147" s="448"/>
      <c r="AM147" s="448"/>
      <c r="AN147" s="448"/>
      <c r="AO147" s="448"/>
      <c r="AP147" s="448"/>
      <c r="AQ147" s="448"/>
      <c r="AR147" s="448"/>
      <c r="AS147" s="448"/>
    </row>
    <row r="148" spans="1:45" ht="12.75" customHeight="1">
      <c r="A148" s="442"/>
      <c r="B148" s="443"/>
      <c r="C148" s="443"/>
      <c r="D148" s="443"/>
      <c r="E148" s="443"/>
      <c r="F148" s="443"/>
      <c r="G148" s="444"/>
      <c r="H148" s="443"/>
      <c r="I148" s="445"/>
      <c r="J148" s="445"/>
      <c r="K148" s="445"/>
      <c r="L148" s="443"/>
      <c r="M148" s="444"/>
      <c r="N148" s="446"/>
      <c r="O148" s="443"/>
      <c r="P148" s="446"/>
      <c r="Q148" s="443"/>
      <c r="R148" s="447"/>
      <c r="S148" s="446"/>
      <c r="T148" s="443"/>
      <c r="U148" s="446"/>
      <c r="V148" s="443"/>
      <c r="W148" s="447"/>
      <c r="X148" s="446"/>
      <c r="Y148" s="443"/>
      <c r="Z148" s="448"/>
      <c r="AA148" s="448"/>
      <c r="AB148" s="448"/>
      <c r="AC148" s="448"/>
      <c r="AD148" s="448"/>
      <c r="AE148" s="448"/>
      <c r="AF148" s="448"/>
      <c r="AG148" s="448"/>
      <c r="AH148" s="448"/>
      <c r="AI148" s="448"/>
      <c r="AJ148" s="448"/>
      <c r="AK148" s="448"/>
      <c r="AL148" s="448"/>
      <c r="AM148" s="448"/>
      <c r="AN148" s="448"/>
      <c r="AO148" s="448"/>
      <c r="AP148" s="448"/>
      <c r="AQ148" s="448"/>
      <c r="AR148" s="448"/>
      <c r="AS148" s="448"/>
    </row>
    <row r="149" spans="1:45" ht="12.75" customHeight="1">
      <c r="A149" s="442"/>
      <c r="B149" s="443"/>
      <c r="C149" s="443"/>
      <c r="D149" s="443"/>
      <c r="E149" s="443"/>
      <c r="F149" s="443"/>
      <c r="G149" s="444"/>
      <c r="H149" s="443"/>
      <c r="I149" s="445"/>
      <c r="J149" s="445"/>
      <c r="K149" s="445"/>
      <c r="L149" s="443"/>
      <c r="M149" s="444"/>
      <c r="N149" s="446"/>
      <c r="O149" s="443"/>
      <c r="P149" s="446"/>
      <c r="Q149" s="443"/>
      <c r="R149" s="447"/>
      <c r="S149" s="446"/>
      <c r="T149" s="443"/>
      <c r="U149" s="446"/>
      <c r="V149" s="443"/>
      <c r="W149" s="447"/>
      <c r="X149" s="446"/>
      <c r="Y149" s="443"/>
      <c r="Z149" s="448"/>
      <c r="AA149" s="448"/>
      <c r="AB149" s="448"/>
      <c r="AC149" s="448"/>
      <c r="AD149" s="448"/>
      <c r="AE149" s="448"/>
      <c r="AF149" s="448"/>
      <c r="AG149" s="448"/>
      <c r="AH149" s="448"/>
      <c r="AI149" s="448"/>
      <c r="AJ149" s="448"/>
      <c r="AK149" s="448"/>
      <c r="AL149" s="448"/>
      <c r="AM149" s="448"/>
      <c r="AN149" s="448"/>
      <c r="AO149" s="448"/>
      <c r="AP149" s="448"/>
      <c r="AQ149" s="448"/>
      <c r="AR149" s="448"/>
      <c r="AS149" s="448"/>
    </row>
    <row r="150" spans="1:45" ht="12.75" customHeight="1">
      <c r="A150" s="442"/>
      <c r="B150" s="443"/>
      <c r="C150" s="443"/>
      <c r="D150" s="443"/>
      <c r="E150" s="443"/>
      <c r="F150" s="443"/>
      <c r="G150" s="444"/>
      <c r="H150" s="443"/>
      <c r="I150" s="445"/>
      <c r="J150" s="445"/>
      <c r="K150" s="445"/>
      <c r="L150" s="443"/>
      <c r="M150" s="444"/>
      <c r="N150" s="446"/>
      <c r="O150" s="443"/>
      <c r="P150" s="446"/>
      <c r="Q150" s="443"/>
      <c r="R150" s="447"/>
      <c r="S150" s="446"/>
      <c r="T150" s="443"/>
      <c r="U150" s="446"/>
      <c r="V150" s="443"/>
      <c r="W150" s="447"/>
      <c r="X150" s="446"/>
      <c r="Y150" s="443"/>
      <c r="Z150" s="448"/>
      <c r="AA150" s="448"/>
      <c r="AB150" s="448"/>
      <c r="AC150" s="448"/>
      <c r="AD150" s="448"/>
      <c r="AE150" s="448"/>
      <c r="AF150" s="448"/>
      <c r="AG150" s="448"/>
      <c r="AH150" s="448"/>
      <c r="AI150" s="448"/>
      <c r="AJ150" s="448"/>
      <c r="AK150" s="448"/>
      <c r="AL150" s="448"/>
      <c r="AM150" s="448"/>
      <c r="AN150" s="448"/>
      <c r="AO150" s="448"/>
      <c r="AP150" s="448"/>
      <c r="AQ150" s="448"/>
      <c r="AR150" s="448"/>
      <c r="AS150" s="448"/>
    </row>
    <row r="151" spans="1:45" ht="12.75" customHeight="1">
      <c r="A151" s="442"/>
      <c r="B151" s="443"/>
      <c r="C151" s="443"/>
      <c r="D151" s="443"/>
      <c r="E151" s="443"/>
      <c r="F151" s="443"/>
      <c r="G151" s="444"/>
      <c r="H151" s="443"/>
      <c r="I151" s="445"/>
      <c r="J151" s="445"/>
      <c r="K151" s="445"/>
      <c r="L151" s="443"/>
      <c r="M151" s="444"/>
      <c r="N151" s="446"/>
      <c r="O151" s="443"/>
      <c r="P151" s="446"/>
      <c r="Q151" s="443"/>
      <c r="R151" s="447"/>
      <c r="S151" s="446"/>
      <c r="T151" s="443"/>
      <c r="U151" s="446"/>
      <c r="V151" s="443"/>
      <c r="W151" s="447"/>
      <c r="X151" s="446"/>
      <c r="Y151" s="443"/>
      <c r="Z151" s="448"/>
      <c r="AA151" s="448"/>
      <c r="AB151" s="448"/>
      <c r="AC151" s="448"/>
      <c r="AD151" s="448"/>
      <c r="AE151" s="448"/>
      <c r="AF151" s="448"/>
      <c r="AG151" s="448"/>
      <c r="AH151" s="448"/>
      <c r="AI151" s="448"/>
      <c r="AJ151" s="448"/>
      <c r="AK151" s="448"/>
      <c r="AL151" s="448"/>
      <c r="AM151" s="448"/>
      <c r="AN151" s="448"/>
      <c r="AO151" s="448"/>
      <c r="AP151" s="448"/>
      <c r="AQ151" s="448"/>
      <c r="AR151" s="448"/>
      <c r="AS151" s="448"/>
    </row>
    <row r="152" spans="1:45" ht="12.75" customHeight="1">
      <c r="A152" s="442"/>
      <c r="B152" s="443"/>
      <c r="C152" s="443"/>
      <c r="D152" s="443"/>
      <c r="E152" s="443"/>
      <c r="F152" s="443"/>
      <c r="G152" s="444"/>
      <c r="H152" s="443"/>
      <c r="I152" s="445"/>
      <c r="J152" s="445"/>
      <c r="K152" s="445"/>
      <c r="L152" s="443"/>
      <c r="M152" s="444"/>
      <c r="N152" s="446"/>
      <c r="O152" s="443"/>
      <c r="P152" s="446"/>
      <c r="Q152" s="443"/>
      <c r="R152" s="447"/>
      <c r="S152" s="446"/>
      <c r="T152" s="443"/>
      <c r="U152" s="446"/>
      <c r="V152" s="443"/>
      <c r="W152" s="447"/>
      <c r="X152" s="446"/>
      <c r="Y152" s="443"/>
      <c r="Z152" s="448"/>
      <c r="AA152" s="448"/>
      <c r="AB152" s="448"/>
      <c r="AC152" s="448"/>
      <c r="AD152" s="448"/>
      <c r="AE152" s="448"/>
      <c r="AF152" s="448"/>
      <c r="AG152" s="448"/>
      <c r="AH152" s="448"/>
      <c r="AI152" s="448"/>
      <c r="AJ152" s="448"/>
      <c r="AK152" s="448"/>
      <c r="AL152" s="448"/>
      <c r="AM152" s="448"/>
      <c r="AN152" s="448"/>
      <c r="AO152" s="448"/>
      <c r="AP152" s="448"/>
      <c r="AQ152" s="448"/>
      <c r="AR152" s="448"/>
      <c r="AS152" s="448"/>
    </row>
    <row r="153" spans="1:45" ht="12.75" customHeight="1">
      <c r="A153" s="442"/>
      <c r="B153" s="443"/>
      <c r="C153" s="443"/>
      <c r="D153" s="443"/>
      <c r="E153" s="443"/>
      <c r="F153" s="443"/>
      <c r="G153" s="444"/>
      <c r="H153" s="443"/>
      <c r="I153" s="445"/>
      <c r="J153" s="445"/>
      <c r="K153" s="445"/>
      <c r="L153" s="443"/>
      <c r="M153" s="444"/>
      <c r="N153" s="446"/>
      <c r="O153" s="443"/>
      <c r="P153" s="446"/>
      <c r="Q153" s="443"/>
      <c r="R153" s="447"/>
      <c r="S153" s="446"/>
      <c r="T153" s="443"/>
      <c r="U153" s="446"/>
      <c r="V153" s="443"/>
      <c r="W153" s="447"/>
      <c r="X153" s="446"/>
      <c r="Y153" s="443"/>
      <c r="Z153" s="448"/>
      <c r="AA153" s="448"/>
      <c r="AB153" s="448"/>
      <c r="AC153" s="448"/>
      <c r="AD153" s="448"/>
      <c r="AE153" s="448"/>
      <c r="AF153" s="448"/>
      <c r="AG153" s="448"/>
      <c r="AH153" s="448"/>
      <c r="AI153" s="448"/>
      <c r="AJ153" s="448"/>
      <c r="AK153" s="448"/>
      <c r="AL153" s="448"/>
      <c r="AM153" s="448"/>
      <c r="AN153" s="448"/>
      <c r="AO153" s="448"/>
      <c r="AP153" s="448"/>
      <c r="AQ153" s="448"/>
      <c r="AR153" s="448"/>
      <c r="AS153" s="448"/>
    </row>
    <row r="154" spans="1:45" ht="12.75" customHeight="1">
      <c r="A154" s="442"/>
      <c r="B154" s="443"/>
      <c r="C154" s="443"/>
      <c r="D154" s="443"/>
      <c r="E154" s="443"/>
      <c r="F154" s="443"/>
      <c r="G154" s="444"/>
      <c r="H154" s="443"/>
      <c r="I154" s="445"/>
      <c r="J154" s="445"/>
      <c r="K154" s="445"/>
      <c r="L154" s="443"/>
      <c r="M154" s="444"/>
      <c r="N154" s="446"/>
      <c r="O154" s="443"/>
      <c r="P154" s="446"/>
      <c r="Q154" s="443"/>
      <c r="R154" s="447"/>
      <c r="S154" s="446"/>
      <c r="T154" s="443"/>
      <c r="U154" s="446"/>
      <c r="V154" s="443"/>
      <c r="W154" s="447"/>
      <c r="X154" s="446"/>
      <c r="Y154" s="443"/>
      <c r="Z154" s="448"/>
      <c r="AA154" s="448"/>
      <c r="AB154" s="448"/>
      <c r="AC154" s="448"/>
      <c r="AD154" s="448"/>
      <c r="AE154" s="448"/>
      <c r="AF154" s="448"/>
      <c r="AG154" s="448"/>
      <c r="AH154" s="448"/>
      <c r="AI154" s="448"/>
      <c r="AJ154" s="448"/>
      <c r="AK154" s="448"/>
      <c r="AL154" s="448"/>
      <c r="AM154" s="448"/>
      <c r="AN154" s="448"/>
      <c r="AO154" s="448"/>
      <c r="AP154" s="448"/>
      <c r="AQ154" s="448"/>
      <c r="AR154" s="448"/>
      <c r="AS154" s="448"/>
    </row>
    <row r="155" spans="1:45" ht="12.75" customHeight="1">
      <c r="A155" s="442"/>
      <c r="B155" s="443"/>
      <c r="C155" s="443"/>
      <c r="D155" s="443"/>
      <c r="E155" s="443"/>
      <c r="F155" s="443"/>
      <c r="G155" s="444"/>
      <c r="H155" s="443"/>
      <c r="I155" s="445"/>
      <c r="J155" s="445"/>
      <c r="K155" s="445"/>
      <c r="L155" s="443"/>
      <c r="M155" s="444"/>
      <c r="N155" s="446"/>
      <c r="O155" s="443"/>
      <c r="P155" s="446"/>
      <c r="Q155" s="443"/>
      <c r="R155" s="447"/>
      <c r="S155" s="446"/>
      <c r="T155" s="443"/>
      <c r="U155" s="446"/>
      <c r="V155" s="443"/>
      <c r="W155" s="447"/>
      <c r="X155" s="446"/>
      <c r="Y155" s="443"/>
      <c r="Z155" s="448"/>
      <c r="AA155" s="448"/>
      <c r="AB155" s="448"/>
      <c r="AC155" s="448"/>
      <c r="AD155" s="448"/>
      <c r="AE155" s="448"/>
      <c r="AF155" s="448"/>
      <c r="AG155" s="448"/>
      <c r="AH155" s="448"/>
      <c r="AI155" s="448"/>
      <c r="AJ155" s="448"/>
      <c r="AK155" s="448"/>
      <c r="AL155" s="448"/>
      <c r="AM155" s="448"/>
      <c r="AN155" s="448"/>
      <c r="AO155" s="448"/>
      <c r="AP155" s="448"/>
      <c r="AQ155" s="448"/>
      <c r="AR155" s="448"/>
      <c r="AS155" s="448"/>
    </row>
    <row r="156" spans="1:45" ht="12.75" customHeight="1">
      <c r="A156" s="442"/>
      <c r="B156" s="443"/>
      <c r="C156" s="443"/>
      <c r="D156" s="443"/>
      <c r="E156" s="443"/>
      <c r="F156" s="443"/>
      <c r="G156" s="444"/>
      <c r="H156" s="443"/>
      <c r="I156" s="445"/>
      <c r="J156" s="445"/>
      <c r="K156" s="445"/>
      <c r="L156" s="443"/>
      <c r="M156" s="444"/>
      <c r="N156" s="446"/>
      <c r="O156" s="443"/>
      <c r="P156" s="446"/>
      <c r="Q156" s="443"/>
      <c r="R156" s="447"/>
      <c r="S156" s="446"/>
      <c r="T156" s="443"/>
      <c r="U156" s="446"/>
      <c r="V156" s="443"/>
      <c r="W156" s="447"/>
      <c r="X156" s="446"/>
      <c r="Y156" s="443"/>
      <c r="Z156" s="448"/>
      <c r="AA156" s="448"/>
      <c r="AB156" s="448"/>
      <c r="AC156" s="448"/>
      <c r="AD156" s="448"/>
      <c r="AE156" s="448"/>
      <c r="AF156" s="448"/>
      <c r="AG156" s="448"/>
      <c r="AH156" s="448"/>
      <c r="AI156" s="448"/>
      <c r="AJ156" s="448"/>
      <c r="AK156" s="448"/>
      <c r="AL156" s="448"/>
      <c r="AM156" s="448"/>
      <c r="AN156" s="448"/>
      <c r="AO156" s="448"/>
      <c r="AP156" s="448"/>
      <c r="AQ156" s="448"/>
      <c r="AR156" s="448"/>
      <c r="AS156" s="448"/>
    </row>
    <row r="157" spans="1:45" ht="12.75" customHeight="1">
      <c r="A157" s="442"/>
      <c r="B157" s="443"/>
      <c r="C157" s="443"/>
      <c r="D157" s="443"/>
      <c r="E157" s="443"/>
      <c r="F157" s="443"/>
      <c r="G157" s="444"/>
      <c r="H157" s="443"/>
      <c r="I157" s="445"/>
      <c r="J157" s="445"/>
      <c r="K157" s="445"/>
      <c r="L157" s="443"/>
      <c r="M157" s="444"/>
      <c r="N157" s="446"/>
      <c r="O157" s="443"/>
      <c r="P157" s="446"/>
      <c r="Q157" s="443"/>
      <c r="R157" s="447"/>
      <c r="S157" s="446"/>
      <c r="T157" s="443"/>
      <c r="U157" s="446"/>
      <c r="V157" s="443"/>
      <c r="W157" s="447"/>
      <c r="X157" s="446"/>
      <c r="Y157" s="443"/>
      <c r="Z157" s="448"/>
      <c r="AA157" s="448"/>
      <c r="AB157" s="448"/>
      <c r="AC157" s="448"/>
      <c r="AD157" s="448"/>
      <c r="AE157" s="448"/>
      <c r="AF157" s="448"/>
      <c r="AG157" s="448"/>
      <c r="AH157" s="448"/>
      <c r="AI157" s="448"/>
      <c r="AJ157" s="448"/>
      <c r="AK157" s="448"/>
      <c r="AL157" s="448"/>
      <c r="AM157" s="448"/>
      <c r="AN157" s="448"/>
      <c r="AO157" s="448"/>
      <c r="AP157" s="448"/>
      <c r="AQ157" s="448"/>
      <c r="AR157" s="448"/>
      <c r="AS157" s="448"/>
    </row>
    <row r="158" spans="1:45" ht="12.75" customHeight="1">
      <c r="A158" s="442"/>
      <c r="B158" s="443"/>
      <c r="C158" s="443"/>
      <c r="D158" s="443"/>
      <c r="E158" s="443"/>
      <c r="F158" s="443"/>
      <c r="G158" s="444"/>
      <c r="H158" s="443"/>
      <c r="I158" s="445"/>
      <c r="J158" s="445"/>
      <c r="K158" s="445"/>
      <c r="L158" s="443"/>
      <c r="M158" s="444"/>
      <c r="N158" s="446"/>
      <c r="O158" s="443"/>
      <c r="P158" s="446"/>
      <c r="Q158" s="443"/>
      <c r="R158" s="447"/>
      <c r="S158" s="446"/>
      <c r="T158" s="443"/>
      <c r="U158" s="446"/>
      <c r="V158" s="443"/>
      <c r="W158" s="447"/>
      <c r="X158" s="446"/>
      <c r="Y158" s="443"/>
      <c r="Z158" s="448"/>
      <c r="AA158" s="448"/>
      <c r="AB158" s="448"/>
      <c r="AC158" s="448"/>
      <c r="AD158" s="448"/>
      <c r="AE158" s="448"/>
      <c r="AF158" s="448"/>
      <c r="AG158" s="448"/>
      <c r="AH158" s="448"/>
      <c r="AI158" s="448"/>
      <c r="AJ158" s="448"/>
      <c r="AK158" s="448"/>
      <c r="AL158" s="448"/>
      <c r="AM158" s="448"/>
      <c r="AN158" s="448"/>
      <c r="AO158" s="448"/>
      <c r="AP158" s="448"/>
      <c r="AQ158" s="448"/>
      <c r="AR158" s="448"/>
      <c r="AS158" s="448"/>
    </row>
    <row r="159" spans="1:45" ht="12.75" customHeight="1">
      <c r="A159" s="442"/>
      <c r="B159" s="443"/>
      <c r="C159" s="443"/>
      <c r="D159" s="443"/>
      <c r="E159" s="443"/>
      <c r="F159" s="443"/>
      <c r="G159" s="444"/>
      <c r="H159" s="443"/>
      <c r="I159" s="445"/>
      <c r="J159" s="445"/>
      <c r="K159" s="445"/>
      <c r="L159" s="443"/>
      <c r="M159" s="444"/>
      <c r="N159" s="446"/>
      <c r="O159" s="443"/>
      <c r="P159" s="446"/>
      <c r="Q159" s="443"/>
      <c r="R159" s="447"/>
      <c r="S159" s="446"/>
      <c r="T159" s="443"/>
      <c r="U159" s="446"/>
      <c r="V159" s="443"/>
      <c r="W159" s="447"/>
      <c r="X159" s="446"/>
      <c r="Y159" s="443"/>
      <c r="Z159" s="448"/>
      <c r="AA159" s="448"/>
      <c r="AB159" s="448"/>
      <c r="AC159" s="448"/>
      <c r="AD159" s="448"/>
      <c r="AE159" s="448"/>
      <c r="AF159" s="448"/>
      <c r="AG159" s="448"/>
      <c r="AH159" s="448"/>
      <c r="AI159" s="448"/>
      <c r="AJ159" s="448"/>
      <c r="AK159" s="448"/>
      <c r="AL159" s="448"/>
      <c r="AM159" s="448"/>
      <c r="AN159" s="448"/>
      <c r="AO159" s="448"/>
      <c r="AP159" s="448"/>
      <c r="AQ159" s="448"/>
      <c r="AR159" s="448"/>
      <c r="AS159" s="448"/>
    </row>
    <row r="160" spans="1:45" ht="12.75" customHeight="1">
      <c r="A160" s="442"/>
      <c r="B160" s="443"/>
      <c r="C160" s="443"/>
      <c r="D160" s="443"/>
      <c r="E160" s="443"/>
      <c r="F160" s="443"/>
      <c r="G160" s="444"/>
      <c r="H160" s="443"/>
      <c r="I160" s="445"/>
      <c r="J160" s="445"/>
      <c r="K160" s="445"/>
      <c r="L160" s="443"/>
      <c r="M160" s="444"/>
      <c r="N160" s="446"/>
      <c r="O160" s="443"/>
      <c r="P160" s="446"/>
      <c r="Q160" s="443"/>
      <c r="R160" s="447"/>
      <c r="S160" s="446"/>
      <c r="T160" s="443"/>
      <c r="U160" s="446"/>
      <c r="V160" s="443"/>
      <c r="W160" s="447"/>
      <c r="X160" s="446"/>
      <c r="Y160" s="443"/>
      <c r="Z160" s="448"/>
      <c r="AA160" s="448"/>
      <c r="AB160" s="448"/>
      <c r="AC160" s="448"/>
      <c r="AD160" s="448"/>
      <c r="AE160" s="448"/>
      <c r="AF160" s="448"/>
      <c r="AG160" s="448"/>
      <c r="AH160" s="448"/>
      <c r="AI160" s="448"/>
      <c r="AJ160" s="448"/>
      <c r="AK160" s="448"/>
      <c r="AL160" s="448"/>
      <c r="AM160" s="448"/>
      <c r="AN160" s="448"/>
      <c r="AO160" s="448"/>
      <c r="AP160" s="448"/>
      <c r="AQ160" s="448"/>
      <c r="AR160" s="448"/>
      <c r="AS160" s="448"/>
    </row>
    <row r="161" spans="1:45" ht="12.75" customHeight="1">
      <c r="A161" s="442"/>
      <c r="B161" s="443"/>
      <c r="C161" s="443"/>
      <c r="D161" s="443"/>
      <c r="E161" s="443"/>
      <c r="F161" s="443"/>
      <c r="G161" s="444"/>
      <c r="H161" s="443"/>
      <c r="I161" s="445"/>
      <c r="J161" s="445"/>
      <c r="K161" s="445"/>
      <c r="L161" s="443"/>
      <c r="M161" s="444"/>
      <c r="N161" s="446"/>
      <c r="O161" s="443"/>
      <c r="P161" s="446"/>
      <c r="Q161" s="443"/>
      <c r="R161" s="447"/>
      <c r="S161" s="446"/>
      <c r="T161" s="443"/>
      <c r="U161" s="446"/>
      <c r="V161" s="443"/>
      <c r="W161" s="447"/>
      <c r="X161" s="446"/>
      <c r="Y161" s="443"/>
      <c r="Z161" s="448"/>
      <c r="AA161" s="448"/>
      <c r="AB161" s="448"/>
      <c r="AC161" s="448"/>
      <c r="AD161" s="448"/>
      <c r="AE161" s="448"/>
      <c r="AF161" s="448"/>
      <c r="AG161" s="448"/>
      <c r="AH161" s="448"/>
      <c r="AI161" s="448"/>
      <c r="AJ161" s="448"/>
      <c r="AK161" s="448"/>
      <c r="AL161" s="448"/>
      <c r="AM161" s="448"/>
      <c r="AN161" s="448"/>
      <c r="AO161" s="448"/>
      <c r="AP161" s="448"/>
      <c r="AQ161" s="448"/>
      <c r="AR161" s="448"/>
      <c r="AS161" s="448"/>
    </row>
    <row r="162" spans="1:45" ht="12.75" customHeight="1">
      <c r="A162" s="442"/>
      <c r="B162" s="443"/>
      <c r="C162" s="443"/>
      <c r="D162" s="443"/>
      <c r="E162" s="443"/>
      <c r="F162" s="443"/>
      <c r="G162" s="444"/>
      <c r="H162" s="443"/>
      <c r="I162" s="445"/>
      <c r="J162" s="445"/>
      <c r="K162" s="445"/>
      <c r="L162" s="443"/>
      <c r="M162" s="444"/>
      <c r="N162" s="446"/>
      <c r="O162" s="443"/>
      <c r="P162" s="446"/>
      <c r="Q162" s="443"/>
      <c r="R162" s="447"/>
      <c r="S162" s="446"/>
      <c r="T162" s="443"/>
      <c r="U162" s="446"/>
      <c r="V162" s="443"/>
      <c r="W162" s="447"/>
      <c r="X162" s="446"/>
      <c r="Y162" s="443"/>
      <c r="Z162" s="448"/>
      <c r="AA162" s="448"/>
      <c r="AB162" s="448"/>
      <c r="AC162" s="448"/>
      <c r="AD162" s="448"/>
      <c r="AE162" s="448"/>
      <c r="AF162" s="448"/>
      <c r="AG162" s="448"/>
      <c r="AH162" s="448"/>
      <c r="AI162" s="448"/>
      <c r="AJ162" s="448"/>
      <c r="AK162" s="448"/>
      <c r="AL162" s="448"/>
      <c r="AM162" s="448"/>
      <c r="AN162" s="448"/>
      <c r="AO162" s="448"/>
      <c r="AP162" s="448"/>
      <c r="AQ162" s="448"/>
      <c r="AR162" s="448"/>
      <c r="AS162" s="448"/>
    </row>
    <row r="163" spans="1:45" ht="12.75" customHeight="1">
      <c r="A163" s="442"/>
      <c r="B163" s="443"/>
      <c r="C163" s="443"/>
      <c r="D163" s="443"/>
      <c r="E163" s="443"/>
      <c r="F163" s="443"/>
      <c r="G163" s="444"/>
      <c r="H163" s="443"/>
      <c r="I163" s="445"/>
      <c r="J163" s="445"/>
      <c r="K163" s="445"/>
      <c r="L163" s="443"/>
      <c r="M163" s="444"/>
      <c r="N163" s="446"/>
      <c r="O163" s="443"/>
      <c r="P163" s="446"/>
      <c r="Q163" s="443"/>
      <c r="R163" s="447"/>
      <c r="S163" s="446"/>
      <c r="T163" s="443"/>
      <c r="U163" s="446"/>
      <c r="V163" s="443"/>
      <c r="W163" s="447"/>
      <c r="X163" s="446"/>
      <c r="Y163" s="443"/>
      <c r="Z163" s="448"/>
      <c r="AA163" s="448"/>
      <c r="AB163" s="448"/>
      <c r="AC163" s="448"/>
      <c r="AD163" s="448"/>
      <c r="AE163" s="448"/>
      <c r="AF163" s="448"/>
      <c r="AG163" s="448"/>
      <c r="AH163" s="448"/>
      <c r="AI163" s="448"/>
      <c r="AJ163" s="448"/>
      <c r="AK163" s="448"/>
      <c r="AL163" s="448"/>
      <c r="AM163" s="448"/>
      <c r="AN163" s="448"/>
      <c r="AO163" s="448"/>
      <c r="AP163" s="448"/>
      <c r="AQ163" s="448"/>
      <c r="AR163" s="448"/>
      <c r="AS163" s="448"/>
    </row>
    <row r="164" spans="1:45" ht="12.75" customHeight="1">
      <c r="A164" s="442"/>
      <c r="B164" s="443"/>
      <c r="C164" s="443"/>
      <c r="D164" s="443"/>
      <c r="E164" s="443"/>
      <c r="F164" s="443"/>
      <c r="G164" s="444"/>
      <c r="H164" s="443"/>
      <c r="I164" s="445"/>
      <c r="J164" s="445"/>
      <c r="K164" s="445"/>
      <c r="L164" s="443"/>
      <c r="M164" s="444"/>
      <c r="N164" s="446"/>
      <c r="O164" s="443"/>
      <c r="P164" s="446"/>
      <c r="Q164" s="443"/>
      <c r="R164" s="447"/>
      <c r="S164" s="446"/>
      <c r="T164" s="443"/>
      <c r="U164" s="446"/>
      <c r="V164" s="443"/>
      <c r="W164" s="447"/>
      <c r="X164" s="446"/>
      <c r="Y164" s="443"/>
      <c r="Z164" s="448"/>
      <c r="AA164" s="448"/>
      <c r="AB164" s="448"/>
      <c r="AC164" s="448"/>
      <c r="AD164" s="448"/>
      <c r="AE164" s="448"/>
      <c r="AF164" s="448"/>
      <c r="AG164" s="448"/>
      <c r="AH164" s="448"/>
      <c r="AI164" s="448"/>
      <c r="AJ164" s="448"/>
      <c r="AK164" s="448"/>
      <c r="AL164" s="448"/>
      <c r="AM164" s="448"/>
      <c r="AN164" s="448"/>
      <c r="AO164" s="448"/>
      <c r="AP164" s="448"/>
      <c r="AQ164" s="448"/>
      <c r="AR164" s="448"/>
      <c r="AS164" s="448"/>
    </row>
    <row r="165" spans="1:45" ht="12.75" customHeight="1">
      <c r="A165" s="442"/>
      <c r="B165" s="443"/>
      <c r="C165" s="443"/>
      <c r="D165" s="443"/>
      <c r="E165" s="443"/>
      <c r="F165" s="443"/>
      <c r="G165" s="444"/>
      <c r="H165" s="443"/>
      <c r="I165" s="445"/>
      <c r="J165" s="445"/>
      <c r="K165" s="445"/>
      <c r="L165" s="443"/>
      <c r="M165" s="444"/>
      <c r="N165" s="446"/>
      <c r="O165" s="443"/>
      <c r="P165" s="446"/>
      <c r="Q165" s="443"/>
      <c r="R165" s="447"/>
      <c r="S165" s="446"/>
      <c r="T165" s="443"/>
      <c r="U165" s="446"/>
      <c r="V165" s="443"/>
      <c r="W165" s="447"/>
      <c r="X165" s="446"/>
      <c r="Y165" s="443"/>
      <c r="Z165" s="448"/>
      <c r="AA165" s="448"/>
      <c r="AB165" s="448"/>
      <c r="AC165" s="448"/>
      <c r="AD165" s="448"/>
      <c r="AE165" s="448"/>
      <c r="AF165" s="448"/>
      <c r="AG165" s="448"/>
      <c r="AH165" s="448"/>
      <c r="AI165" s="448"/>
      <c r="AJ165" s="448"/>
      <c r="AK165" s="448"/>
      <c r="AL165" s="448"/>
      <c r="AM165" s="448"/>
      <c r="AN165" s="448"/>
      <c r="AO165" s="448"/>
      <c r="AP165" s="448"/>
      <c r="AQ165" s="448"/>
      <c r="AR165" s="448"/>
      <c r="AS165" s="448"/>
    </row>
    <row r="166" spans="1:45" ht="12.75" customHeight="1">
      <c r="A166" s="442"/>
      <c r="B166" s="443"/>
      <c r="C166" s="443"/>
      <c r="D166" s="443"/>
      <c r="E166" s="443"/>
      <c r="F166" s="443"/>
      <c r="G166" s="444"/>
      <c r="H166" s="443"/>
      <c r="I166" s="445"/>
      <c r="J166" s="445"/>
      <c r="K166" s="445"/>
      <c r="L166" s="443"/>
      <c r="M166" s="444"/>
      <c r="N166" s="446"/>
      <c r="O166" s="443"/>
      <c r="P166" s="446"/>
      <c r="Q166" s="443"/>
      <c r="R166" s="447"/>
      <c r="S166" s="446"/>
      <c r="T166" s="443"/>
      <c r="U166" s="446"/>
      <c r="V166" s="443"/>
      <c r="W166" s="447"/>
      <c r="X166" s="446"/>
      <c r="Y166" s="443"/>
      <c r="Z166" s="448"/>
      <c r="AA166" s="448"/>
      <c r="AB166" s="448"/>
      <c r="AC166" s="448"/>
      <c r="AD166" s="448"/>
      <c r="AE166" s="448"/>
      <c r="AF166" s="448"/>
      <c r="AG166" s="448"/>
      <c r="AH166" s="448"/>
      <c r="AI166" s="448"/>
      <c r="AJ166" s="448"/>
      <c r="AK166" s="448"/>
      <c r="AL166" s="448"/>
      <c r="AM166" s="448"/>
      <c r="AN166" s="448"/>
      <c r="AO166" s="448"/>
      <c r="AP166" s="448"/>
      <c r="AQ166" s="448"/>
      <c r="AR166" s="448"/>
      <c r="AS166" s="448"/>
    </row>
    <row r="167" spans="1:45" ht="12.75" customHeight="1">
      <c r="A167" s="442"/>
      <c r="B167" s="443"/>
      <c r="C167" s="443"/>
      <c r="D167" s="443"/>
      <c r="E167" s="443"/>
      <c r="F167" s="443"/>
      <c r="G167" s="444"/>
      <c r="H167" s="443"/>
      <c r="I167" s="445"/>
      <c r="J167" s="445"/>
      <c r="K167" s="445"/>
      <c r="L167" s="443"/>
      <c r="M167" s="444"/>
      <c r="N167" s="446"/>
      <c r="O167" s="443"/>
      <c r="P167" s="446"/>
      <c r="Q167" s="443"/>
      <c r="R167" s="447"/>
      <c r="S167" s="446"/>
      <c r="T167" s="443"/>
      <c r="U167" s="446"/>
      <c r="V167" s="443"/>
      <c r="W167" s="447"/>
      <c r="X167" s="446"/>
      <c r="Y167" s="443"/>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row>
    <row r="168" spans="1:45" ht="12.75" customHeight="1">
      <c r="A168" s="442"/>
      <c r="B168" s="443"/>
      <c r="C168" s="443"/>
      <c r="D168" s="443"/>
      <c r="E168" s="443"/>
      <c r="F168" s="443"/>
      <c r="G168" s="444"/>
      <c r="H168" s="443"/>
      <c r="I168" s="445"/>
      <c r="J168" s="445"/>
      <c r="K168" s="445"/>
      <c r="L168" s="443"/>
      <c r="M168" s="444"/>
      <c r="N168" s="446"/>
      <c r="O168" s="443"/>
      <c r="P168" s="446"/>
      <c r="Q168" s="443"/>
      <c r="R168" s="447"/>
      <c r="S168" s="446"/>
      <c r="T168" s="443"/>
      <c r="U168" s="446"/>
      <c r="V168" s="443"/>
      <c r="W168" s="447"/>
      <c r="X168" s="446"/>
      <c r="Y168" s="443"/>
      <c r="Z168" s="448"/>
      <c r="AA168" s="448"/>
      <c r="AB168" s="448"/>
      <c r="AC168" s="448"/>
      <c r="AD168" s="448"/>
      <c r="AE168" s="448"/>
      <c r="AF168" s="448"/>
      <c r="AG168" s="448"/>
      <c r="AH168" s="448"/>
      <c r="AI168" s="448"/>
      <c r="AJ168" s="448"/>
      <c r="AK168" s="448"/>
      <c r="AL168" s="448"/>
      <c r="AM168" s="448"/>
      <c r="AN168" s="448"/>
      <c r="AO168" s="448"/>
      <c r="AP168" s="448"/>
      <c r="AQ168" s="448"/>
      <c r="AR168" s="448"/>
      <c r="AS168" s="448"/>
    </row>
    <row r="169" spans="1:45" ht="12.75" customHeight="1">
      <c r="A169" s="442"/>
      <c r="B169" s="443"/>
      <c r="C169" s="443"/>
      <c r="D169" s="443"/>
      <c r="E169" s="443"/>
      <c r="F169" s="443"/>
      <c r="G169" s="444"/>
      <c r="H169" s="443"/>
      <c r="I169" s="445"/>
      <c r="J169" s="445"/>
      <c r="K169" s="445"/>
      <c r="L169" s="443"/>
      <c r="M169" s="444"/>
      <c r="N169" s="446"/>
      <c r="O169" s="443"/>
      <c r="P169" s="446"/>
      <c r="Q169" s="443"/>
      <c r="R169" s="447"/>
      <c r="S169" s="446"/>
      <c r="T169" s="443"/>
      <c r="U169" s="446"/>
      <c r="V169" s="443"/>
      <c r="W169" s="447"/>
      <c r="X169" s="446"/>
      <c r="Y169" s="443"/>
      <c r="Z169" s="448"/>
      <c r="AA169" s="448"/>
      <c r="AB169" s="448"/>
      <c r="AC169" s="448"/>
      <c r="AD169" s="448"/>
      <c r="AE169" s="448"/>
      <c r="AF169" s="448"/>
      <c r="AG169" s="448"/>
      <c r="AH169" s="448"/>
      <c r="AI169" s="448"/>
      <c r="AJ169" s="448"/>
      <c r="AK169" s="448"/>
      <c r="AL169" s="448"/>
      <c r="AM169" s="448"/>
      <c r="AN169" s="448"/>
      <c r="AO169" s="448"/>
      <c r="AP169" s="448"/>
      <c r="AQ169" s="448"/>
      <c r="AR169" s="448"/>
      <c r="AS169" s="448"/>
    </row>
    <row r="170" spans="1:45" ht="12.75" customHeight="1">
      <c r="A170" s="442"/>
      <c r="B170" s="443"/>
      <c r="C170" s="443"/>
      <c r="D170" s="443"/>
      <c r="E170" s="443"/>
      <c r="F170" s="443"/>
      <c r="G170" s="444"/>
      <c r="H170" s="443"/>
      <c r="I170" s="445"/>
      <c r="J170" s="445"/>
      <c r="K170" s="445"/>
      <c r="L170" s="443"/>
      <c r="M170" s="444"/>
      <c r="N170" s="446"/>
      <c r="O170" s="443"/>
      <c r="P170" s="446"/>
      <c r="Q170" s="443"/>
      <c r="R170" s="447"/>
      <c r="S170" s="446"/>
      <c r="T170" s="443"/>
      <c r="U170" s="446"/>
      <c r="V170" s="443"/>
      <c r="W170" s="447"/>
      <c r="X170" s="446"/>
      <c r="Y170" s="443"/>
      <c r="Z170" s="448"/>
      <c r="AA170" s="448"/>
      <c r="AB170" s="448"/>
      <c r="AC170" s="448"/>
      <c r="AD170" s="448"/>
      <c r="AE170" s="448"/>
      <c r="AF170" s="448"/>
      <c r="AG170" s="448"/>
      <c r="AH170" s="448"/>
      <c r="AI170" s="448"/>
      <c r="AJ170" s="448"/>
      <c r="AK170" s="448"/>
      <c r="AL170" s="448"/>
      <c r="AM170" s="448"/>
      <c r="AN170" s="448"/>
      <c r="AO170" s="448"/>
      <c r="AP170" s="448"/>
      <c r="AQ170" s="448"/>
      <c r="AR170" s="448"/>
      <c r="AS170" s="448"/>
    </row>
    <row r="171" spans="1:45" ht="12.75" customHeight="1">
      <c r="A171" s="442"/>
      <c r="B171" s="443"/>
      <c r="C171" s="443"/>
      <c r="D171" s="443"/>
      <c r="E171" s="443"/>
      <c r="F171" s="443"/>
      <c r="G171" s="444"/>
      <c r="H171" s="443"/>
      <c r="I171" s="445"/>
      <c r="J171" s="445"/>
      <c r="K171" s="445"/>
      <c r="L171" s="443"/>
      <c r="M171" s="444"/>
      <c r="N171" s="446"/>
      <c r="O171" s="443"/>
      <c r="P171" s="446"/>
      <c r="Q171" s="443"/>
      <c r="R171" s="447"/>
      <c r="S171" s="446"/>
      <c r="T171" s="443"/>
      <c r="U171" s="446"/>
      <c r="V171" s="443"/>
      <c r="W171" s="447"/>
      <c r="X171" s="446"/>
      <c r="Y171" s="443"/>
      <c r="Z171" s="448"/>
      <c r="AA171" s="448"/>
      <c r="AB171" s="448"/>
      <c r="AC171" s="448"/>
      <c r="AD171" s="448"/>
      <c r="AE171" s="448"/>
      <c r="AF171" s="448"/>
      <c r="AG171" s="448"/>
      <c r="AH171" s="448"/>
      <c r="AI171" s="448"/>
      <c r="AJ171" s="448"/>
      <c r="AK171" s="448"/>
      <c r="AL171" s="448"/>
      <c r="AM171" s="448"/>
      <c r="AN171" s="448"/>
      <c r="AO171" s="448"/>
      <c r="AP171" s="448"/>
      <c r="AQ171" s="448"/>
      <c r="AR171" s="448"/>
      <c r="AS171" s="448"/>
    </row>
    <row r="172" spans="1:45" ht="12.75" customHeight="1">
      <c r="A172" s="442"/>
      <c r="B172" s="443"/>
      <c r="C172" s="443"/>
      <c r="D172" s="443"/>
      <c r="E172" s="443"/>
      <c r="F172" s="443"/>
      <c r="G172" s="444"/>
      <c r="H172" s="443"/>
      <c r="I172" s="445"/>
      <c r="J172" s="445"/>
      <c r="K172" s="445"/>
      <c r="L172" s="443"/>
      <c r="M172" s="444"/>
      <c r="N172" s="446"/>
      <c r="O172" s="443"/>
      <c r="P172" s="446"/>
      <c r="Q172" s="443"/>
      <c r="R172" s="447"/>
      <c r="S172" s="446"/>
      <c r="T172" s="443"/>
      <c r="U172" s="446"/>
      <c r="V172" s="443"/>
      <c r="W172" s="447"/>
      <c r="X172" s="446"/>
      <c r="Y172" s="443"/>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row>
    <row r="173" spans="1:45" ht="12.75" customHeight="1">
      <c r="A173" s="442"/>
      <c r="B173" s="443"/>
      <c r="C173" s="443"/>
      <c r="D173" s="443"/>
      <c r="E173" s="443"/>
      <c r="F173" s="443"/>
      <c r="G173" s="444"/>
      <c r="H173" s="443"/>
      <c r="I173" s="445"/>
      <c r="J173" s="445"/>
      <c r="K173" s="445"/>
      <c r="L173" s="443"/>
      <c r="M173" s="444"/>
      <c r="N173" s="446"/>
      <c r="O173" s="443"/>
      <c r="P173" s="446"/>
      <c r="Q173" s="443"/>
      <c r="R173" s="447"/>
      <c r="S173" s="446"/>
      <c r="T173" s="443"/>
      <c r="U173" s="446"/>
      <c r="V173" s="443"/>
      <c r="W173" s="447"/>
      <c r="X173" s="446"/>
      <c r="Y173" s="443"/>
      <c r="Z173" s="448"/>
      <c r="AA173" s="448"/>
      <c r="AB173" s="448"/>
      <c r="AC173" s="448"/>
      <c r="AD173" s="448"/>
      <c r="AE173" s="448"/>
      <c r="AF173" s="448"/>
      <c r="AG173" s="448"/>
      <c r="AH173" s="448"/>
      <c r="AI173" s="448"/>
      <c r="AJ173" s="448"/>
      <c r="AK173" s="448"/>
      <c r="AL173" s="448"/>
      <c r="AM173" s="448"/>
      <c r="AN173" s="448"/>
      <c r="AO173" s="448"/>
      <c r="AP173" s="448"/>
      <c r="AQ173" s="448"/>
      <c r="AR173" s="448"/>
      <c r="AS173" s="448"/>
    </row>
    <row r="174" spans="1:45" ht="12.75" customHeight="1">
      <c r="A174" s="442"/>
      <c r="B174" s="443"/>
      <c r="C174" s="443"/>
      <c r="D174" s="443"/>
      <c r="E174" s="443"/>
      <c r="F174" s="443"/>
      <c r="G174" s="444"/>
      <c r="H174" s="443"/>
      <c r="I174" s="445"/>
      <c r="J174" s="445"/>
      <c r="K174" s="445"/>
      <c r="L174" s="443"/>
      <c r="M174" s="444"/>
      <c r="N174" s="446"/>
      <c r="O174" s="443"/>
      <c r="P174" s="446"/>
      <c r="Q174" s="443"/>
      <c r="R174" s="447"/>
      <c r="S174" s="446"/>
      <c r="T174" s="443"/>
      <c r="U174" s="446"/>
      <c r="V174" s="443"/>
      <c r="W174" s="447"/>
      <c r="X174" s="446"/>
      <c r="Y174" s="443"/>
      <c r="Z174" s="448"/>
      <c r="AA174" s="448"/>
      <c r="AB174" s="448"/>
      <c r="AC174" s="448"/>
      <c r="AD174" s="448"/>
      <c r="AE174" s="448"/>
      <c r="AF174" s="448"/>
      <c r="AG174" s="448"/>
      <c r="AH174" s="448"/>
      <c r="AI174" s="448"/>
      <c r="AJ174" s="448"/>
      <c r="AK174" s="448"/>
      <c r="AL174" s="448"/>
      <c r="AM174" s="448"/>
      <c r="AN174" s="448"/>
      <c r="AO174" s="448"/>
      <c r="AP174" s="448"/>
      <c r="AQ174" s="448"/>
      <c r="AR174" s="448"/>
      <c r="AS174" s="448"/>
    </row>
    <row r="175" spans="1:45" ht="12.75" customHeight="1">
      <c r="A175" s="442"/>
      <c r="B175" s="443"/>
      <c r="C175" s="443"/>
      <c r="D175" s="443"/>
      <c r="E175" s="443"/>
      <c r="F175" s="443"/>
      <c r="G175" s="444"/>
      <c r="H175" s="443"/>
      <c r="I175" s="445"/>
      <c r="J175" s="445"/>
      <c r="K175" s="445"/>
      <c r="L175" s="443"/>
      <c r="M175" s="444"/>
      <c r="N175" s="446"/>
      <c r="O175" s="443"/>
      <c r="P175" s="446"/>
      <c r="Q175" s="443"/>
      <c r="R175" s="447"/>
      <c r="S175" s="446"/>
      <c r="T175" s="443"/>
      <c r="U175" s="446"/>
      <c r="V175" s="443"/>
      <c r="W175" s="447"/>
      <c r="X175" s="446"/>
      <c r="Y175" s="443"/>
      <c r="Z175" s="448"/>
      <c r="AA175" s="448"/>
      <c r="AB175" s="448"/>
      <c r="AC175" s="448"/>
      <c r="AD175" s="448"/>
      <c r="AE175" s="448"/>
      <c r="AF175" s="448"/>
      <c r="AG175" s="448"/>
      <c r="AH175" s="448"/>
      <c r="AI175" s="448"/>
      <c r="AJ175" s="448"/>
      <c r="AK175" s="448"/>
      <c r="AL175" s="448"/>
      <c r="AM175" s="448"/>
      <c r="AN175" s="448"/>
      <c r="AO175" s="448"/>
      <c r="AP175" s="448"/>
      <c r="AQ175" s="448"/>
      <c r="AR175" s="448"/>
      <c r="AS175" s="448"/>
    </row>
    <row r="176" spans="1:45" ht="12.75" customHeight="1">
      <c r="A176" s="442"/>
      <c r="B176" s="443"/>
      <c r="C176" s="443"/>
      <c r="D176" s="443"/>
      <c r="E176" s="443"/>
      <c r="F176" s="443"/>
      <c r="G176" s="444"/>
      <c r="H176" s="443"/>
      <c r="I176" s="445"/>
      <c r="J176" s="445"/>
      <c r="K176" s="445"/>
      <c r="L176" s="443"/>
      <c r="M176" s="444"/>
      <c r="N176" s="446"/>
      <c r="O176" s="443"/>
      <c r="P176" s="446"/>
      <c r="Q176" s="443"/>
      <c r="R176" s="447"/>
      <c r="S176" s="446"/>
      <c r="T176" s="443"/>
      <c r="U176" s="446"/>
      <c r="V176" s="443"/>
      <c r="W176" s="447"/>
      <c r="X176" s="446"/>
      <c r="Y176" s="443"/>
      <c r="Z176" s="448"/>
      <c r="AA176" s="448"/>
      <c r="AB176" s="448"/>
      <c r="AC176" s="448"/>
      <c r="AD176" s="448"/>
      <c r="AE176" s="448"/>
      <c r="AF176" s="448"/>
      <c r="AG176" s="448"/>
      <c r="AH176" s="448"/>
      <c r="AI176" s="448"/>
      <c r="AJ176" s="448"/>
      <c r="AK176" s="448"/>
      <c r="AL176" s="448"/>
      <c r="AM176" s="448"/>
      <c r="AN176" s="448"/>
      <c r="AO176" s="448"/>
      <c r="AP176" s="448"/>
      <c r="AQ176" s="448"/>
      <c r="AR176" s="448"/>
      <c r="AS176" s="448"/>
    </row>
    <row r="177" spans="1:45" ht="12.75" customHeight="1">
      <c r="A177" s="442"/>
      <c r="B177" s="443"/>
      <c r="C177" s="443"/>
      <c r="D177" s="443"/>
      <c r="E177" s="443"/>
      <c r="F177" s="443"/>
      <c r="G177" s="444"/>
      <c r="H177" s="443"/>
      <c r="I177" s="445"/>
      <c r="J177" s="445"/>
      <c r="K177" s="445"/>
      <c r="L177" s="443"/>
      <c r="M177" s="444"/>
      <c r="N177" s="446"/>
      <c r="O177" s="443"/>
      <c r="P177" s="446"/>
      <c r="Q177" s="443"/>
      <c r="R177" s="447"/>
      <c r="S177" s="446"/>
      <c r="T177" s="443"/>
      <c r="U177" s="446"/>
      <c r="V177" s="443"/>
      <c r="W177" s="447"/>
      <c r="X177" s="446"/>
      <c r="Y177" s="443"/>
      <c r="Z177" s="448"/>
      <c r="AA177" s="448"/>
      <c r="AB177" s="448"/>
      <c r="AC177" s="448"/>
      <c r="AD177" s="448"/>
      <c r="AE177" s="448"/>
      <c r="AF177" s="448"/>
      <c r="AG177" s="448"/>
      <c r="AH177" s="448"/>
      <c r="AI177" s="448"/>
      <c r="AJ177" s="448"/>
      <c r="AK177" s="448"/>
      <c r="AL177" s="448"/>
      <c r="AM177" s="448"/>
      <c r="AN177" s="448"/>
      <c r="AO177" s="448"/>
      <c r="AP177" s="448"/>
      <c r="AQ177" s="448"/>
      <c r="AR177" s="448"/>
      <c r="AS177" s="448"/>
    </row>
    <row r="178" spans="1:45" ht="12.75" customHeight="1">
      <c r="A178" s="442"/>
      <c r="B178" s="443"/>
      <c r="C178" s="443"/>
      <c r="D178" s="443"/>
      <c r="E178" s="443"/>
      <c r="F178" s="443"/>
      <c r="G178" s="444"/>
      <c r="H178" s="443"/>
      <c r="I178" s="445"/>
      <c r="J178" s="445"/>
      <c r="K178" s="445"/>
      <c r="L178" s="443"/>
      <c r="M178" s="444"/>
      <c r="N178" s="446"/>
      <c r="O178" s="443"/>
      <c r="P178" s="446"/>
      <c r="Q178" s="443"/>
      <c r="R178" s="447"/>
      <c r="S178" s="446"/>
      <c r="T178" s="443"/>
      <c r="U178" s="446"/>
      <c r="V178" s="443"/>
      <c r="W178" s="447"/>
      <c r="X178" s="446"/>
      <c r="Y178" s="443"/>
      <c r="Z178" s="448"/>
      <c r="AA178" s="448"/>
      <c r="AB178" s="448"/>
      <c r="AC178" s="448"/>
      <c r="AD178" s="448"/>
      <c r="AE178" s="448"/>
      <c r="AF178" s="448"/>
      <c r="AG178" s="448"/>
      <c r="AH178" s="448"/>
      <c r="AI178" s="448"/>
      <c r="AJ178" s="448"/>
      <c r="AK178" s="448"/>
      <c r="AL178" s="448"/>
      <c r="AM178" s="448"/>
      <c r="AN178" s="448"/>
      <c r="AO178" s="448"/>
      <c r="AP178" s="448"/>
      <c r="AQ178" s="448"/>
      <c r="AR178" s="448"/>
      <c r="AS178" s="448"/>
    </row>
    <row r="179" spans="1:45" ht="12.75" customHeight="1">
      <c r="A179" s="442"/>
      <c r="B179" s="443"/>
      <c r="C179" s="443"/>
      <c r="D179" s="443"/>
      <c r="E179" s="443"/>
      <c r="F179" s="443"/>
      <c r="G179" s="444"/>
      <c r="H179" s="443"/>
      <c r="I179" s="445"/>
      <c r="J179" s="445"/>
      <c r="K179" s="445"/>
      <c r="L179" s="443"/>
      <c r="M179" s="444"/>
      <c r="N179" s="446"/>
      <c r="O179" s="443"/>
      <c r="P179" s="446"/>
      <c r="Q179" s="443"/>
      <c r="R179" s="447"/>
      <c r="S179" s="446"/>
      <c r="T179" s="443"/>
      <c r="U179" s="446"/>
      <c r="V179" s="443"/>
      <c r="W179" s="447"/>
      <c r="X179" s="446"/>
      <c r="Y179" s="443"/>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row>
    <row r="180" spans="1:45" ht="12.75" customHeight="1">
      <c r="A180" s="442"/>
      <c r="B180" s="443"/>
      <c r="C180" s="443"/>
      <c r="D180" s="443"/>
      <c r="E180" s="443"/>
      <c r="F180" s="443"/>
      <c r="G180" s="444"/>
      <c r="H180" s="443"/>
      <c r="I180" s="445"/>
      <c r="J180" s="445"/>
      <c r="K180" s="445"/>
      <c r="L180" s="443"/>
      <c r="M180" s="444"/>
      <c r="N180" s="446"/>
      <c r="O180" s="443"/>
      <c r="P180" s="446"/>
      <c r="Q180" s="443"/>
      <c r="R180" s="447"/>
      <c r="S180" s="446"/>
      <c r="T180" s="443"/>
      <c r="U180" s="446"/>
      <c r="V180" s="443"/>
      <c r="W180" s="447"/>
      <c r="X180" s="446"/>
      <c r="Y180" s="443"/>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row>
    <row r="181" spans="1:45" ht="12.75" customHeight="1">
      <c r="A181" s="442"/>
      <c r="B181" s="443"/>
      <c r="C181" s="443"/>
      <c r="D181" s="443"/>
      <c r="E181" s="443"/>
      <c r="F181" s="443"/>
      <c r="G181" s="444"/>
      <c r="H181" s="443"/>
      <c r="I181" s="445"/>
      <c r="J181" s="445"/>
      <c r="K181" s="445"/>
      <c r="L181" s="443"/>
      <c r="M181" s="444"/>
      <c r="N181" s="446"/>
      <c r="O181" s="443"/>
      <c r="P181" s="446"/>
      <c r="Q181" s="443"/>
      <c r="R181" s="447"/>
      <c r="S181" s="446"/>
      <c r="T181" s="443"/>
      <c r="U181" s="446"/>
      <c r="V181" s="443"/>
      <c r="W181" s="447"/>
      <c r="X181" s="446"/>
      <c r="Y181" s="443"/>
      <c r="Z181" s="448"/>
      <c r="AA181" s="448"/>
      <c r="AB181" s="448"/>
      <c r="AC181" s="448"/>
      <c r="AD181" s="448"/>
      <c r="AE181" s="448"/>
      <c r="AF181" s="448"/>
      <c r="AG181" s="448"/>
      <c r="AH181" s="448"/>
      <c r="AI181" s="448"/>
      <c r="AJ181" s="448"/>
      <c r="AK181" s="448"/>
      <c r="AL181" s="448"/>
      <c r="AM181" s="448"/>
      <c r="AN181" s="448"/>
      <c r="AO181" s="448"/>
      <c r="AP181" s="448"/>
      <c r="AQ181" s="448"/>
      <c r="AR181" s="448"/>
      <c r="AS181" s="448"/>
    </row>
    <row r="182" spans="1:45" ht="12.75" customHeight="1">
      <c r="A182" s="442"/>
      <c r="B182" s="443"/>
      <c r="C182" s="443"/>
      <c r="D182" s="443"/>
      <c r="E182" s="443"/>
      <c r="F182" s="443"/>
      <c r="G182" s="444"/>
      <c r="H182" s="443"/>
      <c r="I182" s="445"/>
      <c r="J182" s="445"/>
      <c r="K182" s="445"/>
      <c r="L182" s="443"/>
      <c r="M182" s="444"/>
      <c r="N182" s="446"/>
      <c r="O182" s="443"/>
      <c r="P182" s="446"/>
      <c r="Q182" s="443"/>
      <c r="R182" s="447"/>
      <c r="S182" s="446"/>
      <c r="T182" s="443"/>
      <c r="U182" s="446"/>
      <c r="V182" s="443"/>
      <c r="W182" s="447"/>
      <c r="X182" s="446"/>
      <c r="Y182" s="443"/>
      <c r="Z182" s="448"/>
      <c r="AA182" s="448"/>
      <c r="AB182" s="448"/>
      <c r="AC182" s="448"/>
      <c r="AD182" s="448"/>
      <c r="AE182" s="448"/>
      <c r="AF182" s="448"/>
      <c r="AG182" s="448"/>
      <c r="AH182" s="448"/>
      <c r="AI182" s="448"/>
      <c r="AJ182" s="448"/>
      <c r="AK182" s="448"/>
      <c r="AL182" s="448"/>
      <c r="AM182" s="448"/>
      <c r="AN182" s="448"/>
      <c r="AO182" s="448"/>
      <c r="AP182" s="448"/>
      <c r="AQ182" s="448"/>
      <c r="AR182" s="448"/>
      <c r="AS182" s="448"/>
    </row>
    <row r="183" spans="1:45" ht="12.75" customHeight="1">
      <c r="A183" s="442"/>
      <c r="B183" s="443"/>
      <c r="C183" s="443"/>
      <c r="D183" s="443"/>
      <c r="E183" s="443"/>
      <c r="F183" s="443"/>
      <c r="G183" s="444"/>
      <c r="H183" s="443"/>
      <c r="I183" s="445"/>
      <c r="J183" s="445"/>
      <c r="K183" s="445"/>
      <c r="L183" s="443"/>
      <c r="M183" s="444"/>
      <c r="N183" s="446"/>
      <c r="O183" s="443"/>
      <c r="P183" s="446"/>
      <c r="Q183" s="443"/>
      <c r="R183" s="447"/>
      <c r="S183" s="446"/>
      <c r="T183" s="443"/>
      <c r="U183" s="446"/>
      <c r="V183" s="443"/>
      <c r="W183" s="447"/>
      <c r="X183" s="446"/>
      <c r="Y183" s="443"/>
      <c r="Z183" s="448"/>
      <c r="AA183" s="448"/>
      <c r="AB183" s="448"/>
      <c r="AC183" s="448"/>
      <c r="AD183" s="448"/>
      <c r="AE183" s="448"/>
      <c r="AF183" s="448"/>
      <c r="AG183" s="448"/>
      <c r="AH183" s="448"/>
      <c r="AI183" s="448"/>
      <c r="AJ183" s="448"/>
      <c r="AK183" s="448"/>
      <c r="AL183" s="448"/>
      <c r="AM183" s="448"/>
      <c r="AN183" s="448"/>
      <c r="AO183" s="448"/>
      <c r="AP183" s="448"/>
      <c r="AQ183" s="448"/>
      <c r="AR183" s="448"/>
      <c r="AS183" s="448"/>
    </row>
    <row r="184" spans="1:45" ht="12.75" customHeight="1">
      <c r="A184" s="442"/>
      <c r="B184" s="443"/>
      <c r="C184" s="443"/>
      <c r="D184" s="443"/>
      <c r="E184" s="443"/>
      <c r="F184" s="443"/>
      <c r="G184" s="444"/>
      <c r="H184" s="443"/>
      <c r="I184" s="445"/>
      <c r="J184" s="445"/>
      <c r="K184" s="445"/>
      <c r="L184" s="443"/>
      <c r="M184" s="444"/>
      <c r="N184" s="446"/>
      <c r="O184" s="443"/>
      <c r="P184" s="446"/>
      <c r="Q184" s="443"/>
      <c r="R184" s="447"/>
      <c r="S184" s="446"/>
      <c r="T184" s="443"/>
      <c r="U184" s="446"/>
      <c r="V184" s="443"/>
      <c r="W184" s="447"/>
      <c r="X184" s="446"/>
      <c r="Y184" s="443"/>
      <c r="Z184" s="448"/>
      <c r="AA184" s="448"/>
      <c r="AB184" s="448"/>
      <c r="AC184" s="448"/>
      <c r="AD184" s="448"/>
      <c r="AE184" s="448"/>
      <c r="AF184" s="448"/>
      <c r="AG184" s="448"/>
      <c r="AH184" s="448"/>
      <c r="AI184" s="448"/>
      <c r="AJ184" s="448"/>
      <c r="AK184" s="448"/>
      <c r="AL184" s="448"/>
      <c r="AM184" s="448"/>
      <c r="AN184" s="448"/>
      <c r="AO184" s="448"/>
      <c r="AP184" s="448"/>
      <c r="AQ184" s="448"/>
      <c r="AR184" s="448"/>
      <c r="AS184" s="448"/>
    </row>
    <row r="185" spans="1:45" ht="12.75" customHeight="1">
      <c r="A185" s="442"/>
      <c r="B185" s="443"/>
      <c r="C185" s="443"/>
      <c r="D185" s="443"/>
      <c r="E185" s="443"/>
      <c r="F185" s="443"/>
      <c r="G185" s="444"/>
      <c r="H185" s="443"/>
      <c r="I185" s="445"/>
      <c r="J185" s="445"/>
      <c r="K185" s="445"/>
      <c r="L185" s="443"/>
      <c r="M185" s="444"/>
      <c r="N185" s="446"/>
      <c r="O185" s="443"/>
      <c r="P185" s="446"/>
      <c r="Q185" s="443"/>
      <c r="R185" s="447"/>
      <c r="S185" s="446"/>
      <c r="T185" s="443"/>
      <c r="U185" s="446"/>
      <c r="V185" s="443"/>
      <c r="W185" s="447"/>
      <c r="X185" s="446"/>
      <c r="Y185" s="443"/>
      <c r="Z185" s="448"/>
      <c r="AA185" s="448"/>
      <c r="AB185" s="448"/>
      <c r="AC185" s="448"/>
      <c r="AD185" s="448"/>
      <c r="AE185" s="448"/>
      <c r="AF185" s="448"/>
      <c r="AG185" s="448"/>
      <c r="AH185" s="448"/>
      <c r="AI185" s="448"/>
      <c r="AJ185" s="448"/>
      <c r="AK185" s="448"/>
      <c r="AL185" s="448"/>
      <c r="AM185" s="448"/>
      <c r="AN185" s="448"/>
      <c r="AO185" s="448"/>
      <c r="AP185" s="448"/>
      <c r="AQ185" s="448"/>
      <c r="AR185" s="448"/>
      <c r="AS185" s="448"/>
    </row>
    <row r="186" spans="1:45" ht="12.75" customHeight="1">
      <c r="A186" s="442"/>
      <c r="B186" s="443"/>
      <c r="C186" s="443"/>
      <c r="D186" s="443"/>
      <c r="E186" s="443"/>
      <c r="F186" s="443"/>
      <c r="G186" s="444"/>
      <c r="H186" s="443"/>
      <c r="I186" s="445"/>
      <c r="J186" s="445"/>
      <c r="K186" s="445"/>
      <c r="L186" s="443"/>
      <c r="M186" s="444"/>
      <c r="N186" s="446"/>
      <c r="O186" s="443"/>
      <c r="P186" s="446"/>
      <c r="Q186" s="443"/>
      <c r="R186" s="447"/>
      <c r="S186" s="446"/>
      <c r="T186" s="443"/>
      <c r="U186" s="446"/>
      <c r="V186" s="443"/>
      <c r="W186" s="447"/>
      <c r="X186" s="446"/>
      <c r="Y186" s="443"/>
      <c r="Z186" s="448"/>
      <c r="AA186" s="448"/>
      <c r="AB186" s="448"/>
      <c r="AC186" s="448"/>
      <c r="AD186" s="448"/>
      <c r="AE186" s="448"/>
      <c r="AF186" s="448"/>
      <c r="AG186" s="448"/>
      <c r="AH186" s="448"/>
      <c r="AI186" s="448"/>
      <c r="AJ186" s="448"/>
      <c r="AK186" s="448"/>
      <c r="AL186" s="448"/>
      <c r="AM186" s="448"/>
      <c r="AN186" s="448"/>
      <c r="AO186" s="448"/>
      <c r="AP186" s="448"/>
      <c r="AQ186" s="448"/>
      <c r="AR186" s="448"/>
      <c r="AS186" s="448"/>
    </row>
    <row r="187" spans="1:45" ht="12.75" customHeight="1">
      <c r="A187" s="442"/>
      <c r="B187" s="443"/>
      <c r="C187" s="443"/>
      <c r="D187" s="443"/>
      <c r="E187" s="443"/>
      <c r="F187" s="443"/>
      <c r="G187" s="444"/>
      <c r="H187" s="443"/>
      <c r="I187" s="445"/>
      <c r="J187" s="445"/>
      <c r="K187" s="445"/>
      <c r="L187" s="443"/>
      <c r="M187" s="444"/>
      <c r="N187" s="446"/>
      <c r="O187" s="443"/>
      <c r="P187" s="446"/>
      <c r="Q187" s="443"/>
      <c r="R187" s="447"/>
      <c r="S187" s="446"/>
      <c r="T187" s="443"/>
      <c r="U187" s="446"/>
      <c r="V187" s="443"/>
      <c r="W187" s="447"/>
      <c r="X187" s="446"/>
      <c r="Y187" s="443"/>
      <c r="Z187" s="448"/>
      <c r="AA187" s="448"/>
      <c r="AB187" s="448"/>
      <c r="AC187" s="448"/>
      <c r="AD187" s="448"/>
      <c r="AE187" s="448"/>
      <c r="AF187" s="448"/>
      <c r="AG187" s="448"/>
      <c r="AH187" s="448"/>
      <c r="AI187" s="448"/>
      <c r="AJ187" s="448"/>
      <c r="AK187" s="448"/>
      <c r="AL187" s="448"/>
      <c r="AM187" s="448"/>
      <c r="AN187" s="448"/>
      <c r="AO187" s="448"/>
      <c r="AP187" s="448"/>
      <c r="AQ187" s="448"/>
      <c r="AR187" s="448"/>
      <c r="AS187" s="448"/>
    </row>
    <row r="188" spans="1:45" ht="12.75" customHeight="1">
      <c r="A188" s="442"/>
      <c r="B188" s="443"/>
      <c r="C188" s="443"/>
      <c r="D188" s="443"/>
      <c r="E188" s="443"/>
      <c r="F188" s="443"/>
      <c r="G188" s="444"/>
      <c r="H188" s="443"/>
      <c r="I188" s="445"/>
      <c r="J188" s="445"/>
      <c r="K188" s="445"/>
      <c r="L188" s="443"/>
      <c r="M188" s="444"/>
      <c r="N188" s="446"/>
      <c r="O188" s="443"/>
      <c r="P188" s="446"/>
      <c r="Q188" s="443"/>
      <c r="R188" s="447"/>
      <c r="S188" s="446"/>
      <c r="T188" s="443"/>
      <c r="U188" s="446"/>
      <c r="V188" s="443"/>
      <c r="W188" s="447"/>
      <c r="X188" s="446"/>
      <c r="Y188" s="443"/>
      <c r="Z188" s="448"/>
      <c r="AA188" s="448"/>
      <c r="AB188" s="448"/>
      <c r="AC188" s="448"/>
      <c r="AD188" s="448"/>
      <c r="AE188" s="448"/>
      <c r="AF188" s="448"/>
      <c r="AG188" s="448"/>
      <c r="AH188" s="448"/>
      <c r="AI188" s="448"/>
      <c r="AJ188" s="448"/>
      <c r="AK188" s="448"/>
      <c r="AL188" s="448"/>
      <c r="AM188" s="448"/>
      <c r="AN188" s="448"/>
      <c r="AO188" s="448"/>
      <c r="AP188" s="448"/>
      <c r="AQ188" s="448"/>
      <c r="AR188" s="448"/>
      <c r="AS188" s="448"/>
    </row>
    <row r="189" spans="1:45" ht="12.75" customHeight="1">
      <c r="A189" s="442"/>
      <c r="B189" s="443"/>
      <c r="C189" s="443"/>
      <c r="D189" s="443"/>
      <c r="E189" s="443"/>
      <c r="F189" s="443"/>
      <c r="G189" s="444"/>
      <c r="H189" s="443"/>
      <c r="I189" s="445"/>
      <c r="J189" s="445"/>
      <c r="K189" s="445"/>
      <c r="L189" s="443"/>
      <c r="M189" s="444"/>
      <c r="N189" s="446"/>
      <c r="O189" s="443"/>
      <c r="P189" s="446"/>
      <c r="Q189" s="443"/>
      <c r="R189" s="447"/>
      <c r="S189" s="446"/>
      <c r="T189" s="443"/>
      <c r="U189" s="446"/>
      <c r="V189" s="443"/>
      <c r="W189" s="447"/>
      <c r="X189" s="446"/>
      <c r="Y189" s="443"/>
      <c r="Z189" s="448"/>
      <c r="AA189" s="448"/>
      <c r="AB189" s="448"/>
      <c r="AC189" s="448"/>
      <c r="AD189" s="448"/>
      <c r="AE189" s="448"/>
      <c r="AF189" s="448"/>
      <c r="AG189" s="448"/>
      <c r="AH189" s="448"/>
      <c r="AI189" s="448"/>
      <c r="AJ189" s="448"/>
      <c r="AK189" s="448"/>
      <c r="AL189" s="448"/>
      <c r="AM189" s="448"/>
      <c r="AN189" s="448"/>
      <c r="AO189" s="448"/>
      <c r="AP189" s="448"/>
      <c r="AQ189" s="448"/>
      <c r="AR189" s="448"/>
      <c r="AS189" s="448"/>
    </row>
    <row r="190" spans="1:45" ht="12.75" customHeight="1">
      <c r="A190" s="442"/>
      <c r="B190" s="443"/>
      <c r="C190" s="443"/>
      <c r="D190" s="443"/>
      <c r="E190" s="443"/>
      <c r="F190" s="443"/>
      <c r="G190" s="444"/>
      <c r="H190" s="443"/>
      <c r="I190" s="445"/>
      <c r="J190" s="445"/>
      <c r="K190" s="445"/>
      <c r="L190" s="443"/>
      <c r="M190" s="444"/>
      <c r="N190" s="446"/>
      <c r="O190" s="443"/>
      <c r="P190" s="446"/>
      <c r="Q190" s="443"/>
      <c r="R190" s="447"/>
      <c r="S190" s="446"/>
      <c r="T190" s="443"/>
      <c r="U190" s="446"/>
      <c r="V190" s="443"/>
      <c r="W190" s="447"/>
      <c r="X190" s="446"/>
      <c r="Y190" s="443"/>
      <c r="Z190" s="448"/>
      <c r="AA190" s="448"/>
      <c r="AB190" s="448"/>
      <c r="AC190" s="448"/>
      <c r="AD190" s="448"/>
      <c r="AE190" s="448"/>
      <c r="AF190" s="448"/>
      <c r="AG190" s="448"/>
      <c r="AH190" s="448"/>
      <c r="AI190" s="448"/>
      <c r="AJ190" s="448"/>
      <c r="AK190" s="448"/>
      <c r="AL190" s="448"/>
      <c r="AM190" s="448"/>
      <c r="AN190" s="448"/>
      <c r="AO190" s="448"/>
      <c r="AP190" s="448"/>
      <c r="AQ190" s="448"/>
      <c r="AR190" s="448"/>
      <c r="AS190" s="448"/>
    </row>
    <row r="191" spans="1:45" ht="12.75" customHeight="1">
      <c r="A191" s="442"/>
      <c r="B191" s="443"/>
      <c r="C191" s="443"/>
      <c r="D191" s="443"/>
      <c r="E191" s="443"/>
      <c r="F191" s="443"/>
      <c r="G191" s="444"/>
      <c r="H191" s="443"/>
      <c r="I191" s="445"/>
      <c r="J191" s="445"/>
      <c r="K191" s="445"/>
      <c r="L191" s="443"/>
      <c r="M191" s="444"/>
      <c r="N191" s="446"/>
      <c r="O191" s="443"/>
      <c r="P191" s="446"/>
      <c r="Q191" s="443"/>
      <c r="R191" s="447"/>
      <c r="S191" s="446"/>
      <c r="T191" s="443"/>
      <c r="U191" s="446"/>
      <c r="V191" s="443"/>
      <c r="W191" s="447"/>
      <c r="X191" s="446"/>
      <c r="Y191" s="443"/>
      <c r="Z191" s="448"/>
      <c r="AA191" s="448"/>
      <c r="AB191" s="448"/>
      <c r="AC191" s="448"/>
      <c r="AD191" s="448"/>
      <c r="AE191" s="448"/>
      <c r="AF191" s="448"/>
      <c r="AG191" s="448"/>
      <c r="AH191" s="448"/>
      <c r="AI191" s="448"/>
      <c r="AJ191" s="448"/>
      <c r="AK191" s="448"/>
      <c r="AL191" s="448"/>
      <c r="AM191" s="448"/>
      <c r="AN191" s="448"/>
      <c r="AO191" s="448"/>
      <c r="AP191" s="448"/>
      <c r="AQ191" s="448"/>
      <c r="AR191" s="448"/>
      <c r="AS191" s="448"/>
    </row>
    <row r="192" spans="1:45" ht="12.75" customHeight="1">
      <c r="A192" s="442"/>
      <c r="B192" s="443"/>
      <c r="C192" s="443"/>
      <c r="D192" s="443"/>
      <c r="E192" s="443"/>
      <c r="F192" s="443"/>
      <c r="G192" s="444"/>
      <c r="H192" s="443"/>
      <c r="I192" s="445"/>
      <c r="J192" s="445"/>
      <c r="K192" s="445"/>
      <c r="L192" s="443"/>
      <c r="M192" s="444"/>
      <c r="N192" s="446"/>
      <c r="O192" s="443"/>
      <c r="P192" s="446"/>
      <c r="Q192" s="443"/>
      <c r="R192" s="447"/>
      <c r="S192" s="446"/>
      <c r="T192" s="443"/>
      <c r="U192" s="446"/>
      <c r="V192" s="443"/>
      <c r="W192" s="447"/>
      <c r="X192" s="446"/>
      <c r="Y192" s="443"/>
      <c r="Z192" s="448"/>
      <c r="AA192" s="448"/>
      <c r="AB192" s="448"/>
      <c r="AC192" s="448"/>
      <c r="AD192" s="448"/>
      <c r="AE192" s="448"/>
      <c r="AF192" s="448"/>
      <c r="AG192" s="448"/>
      <c r="AH192" s="448"/>
      <c r="AI192" s="448"/>
      <c r="AJ192" s="448"/>
      <c r="AK192" s="448"/>
      <c r="AL192" s="448"/>
      <c r="AM192" s="448"/>
      <c r="AN192" s="448"/>
      <c r="AO192" s="448"/>
      <c r="AP192" s="448"/>
      <c r="AQ192" s="448"/>
      <c r="AR192" s="448"/>
      <c r="AS192" s="448"/>
    </row>
    <row r="193" spans="1:45" ht="12.75" customHeight="1">
      <c r="A193" s="442"/>
      <c r="B193" s="443"/>
      <c r="C193" s="443"/>
      <c r="D193" s="443"/>
      <c r="E193" s="443"/>
      <c r="F193" s="443"/>
      <c r="G193" s="444"/>
      <c r="H193" s="443"/>
      <c r="I193" s="445"/>
      <c r="J193" s="445"/>
      <c r="K193" s="445"/>
      <c r="L193" s="443"/>
      <c r="M193" s="444"/>
      <c r="N193" s="446"/>
      <c r="O193" s="443"/>
      <c r="P193" s="446"/>
      <c r="Q193" s="443"/>
      <c r="R193" s="447"/>
      <c r="S193" s="446"/>
      <c r="T193" s="443"/>
      <c r="U193" s="446"/>
      <c r="V193" s="443"/>
      <c r="W193" s="447"/>
      <c r="X193" s="446"/>
      <c r="Y193" s="443"/>
      <c r="Z193" s="448"/>
      <c r="AA193" s="448"/>
      <c r="AB193" s="448"/>
      <c r="AC193" s="448"/>
      <c r="AD193" s="448"/>
      <c r="AE193" s="448"/>
      <c r="AF193" s="448"/>
      <c r="AG193" s="448"/>
      <c r="AH193" s="448"/>
      <c r="AI193" s="448"/>
      <c r="AJ193" s="448"/>
      <c r="AK193" s="448"/>
      <c r="AL193" s="448"/>
      <c r="AM193" s="448"/>
      <c r="AN193" s="448"/>
      <c r="AO193" s="448"/>
      <c r="AP193" s="448"/>
      <c r="AQ193" s="448"/>
      <c r="AR193" s="448"/>
      <c r="AS193" s="448"/>
    </row>
    <row r="194" spans="1:45" ht="12.75" customHeight="1">
      <c r="A194" s="442"/>
      <c r="B194" s="443"/>
      <c r="C194" s="443"/>
      <c r="D194" s="443"/>
      <c r="E194" s="443"/>
      <c r="F194" s="443"/>
      <c r="G194" s="444"/>
      <c r="H194" s="443"/>
      <c r="I194" s="445"/>
      <c r="J194" s="445"/>
      <c r="K194" s="445"/>
      <c r="L194" s="443"/>
      <c r="M194" s="444"/>
      <c r="N194" s="446"/>
      <c r="O194" s="443"/>
      <c r="P194" s="446"/>
      <c r="Q194" s="443"/>
      <c r="R194" s="447"/>
      <c r="S194" s="446"/>
      <c r="T194" s="443"/>
      <c r="U194" s="446"/>
      <c r="V194" s="443"/>
      <c r="W194" s="447"/>
      <c r="X194" s="446"/>
      <c r="Y194" s="443"/>
      <c r="Z194" s="448"/>
      <c r="AA194" s="448"/>
      <c r="AB194" s="448"/>
      <c r="AC194" s="448"/>
      <c r="AD194" s="448"/>
      <c r="AE194" s="448"/>
      <c r="AF194" s="448"/>
      <c r="AG194" s="448"/>
      <c r="AH194" s="448"/>
      <c r="AI194" s="448"/>
      <c r="AJ194" s="448"/>
      <c r="AK194" s="448"/>
      <c r="AL194" s="448"/>
      <c r="AM194" s="448"/>
      <c r="AN194" s="448"/>
      <c r="AO194" s="448"/>
      <c r="AP194" s="448"/>
      <c r="AQ194" s="448"/>
      <c r="AR194" s="448"/>
      <c r="AS194" s="448"/>
    </row>
    <row r="195" spans="1:45" ht="12.75" customHeight="1">
      <c r="A195" s="442"/>
      <c r="B195" s="443"/>
      <c r="C195" s="443"/>
      <c r="D195" s="443"/>
      <c r="E195" s="443"/>
      <c r="F195" s="443"/>
      <c r="G195" s="444"/>
      <c r="H195" s="443"/>
      <c r="I195" s="445"/>
      <c r="J195" s="445"/>
      <c r="K195" s="445"/>
      <c r="L195" s="443"/>
      <c r="M195" s="444"/>
      <c r="N195" s="446"/>
      <c r="O195" s="443"/>
      <c r="P195" s="446"/>
      <c r="Q195" s="443"/>
      <c r="R195" s="447"/>
      <c r="S195" s="446"/>
      <c r="T195" s="443"/>
      <c r="U195" s="446"/>
      <c r="V195" s="443"/>
      <c r="W195" s="447"/>
      <c r="X195" s="446"/>
      <c r="Y195" s="443"/>
      <c r="Z195" s="448"/>
      <c r="AA195" s="448"/>
      <c r="AB195" s="448"/>
      <c r="AC195" s="448"/>
      <c r="AD195" s="448"/>
      <c r="AE195" s="448"/>
      <c r="AF195" s="448"/>
      <c r="AG195" s="448"/>
      <c r="AH195" s="448"/>
      <c r="AI195" s="448"/>
      <c r="AJ195" s="448"/>
      <c r="AK195" s="448"/>
      <c r="AL195" s="448"/>
      <c r="AM195" s="448"/>
      <c r="AN195" s="448"/>
      <c r="AO195" s="448"/>
      <c r="AP195" s="448"/>
      <c r="AQ195" s="448"/>
      <c r="AR195" s="448"/>
      <c r="AS195" s="448"/>
    </row>
    <row r="196" spans="1:45" ht="12.75" customHeight="1">
      <c r="A196" s="442"/>
      <c r="B196" s="443"/>
      <c r="C196" s="443"/>
      <c r="D196" s="443"/>
      <c r="E196" s="443"/>
      <c r="F196" s="443"/>
      <c r="G196" s="444"/>
      <c r="H196" s="443"/>
      <c r="I196" s="445"/>
      <c r="J196" s="445"/>
      <c r="K196" s="445"/>
      <c r="L196" s="443"/>
      <c r="M196" s="444"/>
      <c r="N196" s="446"/>
      <c r="O196" s="443"/>
      <c r="P196" s="446"/>
      <c r="Q196" s="443"/>
      <c r="R196" s="447"/>
      <c r="S196" s="446"/>
      <c r="T196" s="443"/>
      <c r="U196" s="446"/>
      <c r="V196" s="443"/>
      <c r="W196" s="447"/>
      <c r="X196" s="446"/>
      <c r="Y196" s="443"/>
      <c r="Z196" s="448"/>
      <c r="AA196" s="448"/>
      <c r="AB196" s="448"/>
      <c r="AC196" s="448"/>
      <c r="AD196" s="448"/>
      <c r="AE196" s="448"/>
      <c r="AF196" s="448"/>
      <c r="AG196" s="448"/>
      <c r="AH196" s="448"/>
      <c r="AI196" s="448"/>
      <c r="AJ196" s="448"/>
      <c r="AK196" s="448"/>
      <c r="AL196" s="448"/>
      <c r="AM196" s="448"/>
      <c r="AN196" s="448"/>
      <c r="AO196" s="448"/>
      <c r="AP196" s="448"/>
      <c r="AQ196" s="448"/>
      <c r="AR196" s="448"/>
      <c r="AS196" s="448"/>
    </row>
    <row r="197" spans="1:45" ht="12.75" customHeight="1">
      <c r="A197" s="442"/>
      <c r="B197" s="443"/>
      <c r="C197" s="443"/>
      <c r="D197" s="443"/>
      <c r="E197" s="443"/>
      <c r="F197" s="443"/>
      <c r="G197" s="444"/>
      <c r="H197" s="443"/>
      <c r="I197" s="445"/>
      <c r="J197" s="445"/>
      <c r="K197" s="445"/>
      <c r="L197" s="443"/>
      <c r="M197" s="444"/>
      <c r="N197" s="446"/>
      <c r="O197" s="443"/>
      <c r="P197" s="446"/>
      <c r="Q197" s="443"/>
      <c r="R197" s="447"/>
      <c r="S197" s="446"/>
      <c r="T197" s="443"/>
      <c r="U197" s="446"/>
      <c r="V197" s="443"/>
      <c r="W197" s="447"/>
      <c r="X197" s="446"/>
      <c r="Y197" s="443"/>
      <c r="Z197" s="448"/>
      <c r="AA197" s="448"/>
      <c r="AB197" s="448"/>
      <c r="AC197" s="448"/>
      <c r="AD197" s="448"/>
      <c r="AE197" s="448"/>
      <c r="AF197" s="448"/>
      <c r="AG197" s="448"/>
      <c r="AH197" s="448"/>
      <c r="AI197" s="448"/>
      <c r="AJ197" s="448"/>
      <c r="AK197" s="448"/>
      <c r="AL197" s="448"/>
      <c r="AM197" s="448"/>
      <c r="AN197" s="448"/>
      <c r="AO197" s="448"/>
      <c r="AP197" s="448"/>
      <c r="AQ197" s="448"/>
      <c r="AR197" s="448"/>
      <c r="AS197" s="448"/>
    </row>
    <row r="198" spans="1:45" ht="12.75" customHeight="1">
      <c r="A198" s="442"/>
      <c r="B198" s="443"/>
      <c r="C198" s="443"/>
      <c r="D198" s="443"/>
      <c r="E198" s="443"/>
      <c r="F198" s="443"/>
      <c r="G198" s="444"/>
      <c r="H198" s="443"/>
      <c r="I198" s="445"/>
      <c r="J198" s="445"/>
      <c r="K198" s="445"/>
      <c r="L198" s="443"/>
      <c r="M198" s="444"/>
      <c r="N198" s="446"/>
      <c r="O198" s="443"/>
      <c r="P198" s="446"/>
      <c r="Q198" s="443"/>
      <c r="R198" s="447"/>
      <c r="S198" s="446"/>
      <c r="T198" s="443"/>
      <c r="U198" s="446"/>
      <c r="V198" s="443"/>
      <c r="W198" s="447"/>
      <c r="X198" s="446"/>
      <c r="Y198" s="443"/>
      <c r="Z198" s="448"/>
      <c r="AA198" s="448"/>
      <c r="AB198" s="448"/>
      <c r="AC198" s="448"/>
      <c r="AD198" s="448"/>
      <c r="AE198" s="448"/>
      <c r="AF198" s="448"/>
      <c r="AG198" s="448"/>
      <c r="AH198" s="448"/>
      <c r="AI198" s="448"/>
      <c r="AJ198" s="448"/>
      <c r="AK198" s="448"/>
      <c r="AL198" s="448"/>
      <c r="AM198" s="448"/>
      <c r="AN198" s="448"/>
      <c r="AO198" s="448"/>
      <c r="AP198" s="448"/>
      <c r="AQ198" s="448"/>
      <c r="AR198" s="448"/>
      <c r="AS198" s="448"/>
    </row>
    <row r="199" spans="1:45" ht="12.75" customHeight="1">
      <c r="A199" s="442"/>
      <c r="B199" s="443"/>
      <c r="C199" s="443"/>
      <c r="D199" s="443"/>
      <c r="E199" s="443"/>
      <c r="F199" s="443"/>
      <c r="G199" s="444"/>
      <c r="H199" s="443"/>
      <c r="I199" s="445"/>
      <c r="J199" s="445"/>
      <c r="K199" s="445"/>
      <c r="L199" s="443"/>
      <c r="M199" s="444"/>
      <c r="N199" s="446"/>
      <c r="O199" s="443"/>
      <c r="P199" s="446"/>
      <c r="Q199" s="443"/>
      <c r="R199" s="447"/>
      <c r="S199" s="446"/>
      <c r="T199" s="443"/>
      <c r="U199" s="446"/>
      <c r="V199" s="443"/>
      <c r="W199" s="447"/>
      <c r="X199" s="446"/>
      <c r="Y199" s="443"/>
      <c r="Z199" s="448"/>
      <c r="AA199" s="448"/>
      <c r="AB199" s="448"/>
      <c r="AC199" s="448"/>
      <c r="AD199" s="448"/>
      <c r="AE199" s="448"/>
      <c r="AF199" s="448"/>
      <c r="AG199" s="448"/>
      <c r="AH199" s="448"/>
      <c r="AI199" s="448"/>
      <c r="AJ199" s="448"/>
      <c r="AK199" s="448"/>
      <c r="AL199" s="448"/>
      <c r="AM199" s="448"/>
      <c r="AN199" s="448"/>
      <c r="AO199" s="448"/>
      <c r="AP199" s="448"/>
      <c r="AQ199" s="448"/>
      <c r="AR199" s="448"/>
      <c r="AS199" s="448"/>
    </row>
    <row r="200" spans="1:45" ht="12.75" customHeight="1">
      <c r="A200" s="442"/>
      <c r="B200" s="443"/>
      <c r="C200" s="443"/>
      <c r="D200" s="443"/>
      <c r="E200" s="443"/>
      <c r="F200" s="443"/>
      <c r="G200" s="444"/>
      <c r="H200" s="443"/>
      <c r="I200" s="445"/>
      <c r="J200" s="445"/>
      <c r="K200" s="445"/>
      <c r="L200" s="443"/>
      <c r="M200" s="444"/>
      <c r="N200" s="446"/>
      <c r="O200" s="443"/>
      <c r="P200" s="446"/>
      <c r="Q200" s="443"/>
      <c r="R200" s="447"/>
      <c r="S200" s="446"/>
      <c r="T200" s="443"/>
      <c r="U200" s="446"/>
      <c r="V200" s="443"/>
      <c r="W200" s="447"/>
      <c r="X200" s="446"/>
      <c r="Y200" s="443"/>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row>
    <row r="201" spans="1:45" ht="12.75" customHeight="1">
      <c r="A201" s="442"/>
      <c r="B201" s="443"/>
      <c r="C201" s="443"/>
      <c r="D201" s="443"/>
      <c r="E201" s="443"/>
      <c r="F201" s="443"/>
      <c r="G201" s="444"/>
      <c r="H201" s="443"/>
      <c r="I201" s="445"/>
      <c r="J201" s="445"/>
      <c r="K201" s="445"/>
      <c r="L201" s="443"/>
      <c r="M201" s="444"/>
      <c r="N201" s="446"/>
      <c r="O201" s="443"/>
      <c r="P201" s="446"/>
      <c r="Q201" s="443"/>
      <c r="R201" s="447"/>
      <c r="S201" s="446"/>
      <c r="T201" s="443"/>
      <c r="U201" s="446"/>
      <c r="V201" s="443"/>
      <c r="W201" s="447"/>
      <c r="X201" s="446"/>
      <c r="Y201" s="443"/>
      <c r="Z201" s="448"/>
      <c r="AA201" s="448"/>
      <c r="AB201" s="448"/>
      <c r="AC201" s="448"/>
      <c r="AD201" s="448"/>
      <c r="AE201" s="448"/>
      <c r="AF201" s="448"/>
      <c r="AG201" s="448"/>
      <c r="AH201" s="448"/>
      <c r="AI201" s="448"/>
      <c r="AJ201" s="448"/>
      <c r="AK201" s="448"/>
      <c r="AL201" s="448"/>
      <c r="AM201" s="448"/>
      <c r="AN201" s="448"/>
      <c r="AO201" s="448"/>
      <c r="AP201" s="448"/>
      <c r="AQ201" s="448"/>
      <c r="AR201" s="448"/>
      <c r="AS201" s="448"/>
    </row>
    <row r="202" spans="1:45" ht="12.75" customHeight="1">
      <c r="A202" s="442"/>
      <c r="B202" s="443"/>
      <c r="C202" s="443"/>
      <c r="D202" s="443"/>
      <c r="E202" s="443"/>
      <c r="F202" s="443"/>
      <c r="G202" s="444"/>
      <c r="H202" s="443"/>
      <c r="I202" s="445"/>
      <c r="J202" s="445"/>
      <c r="K202" s="445"/>
      <c r="L202" s="443"/>
      <c r="M202" s="444"/>
      <c r="N202" s="446"/>
      <c r="O202" s="443"/>
      <c r="P202" s="446"/>
      <c r="Q202" s="443"/>
      <c r="R202" s="447"/>
      <c r="S202" s="446"/>
      <c r="T202" s="443"/>
      <c r="U202" s="446"/>
      <c r="V202" s="443"/>
      <c r="W202" s="447"/>
      <c r="X202" s="446"/>
      <c r="Y202" s="443"/>
      <c r="Z202" s="448"/>
      <c r="AA202" s="448"/>
      <c r="AB202" s="448"/>
      <c r="AC202" s="448"/>
      <c r="AD202" s="448"/>
      <c r="AE202" s="448"/>
      <c r="AF202" s="448"/>
      <c r="AG202" s="448"/>
      <c r="AH202" s="448"/>
      <c r="AI202" s="448"/>
      <c r="AJ202" s="448"/>
      <c r="AK202" s="448"/>
      <c r="AL202" s="448"/>
      <c r="AM202" s="448"/>
      <c r="AN202" s="448"/>
      <c r="AO202" s="448"/>
      <c r="AP202" s="448"/>
      <c r="AQ202" s="448"/>
      <c r="AR202" s="448"/>
      <c r="AS202" s="448"/>
    </row>
    <row r="203" spans="1:45" ht="12.75" customHeight="1">
      <c r="A203" s="442"/>
      <c r="B203" s="443"/>
      <c r="C203" s="443"/>
      <c r="D203" s="443"/>
      <c r="E203" s="443"/>
      <c r="F203" s="443"/>
      <c r="G203" s="444"/>
      <c r="H203" s="443"/>
      <c r="I203" s="445"/>
      <c r="J203" s="445"/>
      <c r="K203" s="445"/>
      <c r="L203" s="443"/>
      <c r="M203" s="444"/>
      <c r="N203" s="446"/>
      <c r="O203" s="443"/>
      <c r="P203" s="446"/>
      <c r="Q203" s="443"/>
      <c r="R203" s="447"/>
      <c r="S203" s="446"/>
      <c r="T203" s="443"/>
      <c r="U203" s="446"/>
      <c r="V203" s="443"/>
      <c r="W203" s="447"/>
      <c r="X203" s="446"/>
      <c r="Y203" s="443"/>
      <c r="Z203" s="448"/>
      <c r="AA203" s="448"/>
      <c r="AB203" s="448"/>
      <c r="AC203" s="448"/>
      <c r="AD203" s="448"/>
      <c r="AE203" s="448"/>
      <c r="AF203" s="448"/>
      <c r="AG203" s="448"/>
      <c r="AH203" s="448"/>
      <c r="AI203" s="448"/>
      <c r="AJ203" s="448"/>
      <c r="AK203" s="448"/>
      <c r="AL203" s="448"/>
      <c r="AM203" s="448"/>
      <c r="AN203" s="448"/>
      <c r="AO203" s="448"/>
      <c r="AP203" s="448"/>
      <c r="AQ203" s="448"/>
      <c r="AR203" s="448"/>
      <c r="AS203" s="448"/>
    </row>
    <row r="204" spans="1:45" ht="12.75" customHeight="1">
      <c r="A204" s="442"/>
      <c r="B204" s="443"/>
      <c r="C204" s="443"/>
      <c r="D204" s="443"/>
      <c r="E204" s="443"/>
      <c r="F204" s="443"/>
      <c r="G204" s="444"/>
      <c r="H204" s="443"/>
      <c r="I204" s="445"/>
      <c r="J204" s="445"/>
      <c r="K204" s="445"/>
      <c r="L204" s="443"/>
      <c r="M204" s="444"/>
      <c r="N204" s="446"/>
      <c r="O204" s="443"/>
      <c r="P204" s="446"/>
      <c r="Q204" s="443"/>
      <c r="R204" s="447"/>
      <c r="S204" s="446"/>
      <c r="T204" s="443"/>
      <c r="U204" s="446"/>
      <c r="V204" s="443"/>
      <c r="W204" s="447"/>
      <c r="X204" s="446"/>
      <c r="Y204" s="443"/>
      <c r="Z204" s="448"/>
      <c r="AA204" s="448"/>
      <c r="AB204" s="448"/>
      <c r="AC204" s="448"/>
      <c r="AD204" s="448"/>
      <c r="AE204" s="448"/>
      <c r="AF204" s="448"/>
      <c r="AG204" s="448"/>
      <c r="AH204" s="448"/>
      <c r="AI204" s="448"/>
      <c r="AJ204" s="448"/>
      <c r="AK204" s="448"/>
      <c r="AL204" s="448"/>
      <c r="AM204" s="448"/>
      <c r="AN204" s="448"/>
      <c r="AO204" s="448"/>
      <c r="AP204" s="448"/>
      <c r="AQ204" s="448"/>
      <c r="AR204" s="448"/>
      <c r="AS204" s="448"/>
    </row>
    <row r="205" spans="1:45" ht="12.75" customHeight="1">
      <c r="A205" s="442"/>
      <c r="B205" s="443"/>
      <c r="C205" s="443"/>
      <c r="D205" s="443"/>
      <c r="E205" s="443"/>
      <c r="F205" s="443"/>
      <c r="G205" s="444"/>
      <c r="H205" s="443"/>
      <c r="I205" s="445"/>
      <c r="J205" s="445"/>
      <c r="K205" s="445"/>
      <c r="L205" s="443"/>
      <c r="M205" s="444"/>
      <c r="N205" s="446"/>
      <c r="O205" s="443"/>
      <c r="P205" s="446"/>
      <c r="Q205" s="443"/>
      <c r="R205" s="447"/>
      <c r="S205" s="446"/>
      <c r="T205" s="443"/>
      <c r="U205" s="446"/>
      <c r="V205" s="443"/>
      <c r="W205" s="447"/>
      <c r="X205" s="446"/>
      <c r="Y205" s="443"/>
      <c r="Z205" s="448"/>
      <c r="AA205" s="448"/>
      <c r="AB205" s="448"/>
      <c r="AC205" s="448"/>
      <c r="AD205" s="448"/>
      <c r="AE205" s="448"/>
      <c r="AF205" s="448"/>
      <c r="AG205" s="448"/>
      <c r="AH205" s="448"/>
      <c r="AI205" s="448"/>
      <c r="AJ205" s="448"/>
      <c r="AK205" s="448"/>
      <c r="AL205" s="448"/>
      <c r="AM205" s="448"/>
      <c r="AN205" s="448"/>
      <c r="AO205" s="448"/>
      <c r="AP205" s="448"/>
      <c r="AQ205" s="448"/>
      <c r="AR205" s="448"/>
      <c r="AS205" s="448"/>
    </row>
    <row r="206" spans="1:45" ht="12.75" customHeight="1">
      <c r="A206" s="442"/>
      <c r="B206" s="443"/>
      <c r="C206" s="443"/>
      <c r="D206" s="443"/>
      <c r="E206" s="443"/>
      <c r="F206" s="443"/>
      <c r="G206" s="444"/>
      <c r="H206" s="443"/>
      <c r="I206" s="445"/>
      <c r="J206" s="445"/>
      <c r="K206" s="445"/>
      <c r="L206" s="443"/>
      <c r="M206" s="444"/>
      <c r="N206" s="446"/>
      <c r="O206" s="443"/>
      <c r="P206" s="446"/>
      <c r="Q206" s="443"/>
      <c r="R206" s="447"/>
      <c r="S206" s="446"/>
      <c r="T206" s="443"/>
      <c r="U206" s="446"/>
      <c r="V206" s="443"/>
      <c r="W206" s="447"/>
      <c r="X206" s="446"/>
      <c r="Y206" s="443"/>
      <c r="Z206" s="448"/>
      <c r="AA206" s="448"/>
      <c r="AB206" s="448"/>
      <c r="AC206" s="448"/>
      <c r="AD206" s="448"/>
      <c r="AE206" s="448"/>
      <c r="AF206" s="448"/>
      <c r="AG206" s="448"/>
      <c r="AH206" s="448"/>
      <c r="AI206" s="448"/>
      <c r="AJ206" s="448"/>
      <c r="AK206" s="448"/>
      <c r="AL206" s="448"/>
      <c r="AM206" s="448"/>
      <c r="AN206" s="448"/>
      <c r="AO206" s="448"/>
      <c r="AP206" s="448"/>
      <c r="AQ206" s="448"/>
      <c r="AR206" s="448"/>
      <c r="AS206" s="448"/>
    </row>
    <row r="207" spans="1:45" ht="12.75" customHeight="1">
      <c r="A207" s="442"/>
      <c r="B207" s="443"/>
      <c r="C207" s="443"/>
      <c r="D207" s="443"/>
      <c r="E207" s="443"/>
      <c r="F207" s="443"/>
      <c r="G207" s="444"/>
      <c r="H207" s="443"/>
      <c r="I207" s="445"/>
      <c r="J207" s="445"/>
      <c r="K207" s="445"/>
      <c r="L207" s="443"/>
      <c r="M207" s="444"/>
      <c r="N207" s="446"/>
      <c r="O207" s="443"/>
      <c r="P207" s="446"/>
      <c r="Q207" s="443"/>
      <c r="R207" s="447"/>
      <c r="S207" s="446"/>
      <c r="T207" s="443"/>
      <c r="U207" s="446"/>
      <c r="V207" s="443"/>
      <c r="W207" s="447"/>
      <c r="X207" s="446"/>
      <c r="Y207" s="443"/>
      <c r="Z207" s="448"/>
      <c r="AA207" s="448"/>
      <c r="AB207" s="448"/>
      <c r="AC207" s="448"/>
      <c r="AD207" s="448"/>
      <c r="AE207" s="448"/>
      <c r="AF207" s="448"/>
      <c r="AG207" s="448"/>
      <c r="AH207" s="448"/>
      <c r="AI207" s="448"/>
      <c r="AJ207" s="448"/>
      <c r="AK207" s="448"/>
      <c r="AL207" s="448"/>
      <c r="AM207" s="448"/>
      <c r="AN207" s="448"/>
      <c r="AO207" s="448"/>
      <c r="AP207" s="448"/>
      <c r="AQ207" s="448"/>
      <c r="AR207" s="448"/>
      <c r="AS207" s="448"/>
    </row>
    <row r="208" spans="1:45" ht="12.75" customHeight="1">
      <c r="A208" s="442"/>
      <c r="B208" s="443"/>
      <c r="C208" s="443"/>
      <c r="D208" s="443"/>
      <c r="E208" s="443"/>
      <c r="F208" s="443"/>
      <c r="G208" s="444"/>
      <c r="H208" s="443"/>
      <c r="I208" s="445"/>
      <c r="J208" s="445"/>
      <c r="K208" s="445"/>
      <c r="L208" s="443"/>
      <c r="M208" s="444"/>
      <c r="N208" s="446"/>
      <c r="O208" s="443"/>
      <c r="P208" s="446"/>
      <c r="Q208" s="443"/>
      <c r="R208" s="447"/>
      <c r="S208" s="446"/>
      <c r="T208" s="443"/>
      <c r="U208" s="446"/>
      <c r="V208" s="443"/>
      <c r="W208" s="447"/>
      <c r="X208" s="446"/>
      <c r="Y208" s="443"/>
      <c r="Z208" s="448"/>
      <c r="AA208" s="448"/>
      <c r="AB208" s="448"/>
      <c r="AC208" s="448"/>
      <c r="AD208" s="448"/>
      <c r="AE208" s="448"/>
      <c r="AF208" s="448"/>
      <c r="AG208" s="448"/>
      <c r="AH208" s="448"/>
      <c r="AI208" s="448"/>
      <c r="AJ208" s="448"/>
      <c r="AK208" s="448"/>
      <c r="AL208" s="448"/>
      <c r="AM208" s="448"/>
      <c r="AN208" s="448"/>
      <c r="AO208" s="448"/>
      <c r="AP208" s="448"/>
      <c r="AQ208" s="448"/>
      <c r="AR208" s="448"/>
      <c r="AS208" s="448"/>
    </row>
    <row r="209" spans="1:45" ht="12.75" customHeight="1">
      <c r="A209" s="442"/>
      <c r="B209" s="443"/>
      <c r="C209" s="443"/>
      <c r="D209" s="443"/>
      <c r="E209" s="443"/>
      <c r="F209" s="443"/>
      <c r="G209" s="444"/>
      <c r="H209" s="443"/>
      <c r="I209" s="445"/>
      <c r="J209" s="445"/>
      <c r="K209" s="445"/>
      <c r="L209" s="443"/>
      <c r="M209" s="444"/>
      <c r="N209" s="446"/>
      <c r="O209" s="443"/>
      <c r="P209" s="446"/>
      <c r="Q209" s="443"/>
      <c r="R209" s="447"/>
      <c r="S209" s="446"/>
      <c r="T209" s="443"/>
      <c r="U209" s="446"/>
      <c r="V209" s="443"/>
      <c r="W209" s="447"/>
      <c r="X209" s="446"/>
      <c r="Y209" s="443"/>
      <c r="Z209" s="448"/>
      <c r="AA209" s="448"/>
      <c r="AB209" s="448"/>
      <c r="AC209" s="448"/>
      <c r="AD209" s="448"/>
      <c r="AE209" s="448"/>
      <c r="AF209" s="448"/>
      <c r="AG209" s="448"/>
      <c r="AH209" s="448"/>
      <c r="AI209" s="448"/>
      <c r="AJ209" s="448"/>
      <c r="AK209" s="448"/>
      <c r="AL209" s="448"/>
      <c r="AM209" s="448"/>
      <c r="AN209" s="448"/>
      <c r="AO209" s="448"/>
      <c r="AP209" s="448"/>
      <c r="AQ209" s="448"/>
      <c r="AR209" s="448"/>
      <c r="AS209" s="448"/>
    </row>
    <row r="210" spans="1:45" ht="12.75" customHeight="1">
      <c r="A210" s="442"/>
      <c r="B210" s="443"/>
      <c r="C210" s="443"/>
      <c r="D210" s="443"/>
      <c r="E210" s="443"/>
      <c r="F210" s="443"/>
      <c r="G210" s="444"/>
      <c r="H210" s="443"/>
      <c r="I210" s="445"/>
      <c r="J210" s="445"/>
      <c r="K210" s="445"/>
      <c r="L210" s="443"/>
      <c r="M210" s="444"/>
      <c r="N210" s="446"/>
      <c r="O210" s="443"/>
      <c r="P210" s="446"/>
      <c r="Q210" s="443"/>
      <c r="R210" s="447"/>
      <c r="S210" s="446"/>
      <c r="T210" s="443"/>
      <c r="U210" s="446"/>
      <c r="V210" s="443"/>
      <c r="W210" s="447"/>
      <c r="X210" s="446"/>
      <c r="Y210" s="443"/>
      <c r="Z210" s="448"/>
      <c r="AA210" s="448"/>
      <c r="AB210" s="448"/>
      <c r="AC210" s="448"/>
      <c r="AD210" s="448"/>
      <c r="AE210" s="448"/>
      <c r="AF210" s="448"/>
      <c r="AG210" s="448"/>
      <c r="AH210" s="448"/>
      <c r="AI210" s="448"/>
      <c r="AJ210" s="448"/>
      <c r="AK210" s="448"/>
      <c r="AL210" s="448"/>
      <c r="AM210" s="448"/>
      <c r="AN210" s="448"/>
      <c r="AO210" s="448"/>
      <c r="AP210" s="448"/>
      <c r="AQ210" s="448"/>
      <c r="AR210" s="448"/>
      <c r="AS210" s="448"/>
    </row>
    <row r="211" spans="1:45" ht="12.75" customHeight="1">
      <c r="A211" s="442"/>
      <c r="B211" s="443"/>
      <c r="C211" s="443"/>
      <c r="D211" s="443"/>
      <c r="E211" s="443"/>
      <c r="F211" s="443"/>
      <c r="G211" s="444"/>
      <c r="H211" s="443"/>
      <c r="I211" s="445"/>
      <c r="J211" s="445"/>
      <c r="K211" s="445"/>
      <c r="L211" s="443"/>
      <c r="M211" s="444"/>
      <c r="N211" s="446"/>
      <c r="O211" s="443"/>
      <c r="P211" s="446"/>
      <c r="Q211" s="443"/>
      <c r="R211" s="447"/>
      <c r="S211" s="446"/>
      <c r="T211" s="443"/>
      <c r="U211" s="446"/>
      <c r="V211" s="443"/>
      <c r="W211" s="447"/>
      <c r="X211" s="446"/>
      <c r="Y211" s="443"/>
      <c r="Z211" s="448"/>
      <c r="AA211" s="448"/>
      <c r="AB211" s="448"/>
      <c r="AC211" s="448"/>
      <c r="AD211" s="448"/>
      <c r="AE211" s="448"/>
      <c r="AF211" s="448"/>
      <c r="AG211" s="448"/>
      <c r="AH211" s="448"/>
      <c r="AI211" s="448"/>
      <c r="AJ211" s="448"/>
      <c r="AK211" s="448"/>
      <c r="AL211" s="448"/>
      <c r="AM211" s="448"/>
      <c r="AN211" s="448"/>
      <c r="AO211" s="448"/>
      <c r="AP211" s="448"/>
      <c r="AQ211" s="448"/>
      <c r="AR211" s="448"/>
      <c r="AS211" s="448"/>
    </row>
    <row r="212" spans="1:45" ht="12.75" customHeight="1">
      <c r="A212" s="442"/>
      <c r="B212" s="443"/>
      <c r="C212" s="443"/>
      <c r="D212" s="443"/>
      <c r="E212" s="443"/>
      <c r="F212" s="443"/>
      <c r="G212" s="444"/>
      <c r="H212" s="443"/>
      <c r="I212" s="445"/>
      <c r="J212" s="445"/>
      <c r="K212" s="445"/>
      <c r="L212" s="443"/>
      <c r="M212" s="444"/>
      <c r="N212" s="446"/>
      <c r="O212" s="443"/>
      <c r="P212" s="446"/>
      <c r="Q212" s="443"/>
      <c r="R212" s="447"/>
      <c r="S212" s="446"/>
      <c r="T212" s="443"/>
      <c r="U212" s="446"/>
      <c r="V212" s="443"/>
      <c r="W212" s="447"/>
      <c r="X212" s="446"/>
      <c r="Y212" s="443"/>
      <c r="Z212" s="448"/>
      <c r="AA212" s="448"/>
      <c r="AB212" s="448"/>
      <c r="AC212" s="448"/>
      <c r="AD212" s="448"/>
      <c r="AE212" s="448"/>
      <c r="AF212" s="448"/>
      <c r="AG212" s="448"/>
      <c r="AH212" s="448"/>
      <c r="AI212" s="448"/>
      <c r="AJ212" s="448"/>
      <c r="AK212" s="448"/>
      <c r="AL212" s="448"/>
      <c r="AM212" s="448"/>
      <c r="AN212" s="448"/>
      <c r="AO212" s="448"/>
      <c r="AP212" s="448"/>
      <c r="AQ212" s="448"/>
      <c r="AR212" s="448"/>
      <c r="AS212" s="448"/>
    </row>
    <row r="213" spans="1:45" ht="12.75" customHeight="1">
      <c r="A213" s="442"/>
      <c r="B213" s="443"/>
      <c r="C213" s="443"/>
      <c r="D213" s="443"/>
      <c r="E213" s="443"/>
      <c r="F213" s="443"/>
      <c r="G213" s="444"/>
      <c r="H213" s="443"/>
      <c r="I213" s="445"/>
      <c r="J213" s="445"/>
      <c r="K213" s="445"/>
      <c r="L213" s="443"/>
      <c r="M213" s="444"/>
      <c r="N213" s="446"/>
      <c r="O213" s="443"/>
      <c r="P213" s="446"/>
      <c r="Q213" s="443"/>
      <c r="R213" s="447"/>
      <c r="S213" s="446"/>
      <c r="T213" s="443"/>
      <c r="U213" s="446"/>
      <c r="V213" s="443"/>
      <c r="W213" s="447"/>
      <c r="X213" s="446"/>
      <c r="Y213" s="443"/>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row>
    <row r="214" spans="1:45" ht="12.75" customHeight="1">
      <c r="A214" s="442"/>
      <c r="B214" s="443"/>
      <c r="C214" s="443"/>
      <c r="D214" s="443"/>
      <c r="E214" s="443"/>
      <c r="F214" s="443"/>
      <c r="G214" s="444"/>
      <c r="H214" s="443"/>
      <c r="I214" s="445"/>
      <c r="J214" s="445"/>
      <c r="K214" s="445"/>
      <c r="L214" s="443"/>
      <c r="M214" s="444"/>
      <c r="N214" s="446"/>
      <c r="O214" s="443"/>
      <c r="P214" s="446"/>
      <c r="Q214" s="443"/>
      <c r="R214" s="447"/>
      <c r="S214" s="446"/>
      <c r="T214" s="443"/>
      <c r="U214" s="446"/>
      <c r="V214" s="443"/>
      <c r="W214" s="447"/>
      <c r="X214" s="446"/>
      <c r="Y214" s="443"/>
      <c r="Z214" s="448"/>
      <c r="AA214" s="448"/>
      <c r="AB214" s="448"/>
      <c r="AC214" s="448"/>
      <c r="AD214" s="448"/>
      <c r="AE214" s="448"/>
      <c r="AF214" s="448"/>
      <c r="AG214" s="448"/>
      <c r="AH214" s="448"/>
      <c r="AI214" s="448"/>
      <c r="AJ214" s="448"/>
      <c r="AK214" s="448"/>
      <c r="AL214" s="448"/>
      <c r="AM214" s="448"/>
      <c r="AN214" s="448"/>
      <c r="AO214" s="448"/>
      <c r="AP214" s="448"/>
      <c r="AQ214" s="448"/>
      <c r="AR214" s="448"/>
      <c r="AS214" s="448"/>
    </row>
    <row r="215" spans="1:45" ht="12.75" customHeight="1">
      <c r="A215" s="442"/>
      <c r="B215" s="443"/>
      <c r="C215" s="443"/>
      <c r="D215" s="443"/>
      <c r="E215" s="443"/>
      <c r="F215" s="443"/>
      <c r="G215" s="444"/>
      <c r="H215" s="443"/>
      <c r="I215" s="445"/>
      <c r="J215" s="445"/>
      <c r="K215" s="445"/>
      <c r="L215" s="443"/>
      <c r="M215" s="444"/>
      <c r="N215" s="446"/>
      <c r="O215" s="443"/>
      <c r="P215" s="446"/>
      <c r="Q215" s="443"/>
      <c r="R215" s="447"/>
      <c r="S215" s="446"/>
      <c r="T215" s="443"/>
      <c r="U215" s="446"/>
      <c r="V215" s="443"/>
      <c r="W215" s="447"/>
      <c r="X215" s="446"/>
      <c r="Y215" s="443"/>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row>
    <row r="216" spans="1:45" ht="12.75" customHeight="1">
      <c r="A216" s="442"/>
      <c r="B216" s="443"/>
      <c r="C216" s="443"/>
      <c r="D216" s="443"/>
      <c r="E216" s="443"/>
      <c r="F216" s="443"/>
      <c r="G216" s="444"/>
      <c r="H216" s="443"/>
      <c r="I216" s="445"/>
      <c r="J216" s="445"/>
      <c r="K216" s="445"/>
      <c r="L216" s="443"/>
      <c r="M216" s="444"/>
      <c r="N216" s="446"/>
      <c r="O216" s="443"/>
      <c r="P216" s="446"/>
      <c r="Q216" s="443"/>
      <c r="R216" s="447"/>
      <c r="S216" s="446"/>
      <c r="T216" s="443"/>
      <c r="U216" s="446"/>
      <c r="V216" s="443"/>
      <c r="W216" s="447"/>
      <c r="X216" s="446"/>
      <c r="Y216" s="443"/>
      <c r="Z216" s="448"/>
      <c r="AA216" s="448"/>
      <c r="AB216" s="448"/>
      <c r="AC216" s="448"/>
      <c r="AD216" s="448"/>
      <c r="AE216" s="448"/>
      <c r="AF216" s="448"/>
      <c r="AG216" s="448"/>
      <c r="AH216" s="448"/>
      <c r="AI216" s="448"/>
      <c r="AJ216" s="448"/>
      <c r="AK216" s="448"/>
      <c r="AL216" s="448"/>
      <c r="AM216" s="448"/>
      <c r="AN216" s="448"/>
      <c r="AO216" s="448"/>
      <c r="AP216" s="448"/>
      <c r="AQ216" s="448"/>
      <c r="AR216" s="448"/>
      <c r="AS216" s="448"/>
    </row>
    <row r="217" spans="1:45" ht="12.75" customHeight="1">
      <c r="A217" s="442"/>
      <c r="B217" s="443"/>
      <c r="C217" s="443"/>
      <c r="D217" s="443"/>
      <c r="E217" s="443"/>
      <c r="F217" s="443"/>
      <c r="G217" s="444"/>
      <c r="H217" s="443"/>
      <c r="I217" s="445"/>
      <c r="J217" s="445"/>
      <c r="K217" s="445"/>
      <c r="L217" s="443"/>
      <c r="M217" s="444"/>
      <c r="N217" s="446"/>
      <c r="O217" s="443"/>
      <c r="P217" s="446"/>
      <c r="Q217" s="443"/>
      <c r="R217" s="447"/>
      <c r="S217" s="446"/>
      <c r="T217" s="443"/>
      <c r="U217" s="446"/>
      <c r="V217" s="443"/>
      <c r="W217" s="447"/>
      <c r="X217" s="446"/>
      <c r="Y217" s="443"/>
      <c r="Z217" s="448"/>
      <c r="AA217" s="448"/>
      <c r="AB217" s="448"/>
      <c r="AC217" s="448"/>
      <c r="AD217" s="448"/>
      <c r="AE217" s="448"/>
      <c r="AF217" s="448"/>
      <c r="AG217" s="448"/>
      <c r="AH217" s="448"/>
      <c r="AI217" s="448"/>
      <c r="AJ217" s="448"/>
      <c r="AK217" s="448"/>
      <c r="AL217" s="448"/>
      <c r="AM217" s="448"/>
      <c r="AN217" s="448"/>
      <c r="AO217" s="448"/>
      <c r="AP217" s="448"/>
      <c r="AQ217" s="448"/>
      <c r="AR217" s="448"/>
      <c r="AS217" s="448"/>
    </row>
    <row r="218" spans="1:45" ht="12.75" customHeight="1">
      <c r="A218" s="442"/>
      <c r="B218" s="443"/>
      <c r="C218" s="443"/>
      <c r="D218" s="443"/>
      <c r="E218" s="443"/>
      <c r="F218" s="443"/>
      <c r="G218" s="444"/>
      <c r="H218" s="443"/>
      <c r="I218" s="445"/>
      <c r="J218" s="445"/>
      <c r="K218" s="445"/>
      <c r="L218" s="443"/>
      <c r="M218" s="444"/>
      <c r="N218" s="446"/>
      <c r="O218" s="443"/>
      <c r="P218" s="446"/>
      <c r="Q218" s="443"/>
      <c r="R218" s="447"/>
      <c r="S218" s="446"/>
      <c r="T218" s="443"/>
      <c r="U218" s="446"/>
      <c r="V218" s="443"/>
      <c r="W218" s="447"/>
      <c r="X218" s="446"/>
      <c r="Y218" s="443"/>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row>
    <row r="219" spans="1:45" ht="12.75" customHeight="1">
      <c r="A219" s="442"/>
      <c r="B219" s="443"/>
      <c r="C219" s="443"/>
      <c r="D219" s="443"/>
      <c r="E219" s="443"/>
      <c r="F219" s="443"/>
      <c r="G219" s="444"/>
      <c r="H219" s="443"/>
      <c r="I219" s="445"/>
      <c r="J219" s="445"/>
      <c r="K219" s="445"/>
      <c r="L219" s="443"/>
      <c r="M219" s="444"/>
      <c r="N219" s="446"/>
      <c r="O219" s="443"/>
      <c r="P219" s="446"/>
      <c r="Q219" s="443"/>
      <c r="R219" s="447"/>
      <c r="S219" s="446"/>
      <c r="T219" s="443"/>
      <c r="U219" s="446"/>
      <c r="V219" s="443"/>
      <c r="W219" s="447"/>
      <c r="X219" s="446"/>
      <c r="Y219" s="443"/>
      <c r="Z219" s="448"/>
      <c r="AA219" s="448"/>
      <c r="AB219" s="448"/>
      <c r="AC219" s="448"/>
      <c r="AD219" s="448"/>
      <c r="AE219" s="448"/>
      <c r="AF219" s="448"/>
      <c r="AG219" s="448"/>
      <c r="AH219" s="448"/>
      <c r="AI219" s="448"/>
      <c r="AJ219" s="448"/>
      <c r="AK219" s="448"/>
      <c r="AL219" s="448"/>
      <c r="AM219" s="448"/>
      <c r="AN219" s="448"/>
      <c r="AO219" s="448"/>
      <c r="AP219" s="448"/>
      <c r="AQ219" s="448"/>
      <c r="AR219" s="448"/>
      <c r="AS219" s="448"/>
    </row>
    <row r="220" spans="1:45" ht="12.75" customHeight="1">
      <c r="A220" s="442"/>
      <c r="B220" s="443"/>
      <c r="C220" s="443"/>
      <c r="D220" s="443"/>
      <c r="E220" s="443"/>
      <c r="F220" s="443"/>
      <c r="G220" s="444"/>
      <c r="H220" s="443"/>
      <c r="I220" s="445"/>
      <c r="J220" s="445"/>
      <c r="K220" s="445"/>
      <c r="L220" s="443"/>
      <c r="M220" s="444"/>
      <c r="N220" s="446"/>
      <c r="O220" s="443"/>
      <c r="P220" s="446"/>
      <c r="Q220" s="443"/>
      <c r="R220" s="447"/>
      <c r="S220" s="446"/>
      <c r="T220" s="443"/>
      <c r="U220" s="446"/>
      <c r="V220" s="443"/>
      <c r="W220" s="447"/>
      <c r="X220" s="446"/>
      <c r="Y220" s="443"/>
      <c r="Z220" s="448"/>
      <c r="AA220" s="448"/>
      <c r="AB220" s="448"/>
      <c r="AC220" s="448"/>
      <c r="AD220" s="448"/>
      <c r="AE220" s="448"/>
      <c r="AF220" s="448"/>
      <c r="AG220" s="448"/>
      <c r="AH220" s="448"/>
      <c r="AI220" s="448"/>
      <c r="AJ220" s="448"/>
      <c r="AK220" s="448"/>
      <c r="AL220" s="448"/>
      <c r="AM220" s="448"/>
      <c r="AN220" s="448"/>
      <c r="AO220" s="448"/>
      <c r="AP220" s="448"/>
      <c r="AQ220" s="448"/>
      <c r="AR220" s="448"/>
      <c r="AS220" s="448"/>
    </row>
    <row r="221" spans="1:45" ht="12.75" customHeight="1">
      <c r="A221" s="442"/>
      <c r="B221" s="443"/>
      <c r="C221" s="443"/>
      <c r="D221" s="443"/>
      <c r="E221" s="443"/>
      <c r="F221" s="443"/>
      <c r="G221" s="444"/>
      <c r="H221" s="443"/>
      <c r="I221" s="445"/>
      <c r="J221" s="445"/>
      <c r="K221" s="445"/>
      <c r="L221" s="443"/>
      <c r="M221" s="444"/>
      <c r="N221" s="446"/>
      <c r="O221" s="443"/>
      <c r="P221" s="446"/>
      <c r="Q221" s="443"/>
      <c r="R221" s="447"/>
      <c r="S221" s="446"/>
      <c r="T221" s="443"/>
      <c r="U221" s="446"/>
      <c r="V221" s="443"/>
      <c r="W221" s="447"/>
      <c r="X221" s="446"/>
      <c r="Y221" s="443"/>
      <c r="Z221" s="448"/>
      <c r="AA221" s="448"/>
      <c r="AB221" s="448"/>
      <c r="AC221" s="448"/>
      <c r="AD221" s="448"/>
      <c r="AE221" s="448"/>
      <c r="AF221" s="448"/>
      <c r="AG221" s="448"/>
      <c r="AH221" s="448"/>
      <c r="AI221" s="448"/>
      <c r="AJ221" s="448"/>
      <c r="AK221" s="448"/>
      <c r="AL221" s="448"/>
      <c r="AM221" s="448"/>
      <c r="AN221" s="448"/>
      <c r="AO221" s="448"/>
      <c r="AP221" s="448"/>
      <c r="AQ221" s="448"/>
      <c r="AR221" s="448"/>
      <c r="AS221" s="448"/>
    </row>
    <row r="222" spans="1:45" ht="12.75" customHeight="1">
      <c r="A222" s="442"/>
      <c r="B222" s="443"/>
      <c r="C222" s="443"/>
      <c r="D222" s="443"/>
      <c r="E222" s="443"/>
      <c r="F222" s="443"/>
      <c r="G222" s="444"/>
      <c r="H222" s="443"/>
      <c r="I222" s="445"/>
      <c r="J222" s="445"/>
      <c r="K222" s="445"/>
      <c r="L222" s="443"/>
      <c r="M222" s="444"/>
      <c r="N222" s="446"/>
      <c r="O222" s="443"/>
      <c r="P222" s="446"/>
      <c r="Q222" s="443"/>
      <c r="R222" s="447"/>
      <c r="S222" s="446"/>
      <c r="T222" s="443"/>
      <c r="U222" s="446"/>
      <c r="V222" s="443"/>
      <c r="W222" s="447"/>
      <c r="X222" s="446"/>
      <c r="Y222" s="443"/>
      <c r="Z222" s="448"/>
      <c r="AA222" s="448"/>
      <c r="AB222" s="448"/>
      <c r="AC222" s="448"/>
      <c r="AD222" s="448"/>
      <c r="AE222" s="448"/>
      <c r="AF222" s="448"/>
      <c r="AG222" s="448"/>
      <c r="AH222" s="448"/>
      <c r="AI222" s="448"/>
      <c r="AJ222" s="448"/>
      <c r="AK222" s="448"/>
      <c r="AL222" s="448"/>
      <c r="AM222" s="448"/>
      <c r="AN222" s="448"/>
      <c r="AO222" s="448"/>
      <c r="AP222" s="448"/>
      <c r="AQ222" s="448"/>
      <c r="AR222" s="448"/>
      <c r="AS222" s="448"/>
    </row>
    <row r="223" spans="1:45" ht="12.75" customHeight="1">
      <c r="A223" s="442"/>
      <c r="B223" s="443"/>
      <c r="C223" s="443"/>
      <c r="D223" s="443"/>
      <c r="E223" s="443"/>
      <c r="F223" s="443"/>
      <c r="G223" s="444"/>
      <c r="H223" s="443"/>
      <c r="I223" s="445"/>
      <c r="J223" s="445"/>
      <c r="K223" s="445"/>
      <c r="L223" s="443"/>
      <c r="M223" s="444"/>
      <c r="N223" s="446"/>
      <c r="O223" s="443"/>
      <c r="P223" s="446"/>
      <c r="Q223" s="443"/>
      <c r="R223" s="447"/>
      <c r="S223" s="446"/>
      <c r="T223" s="443"/>
      <c r="U223" s="446"/>
      <c r="V223" s="443"/>
      <c r="W223" s="447"/>
      <c r="X223" s="446"/>
      <c r="Y223" s="443"/>
      <c r="Z223" s="448"/>
      <c r="AA223" s="448"/>
      <c r="AB223" s="448"/>
      <c r="AC223" s="448"/>
      <c r="AD223" s="448"/>
      <c r="AE223" s="448"/>
      <c r="AF223" s="448"/>
      <c r="AG223" s="448"/>
      <c r="AH223" s="448"/>
      <c r="AI223" s="448"/>
      <c r="AJ223" s="448"/>
      <c r="AK223" s="448"/>
      <c r="AL223" s="448"/>
      <c r="AM223" s="448"/>
      <c r="AN223" s="448"/>
      <c r="AO223" s="448"/>
      <c r="AP223" s="448"/>
      <c r="AQ223" s="448"/>
      <c r="AR223" s="448"/>
      <c r="AS223" s="448"/>
    </row>
    <row r="224" spans="1:45" ht="12.75" customHeight="1">
      <c r="A224" s="442"/>
      <c r="B224" s="443"/>
      <c r="C224" s="443"/>
      <c r="D224" s="443"/>
      <c r="E224" s="443"/>
      <c r="F224" s="443"/>
      <c r="G224" s="444"/>
      <c r="H224" s="443"/>
      <c r="I224" s="445"/>
      <c r="J224" s="445"/>
      <c r="K224" s="445"/>
      <c r="L224" s="443"/>
      <c r="M224" s="444"/>
      <c r="N224" s="446"/>
      <c r="O224" s="443"/>
      <c r="P224" s="446"/>
      <c r="Q224" s="443"/>
      <c r="R224" s="447"/>
      <c r="S224" s="446"/>
      <c r="T224" s="443"/>
      <c r="U224" s="446"/>
      <c r="V224" s="443"/>
      <c r="W224" s="447"/>
      <c r="X224" s="446"/>
      <c r="Y224" s="443"/>
      <c r="Z224" s="448"/>
      <c r="AA224" s="448"/>
      <c r="AB224" s="448"/>
      <c r="AC224" s="448"/>
      <c r="AD224" s="448"/>
      <c r="AE224" s="448"/>
      <c r="AF224" s="448"/>
      <c r="AG224" s="448"/>
      <c r="AH224" s="448"/>
      <c r="AI224" s="448"/>
      <c r="AJ224" s="448"/>
      <c r="AK224" s="448"/>
      <c r="AL224" s="448"/>
      <c r="AM224" s="448"/>
      <c r="AN224" s="448"/>
      <c r="AO224" s="448"/>
      <c r="AP224" s="448"/>
      <c r="AQ224" s="448"/>
      <c r="AR224" s="448"/>
      <c r="AS224" s="448"/>
    </row>
    <row r="225" spans="1:45" ht="12.75" customHeight="1">
      <c r="A225" s="442"/>
      <c r="B225" s="443"/>
      <c r="C225" s="443"/>
      <c r="D225" s="443"/>
      <c r="E225" s="443"/>
      <c r="F225" s="443"/>
      <c r="G225" s="444"/>
      <c r="H225" s="443"/>
      <c r="I225" s="445"/>
      <c r="J225" s="445"/>
      <c r="K225" s="445"/>
      <c r="L225" s="443"/>
      <c r="M225" s="444"/>
      <c r="N225" s="446"/>
      <c r="O225" s="443"/>
      <c r="P225" s="446"/>
      <c r="Q225" s="443"/>
      <c r="R225" s="447"/>
      <c r="S225" s="446"/>
      <c r="T225" s="443"/>
      <c r="U225" s="446"/>
      <c r="V225" s="443"/>
      <c r="W225" s="447"/>
      <c r="X225" s="446"/>
      <c r="Y225" s="443"/>
      <c r="Z225" s="448"/>
      <c r="AA225" s="448"/>
      <c r="AB225" s="448"/>
      <c r="AC225" s="448"/>
      <c r="AD225" s="448"/>
      <c r="AE225" s="448"/>
      <c r="AF225" s="448"/>
      <c r="AG225" s="448"/>
      <c r="AH225" s="448"/>
      <c r="AI225" s="448"/>
      <c r="AJ225" s="448"/>
      <c r="AK225" s="448"/>
      <c r="AL225" s="448"/>
      <c r="AM225" s="448"/>
      <c r="AN225" s="448"/>
      <c r="AO225" s="448"/>
      <c r="AP225" s="448"/>
      <c r="AQ225" s="448"/>
      <c r="AR225" s="448"/>
      <c r="AS225" s="448"/>
    </row>
    <row r="226" spans="1:45" ht="12.75" customHeight="1">
      <c r="A226" s="442"/>
      <c r="B226" s="443"/>
      <c r="C226" s="443"/>
      <c r="D226" s="443"/>
      <c r="E226" s="443"/>
      <c r="F226" s="443"/>
      <c r="G226" s="444"/>
      <c r="H226" s="443"/>
      <c r="I226" s="445"/>
      <c r="J226" s="445"/>
      <c r="K226" s="445"/>
      <c r="L226" s="443"/>
      <c r="M226" s="444"/>
      <c r="N226" s="446"/>
      <c r="O226" s="443"/>
      <c r="P226" s="446"/>
      <c r="Q226" s="443"/>
      <c r="R226" s="447"/>
      <c r="S226" s="446"/>
      <c r="T226" s="443"/>
      <c r="U226" s="446"/>
      <c r="V226" s="443"/>
      <c r="W226" s="447"/>
      <c r="X226" s="446"/>
      <c r="Y226" s="443"/>
      <c r="Z226" s="448"/>
      <c r="AA226" s="448"/>
      <c r="AB226" s="448"/>
      <c r="AC226" s="448"/>
      <c r="AD226" s="448"/>
      <c r="AE226" s="448"/>
      <c r="AF226" s="448"/>
      <c r="AG226" s="448"/>
      <c r="AH226" s="448"/>
      <c r="AI226" s="448"/>
      <c r="AJ226" s="448"/>
      <c r="AK226" s="448"/>
      <c r="AL226" s="448"/>
      <c r="AM226" s="448"/>
      <c r="AN226" s="448"/>
      <c r="AO226" s="448"/>
      <c r="AP226" s="448"/>
      <c r="AQ226" s="448"/>
      <c r="AR226" s="448"/>
      <c r="AS226" s="448"/>
    </row>
    <row r="227" spans="1:45" ht="12.75" customHeight="1">
      <c r="A227" s="442"/>
      <c r="B227" s="443"/>
      <c r="C227" s="443"/>
      <c r="D227" s="443"/>
      <c r="E227" s="443"/>
      <c r="F227" s="443"/>
      <c r="G227" s="444"/>
      <c r="H227" s="443"/>
      <c r="I227" s="445"/>
      <c r="J227" s="445"/>
      <c r="K227" s="445"/>
      <c r="L227" s="443"/>
      <c r="M227" s="444"/>
      <c r="N227" s="446"/>
      <c r="O227" s="443"/>
      <c r="P227" s="446"/>
      <c r="Q227" s="443"/>
      <c r="R227" s="447"/>
      <c r="S227" s="446"/>
      <c r="T227" s="443"/>
      <c r="U227" s="446"/>
      <c r="V227" s="443"/>
      <c r="W227" s="447"/>
      <c r="X227" s="446"/>
      <c r="Y227" s="443"/>
      <c r="Z227" s="448"/>
      <c r="AA227" s="448"/>
      <c r="AB227" s="448"/>
      <c r="AC227" s="448"/>
      <c r="AD227" s="448"/>
      <c r="AE227" s="448"/>
      <c r="AF227" s="448"/>
      <c r="AG227" s="448"/>
      <c r="AH227" s="448"/>
      <c r="AI227" s="448"/>
      <c r="AJ227" s="448"/>
      <c r="AK227" s="448"/>
      <c r="AL227" s="448"/>
      <c r="AM227" s="448"/>
      <c r="AN227" s="448"/>
      <c r="AO227" s="448"/>
      <c r="AP227" s="448"/>
      <c r="AQ227" s="448"/>
      <c r="AR227" s="448"/>
      <c r="AS227" s="448"/>
    </row>
    <row r="228" spans="1:45" ht="12.75" customHeight="1">
      <c r="A228" s="442"/>
      <c r="B228" s="443"/>
      <c r="C228" s="443"/>
      <c r="D228" s="443"/>
      <c r="E228" s="443"/>
      <c r="F228" s="443"/>
      <c r="G228" s="444"/>
      <c r="H228" s="443"/>
      <c r="I228" s="445"/>
      <c r="J228" s="445"/>
      <c r="K228" s="445"/>
      <c r="L228" s="443"/>
      <c r="M228" s="444"/>
      <c r="N228" s="446"/>
      <c r="O228" s="443"/>
      <c r="P228" s="446"/>
      <c r="Q228" s="443"/>
      <c r="R228" s="447"/>
      <c r="S228" s="446"/>
      <c r="T228" s="443"/>
      <c r="U228" s="446"/>
      <c r="V228" s="443"/>
      <c r="W228" s="447"/>
      <c r="X228" s="446"/>
      <c r="Y228" s="443"/>
      <c r="Z228" s="448"/>
      <c r="AA228" s="448"/>
      <c r="AB228" s="448"/>
      <c r="AC228" s="448"/>
      <c r="AD228" s="448"/>
      <c r="AE228" s="448"/>
      <c r="AF228" s="448"/>
      <c r="AG228" s="448"/>
      <c r="AH228" s="448"/>
      <c r="AI228" s="448"/>
      <c r="AJ228" s="448"/>
      <c r="AK228" s="448"/>
      <c r="AL228" s="448"/>
      <c r="AM228" s="448"/>
      <c r="AN228" s="448"/>
      <c r="AO228" s="448"/>
      <c r="AP228" s="448"/>
      <c r="AQ228" s="448"/>
      <c r="AR228" s="448"/>
      <c r="AS228" s="448"/>
    </row>
    <row r="229" spans="1:45" ht="12.75" customHeight="1">
      <c r="A229" s="442"/>
      <c r="B229" s="443"/>
      <c r="C229" s="443"/>
      <c r="D229" s="443"/>
      <c r="E229" s="443"/>
      <c r="F229" s="443"/>
      <c r="G229" s="444"/>
      <c r="H229" s="443"/>
      <c r="I229" s="445"/>
      <c r="J229" s="445"/>
      <c r="K229" s="445"/>
      <c r="L229" s="443"/>
      <c r="M229" s="444"/>
      <c r="N229" s="446"/>
      <c r="O229" s="443"/>
      <c r="P229" s="446"/>
      <c r="Q229" s="443"/>
      <c r="R229" s="447"/>
      <c r="S229" s="446"/>
      <c r="T229" s="443"/>
      <c r="U229" s="446"/>
      <c r="V229" s="443"/>
      <c r="W229" s="447"/>
      <c r="X229" s="446"/>
      <c r="Y229" s="443"/>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row>
    <row r="230" spans="1:45" ht="12.75" customHeight="1">
      <c r="A230" s="442"/>
      <c r="B230" s="443"/>
      <c r="C230" s="443"/>
      <c r="D230" s="443"/>
      <c r="E230" s="443"/>
      <c r="F230" s="443"/>
      <c r="G230" s="444"/>
      <c r="H230" s="443"/>
      <c r="I230" s="445"/>
      <c r="J230" s="445"/>
      <c r="K230" s="445"/>
      <c r="L230" s="443"/>
      <c r="M230" s="444"/>
      <c r="N230" s="446"/>
      <c r="O230" s="443"/>
      <c r="P230" s="446"/>
      <c r="Q230" s="443"/>
      <c r="R230" s="447"/>
      <c r="S230" s="446"/>
      <c r="T230" s="443"/>
      <c r="U230" s="446"/>
      <c r="V230" s="443"/>
      <c r="W230" s="447"/>
      <c r="X230" s="446"/>
      <c r="Y230" s="443"/>
      <c r="Z230" s="448"/>
      <c r="AA230" s="448"/>
      <c r="AB230" s="448"/>
      <c r="AC230" s="448"/>
      <c r="AD230" s="448"/>
      <c r="AE230" s="448"/>
      <c r="AF230" s="448"/>
      <c r="AG230" s="448"/>
      <c r="AH230" s="448"/>
      <c r="AI230" s="448"/>
      <c r="AJ230" s="448"/>
      <c r="AK230" s="448"/>
      <c r="AL230" s="448"/>
      <c r="AM230" s="448"/>
      <c r="AN230" s="448"/>
      <c r="AO230" s="448"/>
      <c r="AP230" s="448"/>
      <c r="AQ230" s="448"/>
      <c r="AR230" s="448"/>
      <c r="AS230" s="448"/>
    </row>
    <row r="231" spans="1:45" ht="12.75" customHeight="1">
      <c r="A231" s="442"/>
      <c r="B231" s="443"/>
      <c r="C231" s="443"/>
      <c r="D231" s="443"/>
      <c r="E231" s="443"/>
      <c r="F231" s="443"/>
      <c r="G231" s="444"/>
      <c r="H231" s="443"/>
      <c r="I231" s="445"/>
      <c r="J231" s="445"/>
      <c r="K231" s="445"/>
      <c r="L231" s="443"/>
      <c r="M231" s="444"/>
      <c r="N231" s="446"/>
      <c r="O231" s="443"/>
      <c r="P231" s="446"/>
      <c r="Q231" s="443"/>
      <c r="R231" s="447"/>
      <c r="S231" s="446"/>
      <c r="T231" s="443"/>
      <c r="U231" s="446"/>
      <c r="V231" s="443"/>
      <c r="W231" s="447"/>
      <c r="X231" s="446"/>
      <c r="Y231" s="443"/>
      <c r="Z231" s="448"/>
      <c r="AA231" s="448"/>
      <c r="AB231" s="448"/>
      <c r="AC231" s="448"/>
      <c r="AD231" s="448"/>
      <c r="AE231" s="448"/>
      <c r="AF231" s="448"/>
      <c r="AG231" s="448"/>
      <c r="AH231" s="448"/>
      <c r="AI231" s="448"/>
      <c r="AJ231" s="448"/>
      <c r="AK231" s="448"/>
      <c r="AL231" s="448"/>
      <c r="AM231" s="448"/>
      <c r="AN231" s="448"/>
      <c r="AO231" s="448"/>
      <c r="AP231" s="448"/>
      <c r="AQ231" s="448"/>
      <c r="AR231" s="448"/>
      <c r="AS231" s="448"/>
    </row>
    <row r="232" spans="1:45" ht="12.75" customHeight="1">
      <c r="A232" s="442"/>
      <c r="B232" s="443"/>
      <c r="C232" s="443"/>
      <c r="D232" s="443"/>
      <c r="E232" s="443"/>
      <c r="F232" s="443"/>
      <c r="G232" s="444"/>
      <c r="H232" s="443"/>
      <c r="I232" s="445"/>
      <c r="J232" s="445"/>
      <c r="K232" s="445"/>
      <c r="L232" s="443"/>
      <c r="M232" s="444"/>
      <c r="N232" s="446"/>
      <c r="O232" s="443"/>
      <c r="P232" s="446"/>
      <c r="Q232" s="443"/>
      <c r="R232" s="447"/>
      <c r="S232" s="446"/>
      <c r="T232" s="443"/>
      <c r="U232" s="446"/>
      <c r="V232" s="443"/>
      <c r="W232" s="447"/>
      <c r="X232" s="446"/>
      <c r="Y232" s="443"/>
      <c r="Z232" s="448"/>
      <c r="AA232" s="448"/>
      <c r="AB232" s="448"/>
      <c r="AC232" s="448"/>
      <c r="AD232" s="448"/>
      <c r="AE232" s="448"/>
      <c r="AF232" s="448"/>
      <c r="AG232" s="448"/>
      <c r="AH232" s="448"/>
      <c r="AI232" s="448"/>
      <c r="AJ232" s="448"/>
      <c r="AK232" s="448"/>
      <c r="AL232" s="448"/>
      <c r="AM232" s="448"/>
      <c r="AN232" s="448"/>
      <c r="AO232" s="448"/>
      <c r="AP232" s="448"/>
      <c r="AQ232" s="448"/>
      <c r="AR232" s="448"/>
      <c r="AS232" s="448"/>
    </row>
    <row r="233" spans="1:45" ht="12.75" customHeight="1">
      <c r="A233" s="442"/>
      <c r="B233" s="443"/>
      <c r="C233" s="443"/>
      <c r="D233" s="443"/>
      <c r="E233" s="443"/>
      <c r="F233" s="443"/>
      <c r="G233" s="444"/>
      <c r="H233" s="443"/>
      <c r="I233" s="445"/>
      <c r="J233" s="445"/>
      <c r="K233" s="445"/>
      <c r="L233" s="443"/>
      <c r="M233" s="444"/>
      <c r="N233" s="446"/>
      <c r="O233" s="443"/>
      <c r="P233" s="446"/>
      <c r="Q233" s="443"/>
      <c r="R233" s="447"/>
      <c r="S233" s="446"/>
      <c r="T233" s="443"/>
      <c r="U233" s="446"/>
      <c r="V233" s="443"/>
      <c r="W233" s="447"/>
      <c r="X233" s="446"/>
      <c r="Y233" s="443"/>
      <c r="Z233" s="448"/>
      <c r="AA233" s="448"/>
      <c r="AB233" s="448"/>
      <c r="AC233" s="448"/>
      <c r="AD233" s="448"/>
      <c r="AE233" s="448"/>
      <c r="AF233" s="448"/>
      <c r="AG233" s="448"/>
      <c r="AH233" s="448"/>
      <c r="AI233" s="448"/>
      <c r="AJ233" s="448"/>
      <c r="AK233" s="448"/>
      <c r="AL233" s="448"/>
      <c r="AM233" s="448"/>
      <c r="AN233" s="448"/>
      <c r="AO233" s="448"/>
      <c r="AP233" s="448"/>
      <c r="AQ233" s="448"/>
      <c r="AR233" s="448"/>
      <c r="AS233" s="448"/>
    </row>
    <row r="234" spans="1:45" ht="12.75" customHeight="1">
      <c r="A234" s="442"/>
      <c r="B234" s="443"/>
      <c r="C234" s="443"/>
      <c r="D234" s="443"/>
      <c r="E234" s="443"/>
      <c r="F234" s="443"/>
      <c r="G234" s="444"/>
      <c r="H234" s="443"/>
      <c r="I234" s="445"/>
      <c r="J234" s="445"/>
      <c r="K234" s="445"/>
      <c r="L234" s="443"/>
      <c r="M234" s="444"/>
      <c r="N234" s="446"/>
      <c r="O234" s="443"/>
      <c r="P234" s="446"/>
      <c r="Q234" s="443"/>
      <c r="R234" s="447"/>
      <c r="S234" s="446"/>
      <c r="T234" s="443"/>
      <c r="U234" s="446"/>
      <c r="V234" s="443"/>
      <c r="W234" s="447"/>
      <c r="X234" s="446"/>
      <c r="Y234" s="443"/>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row>
    <row r="235" spans="1:45" ht="12.75" customHeight="1">
      <c r="A235" s="442"/>
      <c r="B235" s="443"/>
      <c r="C235" s="443"/>
      <c r="D235" s="443"/>
      <c r="E235" s="443"/>
      <c r="F235" s="443"/>
      <c r="G235" s="444"/>
      <c r="H235" s="443"/>
      <c r="I235" s="445"/>
      <c r="J235" s="445"/>
      <c r="K235" s="445"/>
      <c r="L235" s="443"/>
      <c r="M235" s="444"/>
      <c r="N235" s="446"/>
      <c r="O235" s="443"/>
      <c r="P235" s="446"/>
      <c r="Q235" s="443"/>
      <c r="R235" s="447"/>
      <c r="S235" s="446"/>
      <c r="T235" s="443"/>
      <c r="U235" s="446"/>
      <c r="V235" s="443"/>
      <c r="W235" s="447"/>
      <c r="X235" s="446"/>
      <c r="Y235" s="443"/>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row>
    <row r="236" spans="1:45" ht="12.75" customHeight="1">
      <c r="A236" s="442"/>
      <c r="B236" s="443"/>
      <c r="C236" s="443"/>
      <c r="D236" s="443"/>
      <c r="E236" s="443"/>
      <c r="F236" s="443"/>
      <c r="G236" s="444"/>
      <c r="H236" s="443"/>
      <c r="I236" s="445"/>
      <c r="J236" s="445"/>
      <c r="K236" s="445"/>
      <c r="L236" s="443"/>
      <c r="M236" s="444"/>
      <c r="N236" s="446"/>
      <c r="O236" s="443"/>
      <c r="P236" s="446"/>
      <c r="Q236" s="443"/>
      <c r="R236" s="447"/>
      <c r="S236" s="446"/>
      <c r="T236" s="443"/>
      <c r="U236" s="446"/>
      <c r="V236" s="443"/>
      <c r="W236" s="447"/>
      <c r="X236" s="446"/>
      <c r="Y236" s="443"/>
      <c r="Z236" s="448"/>
      <c r="AA236" s="448"/>
      <c r="AB236" s="448"/>
      <c r="AC236" s="448"/>
      <c r="AD236" s="448"/>
      <c r="AE236" s="448"/>
      <c r="AF236" s="448"/>
      <c r="AG236" s="448"/>
      <c r="AH236" s="448"/>
      <c r="AI236" s="448"/>
      <c r="AJ236" s="448"/>
      <c r="AK236" s="448"/>
      <c r="AL236" s="448"/>
      <c r="AM236" s="448"/>
      <c r="AN236" s="448"/>
      <c r="AO236" s="448"/>
      <c r="AP236" s="448"/>
      <c r="AQ236" s="448"/>
      <c r="AR236" s="448"/>
      <c r="AS236" s="448"/>
    </row>
    <row r="237" spans="1:45" ht="12.75" customHeight="1">
      <c r="A237" s="442"/>
      <c r="B237" s="443"/>
      <c r="C237" s="443"/>
      <c r="D237" s="443"/>
      <c r="E237" s="443"/>
      <c r="F237" s="443"/>
      <c r="G237" s="444"/>
      <c r="H237" s="443"/>
      <c r="I237" s="445"/>
      <c r="J237" s="445"/>
      <c r="K237" s="445"/>
      <c r="L237" s="443"/>
      <c r="M237" s="444"/>
      <c r="N237" s="446"/>
      <c r="O237" s="443"/>
      <c r="P237" s="446"/>
      <c r="Q237" s="443"/>
      <c r="R237" s="447"/>
      <c r="S237" s="446"/>
      <c r="T237" s="443"/>
      <c r="U237" s="446"/>
      <c r="V237" s="443"/>
      <c r="W237" s="447"/>
      <c r="X237" s="446"/>
      <c r="Y237" s="443"/>
      <c r="Z237" s="448"/>
      <c r="AA237" s="448"/>
      <c r="AB237" s="448"/>
      <c r="AC237" s="448"/>
      <c r="AD237" s="448"/>
      <c r="AE237" s="448"/>
      <c r="AF237" s="448"/>
      <c r="AG237" s="448"/>
      <c r="AH237" s="448"/>
      <c r="AI237" s="448"/>
      <c r="AJ237" s="448"/>
      <c r="AK237" s="448"/>
      <c r="AL237" s="448"/>
      <c r="AM237" s="448"/>
      <c r="AN237" s="448"/>
      <c r="AO237" s="448"/>
      <c r="AP237" s="448"/>
      <c r="AQ237" s="448"/>
      <c r="AR237" s="448"/>
      <c r="AS237" s="448"/>
    </row>
    <row r="238" spans="1:45" ht="12.75" customHeight="1">
      <c r="A238" s="442"/>
      <c r="B238" s="443"/>
      <c r="C238" s="443"/>
      <c r="D238" s="443"/>
      <c r="E238" s="443"/>
      <c r="F238" s="443"/>
      <c r="G238" s="444"/>
      <c r="H238" s="443"/>
      <c r="I238" s="445"/>
      <c r="J238" s="445"/>
      <c r="K238" s="445"/>
      <c r="L238" s="443"/>
      <c r="M238" s="444"/>
      <c r="N238" s="446"/>
      <c r="O238" s="443"/>
      <c r="P238" s="446"/>
      <c r="Q238" s="443"/>
      <c r="R238" s="447"/>
      <c r="S238" s="446"/>
      <c r="T238" s="443"/>
      <c r="U238" s="446"/>
      <c r="V238" s="443"/>
      <c r="W238" s="447"/>
      <c r="X238" s="446"/>
      <c r="Y238" s="443"/>
      <c r="Z238" s="448"/>
      <c r="AA238" s="448"/>
      <c r="AB238" s="448"/>
      <c r="AC238" s="448"/>
      <c r="AD238" s="448"/>
      <c r="AE238" s="448"/>
      <c r="AF238" s="448"/>
      <c r="AG238" s="448"/>
      <c r="AH238" s="448"/>
      <c r="AI238" s="448"/>
      <c r="AJ238" s="448"/>
      <c r="AK238" s="448"/>
      <c r="AL238" s="448"/>
      <c r="AM238" s="448"/>
      <c r="AN238" s="448"/>
      <c r="AO238" s="448"/>
      <c r="AP238" s="448"/>
      <c r="AQ238" s="448"/>
      <c r="AR238" s="448"/>
      <c r="AS238" s="448"/>
    </row>
    <row r="239" spans="1:45" ht="12.75" customHeight="1">
      <c r="A239" s="442"/>
      <c r="B239" s="443"/>
      <c r="C239" s="443"/>
      <c r="D239" s="443"/>
      <c r="E239" s="443"/>
      <c r="F239" s="443"/>
      <c r="G239" s="444"/>
      <c r="H239" s="443"/>
      <c r="I239" s="445"/>
      <c r="J239" s="445"/>
      <c r="K239" s="445"/>
      <c r="L239" s="443"/>
      <c r="M239" s="444"/>
      <c r="N239" s="446"/>
      <c r="O239" s="443"/>
      <c r="P239" s="446"/>
      <c r="Q239" s="443"/>
      <c r="R239" s="447"/>
      <c r="S239" s="446"/>
      <c r="T239" s="443"/>
      <c r="U239" s="446"/>
      <c r="V239" s="443"/>
      <c r="W239" s="447"/>
      <c r="X239" s="446"/>
      <c r="Y239" s="443"/>
      <c r="Z239" s="448"/>
      <c r="AA239" s="448"/>
      <c r="AB239" s="448"/>
      <c r="AC239" s="448"/>
      <c r="AD239" s="448"/>
      <c r="AE239" s="448"/>
      <c r="AF239" s="448"/>
      <c r="AG239" s="448"/>
      <c r="AH239" s="448"/>
      <c r="AI239" s="448"/>
      <c r="AJ239" s="448"/>
      <c r="AK239" s="448"/>
      <c r="AL239" s="448"/>
      <c r="AM239" s="448"/>
      <c r="AN239" s="448"/>
      <c r="AO239" s="448"/>
      <c r="AP239" s="448"/>
      <c r="AQ239" s="448"/>
      <c r="AR239" s="448"/>
      <c r="AS239" s="448"/>
    </row>
    <row r="240" spans="1:45" ht="12.75" customHeight="1">
      <c r="A240" s="442"/>
      <c r="B240" s="443"/>
      <c r="C240" s="443"/>
      <c r="D240" s="443"/>
      <c r="E240" s="443"/>
      <c r="F240" s="443"/>
      <c r="G240" s="444"/>
      <c r="H240" s="443"/>
      <c r="I240" s="445"/>
      <c r="J240" s="445"/>
      <c r="K240" s="445"/>
      <c r="L240" s="443"/>
      <c r="M240" s="444"/>
      <c r="N240" s="446"/>
      <c r="O240" s="443"/>
      <c r="P240" s="446"/>
      <c r="Q240" s="443"/>
      <c r="R240" s="447"/>
      <c r="S240" s="446"/>
      <c r="T240" s="443"/>
      <c r="U240" s="446"/>
      <c r="V240" s="443"/>
      <c r="W240" s="447"/>
      <c r="X240" s="446"/>
      <c r="Y240" s="443"/>
      <c r="Z240" s="448"/>
      <c r="AA240" s="448"/>
      <c r="AB240" s="448"/>
      <c r="AC240" s="448"/>
      <c r="AD240" s="448"/>
      <c r="AE240" s="448"/>
      <c r="AF240" s="448"/>
      <c r="AG240" s="448"/>
      <c r="AH240" s="448"/>
      <c r="AI240" s="448"/>
      <c r="AJ240" s="448"/>
      <c r="AK240" s="448"/>
      <c r="AL240" s="448"/>
      <c r="AM240" s="448"/>
      <c r="AN240" s="448"/>
      <c r="AO240" s="448"/>
      <c r="AP240" s="448"/>
      <c r="AQ240" s="448"/>
      <c r="AR240" s="448"/>
      <c r="AS240" s="448"/>
    </row>
    <row r="241" spans="1:45" ht="12.75" customHeight="1">
      <c r="A241" s="442"/>
      <c r="B241" s="443"/>
      <c r="C241" s="443"/>
      <c r="D241" s="443"/>
      <c r="E241" s="443"/>
      <c r="F241" s="443"/>
      <c r="G241" s="444"/>
      <c r="H241" s="443"/>
      <c r="I241" s="445"/>
      <c r="J241" s="445"/>
      <c r="K241" s="445"/>
      <c r="L241" s="443"/>
      <c r="M241" s="444"/>
      <c r="N241" s="446"/>
      <c r="O241" s="443"/>
      <c r="P241" s="446"/>
      <c r="Q241" s="443"/>
      <c r="R241" s="447"/>
      <c r="S241" s="446"/>
      <c r="T241" s="443"/>
      <c r="U241" s="446"/>
      <c r="V241" s="443"/>
      <c r="W241" s="447"/>
      <c r="X241" s="446"/>
      <c r="Y241" s="443"/>
      <c r="Z241" s="448"/>
      <c r="AA241" s="448"/>
      <c r="AB241" s="448"/>
      <c r="AC241" s="448"/>
      <c r="AD241" s="448"/>
      <c r="AE241" s="448"/>
      <c r="AF241" s="448"/>
      <c r="AG241" s="448"/>
      <c r="AH241" s="448"/>
      <c r="AI241" s="448"/>
      <c r="AJ241" s="448"/>
      <c r="AK241" s="448"/>
      <c r="AL241" s="448"/>
      <c r="AM241" s="448"/>
      <c r="AN241" s="448"/>
      <c r="AO241" s="448"/>
      <c r="AP241" s="448"/>
      <c r="AQ241" s="448"/>
      <c r="AR241" s="448"/>
      <c r="AS241" s="448"/>
    </row>
    <row r="242" spans="1:45" ht="12.75" customHeight="1">
      <c r="A242" s="442"/>
      <c r="B242" s="443"/>
      <c r="C242" s="443"/>
      <c r="D242" s="443"/>
      <c r="E242" s="443"/>
      <c r="F242" s="443"/>
      <c r="G242" s="444"/>
      <c r="H242" s="443"/>
      <c r="I242" s="445"/>
      <c r="J242" s="445"/>
      <c r="K242" s="445"/>
      <c r="L242" s="443"/>
      <c r="M242" s="444"/>
      <c r="N242" s="446"/>
      <c r="O242" s="443"/>
      <c r="P242" s="446"/>
      <c r="Q242" s="443"/>
      <c r="R242" s="447"/>
      <c r="S242" s="446"/>
      <c r="T242" s="443"/>
      <c r="U242" s="446"/>
      <c r="V242" s="443"/>
      <c r="W242" s="447"/>
      <c r="X242" s="446"/>
      <c r="Y242" s="443"/>
      <c r="Z242" s="448"/>
      <c r="AA242" s="448"/>
      <c r="AB242" s="448"/>
      <c r="AC242" s="448"/>
      <c r="AD242" s="448"/>
      <c r="AE242" s="448"/>
      <c r="AF242" s="448"/>
      <c r="AG242" s="448"/>
      <c r="AH242" s="448"/>
      <c r="AI242" s="448"/>
      <c r="AJ242" s="448"/>
      <c r="AK242" s="448"/>
      <c r="AL242" s="448"/>
      <c r="AM242" s="448"/>
      <c r="AN242" s="448"/>
      <c r="AO242" s="448"/>
      <c r="AP242" s="448"/>
      <c r="AQ242" s="448"/>
      <c r="AR242" s="448"/>
      <c r="AS242" s="448"/>
    </row>
    <row r="243" spans="1:45" ht="12.75" customHeight="1">
      <c r="A243" s="442"/>
      <c r="B243" s="443"/>
      <c r="C243" s="443"/>
      <c r="D243" s="443"/>
      <c r="E243" s="443"/>
      <c r="F243" s="443"/>
      <c r="G243" s="444"/>
      <c r="H243" s="443"/>
      <c r="I243" s="445"/>
      <c r="J243" s="445"/>
      <c r="K243" s="445"/>
      <c r="L243" s="443"/>
      <c r="M243" s="444"/>
      <c r="N243" s="446"/>
      <c r="O243" s="443"/>
      <c r="P243" s="446"/>
      <c r="Q243" s="443"/>
      <c r="R243" s="447"/>
      <c r="S243" s="446"/>
      <c r="T243" s="443"/>
      <c r="U243" s="446"/>
      <c r="V243" s="443"/>
      <c r="W243" s="447"/>
      <c r="X243" s="446"/>
      <c r="Y243" s="443"/>
      <c r="Z243" s="448"/>
      <c r="AA243" s="448"/>
      <c r="AB243" s="448"/>
      <c r="AC243" s="448"/>
      <c r="AD243" s="448"/>
      <c r="AE243" s="448"/>
      <c r="AF243" s="448"/>
      <c r="AG243" s="448"/>
      <c r="AH243" s="448"/>
      <c r="AI243" s="448"/>
      <c r="AJ243" s="448"/>
      <c r="AK243" s="448"/>
      <c r="AL243" s="448"/>
      <c r="AM243" s="448"/>
      <c r="AN243" s="448"/>
      <c r="AO243" s="448"/>
      <c r="AP243" s="448"/>
      <c r="AQ243" s="448"/>
      <c r="AR243" s="448"/>
      <c r="AS243" s="448"/>
    </row>
    <row r="244" spans="1:45" ht="12.75" customHeight="1">
      <c r="A244" s="442"/>
      <c r="B244" s="443"/>
      <c r="C244" s="443"/>
      <c r="D244" s="443"/>
      <c r="E244" s="443"/>
      <c r="F244" s="443"/>
      <c r="G244" s="444"/>
      <c r="H244" s="443"/>
      <c r="I244" s="445"/>
      <c r="J244" s="445"/>
      <c r="K244" s="445"/>
      <c r="L244" s="443"/>
      <c r="M244" s="444"/>
      <c r="N244" s="446"/>
      <c r="O244" s="443"/>
      <c r="P244" s="446"/>
      <c r="Q244" s="443"/>
      <c r="R244" s="447"/>
      <c r="S244" s="446"/>
      <c r="T244" s="443"/>
      <c r="U244" s="446"/>
      <c r="V244" s="443"/>
      <c r="W244" s="447"/>
      <c r="X244" s="446"/>
      <c r="Y244" s="443"/>
      <c r="Z244" s="448"/>
      <c r="AA244" s="448"/>
      <c r="AB244" s="448"/>
      <c r="AC244" s="448"/>
      <c r="AD244" s="448"/>
      <c r="AE244" s="448"/>
      <c r="AF244" s="448"/>
      <c r="AG244" s="448"/>
      <c r="AH244" s="448"/>
      <c r="AI244" s="448"/>
      <c r="AJ244" s="448"/>
      <c r="AK244" s="448"/>
      <c r="AL244" s="448"/>
      <c r="AM244" s="448"/>
      <c r="AN244" s="448"/>
      <c r="AO244" s="448"/>
      <c r="AP244" s="448"/>
      <c r="AQ244" s="448"/>
      <c r="AR244" s="448"/>
      <c r="AS244" s="448"/>
    </row>
    <row r="245" spans="1:45" ht="12.75" customHeight="1">
      <c r="A245" s="442"/>
      <c r="B245" s="443"/>
      <c r="C245" s="443"/>
      <c r="D245" s="443"/>
      <c r="E245" s="443"/>
      <c r="F245" s="443"/>
      <c r="G245" s="444"/>
      <c r="H245" s="443"/>
      <c r="I245" s="445"/>
      <c r="J245" s="445"/>
      <c r="K245" s="445"/>
      <c r="L245" s="443"/>
      <c r="M245" s="444"/>
      <c r="N245" s="446"/>
      <c r="O245" s="443"/>
      <c r="P245" s="446"/>
      <c r="Q245" s="443"/>
      <c r="R245" s="447"/>
      <c r="S245" s="446"/>
      <c r="T245" s="443"/>
      <c r="U245" s="446"/>
      <c r="V245" s="443"/>
      <c r="W245" s="447"/>
      <c r="X245" s="446"/>
      <c r="Y245" s="443"/>
      <c r="Z245" s="448"/>
      <c r="AA245" s="448"/>
      <c r="AB245" s="448"/>
      <c r="AC245" s="448"/>
      <c r="AD245" s="448"/>
      <c r="AE245" s="448"/>
      <c r="AF245" s="448"/>
      <c r="AG245" s="448"/>
      <c r="AH245" s="448"/>
      <c r="AI245" s="448"/>
      <c r="AJ245" s="448"/>
      <c r="AK245" s="448"/>
      <c r="AL245" s="448"/>
      <c r="AM245" s="448"/>
      <c r="AN245" s="448"/>
      <c r="AO245" s="448"/>
      <c r="AP245" s="448"/>
      <c r="AQ245" s="448"/>
      <c r="AR245" s="448"/>
      <c r="AS245" s="448"/>
    </row>
    <row r="246" spans="1:45" ht="12.75" customHeight="1">
      <c r="A246" s="442"/>
      <c r="B246" s="443"/>
      <c r="C246" s="443"/>
      <c r="D246" s="443"/>
      <c r="E246" s="443"/>
      <c r="F246" s="443"/>
      <c r="G246" s="444"/>
      <c r="H246" s="443"/>
      <c r="I246" s="445"/>
      <c r="J246" s="445"/>
      <c r="K246" s="445"/>
      <c r="L246" s="443"/>
      <c r="M246" s="444"/>
      <c r="N246" s="446"/>
      <c r="O246" s="443"/>
      <c r="P246" s="446"/>
      <c r="Q246" s="443"/>
      <c r="R246" s="447"/>
      <c r="S246" s="446"/>
      <c r="T246" s="443"/>
      <c r="U246" s="446"/>
      <c r="V246" s="443"/>
      <c r="W246" s="447"/>
      <c r="X246" s="446"/>
      <c r="Y246" s="443"/>
      <c r="Z246" s="448"/>
      <c r="AA246" s="448"/>
      <c r="AB246" s="448"/>
      <c r="AC246" s="448"/>
      <c r="AD246" s="448"/>
      <c r="AE246" s="448"/>
      <c r="AF246" s="448"/>
      <c r="AG246" s="448"/>
      <c r="AH246" s="448"/>
      <c r="AI246" s="448"/>
      <c r="AJ246" s="448"/>
      <c r="AK246" s="448"/>
      <c r="AL246" s="448"/>
      <c r="AM246" s="448"/>
      <c r="AN246" s="448"/>
      <c r="AO246" s="448"/>
      <c r="AP246" s="448"/>
      <c r="AQ246" s="448"/>
      <c r="AR246" s="448"/>
      <c r="AS246" s="448"/>
    </row>
    <row r="247" spans="1:45" ht="12.75" customHeight="1">
      <c r="A247" s="442"/>
      <c r="B247" s="443"/>
      <c r="C247" s="443"/>
      <c r="D247" s="443"/>
      <c r="E247" s="443"/>
      <c r="F247" s="443"/>
      <c r="G247" s="444"/>
      <c r="H247" s="443"/>
      <c r="I247" s="445"/>
      <c r="J247" s="445"/>
      <c r="K247" s="445"/>
      <c r="L247" s="443"/>
      <c r="M247" s="444"/>
      <c r="N247" s="446"/>
      <c r="O247" s="443"/>
      <c r="P247" s="446"/>
      <c r="Q247" s="443"/>
      <c r="R247" s="447"/>
      <c r="S247" s="446"/>
      <c r="T247" s="443"/>
      <c r="U247" s="446"/>
      <c r="V247" s="443"/>
      <c r="W247" s="447"/>
      <c r="X247" s="446"/>
      <c r="Y247" s="443"/>
      <c r="Z247" s="448"/>
      <c r="AA247" s="448"/>
      <c r="AB247" s="448"/>
      <c r="AC247" s="448"/>
      <c r="AD247" s="448"/>
      <c r="AE247" s="448"/>
      <c r="AF247" s="448"/>
      <c r="AG247" s="448"/>
      <c r="AH247" s="448"/>
      <c r="AI247" s="448"/>
      <c r="AJ247" s="448"/>
      <c r="AK247" s="448"/>
      <c r="AL247" s="448"/>
      <c r="AM247" s="448"/>
      <c r="AN247" s="448"/>
      <c r="AO247" s="448"/>
      <c r="AP247" s="448"/>
      <c r="AQ247" s="448"/>
      <c r="AR247" s="448"/>
      <c r="AS247" s="448"/>
    </row>
    <row r="248" spans="1:45" ht="12.75" customHeight="1">
      <c r="A248" s="442"/>
      <c r="B248" s="443"/>
      <c r="C248" s="443"/>
      <c r="D248" s="443"/>
      <c r="E248" s="443"/>
      <c r="F248" s="443"/>
      <c r="G248" s="444"/>
      <c r="H248" s="443"/>
      <c r="I248" s="445"/>
      <c r="J248" s="445"/>
      <c r="K248" s="445"/>
      <c r="L248" s="443"/>
      <c r="M248" s="444"/>
      <c r="N248" s="446"/>
      <c r="O248" s="443"/>
      <c r="P248" s="446"/>
      <c r="Q248" s="443"/>
      <c r="R248" s="447"/>
      <c r="S248" s="446"/>
      <c r="T248" s="443"/>
      <c r="U248" s="446"/>
      <c r="V248" s="443"/>
      <c r="W248" s="447"/>
      <c r="X248" s="446"/>
      <c r="Y248" s="443"/>
      <c r="Z248" s="448"/>
      <c r="AA248" s="448"/>
      <c r="AB248" s="448"/>
      <c r="AC248" s="448"/>
      <c r="AD248" s="448"/>
      <c r="AE248" s="448"/>
      <c r="AF248" s="448"/>
      <c r="AG248" s="448"/>
      <c r="AH248" s="448"/>
      <c r="AI248" s="448"/>
      <c r="AJ248" s="448"/>
      <c r="AK248" s="448"/>
      <c r="AL248" s="448"/>
      <c r="AM248" s="448"/>
      <c r="AN248" s="448"/>
      <c r="AO248" s="448"/>
      <c r="AP248" s="448"/>
      <c r="AQ248" s="448"/>
      <c r="AR248" s="448"/>
      <c r="AS248" s="448"/>
    </row>
    <row r="249" spans="1:45" ht="12.75" customHeight="1">
      <c r="A249" s="442"/>
      <c r="B249" s="443"/>
      <c r="C249" s="443"/>
      <c r="D249" s="443"/>
      <c r="E249" s="443"/>
      <c r="F249" s="443"/>
      <c r="G249" s="444"/>
      <c r="H249" s="443"/>
      <c r="I249" s="445"/>
      <c r="J249" s="445"/>
      <c r="K249" s="445"/>
      <c r="L249" s="443"/>
      <c r="M249" s="444"/>
      <c r="N249" s="446"/>
      <c r="O249" s="443"/>
      <c r="P249" s="446"/>
      <c r="Q249" s="443"/>
      <c r="R249" s="447"/>
      <c r="S249" s="446"/>
      <c r="T249" s="443"/>
      <c r="U249" s="446"/>
      <c r="V249" s="443"/>
      <c r="W249" s="447"/>
      <c r="X249" s="446"/>
      <c r="Y249" s="443"/>
      <c r="Z249" s="448"/>
      <c r="AA249" s="448"/>
      <c r="AB249" s="448"/>
      <c r="AC249" s="448"/>
      <c r="AD249" s="448"/>
      <c r="AE249" s="448"/>
      <c r="AF249" s="448"/>
      <c r="AG249" s="448"/>
      <c r="AH249" s="448"/>
      <c r="AI249" s="448"/>
      <c r="AJ249" s="448"/>
      <c r="AK249" s="448"/>
      <c r="AL249" s="448"/>
      <c r="AM249" s="448"/>
      <c r="AN249" s="448"/>
      <c r="AO249" s="448"/>
      <c r="AP249" s="448"/>
      <c r="AQ249" s="448"/>
      <c r="AR249" s="448"/>
      <c r="AS249" s="448"/>
    </row>
    <row r="250" spans="1:45" ht="12.75" customHeight="1">
      <c r="A250" s="442"/>
      <c r="B250" s="443"/>
      <c r="C250" s="443"/>
      <c r="D250" s="443"/>
      <c r="E250" s="443"/>
      <c r="F250" s="443"/>
      <c r="G250" s="444"/>
      <c r="H250" s="443"/>
      <c r="I250" s="445"/>
      <c r="J250" s="445"/>
      <c r="K250" s="445"/>
      <c r="L250" s="443"/>
      <c r="M250" s="444"/>
      <c r="N250" s="446"/>
      <c r="O250" s="443"/>
      <c r="P250" s="446"/>
      <c r="Q250" s="443"/>
      <c r="R250" s="447"/>
      <c r="S250" s="446"/>
      <c r="T250" s="443"/>
      <c r="U250" s="446"/>
      <c r="V250" s="443"/>
      <c r="W250" s="447"/>
      <c r="X250" s="446"/>
      <c r="Y250" s="443"/>
      <c r="Z250" s="448"/>
      <c r="AA250" s="448"/>
      <c r="AB250" s="448"/>
      <c r="AC250" s="448"/>
      <c r="AD250" s="448"/>
      <c r="AE250" s="448"/>
      <c r="AF250" s="448"/>
      <c r="AG250" s="448"/>
      <c r="AH250" s="448"/>
      <c r="AI250" s="448"/>
      <c r="AJ250" s="448"/>
      <c r="AK250" s="448"/>
      <c r="AL250" s="448"/>
      <c r="AM250" s="448"/>
      <c r="AN250" s="448"/>
      <c r="AO250" s="448"/>
      <c r="AP250" s="448"/>
      <c r="AQ250" s="448"/>
      <c r="AR250" s="448"/>
      <c r="AS250" s="448"/>
    </row>
    <row r="251" spans="1:45" ht="12.75" customHeight="1">
      <c r="A251" s="442"/>
      <c r="B251" s="443"/>
      <c r="C251" s="443"/>
      <c r="D251" s="443"/>
      <c r="E251" s="443"/>
      <c r="F251" s="443"/>
      <c r="G251" s="444"/>
      <c r="H251" s="443"/>
      <c r="I251" s="445"/>
      <c r="J251" s="445"/>
      <c r="K251" s="445"/>
      <c r="L251" s="443"/>
      <c r="M251" s="444"/>
      <c r="N251" s="446"/>
      <c r="O251" s="443"/>
      <c r="P251" s="446"/>
      <c r="Q251" s="443"/>
      <c r="R251" s="447"/>
      <c r="S251" s="446"/>
      <c r="T251" s="443"/>
      <c r="U251" s="446"/>
      <c r="V251" s="443"/>
      <c r="W251" s="447"/>
      <c r="X251" s="446"/>
      <c r="Y251" s="443"/>
      <c r="Z251" s="448"/>
      <c r="AA251" s="448"/>
      <c r="AB251" s="448"/>
      <c r="AC251" s="448"/>
      <c r="AD251" s="448"/>
      <c r="AE251" s="448"/>
      <c r="AF251" s="448"/>
      <c r="AG251" s="448"/>
      <c r="AH251" s="448"/>
      <c r="AI251" s="448"/>
      <c r="AJ251" s="448"/>
      <c r="AK251" s="448"/>
      <c r="AL251" s="448"/>
      <c r="AM251" s="448"/>
      <c r="AN251" s="448"/>
      <c r="AO251" s="448"/>
      <c r="AP251" s="448"/>
      <c r="AQ251" s="448"/>
      <c r="AR251" s="448"/>
      <c r="AS251" s="448"/>
    </row>
    <row r="252" spans="1:45" ht="12.75" customHeight="1">
      <c r="A252" s="442"/>
      <c r="B252" s="443"/>
      <c r="C252" s="443"/>
      <c r="D252" s="443"/>
      <c r="E252" s="443"/>
      <c r="F252" s="443"/>
      <c r="G252" s="444"/>
      <c r="H252" s="443"/>
      <c r="I252" s="445"/>
      <c r="J252" s="445"/>
      <c r="K252" s="445"/>
      <c r="L252" s="443"/>
      <c r="M252" s="444"/>
      <c r="N252" s="446"/>
      <c r="O252" s="443"/>
      <c r="P252" s="446"/>
      <c r="Q252" s="443"/>
      <c r="R252" s="447"/>
      <c r="S252" s="446"/>
      <c r="T252" s="443"/>
      <c r="U252" s="446"/>
      <c r="V252" s="443"/>
      <c r="W252" s="447"/>
      <c r="X252" s="446"/>
      <c r="Y252" s="443"/>
      <c r="Z252" s="448"/>
      <c r="AA252" s="448"/>
      <c r="AB252" s="448"/>
      <c r="AC252" s="448"/>
      <c r="AD252" s="448"/>
      <c r="AE252" s="448"/>
      <c r="AF252" s="448"/>
      <c r="AG252" s="448"/>
      <c r="AH252" s="448"/>
      <c r="AI252" s="448"/>
      <c r="AJ252" s="448"/>
      <c r="AK252" s="448"/>
      <c r="AL252" s="448"/>
      <c r="AM252" s="448"/>
      <c r="AN252" s="448"/>
      <c r="AO252" s="448"/>
      <c r="AP252" s="448"/>
      <c r="AQ252" s="448"/>
      <c r="AR252" s="448"/>
      <c r="AS252" s="448"/>
    </row>
    <row r="253" spans="1:45" ht="12.75" customHeight="1">
      <c r="A253" s="442"/>
      <c r="B253" s="443"/>
      <c r="C253" s="443"/>
      <c r="D253" s="443"/>
      <c r="E253" s="443"/>
      <c r="F253" s="443"/>
      <c r="G253" s="444"/>
      <c r="H253" s="443"/>
      <c r="I253" s="445"/>
      <c r="J253" s="445"/>
      <c r="K253" s="445"/>
      <c r="L253" s="443"/>
      <c r="M253" s="444"/>
      <c r="N253" s="446"/>
      <c r="O253" s="443"/>
      <c r="P253" s="446"/>
      <c r="Q253" s="443"/>
      <c r="R253" s="447"/>
      <c r="S253" s="446"/>
      <c r="T253" s="443"/>
      <c r="U253" s="446"/>
      <c r="V253" s="443"/>
      <c r="W253" s="447"/>
      <c r="X253" s="446"/>
      <c r="Y253" s="443"/>
      <c r="Z253" s="448"/>
      <c r="AA253" s="448"/>
      <c r="AB253" s="448"/>
      <c r="AC253" s="448"/>
      <c r="AD253" s="448"/>
      <c r="AE253" s="448"/>
      <c r="AF253" s="448"/>
      <c r="AG253" s="448"/>
      <c r="AH253" s="448"/>
      <c r="AI253" s="448"/>
      <c r="AJ253" s="448"/>
      <c r="AK253" s="448"/>
      <c r="AL253" s="448"/>
      <c r="AM253" s="448"/>
      <c r="AN253" s="448"/>
      <c r="AO253" s="448"/>
      <c r="AP253" s="448"/>
      <c r="AQ253" s="448"/>
      <c r="AR253" s="448"/>
      <c r="AS253" s="448"/>
    </row>
    <row r="254" spans="1:45" ht="12.75" customHeight="1">
      <c r="A254" s="442"/>
      <c r="B254" s="443"/>
      <c r="C254" s="443"/>
      <c r="D254" s="443"/>
      <c r="E254" s="443"/>
      <c r="F254" s="443"/>
      <c r="G254" s="444"/>
      <c r="H254" s="443"/>
      <c r="I254" s="445"/>
      <c r="J254" s="445"/>
      <c r="K254" s="445"/>
      <c r="L254" s="443"/>
      <c r="M254" s="444"/>
      <c r="N254" s="446"/>
      <c r="O254" s="443"/>
      <c r="P254" s="446"/>
      <c r="Q254" s="443"/>
      <c r="R254" s="447"/>
      <c r="S254" s="446"/>
      <c r="T254" s="443"/>
      <c r="U254" s="446"/>
      <c r="V254" s="443"/>
      <c r="W254" s="447"/>
      <c r="X254" s="446"/>
      <c r="Y254" s="443"/>
      <c r="Z254" s="448"/>
      <c r="AA254" s="448"/>
      <c r="AB254" s="448"/>
      <c r="AC254" s="448"/>
      <c r="AD254" s="448"/>
      <c r="AE254" s="448"/>
      <c r="AF254" s="448"/>
      <c r="AG254" s="448"/>
      <c r="AH254" s="448"/>
      <c r="AI254" s="448"/>
      <c r="AJ254" s="448"/>
      <c r="AK254" s="448"/>
      <c r="AL254" s="448"/>
      <c r="AM254" s="448"/>
      <c r="AN254" s="448"/>
      <c r="AO254" s="448"/>
      <c r="AP254" s="448"/>
      <c r="AQ254" s="448"/>
      <c r="AR254" s="448"/>
      <c r="AS254" s="448"/>
    </row>
    <row r="255" spans="1:45" ht="12.75" customHeight="1">
      <c r="A255" s="442"/>
      <c r="B255" s="443"/>
      <c r="C255" s="443"/>
      <c r="D255" s="443"/>
      <c r="E255" s="443"/>
      <c r="F255" s="443"/>
      <c r="G255" s="444"/>
      <c r="H255" s="443"/>
      <c r="I255" s="445"/>
      <c r="J255" s="445"/>
      <c r="K255" s="445"/>
      <c r="L255" s="443"/>
      <c r="M255" s="444"/>
      <c r="N255" s="446"/>
      <c r="O255" s="443"/>
      <c r="P255" s="446"/>
      <c r="Q255" s="443"/>
      <c r="R255" s="447"/>
      <c r="S255" s="446"/>
      <c r="T255" s="443"/>
      <c r="U255" s="446"/>
      <c r="V255" s="443"/>
      <c r="W255" s="447"/>
      <c r="X255" s="446"/>
      <c r="Y255" s="443"/>
      <c r="Z255" s="448"/>
      <c r="AA255" s="448"/>
      <c r="AB255" s="448"/>
      <c r="AC255" s="448"/>
      <c r="AD255" s="448"/>
      <c r="AE255" s="448"/>
      <c r="AF255" s="448"/>
      <c r="AG255" s="448"/>
      <c r="AH255" s="448"/>
      <c r="AI255" s="448"/>
      <c r="AJ255" s="448"/>
      <c r="AK255" s="448"/>
      <c r="AL255" s="448"/>
      <c r="AM255" s="448"/>
      <c r="AN255" s="448"/>
      <c r="AO255" s="448"/>
      <c r="AP255" s="448"/>
      <c r="AQ255" s="448"/>
      <c r="AR255" s="448"/>
      <c r="AS255" s="448"/>
    </row>
    <row r="256" spans="1:45" ht="12.75" customHeight="1">
      <c r="A256" s="442"/>
      <c r="B256" s="443"/>
      <c r="C256" s="443"/>
      <c r="D256" s="443"/>
      <c r="E256" s="443"/>
      <c r="F256" s="443"/>
      <c r="G256" s="444"/>
      <c r="H256" s="443"/>
      <c r="I256" s="445"/>
      <c r="J256" s="445"/>
      <c r="K256" s="445"/>
      <c r="L256" s="443"/>
      <c r="M256" s="444"/>
      <c r="N256" s="446"/>
      <c r="O256" s="443"/>
      <c r="P256" s="446"/>
      <c r="Q256" s="443"/>
      <c r="R256" s="447"/>
      <c r="S256" s="446"/>
      <c r="T256" s="443"/>
      <c r="U256" s="446"/>
      <c r="V256" s="443"/>
      <c r="W256" s="447"/>
      <c r="X256" s="446"/>
      <c r="Y256" s="443"/>
      <c r="Z256" s="448"/>
      <c r="AA256" s="448"/>
      <c r="AB256" s="448"/>
      <c r="AC256" s="448"/>
      <c r="AD256" s="448"/>
      <c r="AE256" s="448"/>
      <c r="AF256" s="448"/>
      <c r="AG256" s="448"/>
      <c r="AH256" s="448"/>
      <c r="AI256" s="448"/>
      <c r="AJ256" s="448"/>
      <c r="AK256" s="448"/>
      <c r="AL256" s="448"/>
      <c r="AM256" s="448"/>
      <c r="AN256" s="448"/>
      <c r="AO256" s="448"/>
      <c r="AP256" s="448"/>
      <c r="AQ256" s="448"/>
      <c r="AR256" s="448"/>
      <c r="AS256" s="448"/>
    </row>
    <row r="257" spans="1:45" ht="12.75" customHeight="1">
      <c r="A257" s="442"/>
      <c r="B257" s="443"/>
      <c r="C257" s="443"/>
      <c r="D257" s="443"/>
      <c r="E257" s="443"/>
      <c r="F257" s="443"/>
      <c r="G257" s="444"/>
      <c r="H257" s="443"/>
      <c r="I257" s="445"/>
      <c r="J257" s="445"/>
      <c r="K257" s="445"/>
      <c r="L257" s="443"/>
      <c r="M257" s="444"/>
      <c r="N257" s="446"/>
      <c r="O257" s="443"/>
      <c r="P257" s="446"/>
      <c r="Q257" s="443"/>
      <c r="R257" s="447"/>
      <c r="S257" s="446"/>
      <c r="T257" s="443"/>
      <c r="U257" s="446"/>
      <c r="V257" s="443"/>
      <c r="W257" s="447"/>
      <c r="X257" s="446"/>
      <c r="Y257" s="443"/>
      <c r="Z257" s="448"/>
      <c r="AA257" s="448"/>
      <c r="AB257" s="448"/>
      <c r="AC257" s="448"/>
      <c r="AD257" s="448"/>
      <c r="AE257" s="448"/>
      <c r="AF257" s="448"/>
      <c r="AG257" s="448"/>
      <c r="AH257" s="448"/>
      <c r="AI257" s="448"/>
      <c r="AJ257" s="448"/>
      <c r="AK257" s="448"/>
      <c r="AL257" s="448"/>
      <c r="AM257" s="448"/>
      <c r="AN257" s="448"/>
      <c r="AO257" s="448"/>
      <c r="AP257" s="448"/>
      <c r="AQ257" s="448"/>
      <c r="AR257" s="448"/>
      <c r="AS257" s="448"/>
    </row>
    <row r="258" spans="1:45" ht="12.75" customHeight="1">
      <c r="A258" s="442"/>
      <c r="B258" s="443"/>
      <c r="C258" s="443"/>
      <c r="D258" s="443"/>
      <c r="E258" s="443"/>
      <c r="F258" s="443"/>
      <c r="G258" s="444"/>
      <c r="H258" s="443"/>
      <c r="I258" s="445"/>
      <c r="J258" s="445"/>
      <c r="K258" s="445"/>
      <c r="L258" s="443"/>
      <c r="M258" s="444"/>
      <c r="N258" s="446"/>
      <c r="O258" s="443"/>
      <c r="P258" s="446"/>
      <c r="Q258" s="443"/>
      <c r="R258" s="447"/>
      <c r="S258" s="446"/>
      <c r="T258" s="443"/>
      <c r="U258" s="446"/>
      <c r="V258" s="443"/>
      <c r="W258" s="447"/>
      <c r="X258" s="446"/>
      <c r="Y258" s="443"/>
      <c r="Z258" s="448"/>
      <c r="AA258" s="448"/>
      <c r="AB258" s="448"/>
      <c r="AC258" s="448"/>
      <c r="AD258" s="448"/>
      <c r="AE258" s="448"/>
      <c r="AF258" s="448"/>
      <c r="AG258" s="448"/>
      <c r="AH258" s="448"/>
      <c r="AI258" s="448"/>
      <c r="AJ258" s="448"/>
      <c r="AK258" s="448"/>
      <c r="AL258" s="448"/>
      <c r="AM258" s="448"/>
      <c r="AN258" s="448"/>
      <c r="AO258" s="448"/>
      <c r="AP258" s="448"/>
      <c r="AQ258" s="448"/>
      <c r="AR258" s="448"/>
      <c r="AS258" s="448"/>
    </row>
    <row r="259" spans="1:45" ht="12.75" customHeight="1">
      <c r="A259" s="442"/>
      <c r="B259" s="443"/>
      <c r="C259" s="443"/>
      <c r="D259" s="443"/>
      <c r="E259" s="443"/>
      <c r="F259" s="443"/>
      <c r="G259" s="444"/>
      <c r="H259" s="443"/>
      <c r="I259" s="445"/>
      <c r="J259" s="445"/>
      <c r="K259" s="445"/>
      <c r="L259" s="443"/>
      <c r="M259" s="444"/>
      <c r="N259" s="446"/>
      <c r="O259" s="443"/>
      <c r="P259" s="446"/>
      <c r="Q259" s="443"/>
      <c r="R259" s="447"/>
      <c r="S259" s="446"/>
      <c r="T259" s="443"/>
      <c r="U259" s="446"/>
      <c r="V259" s="443"/>
      <c r="W259" s="447"/>
      <c r="X259" s="446"/>
      <c r="Y259" s="443"/>
      <c r="Z259" s="448"/>
      <c r="AA259" s="448"/>
      <c r="AB259" s="448"/>
      <c r="AC259" s="448"/>
      <c r="AD259" s="448"/>
      <c r="AE259" s="448"/>
      <c r="AF259" s="448"/>
      <c r="AG259" s="448"/>
      <c r="AH259" s="448"/>
      <c r="AI259" s="448"/>
      <c r="AJ259" s="448"/>
      <c r="AK259" s="448"/>
      <c r="AL259" s="448"/>
      <c r="AM259" s="448"/>
      <c r="AN259" s="448"/>
      <c r="AO259" s="448"/>
      <c r="AP259" s="448"/>
      <c r="AQ259" s="448"/>
      <c r="AR259" s="448"/>
      <c r="AS259" s="448"/>
    </row>
    <row r="260" spans="1:45" ht="12.75" customHeight="1">
      <c r="A260" s="442"/>
      <c r="B260" s="443"/>
      <c r="C260" s="443"/>
      <c r="D260" s="443"/>
      <c r="E260" s="443"/>
      <c r="F260" s="443"/>
      <c r="G260" s="444"/>
      <c r="H260" s="443"/>
      <c r="I260" s="445"/>
      <c r="J260" s="445"/>
      <c r="K260" s="445"/>
      <c r="L260" s="443"/>
      <c r="M260" s="444"/>
      <c r="N260" s="446"/>
      <c r="O260" s="443"/>
      <c r="P260" s="446"/>
      <c r="Q260" s="443"/>
      <c r="R260" s="447"/>
      <c r="S260" s="446"/>
      <c r="T260" s="443"/>
      <c r="U260" s="446"/>
      <c r="V260" s="443"/>
      <c r="W260" s="447"/>
      <c r="X260" s="446"/>
      <c r="Y260" s="443"/>
      <c r="Z260" s="448"/>
      <c r="AA260" s="448"/>
      <c r="AB260" s="448"/>
      <c r="AC260" s="448"/>
      <c r="AD260" s="448"/>
      <c r="AE260" s="448"/>
      <c r="AF260" s="448"/>
      <c r="AG260" s="448"/>
      <c r="AH260" s="448"/>
      <c r="AI260" s="448"/>
      <c r="AJ260" s="448"/>
      <c r="AK260" s="448"/>
      <c r="AL260" s="448"/>
      <c r="AM260" s="448"/>
      <c r="AN260" s="448"/>
      <c r="AO260" s="448"/>
      <c r="AP260" s="448"/>
      <c r="AQ260" s="448"/>
      <c r="AR260" s="448"/>
      <c r="AS260" s="448"/>
    </row>
    <row r="261" spans="1:45" ht="12.75" customHeight="1">
      <c r="A261" s="442"/>
      <c r="B261" s="443"/>
      <c r="C261" s="443"/>
      <c r="D261" s="443"/>
      <c r="E261" s="443"/>
      <c r="F261" s="443"/>
      <c r="G261" s="444"/>
      <c r="H261" s="443"/>
      <c r="I261" s="445"/>
      <c r="J261" s="445"/>
      <c r="K261" s="445"/>
      <c r="L261" s="443"/>
      <c r="M261" s="444"/>
      <c r="N261" s="446"/>
      <c r="O261" s="443"/>
      <c r="P261" s="446"/>
      <c r="Q261" s="443"/>
      <c r="R261" s="447"/>
      <c r="S261" s="446"/>
      <c r="T261" s="443"/>
      <c r="U261" s="446"/>
      <c r="V261" s="443"/>
      <c r="W261" s="447"/>
      <c r="X261" s="446"/>
      <c r="Y261" s="443"/>
      <c r="Z261" s="448"/>
      <c r="AA261" s="448"/>
      <c r="AB261" s="448"/>
      <c r="AC261" s="448"/>
      <c r="AD261" s="448"/>
      <c r="AE261" s="448"/>
      <c r="AF261" s="448"/>
      <c r="AG261" s="448"/>
      <c r="AH261" s="448"/>
      <c r="AI261" s="448"/>
      <c r="AJ261" s="448"/>
      <c r="AK261" s="448"/>
      <c r="AL261" s="448"/>
      <c r="AM261" s="448"/>
      <c r="AN261" s="448"/>
      <c r="AO261" s="448"/>
      <c r="AP261" s="448"/>
      <c r="AQ261" s="448"/>
      <c r="AR261" s="448"/>
      <c r="AS261" s="448"/>
    </row>
    <row r="262" spans="1:45" ht="12.75" customHeight="1">
      <c r="A262" s="442"/>
      <c r="B262" s="443"/>
      <c r="C262" s="443"/>
      <c r="D262" s="443"/>
      <c r="E262" s="443"/>
      <c r="F262" s="443"/>
      <c r="G262" s="444"/>
      <c r="H262" s="443"/>
      <c r="I262" s="445"/>
      <c r="J262" s="445"/>
      <c r="K262" s="445"/>
      <c r="L262" s="443"/>
      <c r="M262" s="444"/>
      <c r="N262" s="446"/>
      <c r="O262" s="443"/>
      <c r="P262" s="446"/>
      <c r="Q262" s="443"/>
      <c r="R262" s="447"/>
      <c r="S262" s="446"/>
      <c r="T262" s="443"/>
      <c r="U262" s="446"/>
      <c r="V262" s="443"/>
      <c r="W262" s="447"/>
      <c r="X262" s="446"/>
      <c r="Y262" s="443"/>
      <c r="Z262" s="448"/>
      <c r="AA262" s="448"/>
      <c r="AB262" s="448"/>
      <c r="AC262" s="448"/>
      <c r="AD262" s="448"/>
      <c r="AE262" s="448"/>
      <c r="AF262" s="448"/>
      <c r="AG262" s="448"/>
      <c r="AH262" s="448"/>
      <c r="AI262" s="448"/>
      <c r="AJ262" s="448"/>
      <c r="AK262" s="448"/>
      <c r="AL262" s="448"/>
      <c r="AM262" s="448"/>
      <c r="AN262" s="448"/>
      <c r="AO262" s="448"/>
      <c r="AP262" s="448"/>
      <c r="AQ262" s="448"/>
      <c r="AR262" s="448"/>
      <c r="AS262" s="448"/>
    </row>
    <row r="263" spans="1:45" ht="12.75" customHeight="1">
      <c r="A263" s="442"/>
      <c r="B263" s="443"/>
      <c r="C263" s="443"/>
      <c r="D263" s="443"/>
      <c r="E263" s="443"/>
      <c r="F263" s="443"/>
      <c r="G263" s="444"/>
      <c r="H263" s="443"/>
      <c r="I263" s="445"/>
      <c r="J263" s="445"/>
      <c r="K263" s="445"/>
      <c r="L263" s="443"/>
      <c r="M263" s="444"/>
      <c r="N263" s="446"/>
      <c r="O263" s="443"/>
      <c r="P263" s="446"/>
      <c r="Q263" s="443"/>
      <c r="R263" s="447"/>
      <c r="S263" s="446"/>
      <c r="T263" s="443"/>
      <c r="U263" s="446"/>
      <c r="V263" s="443"/>
      <c r="W263" s="447"/>
      <c r="X263" s="446"/>
      <c r="Y263" s="443"/>
      <c r="Z263" s="448"/>
      <c r="AA263" s="448"/>
      <c r="AB263" s="448"/>
      <c r="AC263" s="448"/>
      <c r="AD263" s="448"/>
      <c r="AE263" s="448"/>
      <c r="AF263" s="448"/>
      <c r="AG263" s="448"/>
      <c r="AH263" s="448"/>
      <c r="AI263" s="448"/>
      <c r="AJ263" s="448"/>
      <c r="AK263" s="448"/>
      <c r="AL263" s="448"/>
      <c r="AM263" s="448"/>
      <c r="AN263" s="448"/>
      <c r="AO263" s="448"/>
      <c r="AP263" s="448"/>
      <c r="AQ263" s="448"/>
      <c r="AR263" s="448"/>
      <c r="AS263" s="448"/>
    </row>
    <row r="264" spans="1:45" ht="12.75" customHeight="1">
      <c r="A264" s="442"/>
      <c r="B264" s="443"/>
      <c r="C264" s="443"/>
      <c r="D264" s="443"/>
      <c r="E264" s="443"/>
      <c r="F264" s="443"/>
      <c r="G264" s="444"/>
      <c r="H264" s="443"/>
      <c r="I264" s="445"/>
      <c r="J264" s="445"/>
      <c r="K264" s="445"/>
      <c r="L264" s="443"/>
      <c r="M264" s="444"/>
      <c r="N264" s="446"/>
      <c r="O264" s="443"/>
      <c r="P264" s="446"/>
      <c r="Q264" s="443"/>
      <c r="R264" s="447"/>
      <c r="S264" s="446"/>
      <c r="T264" s="443"/>
      <c r="U264" s="446"/>
      <c r="V264" s="443"/>
      <c r="W264" s="447"/>
      <c r="X264" s="446"/>
      <c r="Y264" s="443"/>
      <c r="Z264" s="448"/>
      <c r="AA264" s="448"/>
      <c r="AB264" s="448"/>
      <c r="AC264" s="448"/>
      <c r="AD264" s="448"/>
      <c r="AE264" s="448"/>
      <c r="AF264" s="448"/>
      <c r="AG264" s="448"/>
      <c r="AH264" s="448"/>
      <c r="AI264" s="448"/>
      <c r="AJ264" s="448"/>
      <c r="AK264" s="448"/>
      <c r="AL264" s="448"/>
      <c r="AM264" s="448"/>
      <c r="AN264" s="448"/>
      <c r="AO264" s="448"/>
      <c r="AP264" s="448"/>
      <c r="AQ264" s="448"/>
      <c r="AR264" s="448"/>
      <c r="AS264" s="448"/>
    </row>
    <row r="265" spans="1:45" ht="12.75" customHeight="1">
      <c r="A265" s="442"/>
      <c r="B265" s="443"/>
      <c r="C265" s="443"/>
      <c r="D265" s="443"/>
      <c r="E265" s="443"/>
      <c r="F265" s="443"/>
      <c r="G265" s="444"/>
      <c r="H265" s="443"/>
      <c r="I265" s="445"/>
      <c r="J265" s="445"/>
      <c r="K265" s="445"/>
      <c r="L265" s="443"/>
      <c r="M265" s="444"/>
      <c r="N265" s="446"/>
      <c r="O265" s="443"/>
      <c r="P265" s="446"/>
      <c r="Q265" s="443"/>
      <c r="R265" s="447"/>
      <c r="S265" s="446"/>
      <c r="T265" s="443"/>
      <c r="U265" s="446"/>
      <c r="V265" s="443"/>
      <c r="W265" s="447"/>
      <c r="X265" s="446"/>
      <c r="Y265" s="443"/>
      <c r="Z265" s="448"/>
      <c r="AA265" s="448"/>
      <c r="AB265" s="448"/>
      <c r="AC265" s="448"/>
      <c r="AD265" s="448"/>
      <c r="AE265" s="448"/>
      <c r="AF265" s="448"/>
      <c r="AG265" s="448"/>
      <c r="AH265" s="448"/>
      <c r="AI265" s="448"/>
      <c r="AJ265" s="448"/>
      <c r="AK265" s="448"/>
      <c r="AL265" s="448"/>
      <c r="AM265" s="448"/>
      <c r="AN265" s="448"/>
      <c r="AO265" s="448"/>
      <c r="AP265" s="448"/>
      <c r="AQ265" s="448"/>
      <c r="AR265" s="448"/>
      <c r="AS265" s="448"/>
    </row>
    <row r="266" spans="1:45" ht="12.75" customHeight="1">
      <c r="A266" s="442"/>
      <c r="B266" s="443"/>
      <c r="C266" s="443"/>
      <c r="D266" s="443"/>
      <c r="E266" s="443"/>
      <c r="F266" s="443"/>
      <c r="G266" s="444"/>
      <c r="H266" s="443"/>
      <c r="I266" s="445"/>
      <c r="J266" s="445"/>
      <c r="K266" s="445"/>
      <c r="L266" s="443"/>
      <c r="M266" s="444"/>
      <c r="N266" s="446"/>
      <c r="O266" s="443"/>
      <c r="P266" s="446"/>
      <c r="Q266" s="443"/>
      <c r="R266" s="447"/>
      <c r="S266" s="446"/>
      <c r="T266" s="443"/>
      <c r="U266" s="446"/>
      <c r="V266" s="443"/>
      <c r="W266" s="447"/>
      <c r="X266" s="446"/>
      <c r="Y266" s="443"/>
      <c r="Z266" s="448"/>
      <c r="AA266" s="448"/>
      <c r="AB266" s="448"/>
      <c r="AC266" s="448"/>
      <c r="AD266" s="448"/>
      <c r="AE266" s="448"/>
      <c r="AF266" s="448"/>
      <c r="AG266" s="448"/>
      <c r="AH266" s="448"/>
      <c r="AI266" s="448"/>
      <c r="AJ266" s="448"/>
      <c r="AK266" s="448"/>
      <c r="AL266" s="448"/>
      <c r="AM266" s="448"/>
      <c r="AN266" s="448"/>
      <c r="AO266" s="448"/>
      <c r="AP266" s="448"/>
      <c r="AQ266" s="448"/>
      <c r="AR266" s="448"/>
      <c r="AS266" s="448"/>
    </row>
    <row r="267" spans="1:45" ht="12.75" customHeight="1">
      <c r="A267" s="442"/>
      <c r="B267" s="443"/>
      <c r="C267" s="443"/>
      <c r="D267" s="443"/>
      <c r="E267" s="443"/>
      <c r="F267" s="443"/>
      <c r="G267" s="444"/>
      <c r="H267" s="443"/>
      <c r="I267" s="445"/>
      <c r="J267" s="445"/>
      <c r="K267" s="445"/>
      <c r="L267" s="443"/>
      <c r="M267" s="444"/>
      <c r="N267" s="446"/>
      <c r="O267" s="443"/>
      <c r="P267" s="446"/>
      <c r="Q267" s="443"/>
      <c r="R267" s="447"/>
      <c r="S267" s="446"/>
      <c r="T267" s="443"/>
      <c r="U267" s="446"/>
      <c r="V267" s="443"/>
      <c r="W267" s="447"/>
      <c r="X267" s="446"/>
      <c r="Y267" s="443"/>
      <c r="Z267" s="448"/>
      <c r="AA267" s="448"/>
      <c r="AB267" s="448"/>
      <c r="AC267" s="448"/>
      <c r="AD267" s="448"/>
      <c r="AE267" s="448"/>
      <c r="AF267" s="448"/>
      <c r="AG267" s="448"/>
      <c r="AH267" s="448"/>
      <c r="AI267" s="448"/>
      <c r="AJ267" s="448"/>
      <c r="AK267" s="448"/>
      <c r="AL267" s="448"/>
      <c r="AM267" s="448"/>
      <c r="AN267" s="448"/>
      <c r="AO267" s="448"/>
      <c r="AP267" s="448"/>
      <c r="AQ267" s="448"/>
      <c r="AR267" s="448"/>
      <c r="AS267" s="448"/>
    </row>
    <row r="268" spans="1:45" ht="12.75" customHeight="1">
      <c r="A268" s="442"/>
      <c r="B268" s="443"/>
      <c r="C268" s="443"/>
      <c r="D268" s="443"/>
      <c r="E268" s="443"/>
      <c r="F268" s="443"/>
      <c r="G268" s="444"/>
      <c r="H268" s="443"/>
      <c r="I268" s="445"/>
      <c r="J268" s="445"/>
      <c r="K268" s="445"/>
      <c r="L268" s="443"/>
      <c r="M268" s="444"/>
      <c r="N268" s="446"/>
      <c r="O268" s="443"/>
      <c r="P268" s="446"/>
      <c r="Q268" s="443"/>
      <c r="R268" s="447"/>
      <c r="S268" s="446"/>
      <c r="T268" s="443"/>
      <c r="U268" s="446"/>
      <c r="V268" s="443"/>
      <c r="W268" s="447"/>
      <c r="X268" s="446"/>
      <c r="Y268" s="443"/>
      <c r="Z268" s="448"/>
      <c r="AA268" s="448"/>
      <c r="AB268" s="448"/>
      <c r="AC268" s="448"/>
      <c r="AD268" s="448"/>
      <c r="AE268" s="448"/>
      <c r="AF268" s="448"/>
      <c r="AG268" s="448"/>
      <c r="AH268" s="448"/>
      <c r="AI268" s="448"/>
      <c r="AJ268" s="448"/>
      <c r="AK268" s="448"/>
      <c r="AL268" s="448"/>
      <c r="AM268" s="448"/>
      <c r="AN268" s="448"/>
      <c r="AO268" s="448"/>
      <c r="AP268" s="448"/>
      <c r="AQ268" s="448"/>
      <c r="AR268" s="448"/>
      <c r="AS268" s="448"/>
    </row>
    <row r="269" spans="1:45" ht="12.75" customHeight="1">
      <c r="A269" s="442"/>
      <c r="B269" s="443"/>
      <c r="C269" s="443"/>
      <c r="D269" s="443"/>
      <c r="E269" s="443"/>
      <c r="F269" s="443"/>
      <c r="G269" s="444"/>
      <c r="H269" s="443"/>
      <c r="I269" s="445"/>
      <c r="J269" s="445"/>
      <c r="K269" s="445"/>
      <c r="L269" s="443"/>
      <c r="M269" s="444"/>
      <c r="N269" s="446"/>
      <c r="O269" s="443"/>
      <c r="P269" s="446"/>
      <c r="Q269" s="443"/>
      <c r="R269" s="447"/>
      <c r="S269" s="446"/>
      <c r="T269" s="443"/>
      <c r="U269" s="446"/>
      <c r="V269" s="443"/>
      <c r="W269" s="447"/>
      <c r="X269" s="446"/>
      <c r="Y269" s="443"/>
      <c r="Z269" s="448"/>
      <c r="AA269" s="448"/>
      <c r="AB269" s="448"/>
      <c r="AC269" s="448"/>
      <c r="AD269" s="448"/>
      <c r="AE269" s="448"/>
      <c r="AF269" s="448"/>
      <c r="AG269" s="448"/>
      <c r="AH269" s="448"/>
      <c r="AI269" s="448"/>
      <c r="AJ269" s="448"/>
      <c r="AK269" s="448"/>
      <c r="AL269" s="448"/>
      <c r="AM269" s="448"/>
      <c r="AN269" s="448"/>
      <c r="AO269" s="448"/>
      <c r="AP269" s="448"/>
      <c r="AQ269" s="448"/>
      <c r="AR269" s="448"/>
      <c r="AS269" s="448"/>
    </row>
    <row r="270" spans="1:45" ht="12.75" customHeight="1">
      <c r="A270" s="442"/>
      <c r="B270" s="443"/>
      <c r="C270" s="443"/>
      <c r="D270" s="443"/>
      <c r="E270" s="443"/>
      <c r="F270" s="443"/>
      <c r="G270" s="444"/>
      <c r="H270" s="443"/>
      <c r="I270" s="445"/>
      <c r="J270" s="445"/>
      <c r="K270" s="445"/>
      <c r="L270" s="443"/>
      <c r="M270" s="444"/>
      <c r="N270" s="446"/>
      <c r="O270" s="443"/>
      <c r="P270" s="446"/>
      <c r="Q270" s="443"/>
      <c r="R270" s="447"/>
      <c r="S270" s="446"/>
      <c r="T270" s="443"/>
      <c r="U270" s="446"/>
      <c r="V270" s="443"/>
      <c r="W270" s="447"/>
      <c r="X270" s="446"/>
      <c r="Y270" s="443"/>
      <c r="Z270" s="448"/>
      <c r="AA270" s="448"/>
      <c r="AB270" s="448"/>
      <c r="AC270" s="448"/>
      <c r="AD270" s="448"/>
      <c r="AE270" s="448"/>
      <c r="AF270" s="448"/>
      <c r="AG270" s="448"/>
      <c r="AH270" s="448"/>
      <c r="AI270" s="448"/>
      <c r="AJ270" s="448"/>
      <c r="AK270" s="448"/>
      <c r="AL270" s="448"/>
      <c r="AM270" s="448"/>
      <c r="AN270" s="448"/>
      <c r="AO270" s="448"/>
      <c r="AP270" s="448"/>
      <c r="AQ270" s="448"/>
      <c r="AR270" s="448"/>
      <c r="AS270" s="448"/>
    </row>
    <row r="271" spans="1:45" ht="12.75" customHeight="1">
      <c r="A271" s="442"/>
      <c r="B271" s="443"/>
      <c r="C271" s="443"/>
      <c r="D271" s="443"/>
      <c r="E271" s="443"/>
      <c r="F271" s="443"/>
      <c r="G271" s="444"/>
      <c r="H271" s="443"/>
      <c r="I271" s="445"/>
      <c r="J271" s="445"/>
      <c r="K271" s="445"/>
      <c r="L271" s="443"/>
      <c r="M271" s="444"/>
      <c r="N271" s="446"/>
      <c r="O271" s="443"/>
      <c r="P271" s="446"/>
      <c r="Q271" s="443"/>
      <c r="R271" s="447"/>
      <c r="S271" s="446"/>
      <c r="T271" s="443"/>
      <c r="U271" s="446"/>
      <c r="V271" s="443"/>
      <c r="W271" s="447"/>
      <c r="X271" s="446"/>
      <c r="Y271" s="443"/>
      <c r="Z271" s="448"/>
      <c r="AA271" s="448"/>
      <c r="AB271" s="448"/>
      <c r="AC271" s="448"/>
      <c r="AD271" s="448"/>
      <c r="AE271" s="448"/>
      <c r="AF271" s="448"/>
      <c r="AG271" s="448"/>
      <c r="AH271" s="448"/>
      <c r="AI271" s="448"/>
      <c r="AJ271" s="448"/>
      <c r="AK271" s="448"/>
      <c r="AL271" s="448"/>
      <c r="AM271" s="448"/>
      <c r="AN271" s="448"/>
      <c r="AO271" s="448"/>
      <c r="AP271" s="448"/>
      <c r="AQ271" s="448"/>
      <c r="AR271" s="448"/>
      <c r="AS271" s="448"/>
    </row>
    <row r="272" spans="1:45" ht="12.75" customHeight="1">
      <c r="A272" s="442"/>
      <c r="B272" s="443"/>
      <c r="C272" s="443"/>
      <c r="D272" s="443"/>
      <c r="E272" s="443"/>
      <c r="F272" s="443"/>
      <c r="G272" s="444"/>
      <c r="H272" s="443"/>
      <c r="I272" s="445"/>
      <c r="J272" s="445"/>
      <c r="K272" s="445"/>
      <c r="L272" s="443"/>
      <c r="M272" s="444"/>
      <c r="N272" s="446"/>
      <c r="O272" s="443"/>
      <c r="P272" s="446"/>
      <c r="Q272" s="443"/>
      <c r="R272" s="447"/>
      <c r="S272" s="446"/>
      <c r="T272" s="443"/>
      <c r="U272" s="446"/>
      <c r="V272" s="443"/>
      <c r="W272" s="447"/>
      <c r="X272" s="446"/>
      <c r="Y272" s="443"/>
      <c r="Z272" s="448"/>
      <c r="AA272" s="448"/>
      <c r="AB272" s="448"/>
      <c r="AC272" s="448"/>
      <c r="AD272" s="448"/>
      <c r="AE272" s="448"/>
      <c r="AF272" s="448"/>
      <c r="AG272" s="448"/>
      <c r="AH272" s="448"/>
      <c r="AI272" s="448"/>
      <c r="AJ272" s="448"/>
      <c r="AK272" s="448"/>
      <c r="AL272" s="448"/>
      <c r="AM272" s="448"/>
      <c r="AN272" s="448"/>
      <c r="AO272" s="448"/>
      <c r="AP272" s="448"/>
      <c r="AQ272" s="448"/>
      <c r="AR272" s="448"/>
      <c r="AS272" s="448"/>
    </row>
    <row r="273" spans="1:45" ht="12.75" customHeight="1">
      <c r="A273" s="442"/>
      <c r="B273" s="443"/>
      <c r="C273" s="443"/>
      <c r="D273" s="443"/>
      <c r="E273" s="443"/>
      <c r="F273" s="443"/>
      <c r="G273" s="444"/>
      <c r="H273" s="443"/>
      <c r="I273" s="445"/>
      <c r="J273" s="445"/>
      <c r="K273" s="445"/>
      <c r="L273" s="443"/>
      <c r="M273" s="444"/>
      <c r="N273" s="446"/>
      <c r="O273" s="443"/>
      <c r="P273" s="446"/>
      <c r="Q273" s="443"/>
      <c r="R273" s="447"/>
      <c r="S273" s="446"/>
      <c r="T273" s="443"/>
      <c r="U273" s="446"/>
      <c r="V273" s="443"/>
      <c r="W273" s="447"/>
      <c r="X273" s="446"/>
      <c r="Y273" s="443"/>
      <c r="Z273" s="448"/>
      <c r="AA273" s="448"/>
      <c r="AB273" s="448"/>
      <c r="AC273" s="448"/>
      <c r="AD273" s="448"/>
      <c r="AE273" s="448"/>
      <c r="AF273" s="448"/>
      <c r="AG273" s="448"/>
      <c r="AH273" s="448"/>
      <c r="AI273" s="448"/>
      <c r="AJ273" s="448"/>
      <c r="AK273" s="448"/>
      <c r="AL273" s="448"/>
      <c r="AM273" s="448"/>
      <c r="AN273" s="448"/>
      <c r="AO273" s="448"/>
      <c r="AP273" s="448"/>
      <c r="AQ273" s="448"/>
      <c r="AR273" s="448"/>
      <c r="AS273" s="448"/>
    </row>
    <row r="274" spans="1:45" ht="12.75" customHeight="1">
      <c r="A274" s="442"/>
      <c r="B274" s="443"/>
      <c r="C274" s="443"/>
      <c r="D274" s="443"/>
      <c r="E274" s="443"/>
      <c r="F274" s="443"/>
      <c r="G274" s="444"/>
      <c r="H274" s="443"/>
      <c r="I274" s="445"/>
      <c r="J274" s="445"/>
      <c r="K274" s="445"/>
      <c r="L274" s="443"/>
      <c r="M274" s="444"/>
      <c r="N274" s="446"/>
      <c r="O274" s="443"/>
      <c r="P274" s="446"/>
      <c r="Q274" s="443"/>
      <c r="R274" s="447"/>
      <c r="S274" s="446"/>
      <c r="T274" s="443"/>
      <c r="U274" s="446"/>
      <c r="V274" s="443"/>
      <c r="W274" s="447"/>
      <c r="X274" s="446"/>
      <c r="Y274" s="443"/>
      <c r="Z274" s="448"/>
      <c r="AA274" s="448"/>
      <c r="AB274" s="448"/>
      <c r="AC274" s="448"/>
      <c r="AD274" s="448"/>
      <c r="AE274" s="448"/>
      <c r="AF274" s="448"/>
      <c r="AG274" s="448"/>
      <c r="AH274" s="448"/>
      <c r="AI274" s="448"/>
      <c r="AJ274" s="448"/>
      <c r="AK274" s="448"/>
      <c r="AL274" s="448"/>
      <c r="AM274" s="448"/>
      <c r="AN274" s="448"/>
      <c r="AO274" s="448"/>
      <c r="AP274" s="448"/>
      <c r="AQ274" s="448"/>
      <c r="AR274" s="448"/>
      <c r="AS274" s="448"/>
    </row>
    <row r="275" spans="1:45" ht="12.75" customHeight="1">
      <c r="A275" s="442"/>
      <c r="B275" s="443"/>
      <c r="C275" s="443"/>
      <c r="D275" s="443"/>
      <c r="E275" s="443"/>
      <c r="F275" s="443"/>
      <c r="G275" s="444"/>
      <c r="H275" s="443"/>
      <c r="I275" s="445"/>
      <c r="J275" s="445"/>
      <c r="K275" s="445"/>
      <c r="L275" s="443"/>
      <c r="M275" s="444"/>
      <c r="N275" s="446"/>
      <c r="O275" s="443"/>
      <c r="P275" s="446"/>
      <c r="Q275" s="443"/>
      <c r="R275" s="447"/>
      <c r="S275" s="446"/>
      <c r="T275" s="443"/>
      <c r="U275" s="446"/>
      <c r="V275" s="443"/>
      <c r="W275" s="447"/>
      <c r="X275" s="446"/>
      <c r="Y275" s="443"/>
      <c r="Z275" s="448"/>
      <c r="AA275" s="448"/>
      <c r="AB275" s="448"/>
      <c r="AC275" s="448"/>
      <c r="AD275" s="448"/>
      <c r="AE275" s="448"/>
      <c r="AF275" s="448"/>
      <c r="AG275" s="448"/>
      <c r="AH275" s="448"/>
      <c r="AI275" s="448"/>
      <c r="AJ275" s="448"/>
      <c r="AK275" s="448"/>
      <c r="AL275" s="448"/>
      <c r="AM275" s="448"/>
      <c r="AN275" s="448"/>
      <c r="AO275" s="448"/>
      <c r="AP275" s="448"/>
      <c r="AQ275" s="448"/>
      <c r="AR275" s="448"/>
      <c r="AS275" s="448"/>
    </row>
    <row r="276" spans="1:45" ht="12.75" customHeight="1">
      <c r="A276" s="442"/>
      <c r="B276" s="443"/>
      <c r="C276" s="443"/>
      <c r="D276" s="443"/>
      <c r="E276" s="443"/>
      <c r="F276" s="443"/>
      <c r="G276" s="444"/>
      <c r="H276" s="443"/>
      <c r="I276" s="445"/>
      <c r="J276" s="445"/>
      <c r="K276" s="445"/>
      <c r="L276" s="443"/>
      <c r="M276" s="444"/>
      <c r="N276" s="446"/>
      <c r="O276" s="443"/>
      <c r="P276" s="446"/>
      <c r="Q276" s="443"/>
      <c r="R276" s="447"/>
      <c r="S276" s="446"/>
      <c r="T276" s="443"/>
      <c r="U276" s="446"/>
      <c r="V276" s="443"/>
      <c r="W276" s="447"/>
      <c r="X276" s="446"/>
      <c r="Y276" s="443"/>
      <c r="Z276" s="448"/>
      <c r="AA276" s="448"/>
      <c r="AB276" s="448"/>
      <c r="AC276" s="448"/>
      <c r="AD276" s="448"/>
      <c r="AE276" s="448"/>
      <c r="AF276" s="448"/>
      <c r="AG276" s="448"/>
      <c r="AH276" s="448"/>
      <c r="AI276" s="448"/>
      <c r="AJ276" s="448"/>
      <c r="AK276" s="448"/>
      <c r="AL276" s="448"/>
      <c r="AM276" s="448"/>
      <c r="AN276" s="448"/>
      <c r="AO276" s="448"/>
      <c r="AP276" s="448"/>
      <c r="AQ276" s="448"/>
      <c r="AR276" s="448"/>
      <c r="AS276" s="448"/>
    </row>
    <row r="277" spans="1:45" ht="12.75" customHeight="1">
      <c r="A277" s="442"/>
      <c r="B277" s="443"/>
      <c r="C277" s="443"/>
      <c r="D277" s="443"/>
      <c r="E277" s="443"/>
      <c r="F277" s="443"/>
      <c r="G277" s="444"/>
      <c r="H277" s="443"/>
      <c r="I277" s="445"/>
      <c r="J277" s="445"/>
      <c r="K277" s="445"/>
      <c r="L277" s="443"/>
      <c r="M277" s="444"/>
      <c r="N277" s="446"/>
      <c r="O277" s="443"/>
      <c r="P277" s="446"/>
      <c r="Q277" s="443"/>
      <c r="R277" s="447"/>
      <c r="S277" s="446"/>
      <c r="T277" s="443"/>
      <c r="U277" s="446"/>
      <c r="V277" s="443"/>
      <c r="W277" s="447"/>
      <c r="X277" s="446"/>
      <c r="Y277" s="443"/>
      <c r="Z277" s="448"/>
      <c r="AA277" s="448"/>
      <c r="AB277" s="448"/>
      <c r="AC277" s="448"/>
      <c r="AD277" s="448"/>
      <c r="AE277" s="448"/>
      <c r="AF277" s="448"/>
      <c r="AG277" s="448"/>
      <c r="AH277" s="448"/>
      <c r="AI277" s="448"/>
      <c r="AJ277" s="448"/>
      <c r="AK277" s="448"/>
      <c r="AL277" s="448"/>
      <c r="AM277" s="448"/>
      <c r="AN277" s="448"/>
      <c r="AO277" s="448"/>
      <c r="AP277" s="448"/>
      <c r="AQ277" s="448"/>
      <c r="AR277" s="448"/>
      <c r="AS277" s="448"/>
    </row>
    <row r="278" spans="1:45" ht="12.75" customHeight="1">
      <c r="A278" s="442"/>
      <c r="B278" s="443"/>
      <c r="C278" s="443"/>
      <c r="D278" s="443"/>
      <c r="E278" s="443"/>
      <c r="F278" s="443"/>
      <c r="G278" s="444"/>
      <c r="H278" s="443"/>
      <c r="I278" s="445"/>
      <c r="J278" s="445"/>
      <c r="K278" s="445"/>
      <c r="L278" s="443"/>
      <c r="M278" s="444"/>
      <c r="N278" s="446"/>
      <c r="O278" s="443"/>
      <c r="P278" s="446"/>
      <c r="Q278" s="443"/>
      <c r="R278" s="447"/>
      <c r="S278" s="446"/>
      <c r="T278" s="443"/>
      <c r="U278" s="446"/>
      <c r="V278" s="443"/>
      <c r="W278" s="447"/>
      <c r="X278" s="446"/>
      <c r="Y278" s="443"/>
      <c r="Z278" s="448"/>
      <c r="AA278" s="448"/>
      <c r="AB278" s="448"/>
      <c r="AC278" s="448"/>
      <c r="AD278" s="448"/>
      <c r="AE278" s="448"/>
      <c r="AF278" s="448"/>
      <c r="AG278" s="448"/>
      <c r="AH278" s="448"/>
      <c r="AI278" s="448"/>
      <c r="AJ278" s="448"/>
      <c r="AK278" s="448"/>
      <c r="AL278" s="448"/>
      <c r="AM278" s="448"/>
      <c r="AN278" s="448"/>
      <c r="AO278" s="448"/>
      <c r="AP278" s="448"/>
      <c r="AQ278" s="448"/>
      <c r="AR278" s="448"/>
      <c r="AS278" s="448"/>
    </row>
    <row r="279" spans="1:45" ht="12.75" customHeight="1">
      <c r="A279" s="442"/>
      <c r="B279" s="443"/>
      <c r="C279" s="443"/>
      <c r="D279" s="443"/>
      <c r="E279" s="443"/>
      <c r="F279" s="443"/>
      <c r="G279" s="444"/>
      <c r="H279" s="443"/>
      <c r="I279" s="445"/>
      <c r="J279" s="445"/>
      <c r="K279" s="445"/>
      <c r="L279" s="443"/>
      <c r="M279" s="444"/>
      <c r="N279" s="446"/>
      <c r="O279" s="443"/>
      <c r="P279" s="446"/>
      <c r="Q279" s="443"/>
      <c r="R279" s="447"/>
      <c r="S279" s="446"/>
      <c r="T279" s="443"/>
      <c r="U279" s="446"/>
      <c r="V279" s="443"/>
      <c r="W279" s="447"/>
      <c r="X279" s="446"/>
      <c r="Y279" s="443"/>
      <c r="Z279" s="448"/>
      <c r="AA279" s="448"/>
      <c r="AB279" s="448"/>
      <c r="AC279" s="448"/>
      <c r="AD279" s="448"/>
      <c r="AE279" s="448"/>
      <c r="AF279" s="448"/>
      <c r="AG279" s="448"/>
      <c r="AH279" s="448"/>
      <c r="AI279" s="448"/>
      <c r="AJ279" s="448"/>
      <c r="AK279" s="448"/>
      <c r="AL279" s="448"/>
      <c r="AM279" s="448"/>
      <c r="AN279" s="448"/>
      <c r="AO279" s="448"/>
      <c r="AP279" s="448"/>
      <c r="AQ279" s="448"/>
      <c r="AR279" s="448"/>
      <c r="AS279" s="448"/>
    </row>
    <row r="280" spans="1:45" ht="12.75" customHeight="1">
      <c r="A280" s="442"/>
      <c r="B280" s="443"/>
      <c r="C280" s="443"/>
      <c r="D280" s="443"/>
      <c r="E280" s="443"/>
      <c r="F280" s="443"/>
      <c r="G280" s="444"/>
      <c r="H280" s="443"/>
      <c r="I280" s="445"/>
      <c r="J280" s="445"/>
      <c r="K280" s="445"/>
      <c r="L280" s="443"/>
      <c r="M280" s="444"/>
      <c r="N280" s="446"/>
      <c r="O280" s="443"/>
      <c r="P280" s="446"/>
      <c r="Q280" s="443"/>
      <c r="R280" s="447"/>
      <c r="S280" s="446"/>
      <c r="T280" s="443"/>
      <c r="U280" s="446"/>
      <c r="V280" s="443"/>
      <c r="W280" s="447"/>
      <c r="X280" s="446"/>
      <c r="Y280" s="443"/>
      <c r="Z280" s="448"/>
      <c r="AA280" s="448"/>
      <c r="AB280" s="448"/>
      <c r="AC280" s="448"/>
      <c r="AD280" s="448"/>
      <c r="AE280" s="448"/>
      <c r="AF280" s="448"/>
      <c r="AG280" s="448"/>
      <c r="AH280" s="448"/>
      <c r="AI280" s="448"/>
      <c r="AJ280" s="448"/>
      <c r="AK280" s="448"/>
      <c r="AL280" s="448"/>
      <c r="AM280" s="448"/>
      <c r="AN280" s="448"/>
      <c r="AO280" s="448"/>
      <c r="AP280" s="448"/>
      <c r="AQ280" s="448"/>
      <c r="AR280" s="448"/>
      <c r="AS280" s="448"/>
    </row>
    <row r="281" spans="1:45" ht="12.75" customHeight="1">
      <c r="A281" s="442"/>
      <c r="B281" s="443"/>
      <c r="C281" s="443"/>
      <c r="D281" s="443"/>
      <c r="E281" s="443"/>
      <c r="F281" s="443"/>
      <c r="G281" s="444"/>
      <c r="H281" s="443"/>
      <c r="I281" s="445"/>
      <c r="J281" s="445"/>
      <c r="K281" s="445"/>
      <c r="L281" s="443"/>
      <c r="M281" s="444"/>
      <c r="N281" s="446"/>
      <c r="O281" s="443"/>
      <c r="P281" s="446"/>
      <c r="Q281" s="443"/>
      <c r="R281" s="447"/>
      <c r="S281" s="446"/>
      <c r="T281" s="443"/>
      <c r="U281" s="446"/>
      <c r="V281" s="443"/>
      <c r="W281" s="447"/>
      <c r="X281" s="446"/>
      <c r="Y281" s="443"/>
      <c r="Z281" s="448"/>
      <c r="AA281" s="448"/>
      <c r="AB281" s="448"/>
      <c r="AC281" s="448"/>
      <c r="AD281" s="448"/>
      <c r="AE281" s="448"/>
      <c r="AF281" s="448"/>
      <c r="AG281" s="448"/>
      <c r="AH281" s="448"/>
      <c r="AI281" s="448"/>
      <c r="AJ281" s="448"/>
      <c r="AK281" s="448"/>
      <c r="AL281" s="448"/>
      <c r="AM281" s="448"/>
      <c r="AN281" s="448"/>
      <c r="AO281" s="448"/>
      <c r="AP281" s="448"/>
      <c r="AQ281" s="448"/>
      <c r="AR281" s="448"/>
      <c r="AS281" s="448"/>
    </row>
    <row r="282" spans="1:45" ht="12.75" customHeight="1">
      <c r="A282" s="442"/>
      <c r="B282" s="443"/>
      <c r="C282" s="443"/>
      <c r="D282" s="443"/>
      <c r="E282" s="443"/>
      <c r="F282" s="443"/>
      <c r="G282" s="444"/>
      <c r="H282" s="443"/>
      <c r="I282" s="445"/>
      <c r="J282" s="445"/>
      <c r="K282" s="445"/>
      <c r="L282" s="443"/>
      <c r="M282" s="444"/>
      <c r="N282" s="446"/>
      <c r="O282" s="443"/>
      <c r="P282" s="446"/>
      <c r="Q282" s="443"/>
      <c r="R282" s="447"/>
      <c r="S282" s="446"/>
      <c r="T282" s="443"/>
      <c r="U282" s="446"/>
      <c r="V282" s="443"/>
      <c r="W282" s="447"/>
      <c r="X282" s="446"/>
      <c r="Y282" s="443"/>
      <c r="Z282" s="448"/>
      <c r="AA282" s="448"/>
      <c r="AB282" s="448"/>
      <c r="AC282" s="448"/>
      <c r="AD282" s="448"/>
      <c r="AE282" s="448"/>
      <c r="AF282" s="448"/>
      <c r="AG282" s="448"/>
      <c r="AH282" s="448"/>
      <c r="AI282" s="448"/>
      <c r="AJ282" s="448"/>
      <c r="AK282" s="448"/>
      <c r="AL282" s="448"/>
      <c r="AM282" s="448"/>
      <c r="AN282" s="448"/>
      <c r="AO282" s="448"/>
      <c r="AP282" s="448"/>
      <c r="AQ282" s="448"/>
      <c r="AR282" s="448"/>
      <c r="AS282" s="448"/>
    </row>
    <row r="283" spans="1:45" ht="12.75" customHeight="1">
      <c r="A283" s="442"/>
      <c r="B283" s="443"/>
      <c r="C283" s="443"/>
      <c r="D283" s="443"/>
      <c r="E283" s="443"/>
      <c r="F283" s="443"/>
      <c r="G283" s="444"/>
      <c r="H283" s="443"/>
      <c r="I283" s="445"/>
      <c r="J283" s="445"/>
      <c r="K283" s="445"/>
      <c r="L283" s="443"/>
      <c r="M283" s="444"/>
      <c r="N283" s="446"/>
      <c r="O283" s="443"/>
      <c r="P283" s="446"/>
      <c r="Q283" s="443"/>
      <c r="R283" s="447"/>
      <c r="S283" s="446"/>
      <c r="T283" s="443"/>
      <c r="U283" s="446"/>
      <c r="V283" s="443"/>
      <c r="W283" s="447"/>
      <c r="X283" s="446"/>
      <c r="Y283" s="443"/>
      <c r="Z283" s="448"/>
      <c r="AA283" s="448"/>
      <c r="AB283" s="448"/>
      <c r="AC283" s="448"/>
      <c r="AD283" s="448"/>
      <c r="AE283" s="448"/>
      <c r="AF283" s="448"/>
      <c r="AG283" s="448"/>
      <c r="AH283" s="448"/>
      <c r="AI283" s="448"/>
      <c r="AJ283" s="448"/>
      <c r="AK283" s="448"/>
      <c r="AL283" s="448"/>
      <c r="AM283" s="448"/>
      <c r="AN283" s="448"/>
      <c r="AO283" s="448"/>
      <c r="AP283" s="448"/>
      <c r="AQ283" s="448"/>
      <c r="AR283" s="448"/>
      <c r="AS283" s="448"/>
    </row>
    <row r="284" spans="1:45" ht="12.75" customHeight="1">
      <c r="A284" s="442"/>
      <c r="B284" s="443"/>
      <c r="C284" s="443"/>
      <c r="D284" s="443"/>
      <c r="E284" s="443"/>
      <c r="F284" s="443"/>
      <c r="G284" s="444"/>
      <c r="H284" s="443"/>
      <c r="I284" s="445"/>
      <c r="J284" s="445"/>
      <c r="K284" s="445"/>
      <c r="L284" s="443"/>
      <c r="M284" s="444"/>
      <c r="N284" s="446"/>
      <c r="O284" s="443"/>
      <c r="P284" s="446"/>
      <c r="Q284" s="443"/>
      <c r="R284" s="447"/>
      <c r="S284" s="446"/>
      <c r="T284" s="443"/>
      <c r="U284" s="446"/>
      <c r="V284" s="443"/>
      <c r="W284" s="447"/>
      <c r="X284" s="446"/>
      <c r="Y284" s="443"/>
      <c r="Z284" s="448"/>
      <c r="AA284" s="448"/>
      <c r="AB284" s="448"/>
      <c r="AC284" s="448"/>
      <c r="AD284" s="448"/>
      <c r="AE284" s="448"/>
      <c r="AF284" s="448"/>
      <c r="AG284" s="448"/>
      <c r="AH284" s="448"/>
      <c r="AI284" s="448"/>
      <c r="AJ284" s="448"/>
      <c r="AK284" s="448"/>
      <c r="AL284" s="448"/>
      <c r="AM284" s="448"/>
      <c r="AN284" s="448"/>
      <c r="AO284" s="448"/>
      <c r="AP284" s="448"/>
      <c r="AQ284" s="448"/>
      <c r="AR284" s="448"/>
      <c r="AS284" s="448"/>
    </row>
    <row r="285" spans="1:45" ht="12.75" customHeight="1">
      <c r="A285" s="442"/>
      <c r="B285" s="443"/>
      <c r="C285" s="443"/>
      <c r="D285" s="443"/>
      <c r="E285" s="443"/>
      <c r="F285" s="443"/>
      <c r="G285" s="444"/>
      <c r="H285" s="443"/>
      <c r="I285" s="445"/>
      <c r="J285" s="445"/>
      <c r="K285" s="445"/>
      <c r="L285" s="443"/>
      <c r="M285" s="444"/>
      <c r="N285" s="446"/>
      <c r="O285" s="443"/>
      <c r="P285" s="446"/>
      <c r="Q285" s="443"/>
      <c r="R285" s="447"/>
      <c r="S285" s="446"/>
      <c r="T285" s="443"/>
      <c r="U285" s="446"/>
      <c r="V285" s="443"/>
      <c r="W285" s="447"/>
      <c r="X285" s="446"/>
      <c r="Y285" s="443"/>
      <c r="Z285" s="448"/>
      <c r="AA285" s="448"/>
      <c r="AB285" s="448"/>
      <c r="AC285" s="448"/>
      <c r="AD285" s="448"/>
      <c r="AE285" s="448"/>
      <c r="AF285" s="448"/>
      <c r="AG285" s="448"/>
      <c r="AH285" s="448"/>
      <c r="AI285" s="448"/>
      <c r="AJ285" s="448"/>
      <c r="AK285" s="448"/>
      <c r="AL285" s="448"/>
      <c r="AM285" s="448"/>
      <c r="AN285" s="448"/>
      <c r="AO285" s="448"/>
      <c r="AP285" s="448"/>
      <c r="AQ285" s="448"/>
      <c r="AR285" s="448"/>
      <c r="AS285" s="448"/>
    </row>
    <row r="286" spans="1:45" ht="12.75" customHeight="1">
      <c r="A286" s="442"/>
      <c r="B286" s="443"/>
      <c r="C286" s="443"/>
      <c r="D286" s="443"/>
      <c r="E286" s="443"/>
      <c r="F286" s="443"/>
      <c r="G286" s="444"/>
      <c r="H286" s="443"/>
      <c r="I286" s="445"/>
      <c r="J286" s="445"/>
      <c r="K286" s="445"/>
      <c r="L286" s="443"/>
      <c r="M286" s="444"/>
      <c r="N286" s="446"/>
      <c r="O286" s="443"/>
      <c r="P286" s="446"/>
      <c r="Q286" s="443"/>
      <c r="R286" s="447"/>
      <c r="S286" s="446"/>
      <c r="T286" s="443"/>
      <c r="U286" s="446"/>
      <c r="V286" s="443"/>
      <c r="W286" s="447"/>
      <c r="X286" s="446"/>
      <c r="Y286" s="443"/>
      <c r="Z286" s="448"/>
      <c r="AA286" s="448"/>
      <c r="AB286" s="448"/>
      <c r="AC286" s="448"/>
      <c r="AD286" s="448"/>
      <c r="AE286" s="448"/>
      <c r="AF286" s="448"/>
      <c r="AG286" s="448"/>
      <c r="AH286" s="448"/>
      <c r="AI286" s="448"/>
      <c r="AJ286" s="448"/>
      <c r="AK286" s="448"/>
      <c r="AL286" s="448"/>
      <c r="AM286" s="448"/>
      <c r="AN286" s="448"/>
      <c r="AO286" s="448"/>
      <c r="AP286" s="448"/>
      <c r="AQ286" s="448"/>
      <c r="AR286" s="448"/>
      <c r="AS286" s="448"/>
    </row>
    <row r="287" spans="1:45" ht="12.75" customHeight="1">
      <c r="A287" s="442"/>
      <c r="B287" s="443"/>
      <c r="C287" s="443"/>
      <c r="D287" s="443"/>
      <c r="E287" s="443"/>
      <c r="F287" s="443"/>
      <c r="G287" s="444"/>
      <c r="H287" s="443"/>
      <c r="I287" s="445"/>
      <c r="J287" s="445"/>
      <c r="K287" s="445"/>
      <c r="L287" s="443"/>
      <c r="M287" s="444"/>
      <c r="N287" s="446"/>
      <c r="O287" s="443"/>
      <c r="P287" s="446"/>
      <c r="Q287" s="443"/>
      <c r="R287" s="447"/>
      <c r="S287" s="446"/>
      <c r="T287" s="443"/>
      <c r="U287" s="446"/>
      <c r="V287" s="443"/>
      <c r="W287" s="447"/>
      <c r="X287" s="446"/>
      <c r="Y287" s="443"/>
      <c r="Z287" s="448"/>
      <c r="AA287" s="448"/>
      <c r="AB287" s="448"/>
      <c r="AC287" s="448"/>
      <c r="AD287" s="448"/>
      <c r="AE287" s="448"/>
      <c r="AF287" s="448"/>
      <c r="AG287" s="448"/>
      <c r="AH287" s="448"/>
      <c r="AI287" s="448"/>
      <c r="AJ287" s="448"/>
      <c r="AK287" s="448"/>
      <c r="AL287" s="448"/>
      <c r="AM287" s="448"/>
      <c r="AN287" s="448"/>
      <c r="AO287" s="448"/>
      <c r="AP287" s="448"/>
      <c r="AQ287" s="448"/>
      <c r="AR287" s="448"/>
      <c r="AS287" s="448"/>
    </row>
    <row r="288" spans="1:45" ht="12.75" customHeight="1">
      <c r="A288" s="442"/>
      <c r="B288" s="443"/>
      <c r="C288" s="443"/>
      <c r="D288" s="443"/>
      <c r="E288" s="443"/>
      <c r="F288" s="443"/>
      <c r="G288" s="444"/>
      <c r="H288" s="443"/>
      <c r="I288" s="445"/>
      <c r="J288" s="445"/>
      <c r="K288" s="445"/>
      <c r="L288" s="443"/>
      <c r="M288" s="444"/>
      <c r="N288" s="446"/>
      <c r="O288" s="443"/>
      <c r="P288" s="446"/>
      <c r="Q288" s="443"/>
      <c r="R288" s="447"/>
      <c r="S288" s="446"/>
      <c r="T288" s="443"/>
      <c r="U288" s="446"/>
      <c r="V288" s="443"/>
      <c r="W288" s="447"/>
      <c r="X288" s="446"/>
      <c r="Y288" s="443"/>
      <c r="Z288" s="448"/>
      <c r="AA288" s="448"/>
      <c r="AB288" s="448"/>
      <c r="AC288" s="448"/>
      <c r="AD288" s="448"/>
      <c r="AE288" s="448"/>
      <c r="AF288" s="448"/>
      <c r="AG288" s="448"/>
      <c r="AH288" s="448"/>
      <c r="AI288" s="448"/>
      <c r="AJ288" s="448"/>
      <c r="AK288" s="448"/>
      <c r="AL288" s="448"/>
      <c r="AM288" s="448"/>
      <c r="AN288" s="448"/>
      <c r="AO288" s="448"/>
      <c r="AP288" s="448"/>
      <c r="AQ288" s="448"/>
      <c r="AR288" s="448"/>
      <c r="AS288" s="448"/>
    </row>
    <row r="289" spans="1:45" ht="12.75" customHeight="1">
      <c r="A289" s="442"/>
      <c r="B289" s="443"/>
      <c r="C289" s="443"/>
      <c r="D289" s="443"/>
      <c r="E289" s="443"/>
      <c r="F289" s="443"/>
      <c r="G289" s="444"/>
      <c r="H289" s="443"/>
      <c r="I289" s="445"/>
      <c r="J289" s="445"/>
      <c r="K289" s="445"/>
      <c r="L289" s="443"/>
      <c r="M289" s="444"/>
      <c r="N289" s="446"/>
      <c r="O289" s="443"/>
      <c r="P289" s="446"/>
      <c r="Q289" s="443"/>
      <c r="R289" s="447"/>
      <c r="S289" s="446"/>
      <c r="T289" s="443"/>
      <c r="U289" s="446"/>
      <c r="V289" s="443"/>
      <c r="W289" s="447"/>
      <c r="X289" s="446"/>
      <c r="Y289" s="443"/>
      <c r="Z289" s="448"/>
      <c r="AA289" s="448"/>
      <c r="AB289" s="448"/>
      <c r="AC289" s="448"/>
      <c r="AD289" s="448"/>
      <c r="AE289" s="448"/>
      <c r="AF289" s="448"/>
      <c r="AG289" s="448"/>
      <c r="AH289" s="448"/>
      <c r="AI289" s="448"/>
      <c r="AJ289" s="448"/>
      <c r="AK289" s="448"/>
      <c r="AL289" s="448"/>
      <c r="AM289" s="448"/>
      <c r="AN289" s="448"/>
      <c r="AO289" s="448"/>
      <c r="AP289" s="448"/>
      <c r="AQ289" s="448"/>
      <c r="AR289" s="448"/>
      <c r="AS289" s="448"/>
    </row>
    <row r="290" spans="1:45" ht="12.75" customHeight="1">
      <c r="A290" s="442"/>
      <c r="B290" s="443"/>
      <c r="C290" s="443"/>
      <c r="D290" s="443"/>
      <c r="E290" s="443"/>
      <c r="F290" s="443"/>
      <c r="G290" s="444"/>
      <c r="H290" s="443"/>
      <c r="I290" s="445"/>
      <c r="J290" s="445"/>
      <c r="K290" s="445"/>
      <c r="L290" s="443"/>
      <c r="M290" s="444"/>
      <c r="N290" s="446"/>
      <c r="O290" s="443"/>
      <c r="P290" s="446"/>
      <c r="Q290" s="443"/>
      <c r="R290" s="447"/>
      <c r="S290" s="446"/>
      <c r="T290" s="443"/>
      <c r="U290" s="446"/>
      <c r="V290" s="443"/>
      <c r="W290" s="447"/>
      <c r="X290" s="446"/>
      <c r="Y290" s="443"/>
      <c r="Z290" s="448"/>
      <c r="AA290" s="448"/>
      <c r="AB290" s="448"/>
      <c r="AC290" s="448"/>
      <c r="AD290" s="448"/>
      <c r="AE290" s="448"/>
      <c r="AF290" s="448"/>
      <c r="AG290" s="448"/>
      <c r="AH290" s="448"/>
      <c r="AI290" s="448"/>
      <c r="AJ290" s="448"/>
      <c r="AK290" s="448"/>
      <c r="AL290" s="448"/>
      <c r="AM290" s="448"/>
      <c r="AN290" s="448"/>
      <c r="AO290" s="448"/>
      <c r="AP290" s="448"/>
      <c r="AQ290" s="448"/>
      <c r="AR290" s="448"/>
      <c r="AS290" s="448"/>
    </row>
    <row r="291" spans="1:45" ht="12.75" customHeight="1">
      <c r="A291" s="442"/>
      <c r="B291" s="443"/>
      <c r="C291" s="443"/>
      <c r="D291" s="443"/>
      <c r="E291" s="443"/>
      <c r="F291" s="443"/>
      <c r="G291" s="444"/>
      <c r="H291" s="443"/>
      <c r="I291" s="445"/>
      <c r="J291" s="445"/>
      <c r="K291" s="445"/>
      <c r="L291" s="443"/>
      <c r="M291" s="444"/>
      <c r="N291" s="446"/>
      <c r="O291" s="443"/>
      <c r="P291" s="446"/>
      <c r="Q291" s="443"/>
      <c r="R291" s="447"/>
      <c r="S291" s="446"/>
      <c r="T291" s="443"/>
      <c r="U291" s="446"/>
      <c r="V291" s="443"/>
      <c r="W291" s="447"/>
      <c r="X291" s="446"/>
      <c r="Y291" s="443"/>
      <c r="Z291" s="448"/>
      <c r="AA291" s="448"/>
      <c r="AB291" s="448"/>
      <c r="AC291" s="448"/>
      <c r="AD291" s="448"/>
      <c r="AE291" s="448"/>
      <c r="AF291" s="448"/>
      <c r="AG291" s="448"/>
      <c r="AH291" s="448"/>
      <c r="AI291" s="448"/>
      <c r="AJ291" s="448"/>
      <c r="AK291" s="448"/>
      <c r="AL291" s="448"/>
      <c r="AM291" s="448"/>
      <c r="AN291" s="448"/>
      <c r="AO291" s="448"/>
      <c r="AP291" s="448"/>
      <c r="AQ291" s="448"/>
      <c r="AR291" s="448"/>
      <c r="AS291" s="448"/>
    </row>
    <row r="292" spans="1:45" ht="12.75" customHeight="1">
      <c r="A292" s="442"/>
      <c r="B292" s="443"/>
      <c r="C292" s="443"/>
      <c r="D292" s="443"/>
      <c r="E292" s="443"/>
      <c r="F292" s="443"/>
      <c r="G292" s="444"/>
      <c r="H292" s="443"/>
      <c r="I292" s="445"/>
      <c r="J292" s="445"/>
      <c r="K292" s="445"/>
      <c r="L292" s="443"/>
      <c r="M292" s="444"/>
      <c r="N292" s="446"/>
      <c r="O292" s="443"/>
      <c r="P292" s="446"/>
      <c r="Q292" s="443"/>
      <c r="R292" s="447"/>
      <c r="S292" s="446"/>
      <c r="T292" s="443"/>
      <c r="U292" s="446"/>
      <c r="V292" s="443"/>
      <c r="W292" s="447"/>
      <c r="X292" s="446"/>
      <c r="Y292" s="443"/>
      <c r="Z292" s="448"/>
      <c r="AA292" s="448"/>
      <c r="AB292" s="448"/>
      <c r="AC292" s="448"/>
      <c r="AD292" s="448"/>
      <c r="AE292" s="448"/>
      <c r="AF292" s="448"/>
      <c r="AG292" s="448"/>
      <c r="AH292" s="448"/>
      <c r="AI292" s="448"/>
      <c r="AJ292" s="448"/>
      <c r="AK292" s="448"/>
      <c r="AL292" s="448"/>
      <c r="AM292" s="448"/>
      <c r="AN292" s="448"/>
      <c r="AO292" s="448"/>
      <c r="AP292" s="448"/>
      <c r="AQ292" s="448"/>
      <c r="AR292" s="448"/>
      <c r="AS292" s="448"/>
    </row>
    <row r="293" spans="1:45" ht="12.75" customHeight="1">
      <c r="A293" s="442"/>
      <c r="B293" s="443"/>
      <c r="C293" s="443"/>
      <c r="D293" s="443"/>
      <c r="E293" s="443"/>
      <c r="F293" s="443"/>
      <c r="G293" s="444"/>
      <c r="H293" s="443"/>
      <c r="I293" s="445"/>
      <c r="J293" s="445"/>
      <c r="K293" s="445"/>
      <c r="L293" s="443"/>
      <c r="M293" s="444"/>
      <c r="N293" s="446"/>
      <c r="O293" s="443"/>
      <c r="P293" s="446"/>
      <c r="Q293" s="443"/>
      <c r="R293" s="447"/>
      <c r="S293" s="446"/>
      <c r="T293" s="443"/>
      <c r="U293" s="446"/>
      <c r="V293" s="443"/>
      <c r="W293" s="447"/>
      <c r="X293" s="446"/>
      <c r="Y293" s="443"/>
      <c r="Z293" s="448"/>
      <c r="AA293" s="448"/>
      <c r="AB293" s="448"/>
      <c r="AC293" s="448"/>
      <c r="AD293" s="448"/>
      <c r="AE293" s="448"/>
      <c r="AF293" s="448"/>
      <c r="AG293" s="448"/>
      <c r="AH293" s="448"/>
      <c r="AI293" s="448"/>
      <c r="AJ293" s="448"/>
      <c r="AK293" s="448"/>
      <c r="AL293" s="448"/>
      <c r="AM293" s="448"/>
      <c r="AN293" s="448"/>
      <c r="AO293" s="448"/>
      <c r="AP293" s="448"/>
      <c r="AQ293" s="448"/>
      <c r="AR293" s="448"/>
      <c r="AS293" s="448"/>
    </row>
    <row r="294" spans="1:45" ht="12.75" customHeight="1">
      <c r="A294" s="442"/>
      <c r="B294" s="443"/>
      <c r="C294" s="443"/>
      <c r="D294" s="443"/>
      <c r="E294" s="443"/>
      <c r="F294" s="443"/>
      <c r="G294" s="444"/>
      <c r="H294" s="443"/>
      <c r="I294" s="445"/>
      <c r="J294" s="445"/>
      <c r="K294" s="445"/>
      <c r="L294" s="443"/>
      <c r="M294" s="444"/>
      <c r="N294" s="446"/>
      <c r="O294" s="443"/>
      <c r="P294" s="446"/>
      <c r="Q294" s="443"/>
      <c r="R294" s="447"/>
      <c r="S294" s="446"/>
      <c r="T294" s="443"/>
      <c r="U294" s="446"/>
      <c r="V294" s="443"/>
      <c r="W294" s="447"/>
      <c r="X294" s="446"/>
      <c r="Y294" s="443"/>
      <c r="Z294" s="448"/>
      <c r="AA294" s="448"/>
      <c r="AB294" s="448"/>
      <c r="AC294" s="448"/>
      <c r="AD294" s="448"/>
      <c r="AE294" s="448"/>
      <c r="AF294" s="448"/>
      <c r="AG294" s="448"/>
      <c r="AH294" s="448"/>
      <c r="AI294" s="448"/>
      <c r="AJ294" s="448"/>
      <c r="AK294" s="448"/>
      <c r="AL294" s="448"/>
      <c r="AM294" s="448"/>
      <c r="AN294" s="448"/>
      <c r="AO294" s="448"/>
      <c r="AP294" s="448"/>
      <c r="AQ294" s="448"/>
      <c r="AR294" s="448"/>
      <c r="AS294" s="448"/>
    </row>
    <row r="295" spans="1:45" ht="12.75" customHeight="1">
      <c r="A295" s="442"/>
      <c r="B295" s="443"/>
      <c r="C295" s="443"/>
      <c r="D295" s="443"/>
      <c r="E295" s="443"/>
      <c r="F295" s="443"/>
      <c r="G295" s="444"/>
      <c r="H295" s="443"/>
      <c r="I295" s="445"/>
      <c r="J295" s="445"/>
      <c r="K295" s="445"/>
      <c r="L295" s="443"/>
      <c r="M295" s="444"/>
      <c r="N295" s="446"/>
      <c r="O295" s="443"/>
      <c r="P295" s="446"/>
      <c r="Q295" s="443"/>
      <c r="R295" s="447"/>
      <c r="S295" s="446"/>
      <c r="T295" s="443"/>
      <c r="U295" s="446"/>
      <c r="V295" s="443"/>
      <c r="W295" s="447"/>
      <c r="X295" s="446"/>
      <c r="Y295" s="443"/>
      <c r="Z295" s="448"/>
      <c r="AA295" s="448"/>
      <c r="AB295" s="448"/>
      <c r="AC295" s="448"/>
      <c r="AD295" s="448"/>
      <c r="AE295" s="448"/>
      <c r="AF295" s="448"/>
      <c r="AG295" s="448"/>
      <c r="AH295" s="448"/>
      <c r="AI295" s="448"/>
      <c r="AJ295" s="448"/>
      <c r="AK295" s="448"/>
      <c r="AL295" s="448"/>
      <c r="AM295" s="448"/>
      <c r="AN295" s="448"/>
      <c r="AO295" s="448"/>
      <c r="AP295" s="448"/>
      <c r="AQ295" s="448"/>
      <c r="AR295" s="448"/>
      <c r="AS295" s="448"/>
    </row>
    <row r="296" spans="1:45" ht="12.75" customHeight="1">
      <c r="A296" s="442"/>
      <c r="B296" s="443"/>
      <c r="C296" s="443"/>
      <c r="D296" s="443"/>
      <c r="E296" s="443"/>
      <c r="F296" s="443"/>
      <c r="G296" s="444"/>
      <c r="H296" s="443"/>
      <c r="I296" s="445"/>
      <c r="J296" s="445"/>
      <c r="K296" s="445"/>
      <c r="L296" s="443"/>
      <c r="M296" s="444"/>
      <c r="N296" s="446"/>
      <c r="O296" s="443"/>
      <c r="P296" s="446"/>
      <c r="Q296" s="443"/>
      <c r="R296" s="447"/>
      <c r="S296" s="446"/>
      <c r="T296" s="443"/>
      <c r="U296" s="446"/>
      <c r="V296" s="443"/>
      <c r="W296" s="447"/>
      <c r="X296" s="446"/>
      <c r="Y296" s="443"/>
      <c r="Z296" s="448"/>
      <c r="AA296" s="448"/>
      <c r="AB296" s="448"/>
      <c r="AC296" s="448"/>
      <c r="AD296" s="448"/>
      <c r="AE296" s="448"/>
      <c r="AF296" s="448"/>
      <c r="AG296" s="448"/>
      <c r="AH296" s="448"/>
      <c r="AI296" s="448"/>
      <c r="AJ296" s="448"/>
      <c r="AK296" s="448"/>
      <c r="AL296" s="448"/>
      <c r="AM296" s="448"/>
      <c r="AN296" s="448"/>
      <c r="AO296" s="448"/>
      <c r="AP296" s="448"/>
      <c r="AQ296" s="448"/>
      <c r="AR296" s="448"/>
      <c r="AS296" s="448"/>
    </row>
    <row r="297" spans="1:45" ht="12.75" customHeight="1">
      <c r="A297" s="442"/>
      <c r="B297" s="443"/>
      <c r="C297" s="443"/>
      <c r="D297" s="443"/>
      <c r="E297" s="443"/>
      <c r="F297" s="443"/>
      <c r="G297" s="444"/>
      <c r="H297" s="443"/>
      <c r="I297" s="445"/>
      <c r="J297" s="445"/>
      <c r="K297" s="445"/>
      <c r="L297" s="443"/>
      <c r="M297" s="444"/>
      <c r="N297" s="446"/>
      <c r="O297" s="443"/>
      <c r="P297" s="446"/>
      <c r="Q297" s="443"/>
      <c r="R297" s="447"/>
      <c r="S297" s="446"/>
      <c r="T297" s="443"/>
      <c r="U297" s="446"/>
      <c r="V297" s="443"/>
      <c r="W297" s="447"/>
      <c r="X297" s="446"/>
      <c r="Y297" s="443"/>
      <c r="Z297" s="448"/>
      <c r="AA297" s="448"/>
      <c r="AB297" s="448"/>
      <c r="AC297" s="448"/>
      <c r="AD297" s="448"/>
      <c r="AE297" s="448"/>
      <c r="AF297" s="448"/>
      <c r="AG297" s="448"/>
      <c r="AH297" s="448"/>
      <c r="AI297" s="448"/>
      <c r="AJ297" s="448"/>
      <c r="AK297" s="448"/>
      <c r="AL297" s="448"/>
      <c r="AM297" s="448"/>
      <c r="AN297" s="448"/>
      <c r="AO297" s="448"/>
      <c r="AP297" s="448"/>
      <c r="AQ297" s="448"/>
      <c r="AR297" s="448"/>
      <c r="AS297" s="448"/>
    </row>
    <row r="298" spans="1:45" ht="12.75" customHeight="1">
      <c r="A298" s="442"/>
      <c r="B298" s="443"/>
      <c r="C298" s="443"/>
      <c r="D298" s="443"/>
      <c r="E298" s="443"/>
      <c r="F298" s="443"/>
      <c r="G298" s="444"/>
      <c r="H298" s="443"/>
      <c r="I298" s="445"/>
      <c r="J298" s="445"/>
      <c r="K298" s="445"/>
      <c r="L298" s="443"/>
      <c r="M298" s="444"/>
      <c r="N298" s="446"/>
      <c r="O298" s="443"/>
      <c r="P298" s="446"/>
      <c r="Q298" s="443"/>
      <c r="R298" s="447"/>
      <c r="S298" s="446"/>
      <c r="T298" s="443"/>
      <c r="U298" s="446"/>
      <c r="V298" s="443"/>
      <c r="W298" s="447"/>
      <c r="X298" s="446"/>
      <c r="Y298" s="443"/>
      <c r="Z298" s="448"/>
      <c r="AA298" s="448"/>
      <c r="AB298" s="448"/>
      <c r="AC298" s="448"/>
      <c r="AD298" s="448"/>
      <c r="AE298" s="448"/>
      <c r="AF298" s="448"/>
      <c r="AG298" s="448"/>
      <c r="AH298" s="448"/>
      <c r="AI298" s="448"/>
      <c r="AJ298" s="448"/>
      <c r="AK298" s="448"/>
      <c r="AL298" s="448"/>
      <c r="AM298" s="448"/>
      <c r="AN298" s="448"/>
      <c r="AO298" s="448"/>
      <c r="AP298" s="448"/>
      <c r="AQ298" s="448"/>
      <c r="AR298" s="448"/>
      <c r="AS298" s="448"/>
    </row>
    <row r="299" spans="1:45" ht="12.75" customHeight="1">
      <c r="A299" s="442"/>
      <c r="B299" s="443"/>
      <c r="C299" s="443"/>
      <c r="D299" s="443"/>
      <c r="E299" s="443"/>
      <c r="F299" s="443"/>
      <c r="G299" s="444"/>
      <c r="H299" s="443"/>
      <c r="I299" s="445"/>
      <c r="J299" s="445"/>
      <c r="K299" s="445"/>
      <c r="L299" s="443"/>
      <c r="M299" s="444"/>
      <c r="N299" s="446"/>
      <c r="O299" s="443"/>
      <c r="P299" s="446"/>
      <c r="Q299" s="443"/>
      <c r="R299" s="447"/>
      <c r="S299" s="446"/>
      <c r="T299" s="443"/>
      <c r="U299" s="446"/>
      <c r="V299" s="443"/>
      <c r="W299" s="447"/>
      <c r="X299" s="446"/>
      <c r="Y299" s="443"/>
      <c r="Z299" s="448"/>
      <c r="AA299" s="448"/>
      <c r="AB299" s="448"/>
      <c r="AC299" s="448"/>
      <c r="AD299" s="448"/>
      <c r="AE299" s="448"/>
      <c r="AF299" s="448"/>
      <c r="AG299" s="448"/>
      <c r="AH299" s="448"/>
      <c r="AI299" s="448"/>
      <c r="AJ299" s="448"/>
      <c r="AK299" s="448"/>
      <c r="AL299" s="448"/>
      <c r="AM299" s="448"/>
      <c r="AN299" s="448"/>
      <c r="AO299" s="448"/>
      <c r="AP299" s="448"/>
      <c r="AQ299" s="448"/>
      <c r="AR299" s="448"/>
      <c r="AS299" s="448"/>
    </row>
    <row r="300" spans="1:45" ht="12.75" customHeight="1">
      <c r="A300" s="442"/>
      <c r="B300" s="443"/>
      <c r="C300" s="443"/>
      <c r="D300" s="443"/>
      <c r="E300" s="443"/>
      <c r="F300" s="443"/>
      <c r="G300" s="444"/>
      <c r="H300" s="443"/>
      <c r="I300" s="445"/>
      <c r="J300" s="445"/>
      <c r="K300" s="445"/>
      <c r="L300" s="443"/>
      <c r="M300" s="444"/>
      <c r="N300" s="446"/>
      <c r="O300" s="443"/>
      <c r="P300" s="446"/>
      <c r="Q300" s="443"/>
      <c r="R300" s="447"/>
      <c r="S300" s="446"/>
      <c r="T300" s="443"/>
      <c r="U300" s="446"/>
      <c r="V300" s="443"/>
      <c r="W300" s="447"/>
      <c r="X300" s="446"/>
      <c r="Y300" s="443"/>
      <c r="Z300" s="448"/>
      <c r="AA300" s="448"/>
      <c r="AB300" s="448"/>
      <c r="AC300" s="448"/>
      <c r="AD300" s="448"/>
      <c r="AE300" s="448"/>
      <c r="AF300" s="448"/>
      <c r="AG300" s="448"/>
      <c r="AH300" s="448"/>
      <c r="AI300" s="448"/>
      <c r="AJ300" s="448"/>
      <c r="AK300" s="448"/>
      <c r="AL300" s="448"/>
      <c r="AM300" s="448"/>
      <c r="AN300" s="448"/>
      <c r="AO300" s="448"/>
      <c r="AP300" s="448"/>
      <c r="AQ300" s="448"/>
      <c r="AR300" s="448"/>
      <c r="AS300" s="448"/>
    </row>
    <row r="301" spans="1:45" ht="12.75" customHeight="1">
      <c r="A301" s="442"/>
      <c r="B301" s="443"/>
      <c r="C301" s="443"/>
      <c r="D301" s="443"/>
      <c r="E301" s="443"/>
      <c r="F301" s="443"/>
      <c r="G301" s="444"/>
      <c r="H301" s="443"/>
      <c r="I301" s="445"/>
      <c r="J301" s="445"/>
      <c r="K301" s="445"/>
      <c r="L301" s="443"/>
      <c r="M301" s="444"/>
      <c r="N301" s="446"/>
      <c r="O301" s="443"/>
      <c r="P301" s="446"/>
      <c r="Q301" s="443"/>
      <c r="R301" s="447"/>
      <c r="S301" s="446"/>
      <c r="T301" s="443"/>
      <c r="U301" s="446"/>
      <c r="V301" s="443"/>
      <c r="W301" s="447"/>
      <c r="X301" s="446"/>
      <c r="Y301" s="443"/>
      <c r="Z301" s="448"/>
      <c r="AA301" s="448"/>
      <c r="AB301" s="448"/>
      <c r="AC301" s="448"/>
      <c r="AD301" s="448"/>
      <c r="AE301" s="448"/>
      <c r="AF301" s="448"/>
      <c r="AG301" s="448"/>
      <c r="AH301" s="448"/>
      <c r="AI301" s="448"/>
      <c r="AJ301" s="448"/>
      <c r="AK301" s="448"/>
      <c r="AL301" s="448"/>
      <c r="AM301" s="448"/>
      <c r="AN301" s="448"/>
      <c r="AO301" s="448"/>
      <c r="AP301" s="448"/>
      <c r="AQ301" s="448"/>
      <c r="AR301" s="448"/>
      <c r="AS301" s="448"/>
    </row>
    <row r="302" spans="1:45" ht="12.75" customHeight="1">
      <c r="A302" s="442"/>
      <c r="B302" s="443"/>
      <c r="C302" s="443"/>
      <c r="D302" s="443"/>
      <c r="E302" s="443"/>
      <c r="F302" s="443"/>
      <c r="G302" s="444"/>
      <c r="H302" s="443"/>
      <c r="I302" s="445"/>
      <c r="J302" s="445"/>
      <c r="K302" s="445"/>
      <c r="L302" s="443"/>
      <c r="M302" s="444"/>
      <c r="N302" s="446"/>
      <c r="O302" s="443"/>
      <c r="P302" s="446"/>
      <c r="Q302" s="443"/>
      <c r="R302" s="447"/>
      <c r="S302" s="446"/>
      <c r="T302" s="443"/>
      <c r="U302" s="446"/>
      <c r="V302" s="443"/>
      <c r="W302" s="447"/>
      <c r="X302" s="446"/>
      <c r="Y302" s="443"/>
      <c r="Z302" s="448"/>
      <c r="AA302" s="448"/>
      <c r="AB302" s="448"/>
      <c r="AC302" s="448"/>
      <c r="AD302" s="448"/>
      <c r="AE302" s="448"/>
      <c r="AF302" s="448"/>
      <c r="AG302" s="448"/>
      <c r="AH302" s="448"/>
      <c r="AI302" s="448"/>
      <c r="AJ302" s="448"/>
      <c r="AK302" s="448"/>
      <c r="AL302" s="448"/>
      <c r="AM302" s="448"/>
      <c r="AN302" s="448"/>
      <c r="AO302" s="448"/>
      <c r="AP302" s="448"/>
      <c r="AQ302" s="448"/>
      <c r="AR302" s="448"/>
      <c r="AS302" s="448"/>
    </row>
    <row r="303" spans="1:45" ht="12.75" customHeight="1">
      <c r="A303" s="442"/>
      <c r="B303" s="443"/>
      <c r="C303" s="443"/>
      <c r="D303" s="443"/>
      <c r="E303" s="443"/>
      <c r="F303" s="443"/>
      <c r="G303" s="444"/>
      <c r="H303" s="443"/>
      <c r="I303" s="445"/>
      <c r="J303" s="445"/>
      <c r="K303" s="445"/>
      <c r="L303" s="443"/>
      <c r="M303" s="444"/>
      <c r="N303" s="446"/>
      <c r="O303" s="443"/>
      <c r="P303" s="446"/>
      <c r="Q303" s="443"/>
      <c r="R303" s="447"/>
      <c r="S303" s="446"/>
      <c r="T303" s="443"/>
      <c r="U303" s="446"/>
      <c r="V303" s="443"/>
      <c r="W303" s="447"/>
      <c r="X303" s="446"/>
      <c r="Y303" s="443"/>
      <c r="Z303" s="448"/>
      <c r="AA303" s="448"/>
      <c r="AB303" s="448"/>
      <c r="AC303" s="448"/>
      <c r="AD303" s="448"/>
      <c r="AE303" s="448"/>
      <c r="AF303" s="448"/>
      <c r="AG303" s="448"/>
      <c r="AH303" s="448"/>
      <c r="AI303" s="448"/>
      <c r="AJ303" s="448"/>
      <c r="AK303" s="448"/>
      <c r="AL303" s="448"/>
      <c r="AM303" s="448"/>
      <c r="AN303" s="448"/>
      <c r="AO303" s="448"/>
      <c r="AP303" s="448"/>
      <c r="AQ303" s="448"/>
      <c r="AR303" s="448"/>
      <c r="AS303" s="448"/>
    </row>
    <row r="304" spans="1:45" ht="12.75" customHeight="1">
      <c r="A304" s="442"/>
      <c r="B304" s="443"/>
      <c r="C304" s="443"/>
      <c r="D304" s="443"/>
      <c r="E304" s="443"/>
      <c r="F304" s="443"/>
      <c r="G304" s="444"/>
      <c r="H304" s="443"/>
      <c r="I304" s="445"/>
      <c r="J304" s="445"/>
      <c r="K304" s="445"/>
      <c r="L304" s="443"/>
      <c r="M304" s="444"/>
      <c r="N304" s="446"/>
      <c r="O304" s="443"/>
      <c r="P304" s="446"/>
      <c r="Q304" s="443"/>
      <c r="R304" s="447"/>
      <c r="S304" s="446"/>
      <c r="T304" s="443"/>
      <c r="U304" s="446"/>
      <c r="V304" s="443"/>
      <c r="W304" s="447"/>
      <c r="X304" s="446"/>
      <c r="Y304" s="443"/>
      <c r="Z304" s="448"/>
      <c r="AA304" s="448"/>
      <c r="AB304" s="448"/>
      <c r="AC304" s="448"/>
      <c r="AD304" s="448"/>
      <c r="AE304" s="448"/>
      <c r="AF304" s="448"/>
      <c r="AG304" s="448"/>
      <c r="AH304" s="448"/>
      <c r="AI304" s="448"/>
      <c r="AJ304" s="448"/>
      <c r="AK304" s="448"/>
      <c r="AL304" s="448"/>
      <c r="AM304" s="448"/>
      <c r="AN304" s="448"/>
      <c r="AO304" s="448"/>
      <c r="AP304" s="448"/>
      <c r="AQ304" s="448"/>
      <c r="AR304" s="448"/>
      <c r="AS304" s="448"/>
    </row>
    <row r="305" spans="1:45" ht="12.75" customHeight="1">
      <c r="A305" s="442"/>
      <c r="B305" s="443"/>
      <c r="C305" s="443"/>
      <c r="D305" s="443"/>
      <c r="E305" s="443"/>
      <c r="F305" s="443"/>
      <c r="G305" s="444"/>
      <c r="H305" s="443"/>
      <c r="I305" s="445"/>
      <c r="J305" s="445"/>
      <c r="K305" s="445"/>
      <c r="L305" s="443"/>
      <c r="M305" s="444"/>
      <c r="N305" s="446"/>
      <c r="O305" s="443"/>
      <c r="P305" s="446"/>
      <c r="Q305" s="443"/>
      <c r="R305" s="447"/>
      <c r="S305" s="446"/>
      <c r="T305" s="443"/>
      <c r="U305" s="446"/>
      <c r="V305" s="443"/>
      <c r="W305" s="447"/>
      <c r="X305" s="446"/>
      <c r="Y305" s="443"/>
      <c r="Z305" s="448"/>
      <c r="AA305" s="448"/>
      <c r="AB305" s="448"/>
      <c r="AC305" s="448"/>
      <c r="AD305" s="448"/>
      <c r="AE305" s="448"/>
      <c r="AF305" s="448"/>
      <c r="AG305" s="448"/>
      <c r="AH305" s="448"/>
      <c r="AI305" s="448"/>
      <c r="AJ305" s="448"/>
      <c r="AK305" s="448"/>
      <c r="AL305" s="448"/>
      <c r="AM305" s="448"/>
      <c r="AN305" s="448"/>
      <c r="AO305" s="448"/>
      <c r="AP305" s="448"/>
      <c r="AQ305" s="448"/>
      <c r="AR305" s="448"/>
      <c r="AS305" s="448"/>
    </row>
    <row r="306" spans="1:45" ht="12.75" customHeight="1">
      <c r="A306" s="442"/>
      <c r="B306" s="443"/>
      <c r="C306" s="443"/>
      <c r="D306" s="443"/>
      <c r="E306" s="443"/>
      <c r="F306" s="443"/>
      <c r="G306" s="444"/>
      <c r="H306" s="443"/>
      <c r="I306" s="445"/>
      <c r="J306" s="445"/>
      <c r="K306" s="445"/>
      <c r="L306" s="443"/>
      <c r="M306" s="444"/>
      <c r="N306" s="446"/>
      <c r="O306" s="443"/>
      <c r="P306" s="446"/>
      <c r="Q306" s="443"/>
      <c r="R306" s="447"/>
      <c r="S306" s="446"/>
      <c r="T306" s="443"/>
      <c r="U306" s="446"/>
      <c r="V306" s="443"/>
      <c r="W306" s="447"/>
      <c r="X306" s="446"/>
      <c r="Y306" s="443"/>
      <c r="Z306" s="448"/>
      <c r="AA306" s="448"/>
      <c r="AB306" s="448"/>
      <c r="AC306" s="448"/>
      <c r="AD306" s="448"/>
      <c r="AE306" s="448"/>
      <c r="AF306" s="448"/>
      <c r="AG306" s="448"/>
      <c r="AH306" s="448"/>
      <c r="AI306" s="448"/>
      <c r="AJ306" s="448"/>
      <c r="AK306" s="448"/>
      <c r="AL306" s="448"/>
      <c r="AM306" s="448"/>
      <c r="AN306" s="448"/>
      <c r="AO306" s="448"/>
      <c r="AP306" s="448"/>
      <c r="AQ306" s="448"/>
      <c r="AR306" s="448"/>
      <c r="AS306" s="448"/>
    </row>
    <row r="307" spans="1:45" ht="12.75" customHeight="1">
      <c r="A307" s="442"/>
      <c r="B307" s="443"/>
      <c r="C307" s="443"/>
      <c r="D307" s="443"/>
      <c r="E307" s="443"/>
      <c r="F307" s="443"/>
      <c r="G307" s="444"/>
      <c r="H307" s="443"/>
      <c r="I307" s="445"/>
      <c r="J307" s="445"/>
      <c r="K307" s="445"/>
      <c r="L307" s="443"/>
      <c r="M307" s="444"/>
      <c r="N307" s="446"/>
      <c r="O307" s="443"/>
      <c r="P307" s="446"/>
      <c r="Q307" s="443"/>
      <c r="R307" s="447"/>
      <c r="S307" s="446"/>
      <c r="T307" s="443"/>
      <c r="U307" s="446"/>
      <c r="V307" s="443"/>
      <c r="W307" s="447"/>
      <c r="X307" s="446"/>
      <c r="Y307" s="443"/>
      <c r="Z307" s="448"/>
      <c r="AA307" s="448"/>
      <c r="AB307" s="448"/>
      <c r="AC307" s="448"/>
      <c r="AD307" s="448"/>
      <c r="AE307" s="448"/>
      <c r="AF307" s="448"/>
      <c r="AG307" s="448"/>
      <c r="AH307" s="448"/>
      <c r="AI307" s="448"/>
      <c r="AJ307" s="448"/>
      <c r="AK307" s="448"/>
      <c r="AL307" s="448"/>
      <c r="AM307" s="448"/>
      <c r="AN307" s="448"/>
      <c r="AO307" s="448"/>
      <c r="AP307" s="448"/>
      <c r="AQ307" s="448"/>
      <c r="AR307" s="448"/>
      <c r="AS307" s="448"/>
    </row>
    <row r="308" spans="1:45" ht="12.75" customHeight="1">
      <c r="A308" s="442"/>
      <c r="B308" s="443"/>
      <c r="C308" s="443"/>
      <c r="D308" s="443"/>
      <c r="E308" s="443"/>
      <c r="F308" s="443"/>
      <c r="G308" s="444"/>
      <c r="H308" s="443"/>
      <c r="I308" s="445"/>
      <c r="J308" s="445"/>
      <c r="K308" s="445"/>
      <c r="L308" s="443"/>
      <c r="M308" s="444"/>
      <c r="N308" s="446"/>
      <c r="O308" s="443"/>
      <c r="P308" s="446"/>
      <c r="Q308" s="443"/>
      <c r="R308" s="447"/>
      <c r="S308" s="446"/>
      <c r="T308" s="443"/>
      <c r="U308" s="446"/>
      <c r="V308" s="443"/>
      <c r="W308" s="447"/>
      <c r="X308" s="446"/>
      <c r="Y308" s="443"/>
      <c r="Z308" s="448"/>
      <c r="AA308" s="448"/>
      <c r="AB308" s="448"/>
      <c r="AC308" s="448"/>
      <c r="AD308" s="448"/>
      <c r="AE308" s="448"/>
      <c r="AF308" s="448"/>
      <c r="AG308" s="448"/>
      <c r="AH308" s="448"/>
      <c r="AI308" s="448"/>
      <c r="AJ308" s="448"/>
      <c r="AK308" s="448"/>
      <c r="AL308" s="448"/>
      <c r="AM308" s="448"/>
      <c r="AN308" s="448"/>
      <c r="AO308" s="448"/>
      <c r="AP308" s="448"/>
      <c r="AQ308" s="448"/>
      <c r="AR308" s="448"/>
      <c r="AS308" s="448"/>
    </row>
    <row r="309" spans="1:45" ht="12.75" customHeight="1">
      <c r="A309" s="442"/>
      <c r="B309" s="443"/>
      <c r="C309" s="443"/>
      <c r="D309" s="443"/>
      <c r="E309" s="443"/>
      <c r="F309" s="443"/>
      <c r="G309" s="444"/>
      <c r="H309" s="443"/>
      <c r="I309" s="445"/>
      <c r="J309" s="445"/>
      <c r="K309" s="445"/>
      <c r="L309" s="443"/>
      <c r="M309" s="444"/>
      <c r="N309" s="446"/>
      <c r="O309" s="443"/>
      <c r="P309" s="446"/>
      <c r="Q309" s="443"/>
      <c r="R309" s="447"/>
      <c r="S309" s="446"/>
      <c r="T309" s="443"/>
      <c r="U309" s="446"/>
      <c r="V309" s="443"/>
      <c r="W309" s="447"/>
      <c r="X309" s="446"/>
      <c r="Y309" s="443"/>
      <c r="Z309" s="448"/>
      <c r="AA309" s="448"/>
      <c r="AB309" s="448"/>
      <c r="AC309" s="448"/>
      <c r="AD309" s="448"/>
      <c r="AE309" s="448"/>
      <c r="AF309" s="448"/>
      <c r="AG309" s="448"/>
      <c r="AH309" s="448"/>
      <c r="AI309" s="448"/>
      <c r="AJ309" s="448"/>
      <c r="AK309" s="448"/>
      <c r="AL309" s="448"/>
      <c r="AM309" s="448"/>
      <c r="AN309" s="448"/>
      <c r="AO309" s="448"/>
      <c r="AP309" s="448"/>
      <c r="AQ309" s="448"/>
      <c r="AR309" s="448"/>
      <c r="AS309" s="448"/>
    </row>
    <row r="310" spans="1:45" ht="12.75" customHeight="1">
      <c r="A310" s="442"/>
      <c r="B310" s="443"/>
      <c r="C310" s="443"/>
      <c r="D310" s="443"/>
      <c r="E310" s="443"/>
      <c r="F310" s="443"/>
      <c r="G310" s="444"/>
      <c r="H310" s="443"/>
      <c r="I310" s="445"/>
      <c r="J310" s="445"/>
      <c r="K310" s="445"/>
      <c r="L310" s="443"/>
      <c r="M310" s="444"/>
      <c r="N310" s="446"/>
      <c r="O310" s="443"/>
      <c r="P310" s="446"/>
      <c r="Q310" s="443"/>
      <c r="R310" s="447"/>
      <c r="S310" s="446"/>
      <c r="T310" s="443"/>
      <c r="U310" s="446"/>
      <c r="V310" s="443"/>
      <c r="W310" s="447"/>
      <c r="X310" s="446"/>
      <c r="Y310" s="443"/>
      <c r="Z310" s="448"/>
      <c r="AA310" s="448"/>
      <c r="AB310" s="448"/>
      <c r="AC310" s="448"/>
      <c r="AD310" s="448"/>
      <c r="AE310" s="448"/>
      <c r="AF310" s="448"/>
      <c r="AG310" s="448"/>
      <c r="AH310" s="448"/>
      <c r="AI310" s="448"/>
      <c r="AJ310" s="448"/>
      <c r="AK310" s="448"/>
      <c r="AL310" s="448"/>
      <c r="AM310" s="448"/>
      <c r="AN310" s="448"/>
      <c r="AO310" s="448"/>
      <c r="AP310" s="448"/>
      <c r="AQ310" s="448"/>
      <c r="AR310" s="448"/>
      <c r="AS310" s="448"/>
    </row>
    <row r="311" spans="1:45" ht="12.75" customHeight="1">
      <c r="A311" s="442"/>
      <c r="B311" s="443"/>
      <c r="C311" s="443"/>
      <c r="D311" s="443"/>
      <c r="E311" s="443"/>
      <c r="F311" s="443"/>
      <c r="G311" s="444"/>
      <c r="H311" s="443"/>
      <c r="I311" s="445"/>
      <c r="J311" s="445"/>
      <c r="K311" s="445"/>
      <c r="L311" s="443"/>
      <c r="M311" s="444"/>
      <c r="N311" s="446"/>
      <c r="O311" s="443"/>
      <c r="P311" s="446"/>
      <c r="Q311" s="443"/>
      <c r="R311" s="447"/>
      <c r="S311" s="446"/>
      <c r="T311" s="443"/>
      <c r="U311" s="446"/>
      <c r="V311" s="443"/>
      <c r="W311" s="447"/>
      <c r="X311" s="446"/>
      <c r="Y311" s="443"/>
      <c r="Z311" s="448"/>
      <c r="AA311" s="448"/>
      <c r="AB311" s="448"/>
      <c r="AC311" s="448"/>
      <c r="AD311" s="448"/>
      <c r="AE311" s="448"/>
      <c r="AF311" s="448"/>
      <c r="AG311" s="448"/>
      <c r="AH311" s="448"/>
      <c r="AI311" s="448"/>
      <c r="AJ311" s="448"/>
      <c r="AK311" s="448"/>
      <c r="AL311" s="448"/>
      <c r="AM311" s="448"/>
      <c r="AN311" s="448"/>
      <c r="AO311" s="448"/>
      <c r="AP311" s="448"/>
      <c r="AQ311" s="448"/>
      <c r="AR311" s="448"/>
      <c r="AS311" s="448"/>
    </row>
    <row r="312" spans="1:45" ht="12.75" customHeight="1">
      <c r="A312" s="442"/>
      <c r="B312" s="443"/>
      <c r="C312" s="443"/>
      <c r="D312" s="443"/>
      <c r="E312" s="443"/>
      <c r="F312" s="443"/>
      <c r="G312" s="444"/>
      <c r="H312" s="443"/>
      <c r="I312" s="445"/>
      <c r="J312" s="445"/>
      <c r="K312" s="445"/>
      <c r="L312" s="443"/>
      <c r="M312" s="444"/>
      <c r="N312" s="446"/>
      <c r="O312" s="443"/>
      <c r="P312" s="446"/>
      <c r="Q312" s="443"/>
      <c r="R312" s="447"/>
      <c r="S312" s="446"/>
      <c r="T312" s="443"/>
      <c r="U312" s="446"/>
      <c r="V312" s="443"/>
      <c r="W312" s="447"/>
      <c r="X312" s="446"/>
      <c r="Y312" s="443"/>
      <c r="Z312" s="448"/>
      <c r="AA312" s="448"/>
      <c r="AB312" s="448"/>
      <c r="AC312" s="448"/>
      <c r="AD312" s="448"/>
      <c r="AE312" s="448"/>
      <c r="AF312" s="448"/>
      <c r="AG312" s="448"/>
      <c r="AH312" s="448"/>
      <c r="AI312" s="448"/>
      <c r="AJ312" s="448"/>
      <c r="AK312" s="448"/>
      <c r="AL312" s="448"/>
      <c r="AM312" s="448"/>
      <c r="AN312" s="448"/>
      <c r="AO312" s="448"/>
      <c r="AP312" s="448"/>
      <c r="AQ312" s="448"/>
      <c r="AR312" s="448"/>
      <c r="AS312" s="448"/>
    </row>
    <row r="313" spans="1:45" ht="12.75" customHeight="1">
      <c r="A313" s="442"/>
      <c r="B313" s="443"/>
      <c r="C313" s="443"/>
      <c r="D313" s="443"/>
      <c r="E313" s="443"/>
      <c r="F313" s="443"/>
      <c r="G313" s="444"/>
      <c r="H313" s="443"/>
      <c r="I313" s="445"/>
      <c r="J313" s="445"/>
      <c r="K313" s="445"/>
      <c r="L313" s="443"/>
      <c r="M313" s="444"/>
      <c r="N313" s="446"/>
      <c r="O313" s="443"/>
      <c r="P313" s="446"/>
      <c r="Q313" s="443"/>
      <c r="R313" s="447"/>
      <c r="S313" s="446"/>
      <c r="T313" s="443"/>
      <c r="U313" s="446"/>
      <c r="V313" s="443"/>
      <c r="W313" s="447"/>
      <c r="X313" s="446"/>
      <c r="Y313" s="443"/>
      <c r="Z313" s="448"/>
      <c r="AA313" s="448"/>
      <c r="AB313" s="448"/>
      <c r="AC313" s="448"/>
      <c r="AD313" s="448"/>
      <c r="AE313" s="448"/>
      <c r="AF313" s="448"/>
      <c r="AG313" s="448"/>
      <c r="AH313" s="448"/>
      <c r="AI313" s="448"/>
      <c r="AJ313" s="448"/>
      <c r="AK313" s="448"/>
      <c r="AL313" s="448"/>
      <c r="AM313" s="448"/>
      <c r="AN313" s="448"/>
      <c r="AO313" s="448"/>
      <c r="AP313" s="448"/>
      <c r="AQ313" s="448"/>
      <c r="AR313" s="448"/>
      <c r="AS313" s="448"/>
    </row>
    <row r="314" spans="1:45" ht="12.75" customHeight="1">
      <c r="A314" s="442"/>
      <c r="B314" s="443"/>
      <c r="C314" s="443"/>
      <c r="D314" s="443"/>
      <c r="E314" s="443"/>
      <c r="F314" s="443"/>
      <c r="G314" s="444"/>
      <c r="H314" s="443"/>
      <c r="I314" s="445"/>
      <c r="J314" s="445"/>
      <c r="K314" s="445"/>
      <c r="L314" s="443"/>
      <c r="M314" s="444"/>
      <c r="N314" s="446"/>
      <c r="O314" s="443"/>
      <c r="P314" s="446"/>
      <c r="Q314" s="443"/>
      <c r="R314" s="447"/>
      <c r="S314" s="446"/>
      <c r="T314" s="443"/>
      <c r="U314" s="446"/>
      <c r="V314" s="443"/>
      <c r="W314" s="447"/>
      <c r="X314" s="446"/>
      <c r="Y314" s="443"/>
      <c r="Z314" s="448"/>
      <c r="AA314" s="448"/>
      <c r="AB314" s="448"/>
      <c r="AC314" s="448"/>
      <c r="AD314" s="448"/>
      <c r="AE314" s="448"/>
      <c r="AF314" s="448"/>
      <c r="AG314" s="448"/>
      <c r="AH314" s="448"/>
      <c r="AI314" s="448"/>
      <c r="AJ314" s="448"/>
      <c r="AK314" s="448"/>
      <c r="AL314" s="448"/>
      <c r="AM314" s="448"/>
      <c r="AN314" s="448"/>
      <c r="AO314" s="448"/>
      <c r="AP314" s="448"/>
      <c r="AQ314" s="448"/>
      <c r="AR314" s="448"/>
      <c r="AS314" s="448"/>
    </row>
    <row r="315" spans="1:45" ht="12.75" customHeight="1">
      <c r="A315" s="442"/>
      <c r="B315" s="443"/>
      <c r="C315" s="443"/>
      <c r="D315" s="443"/>
      <c r="E315" s="443"/>
      <c r="F315" s="443"/>
      <c r="G315" s="444"/>
      <c r="H315" s="443"/>
      <c r="I315" s="445"/>
      <c r="J315" s="445"/>
      <c r="K315" s="445"/>
      <c r="L315" s="443"/>
      <c r="M315" s="444"/>
      <c r="N315" s="446"/>
      <c r="O315" s="443"/>
      <c r="P315" s="446"/>
      <c r="Q315" s="443"/>
      <c r="R315" s="447"/>
      <c r="S315" s="446"/>
      <c r="T315" s="443"/>
      <c r="U315" s="446"/>
      <c r="V315" s="443"/>
      <c r="W315" s="447"/>
      <c r="X315" s="446"/>
      <c r="Y315" s="443"/>
      <c r="Z315" s="448"/>
      <c r="AA315" s="448"/>
      <c r="AB315" s="448"/>
      <c r="AC315" s="448"/>
      <c r="AD315" s="448"/>
      <c r="AE315" s="448"/>
      <c r="AF315" s="448"/>
      <c r="AG315" s="448"/>
      <c r="AH315" s="448"/>
      <c r="AI315" s="448"/>
      <c r="AJ315" s="448"/>
      <c r="AK315" s="448"/>
      <c r="AL315" s="448"/>
      <c r="AM315" s="448"/>
      <c r="AN315" s="448"/>
      <c r="AO315" s="448"/>
      <c r="AP315" s="448"/>
      <c r="AQ315" s="448"/>
      <c r="AR315" s="448"/>
      <c r="AS315" s="448"/>
    </row>
    <row r="316" spans="1:45" ht="12.75" customHeight="1">
      <c r="A316" s="442"/>
      <c r="B316" s="443"/>
      <c r="C316" s="443"/>
      <c r="D316" s="443"/>
      <c r="E316" s="443"/>
      <c r="F316" s="443"/>
      <c r="G316" s="444"/>
      <c r="H316" s="443"/>
      <c r="I316" s="445"/>
      <c r="J316" s="445"/>
      <c r="K316" s="445"/>
      <c r="L316" s="443"/>
      <c r="M316" s="444"/>
      <c r="N316" s="446"/>
      <c r="O316" s="443"/>
      <c r="P316" s="446"/>
      <c r="Q316" s="443"/>
      <c r="R316" s="447"/>
      <c r="S316" s="446"/>
      <c r="T316" s="443"/>
      <c r="U316" s="446"/>
      <c r="V316" s="443"/>
      <c r="W316" s="447"/>
      <c r="X316" s="446"/>
      <c r="Y316" s="443"/>
      <c r="Z316" s="448"/>
      <c r="AA316" s="448"/>
      <c r="AB316" s="448"/>
      <c r="AC316" s="448"/>
      <c r="AD316" s="448"/>
      <c r="AE316" s="448"/>
      <c r="AF316" s="448"/>
      <c r="AG316" s="448"/>
      <c r="AH316" s="448"/>
      <c r="AI316" s="448"/>
      <c r="AJ316" s="448"/>
      <c r="AK316" s="448"/>
      <c r="AL316" s="448"/>
      <c r="AM316" s="448"/>
      <c r="AN316" s="448"/>
      <c r="AO316" s="448"/>
      <c r="AP316" s="448"/>
      <c r="AQ316" s="448"/>
      <c r="AR316" s="448"/>
      <c r="AS316" s="448"/>
    </row>
    <row r="317" spans="1:45" ht="12.75" customHeight="1">
      <c r="A317" s="442"/>
      <c r="B317" s="443"/>
      <c r="C317" s="443"/>
      <c r="D317" s="443"/>
      <c r="E317" s="443"/>
      <c r="F317" s="443"/>
      <c r="G317" s="444"/>
      <c r="H317" s="443"/>
      <c r="I317" s="445"/>
      <c r="J317" s="445"/>
      <c r="K317" s="445"/>
      <c r="L317" s="443"/>
      <c r="M317" s="444"/>
      <c r="N317" s="446"/>
      <c r="O317" s="443"/>
      <c r="P317" s="446"/>
      <c r="Q317" s="443"/>
      <c r="R317" s="447"/>
      <c r="S317" s="446"/>
      <c r="T317" s="443"/>
      <c r="U317" s="446"/>
      <c r="V317" s="443"/>
      <c r="W317" s="447"/>
      <c r="X317" s="446"/>
      <c r="Y317" s="443"/>
      <c r="Z317" s="448"/>
      <c r="AA317" s="448"/>
      <c r="AB317" s="448"/>
      <c r="AC317" s="448"/>
      <c r="AD317" s="448"/>
      <c r="AE317" s="448"/>
      <c r="AF317" s="448"/>
      <c r="AG317" s="448"/>
      <c r="AH317" s="448"/>
      <c r="AI317" s="448"/>
      <c r="AJ317" s="448"/>
      <c r="AK317" s="448"/>
      <c r="AL317" s="448"/>
      <c r="AM317" s="448"/>
      <c r="AN317" s="448"/>
      <c r="AO317" s="448"/>
      <c r="AP317" s="448"/>
      <c r="AQ317" s="448"/>
      <c r="AR317" s="448"/>
      <c r="AS317" s="448"/>
    </row>
    <row r="318" spans="1:45" ht="12.75" customHeight="1">
      <c r="A318" s="442"/>
      <c r="B318" s="443"/>
      <c r="C318" s="443"/>
      <c r="D318" s="443"/>
      <c r="E318" s="443"/>
      <c r="F318" s="443"/>
      <c r="G318" s="444"/>
      <c r="H318" s="443"/>
      <c r="I318" s="445"/>
      <c r="J318" s="445"/>
      <c r="K318" s="445"/>
      <c r="L318" s="443"/>
      <c r="M318" s="444"/>
      <c r="N318" s="446"/>
      <c r="O318" s="443"/>
      <c r="P318" s="446"/>
      <c r="Q318" s="443"/>
      <c r="R318" s="447"/>
      <c r="S318" s="446"/>
      <c r="T318" s="443"/>
      <c r="U318" s="446"/>
      <c r="V318" s="443"/>
      <c r="W318" s="447"/>
      <c r="X318" s="446"/>
      <c r="Y318" s="443"/>
      <c r="Z318" s="448"/>
      <c r="AA318" s="448"/>
      <c r="AB318" s="448"/>
      <c r="AC318" s="448"/>
      <c r="AD318" s="448"/>
      <c r="AE318" s="448"/>
      <c r="AF318" s="448"/>
      <c r="AG318" s="448"/>
      <c r="AH318" s="448"/>
      <c r="AI318" s="448"/>
      <c r="AJ318" s="448"/>
      <c r="AK318" s="448"/>
      <c r="AL318" s="448"/>
      <c r="AM318" s="448"/>
      <c r="AN318" s="448"/>
      <c r="AO318" s="448"/>
      <c r="AP318" s="448"/>
      <c r="AQ318" s="448"/>
      <c r="AR318" s="448"/>
      <c r="AS318" s="448"/>
    </row>
    <row r="319" spans="1:45" ht="12.75" customHeight="1">
      <c r="A319" s="442"/>
      <c r="B319" s="443"/>
      <c r="C319" s="443"/>
      <c r="D319" s="443"/>
      <c r="E319" s="443"/>
      <c r="F319" s="443"/>
      <c r="G319" s="444"/>
      <c r="H319" s="443"/>
      <c r="I319" s="445"/>
      <c r="J319" s="445"/>
      <c r="K319" s="445"/>
      <c r="L319" s="443"/>
      <c r="M319" s="444"/>
      <c r="N319" s="446"/>
      <c r="O319" s="443"/>
      <c r="P319" s="446"/>
      <c r="Q319" s="443"/>
      <c r="R319" s="447"/>
      <c r="S319" s="446"/>
      <c r="T319" s="443"/>
      <c r="U319" s="446"/>
      <c r="V319" s="443"/>
      <c r="W319" s="447"/>
      <c r="X319" s="446"/>
      <c r="Y319" s="443"/>
      <c r="Z319" s="448"/>
      <c r="AA319" s="448"/>
      <c r="AB319" s="448"/>
      <c r="AC319" s="448"/>
      <c r="AD319" s="448"/>
      <c r="AE319" s="448"/>
      <c r="AF319" s="448"/>
      <c r="AG319" s="448"/>
      <c r="AH319" s="448"/>
      <c r="AI319" s="448"/>
      <c r="AJ319" s="448"/>
      <c r="AK319" s="448"/>
      <c r="AL319" s="448"/>
      <c r="AM319" s="448"/>
      <c r="AN319" s="448"/>
      <c r="AO319" s="448"/>
      <c r="AP319" s="448"/>
      <c r="AQ319" s="448"/>
      <c r="AR319" s="448"/>
      <c r="AS319" s="448"/>
    </row>
    <row r="320" spans="1:45" ht="12.75" customHeight="1">
      <c r="A320" s="442"/>
      <c r="B320" s="443"/>
      <c r="C320" s="443"/>
      <c r="D320" s="443"/>
      <c r="E320" s="443"/>
      <c r="F320" s="443"/>
      <c r="G320" s="444"/>
      <c r="H320" s="443"/>
      <c r="I320" s="445"/>
      <c r="J320" s="445"/>
      <c r="K320" s="445"/>
      <c r="L320" s="443"/>
      <c r="M320" s="444"/>
      <c r="N320" s="446"/>
      <c r="O320" s="443"/>
      <c r="P320" s="446"/>
      <c r="Q320" s="443"/>
      <c r="R320" s="447"/>
      <c r="S320" s="446"/>
      <c r="T320" s="443"/>
      <c r="U320" s="446"/>
      <c r="V320" s="443"/>
      <c r="W320" s="447"/>
      <c r="X320" s="446"/>
      <c r="Y320" s="443"/>
      <c r="Z320" s="448"/>
      <c r="AA320" s="448"/>
      <c r="AB320" s="448"/>
      <c r="AC320" s="448"/>
      <c r="AD320" s="448"/>
      <c r="AE320" s="448"/>
      <c r="AF320" s="448"/>
      <c r="AG320" s="448"/>
      <c r="AH320" s="448"/>
      <c r="AI320" s="448"/>
      <c r="AJ320" s="448"/>
      <c r="AK320" s="448"/>
      <c r="AL320" s="448"/>
      <c r="AM320" s="448"/>
      <c r="AN320" s="448"/>
      <c r="AO320" s="448"/>
      <c r="AP320" s="448"/>
      <c r="AQ320" s="448"/>
      <c r="AR320" s="448"/>
      <c r="AS320" s="448"/>
    </row>
    <row r="321" spans="1:45" ht="12.75" customHeight="1">
      <c r="A321" s="442"/>
      <c r="B321" s="443"/>
      <c r="C321" s="443"/>
      <c r="D321" s="443"/>
      <c r="E321" s="443"/>
      <c r="F321" s="443"/>
      <c r="G321" s="444"/>
      <c r="H321" s="443"/>
      <c r="I321" s="445"/>
      <c r="J321" s="445"/>
      <c r="K321" s="445"/>
      <c r="L321" s="443"/>
      <c r="M321" s="444"/>
      <c r="N321" s="446"/>
      <c r="O321" s="443"/>
      <c r="P321" s="446"/>
      <c r="Q321" s="443"/>
      <c r="R321" s="447"/>
      <c r="S321" s="446"/>
      <c r="T321" s="443"/>
      <c r="U321" s="446"/>
      <c r="V321" s="443"/>
      <c r="W321" s="447"/>
      <c r="X321" s="446"/>
      <c r="Y321" s="443"/>
      <c r="Z321" s="448"/>
      <c r="AA321" s="448"/>
      <c r="AB321" s="448"/>
      <c r="AC321" s="448"/>
      <c r="AD321" s="448"/>
      <c r="AE321" s="448"/>
      <c r="AF321" s="448"/>
      <c r="AG321" s="448"/>
      <c r="AH321" s="448"/>
      <c r="AI321" s="448"/>
      <c r="AJ321" s="448"/>
      <c r="AK321" s="448"/>
      <c r="AL321" s="448"/>
      <c r="AM321" s="448"/>
      <c r="AN321" s="448"/>
      <c r="AO321" s="448"/>
      <c r="AP321" s="448"/>
      <c r="AQ321" s="448"/>
      <c r="AR321" s="448"/>
      <c r="AS321" s="448"/>
    </row>
    <row r="322" spans="1:45" ht="12.75" customHeight="1">
      <c r="A322" s="442"/>
      <c r="B322" s="443"/>
      <c r="C322" s="443"/>
      <c r="D322" s="443"/>
      <c r="E322" s="443"/>
      <c r="F322" s="443"/>
      <c r="G322" s="444"/>
      <c r="H322" s="443"/>
      <c r="I322" s="445"/>
      <c r="J322" s="445"/>
      <c r="K322" s="445"/>
      <c r="L322" s="443"/>
      <c r="M322" s="444"/>
      <c r="N322" s="446"/>
      <c r="O322" s="443"/>
      <c r="P322" s="446"/>
      <c r="Q322" s="443"/>
      <c r="R322" s="447"/>
      <c r="S322" s="446"/>
      <c r="T322" s="443"/>
      <c r="U322" s="446"/>
      <c r="V322" s="443"/>
      <c r="W322" s="447"/>
      <c r="X322" s="446"/>
      <c r="Y322" s="443"/>
      <c r="Z322" s="448"/>
      <c r="AA322" s="448"/>
      <c r="AB322" s="448"/>
      <c r="AC322" s="448"/>
      <c r="AD322" s="448"/>
      <c r="AE322" s="448"/>
      <c r="AF322" s="448"/>
      <c r="AG322" s="448"/>
      <c r="AH322" s="448"/>
      <c r="AI322" s="448"/>
      <c r="AJ322" s="448"/>
      <c r="AK322" s="448"/>
      <c r="AL322" s="448"/>
      <c r="AM322" s="448"/>
      <c r="AN322" s="448"/>
      <c r="AO322" s="448"/>
      <c r="AP322" s="448"/>
      <c r="AQ322" s="448"/>
      <c r="AR322" s="448"/>
      <c r="AS322" s="448"/>
    </row>
    <row r="323" spans="1:45" ht="12.75" customHeight="1">
      <c r="A323" s="442"/>
      <c r="B323" s="443"/>
      <c r="C323" s="443"/>
      <c r="D323" s="443"/>
      <c r="E323" s="443"/>
      <c r="F323" s="443"/>
      <c r="G323" s="444"/>
      <c r="H323" s="443"/>
      <c r="I323" s="445"/>
      <c r="J323" s="445"/>
      <c r="K323" s="445"/>
      <c r="L323" s="443"/>
      <c r="M323" s="444"/>
      <c r="N323" s="446"/>
      <c r="O323" s="443"/>
      <c r="P323" s="446"/>
      <c r="Q323" s="443"/>
      <c r="R323" s="447"/>
      <c r="S323" s="446"/>
      <c r="T323" s="443"/>
      <c r="U323" s="446"/>
      <c r="V323" s="443"/>
      <c r="W323" s="447"/>
      <c r="X323" s="446"/>
      <c r="Y323" s="443"/>
      <c r="Z323" s="448"/>
      <c r="AA323" s="448"/>
      <c r="AB323" s="448"/>
      <c r="AC323" s="448"/>
      <c r="AD323" s="448"/>
      <c r="AE323" s="448"/>
      <c r="AF323" s="448"/>
      <c r="AG323" s="448"/>
      <c r="AH323" s="448"/>
      <c r="AI323" s="448"/>
      <c r="AJ323" s="448"/>
      <c r="AK323" s="448"/>
      <c r="AL323" s="448"/>
      <c r="AM323" s="448"/>
      <c r="AN323" s="448"/>
      <c r="AO323" s="448"/>
      <c r="AP323" s="448"/>
      <c r="AQ323" s="448"/>
      <c r="AR323" s="448"/>
      <c r="AS323" s="448"/>
    </row>
    <row r="324" spans="1:45" ht="12.75" customHeight="1">
      <c r="A324" s="442"/>
      <c r="B324" s="443"/>
      <c r="C324" s="443"/>
      <c r="D324" s="443"/>
      <c r="E324" s="443"/>
      <c r="F324" s="443"/>
      <c r="G324" s="444"/>
      <c r="H324" s="443"/>
      <c r="I324" s="445"/>
      <c r="J324" s="445"/>
      <c r="K324" s="445"/>
      <c r="L324" s="443"/>
      <c r="M324" s="444"/>
      <c r="N324" s="446"/>
      <c r="O324" s="443"/>
      <c r="P324" s="446"/>
      <c r="Q324" s="443"/>
      <c r="R324" s="447"/>
      <c r="S324" s="446"/>
      <c r="T324" s="443"/>
      <c r="U324" s="446"/>
      <c r="V324" s="443"/>
      <c r="W324" s="447"/>
      <c r="X324" s="446"/>
      <c r="Y324" s="443"/>
      <c r="Z324" s="448"/>
      <c r="AA324" s="448"/>
      <c r="AB324" s="448"/>
      <c r="AC324" s="448"/>
      <c r="AD324" s="448"/>
      <c r="AE324" s="448"/>
      <c r="AF324" s="448"/>
      <c r="AG324" s="448"/>
      <c r="AH324" s="448"/>
      <c r="AI324" s="448"/>
      <c r="AJ324" s="448"/>
      <c r="AK324" s="448"/>
      <c r="AL324" s="448"/>
      <c r="AM324" s="448"/>
      <c r="AN324" s="448"/>
      <c r="AO324" s="448"/>
      <c r="AP324" s="448"/>
      <c r="AQ324" s="448"/>
      <c r="AR324" s="448"/>
      <c r="AS324" s="448"/>
    </row>
    <row r="325" spans="1:45" ht="12.75" customHeight="1">
      <c r="A325" s="442"/>
      <c r="B325" s="443"/>
      <c r="C325" s="443"/>
      <c r="D325" s="443"/>
      <c r="E325" s="443"/>
      <c r="F325" s="443"/>
      <c r="G325" s="444"/>
      <c r="H325" s="443"/>
      <c r="I325" s="445"/>
      <c r="J325" s="445"/>
      <c r="K325" s="445"/>
      <c r="L325" s="443"/>
      <c r="M325" s="444"/>
      <c r="N325" s="446"/>
      <c r="O325" s="443"/>
      <c r="P325" s="446"/>
      <c r="Q325" s="443"/>
      <c r="R325" s="447"/>
      <c r="S325" s="446"/>
      <c r="T325" s="443"/>
      <c r="U325" s="446"/>
      <c r="V325" s="443"/>
      <c r="W325" s="447"/>
      <c r="X325" s="446"/>
      <c r="Y325" s="443"/>
      <c r="Z325" s="448"/>
      <c r="AA325" s="448"/>
      <c r="AB325" s="448"/>
      <c r="AC325" s="448"/>
      <c r="AD325" s="448"/>
      <c r="AE325" s="448"/>
      <c r="AF325" s="448"/>
      <c r="AG325" s="448"/>
      <c r="AH325" s="448"/>
      <c r="AI325" s="448"/>
      <c r="AJ325" s="448"/>
      <c r="AK325" s="448"/>
      <c r="AL325" s="448"/>
      <c r="AM325" s="448"/>
      <c r="AN325" s="448"/>
      <c r="AO325" s="448"/>
      <c r="AP325" s="448"/>
      <c r="AQ325" s="448"/>
      <c r="AR325" s="448"/>
      <c r="AS325" s="448"/>
    </row>
    <row r="326" spans="1:45" ht="12.75" customHeight="1">
      <c r="A326" s="442"/>
      <c r="B326" s="443"/>
      <c r="C326" s="443"/>
      <c r="D326" s="443"/>
      <c r="E326" s="443"/>
      <c r="F326" s="443"/>
      <c r="G326" s="444"/>
      <c r="H326" s="443"/>
      <c r="I326" s="445"/>
      <c r="J326" s="445"/>
      <c r="K326" s="445"/>
      <c r="L326" s="443"/>
      <c r="M326" s="444"/>
      <c r="N326" s="446"/>
      <c r="O326" s="443"/>
      <c r="P326" s="446"/>
      <c r="Q326" s="443"/>
      <c r="R326" s="447"/>
      <c r="S326" s="446"/>
      <c r="T326" s="443"/>
      <c r="U326" s="446"/>
      <c r="V326" s="443"/>
      <c r="W326" s="447"/>
      <c r="X326" s="446"/>
      <c r="Y326" s="443"/>
      <c r="Z326" s="448"/>
      <c r="AA326" s="448"/>
      <c r="AB326" s="448"/>
      <c r="AC326" s="448"/>
      <c r="AD326" s="448"/>
      <c r="AE326" s="448"/>
      <c r="AF326" s="448"/>
      <c r="AG326" s="448"/>
      <c r="AH326" s="448"/>
      <c r="AI326" s="448"/>
      <c r="AJ326" s="448"/>
      <c r="AK326" s="448"/>
      <c r="AL326" s="448"/>
      <c r="AM326" s="448"/>
      <c r="AN326" s="448"/>
      <c r="AO326" s="448"/>
      <c r="AP326" s="448"/>
      <c r="AQ326" s="448"/>
      <c r="AR326" s="448"/>
      <c r="AS326" s="448"/>
    </row>
    <row r="327" spans="1:45" ht="12.75" customHeight="1">
      <c r="A327" s="442"/>
      <c r="B327" s="443"/>
      <c r="C327" s="443"/>
      <c r="D327" s="443"/>
      <c r="E327" s="443"/>
      <c r="F327" s="443"/>
      <c r="G327" s="444"/>
      <c r="H327" s="443"/>
      <c r="I327" s="445"/>
      <c r="J327" s="445"/>
      <c r="K327" s="445"/>
      <c r="L327" s="443"/>
      <c r="M327" s="444"/>
      <c r="N327" s="446"/>
      <c r="O327" s="443"/>
      <c r="P327" s="446"/>
      <c r="Q327" s="443"/>
      <c r="R327" s="447"/>
      <c r="S327" s="446"/>
      <c r="T327" s="443"/>
      <c r="U327" s="446"/>
      <c r="V327" s="443"/>
      <c r="W327" s="447"/>
      <c r="X327" s="446"/>
      <c r="Y327" s="443"/>
      <c r="Z327" s="448"/>
      <c r="AA327" s="448"/>
      <c r="AB327" s="448"/>
      <c r="AC327" s="448"/>
      <c r="AD327" s="448"/>
      <c r="AE327" s="448"/>
      <c r="AF327" s="448"/>
      <c r="AG327" s="448"/>
      <c r="AH327" s="448"/>
      <c r="AI327" s="448"/>
      <c r="AJ327" s="448"/>
      <c r="AK327" s="448"/>
      <c r="AL327" s="448"/>
      <c r="AM327" s="448"/>
      <c r="AN327" s="448"/>
      <c r="AO327" s="448"/>
      <c r="AP327" s="448"/>
      <c r="AQ327" s="448"/>
      <c r="AR327" s="448"/>
      <c r="AS327" s="448"/>
    </row>
    <row r="328" spans="1:45" ht="12.75" customHeight="1">
      <c r="A328" s="442"/>
      <c r="B328" s="443"/>
      <c r="C328" s="443"/>
      <c r="D328" s="443"/>
      <c r="E328" s="443"/>
      <c r="F328" s="443"/>
      <c r="G328" s="444"/>
      <c r="H328" s="443"/>
      <c r="I328" s="445"/>
      <c r="J328" s="445"/>
      <c r="K328" s="445"/>
      <c r="L328" s="443"/>
      <c r="M328" s="444"/>
      <c r="N328" s="446"/>
      <c r="O328" s="443"/>
      <c r="P328" s="446"/>
      <c r="Q328" s="443"/>
      <c r="R328" s="447"/>
      <c r="S328" s="446"/>
      <c r="T328" s="443"/>
      <c r="U328" s="446"/>
      <c r="V328" s="443"/>
      <c r="W328" s="447"/>
      <c r="X328" s="446"/>
      <c r="Y328" s="443"/>
      <c r="Z328" s="448"/>
      <c r="AA328" s="448"/>
      <c r="AB328" s="448"/>
      <c r="AC328" s="448"/>
      <c r="AD328" s="448"/>
      <c r="AE328" s="448"/>
      <c r="AF328" s="448"/>
      <c r="AG328" s="448"/>
      <c r="AH328" s="448"/>
      <c r="AI328" s="448"/>
      <c r="AJ328" s="448"/>
      <c r="AK328" s="448"/>
      <c r="AL328" s="448"/>
      <c r="AM328" s="448"/>
      <c r="AN328" s="448"/>
      <c r="AO328" s="448"/>
      <c r="AP328" s="448"/>
      <c r="AQ328" s="448"/>
      <c r="AR328" s="448"/>
      <c r="AS328" s="448"/>
    </row>
    <row r="329" spans="1:45" ht="12.75" customHeight="1">
      <c r="A329" s="442"/>
      <c r="B329" s="443"/>
      <c r="C329" s="443"/>
      <c r="D329" s="443"/>
      <c r="E329" s="443"/>
      <c r="F329" s="443"/>
      <c r="G329" s="444"/>
      <c r="H329" s="443"/>
      <c r="I329" s="445"/>
      <c r="J329" s="445"/>
      <c r="K329" s="445"/>
      <c r="L329" s="443"/>
      <c r="M329" s="444"/>
      <c r="N329" s="446"/>
      <c r="O329" s="443"/>
      <c r="P329" s="446"/>
      <c r="Q329" s="443"/>
      <c r="R329" s="447"/>
      <c r="S329" s="446"/>
      <c r="T329" s="443"/>
      <c r="U329" s="446"/>
      <c r="V329" s="443"/>
      <c r="W329" s="447"/>
      <c r="X329" s="446"/>
      <c r="Y329" s="443"/>
      <c r="Z329" s="448"/>
      <c r="AA329" s="448"/>
      <c r="AB329" s="448"/>
      <c r="AC329" s="448"/>
      <c r="AD329" s="448"/>
      <c r="AE329" s="448"/>
      <c r="AF329" s="448"/>
      <c r="AG329" s="448"/>
      <c r="AH329" s="448"/>
      <c r="AI329" s="448"/>
      <c r="AJ329" s="448"/>
      <c r="AK329" s="448"/>
      <c r="AL329" s="448"/>
      <c r="AM329" s="448"/>
      <c r="AN329" s="448"/>
      <c r="AO329" s="448"/>
      <c r="AP329" s="448"/>
      <c r="AQ329" s="448"/>
      <c r="AR329" s="448"/>
      <c r="AS329" s="448"/>
    </row>
    <row r="330" spans="1:45" ht="12.75" customHeight="1">
      <c r="A330" s="442"/>
      <c r="B330" s="443"/>
      <c r="C330" s="443"/>
      <c r="D330" s="443"/>
      <c r="E330" s="443"/>
      <c r="F330" s="443"/>
      <c r="G330" s="444"/>
      <c r="H330" s="443"/>
      <c r="I330" s="445"/>
      <c r="J330" s="445"/>
      <c r="K330" s="445"/>
      <c r="L330" s="443"/>
      <c r="M330" s="444"/>
      <c r="N330" s="446"/>
      <c r="O330" s="443"/>
      <c r="P330" s="446"/>
      <c r="Q330" s="443"/>
      <c r="R330" s="447"/>
      <c r="S330" s="446"/>
      <c r="T330" s="443"/>
      <c r="U330" s="446"/>
      <c r="V330" s="443"/>
      <c r="W330" s="447"/>
      <c r="X330" s="446"/>
      <c r="Y330" s="443"/>
      <c r="Z330" s="448"/>
      <c r="AA330" s="448"/>
      <c r="AB330" s="448"/>
      <c r="AC330" s="448"/>
      <c r="AD330" s="448"/>
      <c r="AE330" s="448"/>
      <c r="AF330" s="448"/>
      <c r="AG330" s="448"/>
      <c r="AH330" s="448"/>
      <c r="AI330" s="448"/>
      <c r="AJ330" s="448"/>
      <c r="AK330" s="448"/>
      <c r="AL330" s="448"/>
      <c r="AM330" s="448"/>
      <c r="AN330" s="448"/>
      <c r="AO330" s="448"/>
      <c r="AP330" s="448"/>
      <c r="AQ330" s="448"/>
      <c r="AR330" s="448"/>
      <c r="AS330" s="448"/>
    </row>
    <row r="331" spans="1:45" ht="12.75" customHeight="1">
      <c r="A331" s="442"/>
      <c r="B331" s="443"/>
      <c r="C331" s="443"/>
      <c r="D331" s="443"/>
      <c r="E331" s="443"/>
      <c r="F331" s="443"/>
      <c r="G331" s="444"/>
      <c r="H331" s="443"/>
      <c r="I331" s="445"/>
      <c r="J331" s="445"/>
      <c r="K331" s="445"/>
      <c r="L331" s="443"/>
      <c r="M331" s="444"/>
      <c r="N331" s="446"/>
      <c r="O331" s="443"/>
      <c r="P331" s="446"/>
      <c r="Q331" s="443"/>
      <c r="R331" s="447"/>
      <c r="S331" s="446"/>
      <c r="T331" s="443"/>
      <c r="U331" s="446"/>
      <c r="V331" s="443"/>
      <c r="W331" s="447"/>
      <c r="X331" s="446"/>
      <c r="Y331" s="443"/>
      <c r="Z331" s="448"/>
      <c r="AA331" s="448"/>
      <c r="AB331" s="448"/>
      <c r="AC331" s="448"/>
      <c r="AD331" s="448"/>
      <c r="AE331" s="448"/>
      <c r="AF331" s="448"/>
      <c r="AG331" s="448"/>
      <c r="AH331" s="448"/>
      <c r="AI331" s="448"/>
      <c r="AJ331" s="448"/>
      <c r="AK331" s="448"/>
      <c r="AL331" s="448"/>
      <c r="AM331" s="448"/>
      <c r="AN331" s="448"/>
      <c r="AO331" s="448"/>
      <c r="AP331" s="448"/>
      <c r="AQ331" s="448"/>
      <c r="AR331" s="448"/>
      <c r="AS331" s="448"/>
    </row>
    <row r="332" spans="1:45" ht="12.75" customHeight="1">
      <c r="A332" s="442"/>
      <c r="B332" s="443"/>
      <c r="C332" s="443"/>
      <c r="D332" s="443"/>
      <c r="E332" s="443"/>
      <c r="F332" s="443"/>
      <c r="G332" s="444"/>
      <c r="H332" s="443"/>
      <c r="I332" s="445"/>
      <c r="J332" s="445"/>
      <c r="K332" s="445"/>
      <c r="L332" s="443"/>
      <c r="M332" s="444"/>
      <c r="N332" s="446"/>
      <c r="O332" s="443"/>
      <c r="P332" s="446"/>
      <c r="Q332" s="443"/>
      <c r="R332" s="447"/>
      <c r="S332" s="446"/>
      <c r="T332" s="443"/>
      <c r="U332" s="446"/>
      <c r="V332" s="443"/>
      <c r="W332" s="447"/>
      <c r="X332" s="446"/>
      <c r="Y332" s="443"/>
      <c r="Z332" s="448"/>
      <c r="AA332" s="448"/>
      <c r="AB332" s="448"/>
      <c r="AC332" s="448"/>
      <c r="AD332" s="448"/>
      <c r="AE332" s="448"/>
      <c r="AF332" s="448"/>
      <c r="AG332" s="448"/>
      <c r="AH332" s="448"/>
      <c r="AI332" s="448"/>
      <c r="AJ332" s="448"/>
      <c r="AK332" s="448"/>
      <c r="AL332" s="448"/>
      <c r="AM332" s="448"/>
      <c r="AN332" s="448"/>
      <c r="AO332" s="448"/>
      <c r="AP332" s="448"/>
      <c r="AQ332" s="448"/>
      <c r="AR332" s="448"/>
      <c r="AS332" s="448"/>
    </row>
    <row r="333" spans="1:45" ht="12.75" customHeight="1">
      <c r="A333" s="442"/>
      <c r="B333" s="443"/>
      <c r="C333" s="443"/>
      <c r="D333" s="443"/>
      <c r="E333" s="443"/>
      <c r="F333" s="443"/>
      <c r="G333" s="444"/>
      <c r="H333" s="443"/>
      <c r="I333" s="445"/>
      <c r="J333" s="445"/>
      <c r="K333" s="445"/>
      <c r="L333" s="443"/>
      <c r="M333" s="444"/>
      <c r="N333" s="446"/>
      <c r="O333" s="443"/>
      <c r="P333" s="446"/>
      <c r="Q333" s="443"/>
      <c r="R333" s="447"/>
      <c r="S333" s="446"/>
      <c r="T333" s="443"/>
      <c r="U333" s="446"/>
      <c r="V333" s="443"/>
      <c r="W333" s="447"/>
      <c r="X333" s="446"/>
      <c r="Y333" s="443"/>
      <c r="Z333" s="448"/>
      <c r="AA333" s="448"/>
      <c r="AB333" s="448"/>
      <c r="AC333" s="448"/>
      <c r="AD333" s="448"/>
      <c r="AE333" s="448"/>
      <c r="AF333" s="448"/>
      <c r="AG333" s="448"/>
      <c r="AH333" s="448"/>
      <c r="AI333" s="448"/>
      <c r="AJ333" s="448"/>
      <c r="AK333" s="448"/>
      <c r="AL333" s="448"/>
      <c r="AM333" s="448"/>
      <c r="AN333" s="448"/>
      <c r="AO333" s="448"/>
      <c r="AP333" s="448"/>
      <c r="AQ333" s="448"/>
      <c r="AR333" s="448"/>
      <c r="AS333" s="448"/>
    </row>
    <row r="334" spans="1:45" ht="12.75" customHeight="1">
      <c r="A334" s="442"/>
      <c r="B334" s="443"/>
      <c r="C334" s="443"/>
      <c r="D334" s="443"/>
      <c r="E334" s="443"/>
      <c r="F334" s="443"/>
      <c r="G334" s="444"/>
      <c r="H334" s="443"/>
      <c r="I334" s="445"/>
      <c r="J334" s="445"/>
      <c r="K334" s="445"/>
      <c r="L334" s="443"/>
      <c r="M334" s="444"/>
      <c r="N334" s="446"/>
      <c r="O334" s="443"/>
      <c r="P334" s="446"/>
      <c r="Q334" s="443"/>
      <c r="R334" s="447"/>
      <c r="S334" s="446"/>
      <c r="T334" s="443"/>
      <c r="U334" s="446"/>
      <c r="V334" s="443"/>
      <c r="W334" s="447"/>
      <c r="X334" s="446"/>
      <c r="Y334" s="443"/>
      <c r="Z334" s="448"/>
      <c r="AA334" s="448"/>
      <c r="AB334" s="448"/>
      <c r="AC334" s="448"/>
      <c r="AD334" s="448"/>
      <c r="AE334" s="448"/>
      <c r="AF334" s="448"/>
      <c r="AG334" s="448"/>
      <c r="AH334" s="448"/>
      <c r="AI334" s="448"/>
      <c r="AJ334" s="448"/>
      <c r="AK334" s="448"/>
      <c r="AL334" s="448"/>
      <c r="AM334" s="448"/>
      <c r="AN334" s="448"/>
      <c r="AO334" s="448"/>
      <c r="AP334" s="448"/>
      <c r="AQ334" s="448"/>
      <c r="AR334" s="448"/>
      <c r="AS334" s="448"/>
    </row>
    <row r="335" spans="1:45" ht="12.75" customHeight="1">
      <c r="A335" s="442"/>
      <c r="B335" s="443"/>
      <c r="C335" s="443"/>
      <c r="D335" s="443"/>
      <c r="E335" s="443"/>
      <c r="F335" s="443"/>
      <c r="G335" s="444"/>
      <c r="H335" s="443"/>
      <c r="I335" s="445"/>
      <c r="J335" s="445"/>
      <c r="K335" s="445"/>
      <c r="L335" s="443"/>
      <c r="M335" s="444"/>
      <c r="N335" s="446"/>
      <c r="O335" s="443"/>
      <c r="P335" s="446"/>
      <c r="Q335" s="443"/>
      <c r="R335" s="447"/>
      <c r="S335" s="446"/>
      <c r="T335" s="443"/>
      <c r="U335" s="446"/>
      <c r="V335" s="443"/>
      <c r="W335" s="447"/>
      <c r="X335" s="446"/>
      <c r="Y335" s="443"/>
      <c r="Z335" s="448"/>
      <c r="AA335" s="448"/>
      <c r="AB335" s="448"/>
      <c r="AC335" s="448"/>
      <c r="AD335" s="448"/>
      <c r="AE335" s="448"/>
      <c r="AF335" s="448"/>
      <c r="AG335" s="448"/>
      <c r="AH335" s="448"/>
      <c r="AI335" s="448"/>
      <c r="AJ335" s="448"/>
      <c r="AK335" s="448"/>
      <c r="AL335" s="448"/>
      <c r="AM335" s="448"/>
      <c r="AN335" s="448"/>
      <c r="AO335" s="448"/>
      <c r="AP335" s="448"/>
      <c r="AQ335" s="448"/>
      <c r="AR335" s="448"/>
      <c r="AS335" s="448"/>
    </row>
    <row r="336" spans="1:45" ht="12.75" customHeight="1">
      <c r="A336" s="442"/>
      <c r="B336" s="443"/>
      <c r="C336" s="443"/>
      <c r="D336" s="443"/>
      <c r="E336" s="443"/>
      <c r="F336" s="443"/>
      <c r="G336" s="444"/>
      <c r="H336" s="443"/>
      <c r="I336" s="445"/>
      <c r="J336" s="445"/>
      <c r="K336" s="445"/>
      <c r="L336" s="443"/>
      <c r="M336" s="444"/>
      <c r="N336" s="446"/>
      <c r="O336" s="443"/>
      <c r="P336" s="446"/>
      <c r="Q336" s="443"/>
      <c r="R336" s="447"/>
      <c r="S336" s="446"/>
      <c r="T336" s="443"/>
      <c r="U336" s="446"/>
      <c r="V336" s="443"/>
      <c r="W336" s="447"/>
      <c r="X336" s="446"/>
      <c r="Y336" s="443"/>
      <c r="Z336" s="448"/>
      <c r="AA336" s="448"/>
      <c r="AB336" s="448"/>
      <c r="AC336" s="448"/>
      <c r="AD336" s="448"/>
      <c r="AE336" s="448"/>
      <c r="AF336" s="448"/>
      <c r="AG336" s="448"/>
      <c r="AH336" s="448"/>
      <c r="AI336" s="448"/>
      <c r="AJ336" s="448"/>
      <c r="AK336" s="448"/>
      <c r="AL336" s="448"/>
      <c r="AM336" s="448"/>
      <c r="AN336" s="448"/>
      <c r="AO336" s="448"/>
      <c r="AP336" s="448"/>
      <c r="AQ336" s="448"/>
      <c r="AR336" s="448"/>
      <c r="AS336" s="448"/>
    </row>
    <row r="337" spans="1:45" ht="12.75" customHeight="1">
      <c r="A337" s="442"/>
      <c r="B337" s="443"/>
      <c r="C337" s="443"/>
      <c r="D337" s="443"/>
      <c r="E337" s="443"/>
      <c r="F337" s="443"/>
      <c r="G337" s="444"/>
      <c r="H337" s="443"/>
      <c r="I337" s="445"/>
      <c r="J337" s="445"/>
      <c r="K337" s="445"/>
      <c r="L337" s="443"/>
      <c r="M337" s="444"/>
      <c r="N337" s="446"/>
      <c r="O337" s="443"/>
      <c r="P337" s="446"/>
      <c r="Q337" s="443"/>
      <c r="R337" s="447"/>
      <c r="S337" s="446"/>
      <c r="T337" s="443"/>
      <c r="U337" s="446"/>
      <c r="V337" s="443"/>
      <c r="W337" s="447"/>
      <c r="X337" s="446"/>
      <c r="Y337" s="443"/>
      <c r="Z337" s="448"/>
      <c r="AA337" s="448"/>
      <c r="AB337" s="448"/>
      <c r="AC337" s="448"/>
      <c r="AD337" s="448"/>
      <c r="AE337" s="448"/>
      <c r="AF337" s="448"/>
      <c r="AG337" s="448"/>
      <c r="AH337" s="448"/>
      <c r="AI337" s="448"/>
      <c r="AJ337" s="448"/>
      <c r="AK337" s="448"/>
      <c r="AL337" s="448"/>
      <c r="AM337" s="448"/>
      <c r="AN337" s="448"/>
      <c r="AO337" s="448"/>
      <c r="AP337" s="448"/>
      <c r="AQ337" s="448"/>
      <c r="AR337" s="448"/>
      <c r="AS337" s="448"/>
    </row>
    <row r="338" spans="1:45" ht="12.75" customHeight="1">
      <c r="A338" s="442"/>
      <c r="B338" s="443"/>
      <c r="C338" s="443"/>
      <c r="D338" s="443"/>
      <c r="E338" s="443"/>
      <c r="F338" s="443"/>
      <c r="G338" s="444"/>
      <c r="H338" s="443"/>
      <c r="I338" s="445"/>
      <c r="J338" s="445"/>
      <c r="K338" s="445"/>
      <c r="L338" s="443"/>
      <c r="M338" s="444"/>
      <c r="N338" s="446"/>
      <c r="O338" s="443"/>
      <c r="P338" s="446"/>
      <c r="Q338" s="443"/>
      <c r="R338" s="447"/>
      <c r="S338" s="446"/>
      <c r="T338" s="443"/>
      <c r="U338" s="446"/>
      <c r="V338" s="443"/>
      <c r="W338" s="447"/>
      <c r="X338" s="446"/>
      <c r="Y338" s="443"/>
      <c r="Z338" s="448"/>
      <c r="AA338" s="448"/>
      <c r="AB338" s="448"/>
      <c r="AC338" s="448"/>
      <c r="AD338" s="448"/>
      <c r="AE338" s="448"/>
      <c r="AF338" s="448"/>
      <c r="AG338" s="448"/>
      <c r="AH338" s="448"/>
      <c r="AI338" s="448"/>
      <c r="AJ338" s="448"/>
      <c r="AK338" s="448"/>
      <c r="AL338" s="448"/>
      <c r="AM338" s="448"/>
      <c r="AN338" s="448"/>
      <c r="AO338" s="448"/>
      <c r="AP338" s="448"/>
      <c r="AQ338" s="448"/>
      <c r="AR338" s="448"/>
      <c r="AS338" s="448"/>
    </row>
    <row r="339" spans="1:45" ht="12.75" customHeight="1">
      <c r="A339" s="442"/>
      <c r="B339" s="443"/>
      <c r="C339" s="443"/>
      <c r="D339" s="443"/>
      <c r="E339" s="443"/>
      <c r="F339" s="443"/>
      <c r="G339" s="444"/>
      <c r="H339" s="443"/>
      <c r="I339" s="445"/>
      <c r="J339" s="445"/>
      <c r="K339" s="445"/>
      <c r="L339" s="443"/>
      <c r="M339" s="444"/>
      <c r="N339" s="446"/>
      <c r="O339" s="443"/>
      <c r="P339" s="446"/>
      <c r="Q339" s="443"/>
      <c r="R339" s="447"/>
      <c r="S339" s="446"/>
      <c r="T339" s="443"/>
      <c r="U339" s="446"/>
      <c r="V339" s="443"/>
      <c r="W339" s="447"/>
      <c r="X339" s="446"/>
      <c r="Y339" s="443"/>
      <c r="Z339" s="448"/>
      <c r="AA339" s="448"/>
      <c r="AB339" s="448"/>
      <c r="AC339" s="448"/>
      <c r="AD339" s="448"/>
      <c r="AE339" s="448"/>
      <c r="AF339" s="448"/>
      <c r="AG339" s="448"/>
      <c r="AH339" s="448"/>
      <c r="AI339" s="448"/>
      <c r="AJ339" s="448"/>
      <c r="AK339" s="448"/>
      <c r="AL339" s="448"/>
      <c r="AM339" s="448"/>
      <c r="AN339" s="448"/>
      <c r="AO339" s="448"/>
      <c r="AP339" s="448"/>
      <c r="AQ339" s="448"/>
      <c r="AR339" s="448"/>
      <c r="AS339" s="448"/>
    </row>
    <row r="340" spans="1:45" ht="12.75" customHeight="1">
      <c r="A340" s="442"/>
      <c r="B340" s="443"/>
      <c r="C340" s="443"/>
      <c r="D340" s="443"/>
      <c r="E340" s="443"/>
      <c r="F340" s="443"/>
      <c r="G340" s="444"/>
      <c r="H340" s="443"/>
      <c r="I340" s="445"/>
      <c r="J340" s="445"/>
      <c r="K340" s="445"/>
      <c r="L340" s="443"/>
      <c r="M340" s="444"/>
      <c r="N340" s="446"/>
      <c r="O340" s="443"/>
      <c r="P340" s="446"/>
      <c r="Q340" s="443"/>
      <c r="R340" s="447"/>
      <c r="S340" s="446"/>
      <c r="T340" s="443"/>
      <c r="U340" s="446"/>
      <c r="V340" s="443"/>
      <c r="W340" s="447"/>
      <c r="X340" s="446"/>
      <c r="Y340" s="443"/>
      <c r="Z340" s="448"/>
      <c r="AA340" s="448"/>
      <c r="AB340" s="448"/>
      <c r="AC340" s="448"/>
      <c r="AD340" s="448"/>
      <c r="AE340" s="448"/>
      <c r="AF340" s="448"/>
      <c r="AG340" s="448"/>
      <c r="AH340" s="448"/>
      <c r="AI340" s="448"/>
      <c r="AJ340" s="448"/>
      <c r="AK340" s="448"/>
      <c r="AL340" s="448"/>
      <c r="AM340" s="448"/>
      <c r="AN340" s="448"/>
      <c r="AO340" s="448"/>
      <c r="AP340" s="448"/>
      <c r="AQ340" s="448"/>
      <c r="AR340" s="448"/>
      <c r="AS340" s="448"/>
    </row>
    <row r="341" spans="1:45" ht="12.75" customHeight="1">
      <c r="A341" s="442"/>
      <c r="B341" s="443"/>
      <c r="C341" s="443"/>
      <c r="D341" s="443"/>
      <c r="E341" s="443"/>
      <c r="F341" s="443"/>
      <c r="G341" s="444"/>
      <c r="H341" s="443"/>
      <c r="I341" s="445"/>
      <c r="J341" s="445"/>
      <c r="K341" s="445"/>
      <c r="L341" s="443"/>
      <c r="M341" s="444"/>
      <c r="N341" s="446"/>
      <c r="O341" s="443"/>
      <c r="P341" s="446"/>
      <c r="Q341" s="443"/>
      <c r="R341" s="447"/>
      <c r="S341" s="446"/>
      <c r="T341" s="443"/>
      <c r="U341" s="446"/>
      <c r="V341" s="443"/>
      <c r="W341" s="447"/>
      <c r="X341" s="446"/>
      <c r="Y341" s="443"/>
      <c r="Z341" s="448"/>
      <c r="AA341" s="448"/>
      <c r="AB341" s="448"/>
      <c r="AC341" s="448"/>
      <c r="AD341" s="448"/>
      <c r="AE341" s="448"/>
      <c r="AF341" s="448"/>
      <c r="AG341" s="448"/>
      <c r="AH341" s="448"/>
      <c r="AI341" s="448"/>
      <c r="AJ341" s="448"/>
      <c r="AK341" s="448"/>
      <c r="AL341" s="448"/>
      <c r="AM341" s="448"/>
      <c r="AN341" s="448"/>
      <c r="AO341" s="448"/>
      <c r="AP341" s="448"/>
      <c r="AQ341" s="448"/>
      <c r="AR341" s="448"/>
      <c r="AS341" s="448"/>
    </row>
    <row r="342" spans="1:45" ht="12.75" customHeight="1">
      <c r="A342" s="442"/>
      <c r="B342" s="443"/>
      <c r="C342" s="443"/>
      <c r="D342" s="443"/>
      <c r="E342" s="443"/>
      <c r="F342" s="443"/>
      <c r="G342" s="444"/>
      <c r="H342" s="443"/>
      <c r="I342" s="445"/>
      <c r="J342" s="445"/>
      <c r="K342" s="445"/>
      <c r="L342" s="443"/>
      <c r="M342" s="444"/>
      <c r="N342" s="446"/>
      <c r="O342" s="443"/>
      <c r="P342" s="446"/>
      <c r="Q342" s="443"/>
      <c r="R342" s="447"/>
      <c r="S342" s="446"/>
      <c r="T342" s="443"/>
      <c r="U342" s="446"/>
      <c r="V342" s="443"/>
      <c r="W342" s="447"/>
      <c r="X342" s="446"/>
      <c r="Y342" s="443"/>
      <c r="Z342" s="448"/>
      <c r="AA342" s="448"/>
      <c r="AB342" s="448"/>
      <c r="AC342" s="448"/>
      <c r="AD342" s="448"/>
      <c r="AE342" s="448"/>
      <c r="AF342" s="448"/>
      <c r="AG342" s="448"/>
      <c r="AH342" s="448"/>
      <c r="AI342" s="448"/>
      <c r="AJ342" s="448"/>
      <c r="AK342" s="448"/>
      <c r="AL342" s="448"/>
      <c r="AM342" s="448"/>
      <c r="AN342" s="448"/>
      <c r="AO342" s="448"/>
      <c r="AP342" s="448"/>
      <c r="AQ342" s="448"/>
      <c r="AR342" s="448"/>
      <c r="AS342" s="448"/>
    </row>
    <row r="343" spans="1:45" ht="12.75" customHeight="1">
      <c r="A343" s="442"/>
      <c r="B343" s="443"/>
      <c r="C343" s="443"/>
      <c r="D343" s="443"/>
      <c r="E343" s="443"/>
      <c r="F343" s="443"/>
      <c r="G343" s="444"/>
      <c r="H343" s="443"/>
      <c r="I343" s="445"/>
      <c r="J343" s="445"/>
      <c r="K343" s="445"/>
      <c r="L343" s="443"/>
      <c r="M343" s="444"/>
      <c r="N343" s="446"/>
      <c r="O343" s="443"/>
      <c r="P343" s="446"/>
      <c r="Q343" s="443"/>
      <c r="R343" s="447"/>
      <c r="S343" s="446"/>
      <c r="T343" s="443"/>
      <c r="U343" s="446"/>
      <c r="V343" s="443"/>
      <c r="W343" s="447"/>
      <c r="X343" s="446"/>
      <c r="Y343" s="443"/>
      <c r="Z343" s="448"/>
      <c r="AA343" s="448"/>
      <c r="AB343" s="448"/>
      <c r="AC343" s="448"/>
      <c r="AD343" s="448"/>
      <c r="AE343" s="448"/>
      <c r="AF343" s="448"/>
      <c r="AG343" s="448"/>
      <c r="AH343" s="448"/>
      <c r="AI343" s="448"/>
      <c r="AJ343" s="448"/>
      <c r="AK343" s="448"/>
      <c r="AL343" s="448"/>
      <c r="AM343" s="448"/>
      <c r="AN343" s="448"/>
      <c r="AO343" s="448"/>
      <c r="AP343" s="448"/>
      <c r="AQ343" s="448"/>
      <c r="AR343" s="448"/>
      <c r="AS343" s="448"/>
    </row>
    <row r="344" spans="1:45" ht="12.75" customHeight="1">
      <c r="A344" s="442"/>
      <c r="B344" s="443"/>
      <c r="C344" s="443"/>
      <c r="D344" s="443"/>
      <c r="E344" s="443"/>
      <c r="F344" s="443"/>
      <c r="G344" s="444"/>
      <c r="H344" s="443"/>
      <c r="I344" s="445"/>
      <c r="J344" s="445"/>
      <c r="K344" s="445"/>
      <c r="L344" s="443"/>
      <c r="M344" s="444"/>
      <c r="N344" s="446"/>
      <c r="O344" s="443"/>
      <c r="P344" s="446"/>
      <c r="Q344" s="443"/>
      <c r="R344" s="447"/>
      <c r="S344" s="446"/>
      <c r="T344" s="443"/>
      <c r="U344" s="446"/>
      <c r="V344" s="443"/>
      <c r="W344" s="447"/>
      <c r="X344" s="446"/>
      <c r="Y344" s="443"/>
      <c r="Z344" s="448"/>
      <c r="AA344" s="448"/>
      <c r="AB344" s="448"/>
      <c r="AC344" s="448"/>
      <c r="AD344" s="448"/>
      <c r="AE344" s="448"/>
      <c r="AF344" s="448"/>
      <c r="AG344" s="448"/>
      <c r="AH344" s="448"/>
      <c r="AI344" s="448"/>
      <c r="AJ344" s="448"/>
      <c r="AK344" s="448"/>
      <c r="AL344" s="448"/>
      <c r="AM344" s="448"/>
      <c r="AN344" s="448"/>
      <c r="AO344" s="448"/>
      <c r="AP344" s="448"/>
      <c r="AQ344" s="448"/>
      <c r="AR344" s="448"/>
      <c r="AS344" s="448"/>
    </row>
    <row r="345" spans="1:45" ht="12.75" customHeight="1">
      <c r="A345" s="442"/>
      <c r="B345" s="443"/>
      <c r="C345" s="443"/>
      <c r="D345" s="443"/>
      <c r="E345" s="443"/>
      <c r="F345" s="443"/>
      <c r="G345" s="444"/>
      <c r="H345" s="443"/>
      <c r="I345" s="445"/>
      <c r="J345" s="445"/>
      <c r="K345" s="445"/>
      <c r="L345" s="443"/>
      <c r="M345" s="444"/>
      <c r="N345" s="446"/>
      <c r="O345" s="443"/>
      <c r="P345" s="446"/>
      <c r="Q345" s="443"/>
      <c r="R345" s="447"/>
      <c r="S345" s="446"/>
      <c r="T345" s="443"/>
      <c r="U345" s="446"/>
      <c r="V345" s="443"/>
      <c r="W345" s="447"/>
      <c r="X345" s="446"/>
      <c r="Y345" s="443"/>
      <c r="Z345" s="448"/>
      <c r="AA345" s="448"/>
      <c r="AB345" s="448"/>
      <c r="AC345" s="448"/>
      <c r="AD345" s="448"/>
      <c r="AE345" s="448"/>
      <c r="AF345" s="448"/>
      <c r="AG345" s="448"/>
      <c r="AH345" s="448"/>
      <c r="AI345" s="448"/>
      <c r="AJ345" s="448"/>
      <c r="AK345" s="448"/>
      <c r="AL345" s="448"/>
      <c r="AM345" s="448"/>
      <c r="AN345" s="448"/>
      <c r="AO345" s="448"/>
      <c r="AP345" s="448"/>
      <c r="AQ345" s="448"/>
      <c r="AR345" s="448"/>
      <c r="AS345" s="448"/>
    </row>
    <row r="346" spans="1:45" ht="12.75" customHeight="1">
      <c r="A346" s="442"/>
      <c r="B346" s="443"/>
      <c r="C346" s="443"/>
      <c r="D346" s="443"/>
      <c r="E346" s="443"/>
      <c r="F346" s="443"/>
      <c r="G346" s="444"/>
      <c r="H346" s="443"/>
      <c r="I346" s="445"/>
      <c r="J346" s="445"/>
      <c r="K346" s="445"/>
      <c r="L346" s="443"/>
      <c r="M346" s="444"/>
      <c r="N346" s="446"/>
      <c r="O346" s="443"/>
      <c r="P346" s="446"/>
      <c r="Q346" s="443"/>
      <c r="R346" s="447"/>
      <c r="S346" s="446"/>
      <c r="T346" s="443"/>
      <c r="U346" s="446"/>
      <c r="V346" s="443"/>
      <c r="W346" s="447"/>
      <c r="X346" s="446"/>
      <c r="Y346" s="443"/>
      <c r="Z346" s="448"/>
      <c r="AA346" s="448"/>
      <c r="AB346" s="448"/>
      <c r="AC346" s="448"/>
      <c r="AD346" s="448"/>
      <c r="AE346" s="448"/>
      <c r="AF346" s="448"/>
      <c r="AG346" s="448"/>
      <c r="AH346" s="448"/>
      <c r="AI346" s="448"/>
      <c r="AJ346" s="448"/>
      <c r="AK346" s="448"/>
      <c r="AL346" s="448"/>
      <c r="AM346" s="448"/>
      <c r="AN346" s="448"/>
      <c r="AO346" s="448"/>
      <c r="AP346" s="448"/>
      <c r="AQ346" s="448"/>
      <c r="AR346" s="448"/>
      <c r="AS346" s="448"/>
    </row>
    <row r="347" spans="1:45" ht="12.75" customHeight="1">
      <c r="A347" s="442"/>
      <c r="B347" s="443"/>
      <c r="C347" s="443"/>
      <c r="D347" s="443"/>
      <c r="E347" s="443"/>
      <c r="F347" s="443"/>
      <c r="G347" s="444"/>
      <c r="H347" s="443"/>
      <c r="I347" s="445"/>
      <c r="J347" s="445"/>
      <c r="K347" s="445"/>
      <c r="L347" s="443"/>
      <c r="M347" s="444"/>
      <c r="N347" s="446"/>
      <c r="O347" s="443"/>
      <c r="P347" s="446"/>
      <c r="Q347" s="443"/>
      <c r="R347" s="447"/>
      <c r="S347" s="446"/>
      <c r="T347" s="443"/>
      <c r="U347" s="446"/>
      <c r="V347" s="443"/>
      <c r="W347" s="447"/>
      <c r="X347" s="446"/>
      <c r="Y347" s="443"/>
      <c r="Z347" s="448"/>
      <c r="AA347" s="448"/>
      <c r="AB347" s="448"/>
      <c r="AC347" s="448"/>
      <c r="AD347" s="448"/>
      <c r="AE347" s="448"/>
      <c r="AF347" s="448"/>
      <c r="AG347" s="448"/>
      <c r="AH347" s="448"/>
      <c r="AI347" s="448"/>
      <c r="AJ347" s="448"/>
      <c r="AK347" s="448"/>
      <c r="AL347" s="448"/>
      <c r="AM347" s="448"/>
      <c r="AN347" s="448"/>
      <c r="AO347" s="448"/>
      <c r="AP347" s="448"/>
      <c r="AQ347" s="448"/>
      <c r="AR347" s="448"/>
      <c r="AS347" s="448"/>
    </row>
    <row r="348" spans="1:45" ht="12.75" customHeight="1">
      <c r="A348" s="442"/>
      <c r="B348" s="443"/>
      <c r="C348" s="443"/>
      <c r="D348" s="443"/>
      <c r="E348" s="443"/>
      <c r="F348" s="443"/>
      <c r="G348" s="444"/>
      <c r="H348" s="443"/>
      <c r="I348" s="445"/>
      <c r="J348" s="445"/>
      <c r="K348" s="445"/>
      <c r="L348" s="443"/>
      <c r="M348" s="444"/>
      <c r="N348" s="446"/>
      <c r="O348" s="443"/>
      <c r="P348" s="446"/>
      <c r="Q348" s="443"/>
      <c r="R348" s="447"/>
      <c r="S348" s="446"/>
      <c r="T348" s="443"/>
      <c r="U348" s="446"/>
      <c r="V348" s="443"/>
      <c r="W348" s="447"/>
      <c r="X348" s="446"/>
      <c r="Y348" s="443"/>
      <c r="Z348" s="448"/>
      <c r="AA348" s="448"/>
      <c r="AB348" s="448"/>
      <c r="AC348" s="448"/>
      <c r="AD348" s="448"/>
      <c r="AE348" s="448"/>
      <c r="AF348" s="448"/>
      <c r="AG348" s="448"/>
      <c r="AH348" s="448"/>
      <c r="AI348" s="448"/>
      <c r="AJ348" s="448"/>
      <c r="AK348" s="448"/>
      <c r="AL348" s="448"/>
      <c r="AM348" s="448"/>
      <c r="AN348" s="448"/>
      <c r="AO348" s="448"/>
      <c r="AP348" s="448"/>
      <c r="AQ348" s="448"/>
      <c r="AR348" s="448"/>
      <c r="AS348" s="448"/>
    </row>
    <row r="349" spans="1:45" ht="12.75" customHeight="1">
      <c r="A349" s="442"/>
      <c r="B349" s="443"/>
      <c r="C349" s="443"/>
      <c r="D349" s="443"/>
      <c r="E349" s="443"/>
      <c r="F349" s="443"/>
      <c r="G349" s="444"/>
      <c r="H349" s="443"/>
      <c r="I349" s="445"/>
      <c r="J349" s="445"/>
      <c r="K349" s="445"/>
      <c r="L349" s="443"/>
      <c r="M349" s="444"/>
      <c r="N349" s="446"/>
      <c r="O349" s="443"/>
      <c r="P349" s="446"/>
      <c r="Q349" s="443"/>
      <c r="R349" s="447"/>
      <c r="S349" s="446"/>
      <c r="T349" s="443"/>
      <c r="U349" s="446"/>
      <c r="V349" s="443"/>
      <c r="W349" s="447"/>
      <c r="X349" s="446"/>
      <c r="Y349" s="443"/>
      <c r="Z349" s="448"/>
      <c r="AA349" s="448"/>
      <c r="AB349" s="448"/>
      <c r="AC349" s="448"/>
      <c r="AD349" s="448"/>
      <c r="AE349" s="448"/>
      <c r="AF349" s="448"/>
      <c r="AG349" s="448"/>
      <c r="AH349" s="448"/>
      <c r="AI349" s="448"/>
      <c r="AJ349" s="448"/>
      <c r="AK349" s="448"/>
      <c r="AL349" s="448"/>
      <c r="AM349" s="448"/>
      <c r="AN349" s="448"/>
      <c r="AO349" s="448"/>
      <c r="AP349" s="448"/>
      <c r="AQ349" s="448"/>
      <c r="AR349" s="448"/>
      <c r="AS349" s="448"/>
    </row>
    <row r="350" spans="1:45" ht="12.75" customHeight="1">
      <c r="A350" s="442"/>
      <c r="B350" s="443"/>
      <c r="C350" s="443"/>
      <c r="D350" s="443"/>
      <c r="E350" s="443"/>
      <c r="F350" s="443"/>
      <c r="G350" s="444"/>
      <c r="H350" s="443"/>
      <c r="I350" s="445"/>
      <c r="J350" s="445"/>
      <c r="K350" s="445"/>
      <c r="L350" s="443"/>
      <c r="M350" s="444"/>
      <c r="N350" s="446"/>
      <c r="O350" s="443"/>
      <c r="P350" s="446"/>
      <c r="Q350" s="443"/>
      <c r="R350" s="447"/>
      <c r="S350" s="446"/>
      <c r="T350" s="443"/>
      <c r="U350" s="446"/>
      <c r="V350" s="443"/>
      <c r="W350" s="447"/>
      <c r="X350" s="446"/>
      <c r="Y350" s="443"/>
      <c r="Z350" s="448"/>
      <c r="AA350" s="448"/>
      <c r="AB350" s="448"/>
      <c r="AC350" s="448"/>
      <c r="AD350" s="448"/>
      <c r="AE350" s="448"/>
      <c r="AF350" s="448"/>
      <c r="AG350" s="448"/>
      <c r="AH350" s="448"/>
      <c r="AI350" s="448"/>
      <c r="AJ350" s="448"/>
      <c r="AK350" s="448"/>
      <c r="AL350" s="448"/>
      <c r="AM350" s="448"/>
      <c r="AN350" s="448"/>
      <c r="AO350" s="448"/>
      <c r="AP350" s="448"/>
      <c r="AQ350" s="448"/>
      <c r="AR350" s="448"/>
      <c r="AS350" s="448"/>
    </row>
    <row r="351" spans="1:45" ht="12.75" customHeight="1">
      <c r="A351" s="442"/>
      <c r="B351" s="443"/>
      <c r="C351" s="443"/>
      <c r="D351" s="443"/>
      <c r="E351" s="443"/>
      <c r="F351" s="443"/>
      <c r="G351" s="444"/>
      <c r="H351" s="443"/>
      <c r="I351" s="445"/>
      <c r="J351" s="445"/>
      <c r="K351" s="445"/>
      <c r="L351" s="443"/>
      <c r="M351" s="444"/>
      <c r="N351" s="446"/>
      <c r="O351" s="443"/>
      <c r="P351" s="446"/>
      <c r="Q351" s="443"/>
      <c r="R351" s="447"/>
      <c r="S351" s="446"/>
      <c r="T351" s="443"/>
      <c r="U351" s="446"/>
      <c r="V351" s="443"/>
      <c r="W351" s="447"/>
      <c r="X351" s="446"/>
      <c r="Y351" s="443"/>
      <c r="Z351" s="448"/>
      <c r="AA351" s="448"/>
      <c r="AB351" s="448"/>
      <c r="AC351" s="448"/>
      <c r="AD351" s="448"/>
      <c r="AE351" s="448"/>
      <c r="AF351" s="448"/>
      <c r="AG351" s="448"/>
      <c r="AH351" s="448"/>
      <c r="AI351" s="448"/>
      <c r="AJ351" s="448"/>
      <c r="AK351" s="448"/>
      <c r="AL351" s="448"/>
      <c r="AM351" s="448"/>
      <c r="AN351" s="448"/>
      <c r="AO351" s="448"/>
      <c r="AP351" s="448"/>
      <c r="AQ351" s="448"/>
      <c r="AR351" s="448"/>
      <c r="AS351" s="448"/>
    </row>
    <row r="352" spans="1:45" ht="12.75" customHeight="1">
      <c r="A352" s="442"/>
      <c r="B352" s="443"/>
      <c r="C352" s="443"/>
      <c r="D352" s="443"/>
      <c r="E352" s="443"/>
      <c r="F352" s="443"/>
      <c r="G352" s="444"/>
      <c r="H352" s="443"/>
      <c r="I352" s="445"/>
      <c r="J352" s="445"/>
      <c r="K352" s="445"/>
      <c r="L352" s="443"/>
      <c r="M352" s="444"/>
      <c r="N352" s="446"/>
      <c r="O352" s="443"/>
      <c r="P352" s="446"/>
      <c r="Q352" s="443"/>
      <c r="R352" s="447"/>
      <c r="S352" s="446"/>
      <c r="T352" s="443"/>
      <c r="U352" s="446"/>
      <c r="V352" s="443"/>
      <c r="W352" s="447"/>
      <c r="X352" s="446"/>
      <c r="Y352" s="443"/>
      <c r="Z352" s="448"/>
      <c r="AA352" s="448"/>
      <c r="AB352" s="448"/>
      <c r="AC352" s="448"/>
      <c r="AD352" s="448"/>
      <c r="AE352" s="448"/>
      <c r="AF352" s="448"/>
      <c r="AG352" s="448"/>
      <c r="AH352" s="448"/>
      <c r="AI352" s="448"/>
      <c r="AJ352" s="448"/>
      <c r="AK352" s="448"/>
      <c r="AL352" s="448"/>
      <c r="AM352" s="448"/>
      <c r="AN352" s="448"/>
      <c r="AO352" s="448"/>
      <c r="AP352" s="448"/>
      <c r="AQ352" s="448"/>
      <c r="AR352" s="448"/>
      <c r="AS352" s="448"/>
    </row>
    <row r="353" spans="1:45" ht="12.75" customHeight="1">
      <c r="A353" s="442"/>
      <c r="B353" s="443"/>
      <c r="C353" s="443"/>
      <c r="D353" s="443"/>
      <c r="E353" s="443"/>
      <c r="F353" s="443"/>
      <c r="G353" s="444"/>
      <c r="H353" s="443"/>
      <c r="I353" s="445"/>
      <c r="J353" s="445"/>
      <c r="K353" s="445"/>
      <c r="L353" s="443"/>
      <c r="M353" s="444"/>
      <c r="N353" s="446"/>
      <c r="O353" s="443"/>
      <c r="P353" s="446"/>
      <c r="Q353" s="443"/>
      <c r="R353" s="447"/>
      <c r="S353" s="446"/>
      <c r="T353" s="443"/>
      <c r="U353" s="446"/>
      <c r="V353" s="443"/>
      <c r="W353" s="447"/>
      <c r="X353" s="446"/>
      <c r="Y353" s="443"/>
      <c r="Z353" s="448"/>
      <c r="AA353" s="448"/>
      <c r="AB353" s="448"/>
      <c r="AC353" s="448"/>
      <c r="AD353" s="448"/>
      <c r="AE353" s="448"/>
      <c r="AF353" s="448"/>
      <c r="AG353" s="448"/>
      <c r="AH353" s="448"/>
      <c r="AI353" s="448"/>
      <c r="AJ353" s="448"/>
      <c r="AK353" s="448"/>
      <c r="AL353" s="448"/>
      <c r="AM353" s="448"/>
      <c r="AN353" s="448"/>
      <c r="AO353" s="448"/>
      <c r="AP353" s="448"/>
      <c r="AQ353" s="448"/>
      <c r="AR353" s="448"/>
      <c r="AS353" s="448"/>
    </row>
    <row r="354" spans="1:45" ht="12.75" customHeight="1">
      <c r="A354" s="442"/>
      <c r="B354" s="443"/>
      <c r="C354" s="443"/>
      <c r="D354" s="443"/>
      <c r="E354" s="443"/>
      <c r="F354" s="443"/>
      <c r="G354" s="444"/>
      <c r="H354" s="443"/>
      <c r="I354" s="445"/>
      <c r="J354" s="445"/>
      <c r="K354" s="445"/>
      <c r="L354" s="443"/>
      <c r="M354" s="444"/>
      <c r="N354" s="446"/>
      <c r="O354" s="443"/>
      <c r="P354" s="446"/>
      <c r="Q354" s="443"/>
      <c r="R354" s="447"/>
      <c r="S354" s="446"/>
      <c r="T354" s="443"/>
      <c r="U354" s="446"/>
      <c r="V354" s="443"/>
      <c r="W354" s="447"/>
      <c r="X354" s="446"/>
      <c r="Y354" s="443"/>
      <c r="Z354" s="448"/>
      <c r="AA354" s="448"/>
      <c r="AB354" s="448"/>
      <c r="AC354" s="448"/>
      <c r="AD354" s="448"/>
      <c r="AE354" s="448"/>
      <c r="AF354" s="448"/>
      <c r="AG354" s="448"/>
      <c r="AH354" s="448"/>
      <c r="AI354" s="448"/>
      <c r="AJ354" s="448"/>
      <c r="AK354" s="448"/>
      <c r="AL354" s="448"/>
      <c r="AM354" s="448"/>
      <c r="AN354" s="448"/>
      <c r="AO354" s="448"/>
      <c r="AP354" s="448"/>
      <c r="AQ354" s="448"/>
      <c r="AR354" s="448"/>
      <c r="AS354" s="448"/>
    </row>
    <row r="355" spans="1:45" ht="12.75" customHeight="1">
      <c r="A355" s="442"/>
      <c r="B355" s="443"/>
      <c r="C355" s="443"/>
      <c r="D355" s="443"/>
      <c r="E355" s="443"/>
      <c r="F355" s="443"/>
      <c r="G355" s="444"/>
      <c r="H355" s="443"/>
      <c r="I355" s="445"/>
      <c r="J355" s="445"/>
      <c r="K355" s="445"/>
      <c r="L355" s="443"/>
      <c r="M355" s="444"/>
      <c r="N355" s="446"/>
      <c r="O355" s="443"/>
      <c r="P355" s="446"/>
      <c r="Q355" s="443"/>
      <c r="R355" s="447"/>
      <c r="S355" s="446"/>
      <c r="T355" s="443"/>
      <c r="U355" s="446"/>
      <c r="V355" s="443"/>
      <c r="W355" s="447"/>
      <c r="X355" s="446"/>
      <c r="Y355" s="443"/>
      <c r="Z355" s="448"/>
      <c r="AA355" s="448"/>
      <c r="AB355" s="448"/>
      <c r="AC355" s="448"/>
      <c r="AD355" s="448"/>
      <c r="AE355" s="448"/>
      <c r="AF355" s="448"/>
      <c r="AG355" s="448"/>
      <c r="AH355" s="448"/>
      <c r="AI355" s="448"/>
      <c r="AJ355" s="448"/>
      <c r="AK355" s="448"/>
      <c r="AL355" s="448"/>
      <c r="AM355" s="448"/>
      <c r="AN355" s="448"/>
      <c r="AO355" s="448"/>
      <c r="AP355" s="448"/>
      <c r="AQ355" s="448"/>
      <c r="AR355" s="448"/>
      <c r="AS355" s="448"/>
    </row>
    <row r="356" spans="1:45" ht="12.75" customHeight="1">
      <c r="A356" s="442"/>
      <c r="B356" s="443"/>
      <c r="C356" s="443"/>
      <c r="D356" s="443"/>
      <c r="E356" s="443"/>
      <c r="F356" s="443"/>
      <c r="G356" s="444"/>
      <c r="H356" s="443"/>
      <c r="I356" s="445"/>
      <c r="J356" s="445"/>
      <c r="K356" s="445"/>
      <c r="L356" s="443"/>
      <c r="M356" s="444"/>
      <c r="N356" s="446"/>
      <c r="O356" s="443"/>
      <c r="P356" s="446"/>
      <c r="Q356" s="443"/>
      <c r="R356" s="447"/>
      <c r="S356" s="446"/>
      <c r="T356" s="443"/>
      <c r="U356" s="446"/>
      <c r="V356" s="443"/>
      <c r="W356" s="447"/>
      <c r="X356" s="446"/>
      <c r="Y356" s="443"/>
      <c r="Z356" s="448"/>
      <c r="AA356" s="448"/>
      <c r="AB356" s="448"/>
      <c r="AC356" s="448"/>
      <c r="AD356" s="448"/>
      <c r="AE356" s="448"/>
      <c r="AF356" s="448"/>
      <c r="AG356" s="448"/>
      <c r="AH356" s="448"/>
      <c r="AI356" s="448"/>
      <c r="AJ356" s="448"/>
      <c r="AK356" s="448"/>
      <c r="AL356" s="448"/>
      <c r="AM356" s="448"/>
      <c r="AN356" s="448"/>
      <c r="AO356" s="448"/>
      <c r="AP356" s="448"/>
      <c r="AQ356" s="448"/>
      <c r="AR356" s="448"/>
      <c r="AS356" s="448"/>
    </row>
    <row r="357" spans="1:45" ht="12.75" customHeight="1">
      <c r="A357" s="442"/>
      <c r="B357" s="443"/>
      <c r="C357" s="443"/>
      <c r="D357" s="443"/>
      <c r="E357" s="443"/>
      <c r="F357" s="443"/>
      <c r="G357" s="444"/>
      <c r="H357" s="443"/>
      <c r="I357" s="445"/>
      <c r="J357" s="445"/>
      <c r="K357" s="445"/>
      <c r="L357" s="443"/>
      <c r="M357" s="444"/>
      <c r="N357" s="446"/>
      <c r="O357" s="443"/>
      <c r="P357" s="446"/>
      <c r="Q357" s="443"/>
      <c r="R357" s="447"/>
      <c r="S357" s="446"/>
      <c r="T357" s="443"/>
      <c r="U357" s="446"/>
      <c r="V357" s="443"/>
      <c r="W357" s="447"/>
      <c r="X357" s="446"/>
      <c r="Y357" s="443"/>
      <c r="Z357" s="448"/>
      <c r="AA357" s="448"/>
      <c r="AB357" s="448"/>
      <c r="AC357" s="448"/>
      <c r="AD357" s="448"/>
      <c r="AE357" s="448"/>
      <c r="AF357" s="448"/>
      <c r="AG357" s="448"/>
      <c r="AH357" s="448"/>
      <c r="AI357" s="448"/>
      <c r="AJ357" s="448"/>
      <c r="AK357" s="448"/>
      <c r="AL357" s="448"/>
      <c r="AM357" s="448"/>
      <c r="AN357" s="448"/>
      <c r="AO357" s="448"/>
      <c r="AP357" s="448"/>
      <c r="AQ357" s="448"/>
      <c r="AR357" s="448"/>
      <c r="AS357" s="448"/>
    </row>
    <row r="358" spans="1:45" ht="12.75" customHeight="1">
      <c r="A358" s="442"/>
      <c r="B358" s="443"/>
      <c r="C358" s="443"/>
      <c r="D358" s="443"/>
      <c r="E358" s="443"/>
      <c r="F358" s="443"/>
      <c r="G358" s="444"/>
      <c r="H358" s="443"/>
      <c r="I358" s="445"/>
      <c r="J358" s="445"/>
      <c r="K358" s="445"/>
      <c r="L358" s="443"/>
      <c r="M358" s="444"/>
      <c r="N358" s="446"/>
      <c r="O358" s="443"/>
      <c r="P358" s="446"/>
      <c r="Q358" s="443"/>
      <c r="R358" s="447"/>
      <c r="S358" s="446"/>
      <c r="T358" s="443"/>
      <c r="U358" s="446"/>
      <c r="V358" s="443"/>
      <c r="W358" s="447"/>
      <c r="X358" s="446"/>
      <c r="Y358" s="443"/>
      <c r="Z358" s="448"/>
      <c r="AA358" s="448"/>
      <c r="AB358" s="448"/>
      <c r="AC358" s="448"/>
      <c r="AD358" s="448"/>
      <c r="AE358" s="448"/>
      <c r="AF358" s="448"/>
      <c r="AG358" s="448"/>
      <c r="AH358" s="448"/>
      <c r="AI358" s="448"/>
      <c r="AJ358" s="448"/>
      <c r="AK358" s="448"/>
      <c r="AL358" s="448"/>
      <c r="AM358" s="448"/>
      <c r="AN358" s="448"/>
      <c r="AO358" s="448"/>
      <c r="AP358" s="448"/>
      <c r="AQ358" s="448"/>
      <c r="AR358" s="448"/>
      <c r="AS358" s="448"/>
    </row>
    <row r="359" spans="1:45" ht="12.75" customHeight="1">
      <c r="A359" s="442"/>
      <c r="B359" s="443"/>
      <c r="C359" s="443"/>
      <c r="D359" s="443"/>
      <c r="E359" s="443"/>
      <c r="F359" s="443"/>
      <c r="G359" s="444"/>
      <c r="H359" s="443"/>
      <c r="I359" s="445"/>
      <c r="J359" s="445"/>
      <c r="K359" s="445"/>
      <c r="L359" s="443"/>
      <c r="M359" s="444"/>
      <c r="N359" s="446"/>
      <c r="O359" s="443"/>
      <c r="P359" s="446"/>
      <c r="Q359" s="443"/>
      <c r="R359" s="447"/>
      <c r="S359" s="446"/>
      <c r="T359" s="443"/>
      <c r="U359" s="446"/>
      <c r="V359" s="443"/>
      <c r="W359" s="447"/>
      <c r="X359" s="446"/>
      <c r="Y359" s="443"/>
      <c r="Z359" s="448"/>
      <c r="AA359" s="448"/>
      <c r="AB359" s="448"/>
      <c r="AC359" s="448"/>
      <c r="AD359" s="448"/>
      <c r="AE359" s="448"/>
      <c r="AF359" s="448"/>
      <c r="AG359" s="448"/>
      <c r="AH359" s="448"/>
      <c r="AI359" s="448"/>
      <c r="AJ359" s="448"/>
      <c r="AK359" s="448"/>
      <c r="AL359" s="448"/>
      <c r="AM359" s="448"/>
      <c r="AN359" s="448"/>
      <c r="AO359" s="448"/>
      <c r="AP359" s="448"/>
      <c r="AQ359" s="448"/>
      <c r="AR359" s="448"/>
      <c r="AS359" s="448"/>
    </row>
    <row r="360" spans="1:45" ht="12.75" customHeight="1">
      <c r="A360" s="442"/>
      <c r="B360" s="443"/>
      <c r="C360" s="443"/>
      <c r="D360" s="443"/>
      <c r="E360" s="443"/>
      <c r="F360" s="443"/>
      <c r="G360" s="444"/>
      <c r="H360" s="443"/>
      <c r="I360" s="445"/>
      <c r="J360" s="445"/>
      <c r="K360" s="445"/>
      <c r="L360" s="443"/>
      <c r="M360" s="444"/>
      <c r="N360" s="446"/>
      <c r="O360" s="443"/>
      <c r="P360" s="446"/>
      <c r="Q360" s="443"/>
      <c r="R360" s="447"/>
      <c r="S360" s="446"/>
      <c r="T360" s="443"/>
      <c r="U360" s="446"/>
      <c r="V360" s="443"/>
      <c r="W360" s="447"/>
      <c r="X360" s="446"/>
      <c r="Y360" s="443"/>
      <c r="Z360" s="448"/>
      <c r="AA360" s="448"/>
      <c r="AB360" s="448"/>
      <c r="AC360" s="448"/>
      <c r="AD360" s="448"/>
      <c r="AE360" s="448"/>
      <c r="AF360" s="448"/>
      <c r="AG360" s="448"/>
      <c r="AH360" s="448"/>
      <c r="AI360" s="448"/>
      <c r="AJ360" s="448"/>
      <c r="AK360" s="448"/>
      <c r="AL360" s="448"/>
      <c r="AM360" s="448"/>
      <c r="AN360" s="448"/>
      <c r="AO360" s="448"/>
      <c r="AP360" s="448"/>
      <c r="AQ360" s="448"/>
      <c r="AR360" s="448"/>
      <c r="AS360" s="448"/>
    </row>
    <row r="361" spans="1:45" ht="12.75" customHeight="1">
      <c r="A361" s="442"/>
      <c r="B361" s="443"/>
      <c r="C361" s="443"/>
      <c r="D361" s="443"/>
      <c r="E361" s="443"/>
      <c r="F361" s="443"/>
      <c r="G361" s="444"/>
      <c r="H361" s="443"/>
      <c r="I361" s="445"/>
      <c r="J361" s="445"/>
      <c r="K361" s="445"/>
      <c r="L361" s="443"/>
      <c r="M361" s="444"/>
      <c r="N361" s="446"/>
      <c r="O361" s="443"/>
      <c r="P361" s="446"/>
      <c r="Q361" s="443"/>
      <c r="R361" s="447"/>
      <c r="S361" s="446"/>
      <c r="T361" s="443"/>
      <c r="U361" s="446"/>
      <c r="V361" s="443"/>
      <c r="W361" s="447"/>
      <c r="X361" s="446"/>
      <c r="Y361" s="443"/>
      <c r="Z361" s="448"/>
      <c r="AA361" s="448"/>
      <c r="AB361" s="448"/>
      <c r="AC361" s="448"/>
      <c r="AD361" s="448"/>
      <c r="AE361" s="448"/>
      <c r="AF361" s="448"/>
      <c r="AG361" s="448"/>
      <c r="AH361" s="448"/>
      <c r="AI361" s="448"/>
      <c r="AJ361" s="448"/>
      <c r="AK361" s="448"/>
      <c r="AL361" s="448"/>
      <c r="AM361" s="448"/>
      <c r="AN361" s="448"/>
      <c r="AO361" s="448"/>
      <c r="AP361" s="448"/>
      <c r="AQ361" s="448"/>
      <c r="AR361" s="448"/>
      <c r="AS361" s="448"/>
    </row>
    <row r="362" spans="1:45" ht="12.75" customHeight="1">
      <c r="A362" s="442"/>
      <c r="B362" s="443"/>
      <c r="C362" s="443"/>
      <c r="D362" s="443"/>
      <c r="E362" s="443"/>
      <c r="F362" s="443"/>
      <c r="G362" s="444"/>
      <c r="H362" s="443"/>
      <c r="I362" s="445"/>
      <c r="J362" s="445"/>
      <c r="K362" s="445"/>
      <c r="L362" s="443"/>
      <c r="M362" s="444"/>
      <c r="N362" s="446"/>
      <c r="O362" s="443"/>
      <c r="P362" s="446"/>
      <c r="Q362" s="443"/>
      <c r="R362" s="447"/>
      <c r="S362" s="446"/>
      <c r="T362" s="443"/>
      <c r="U362" s="446"/>
      <c r="V362" s="443"/>
      <c r="W362" s="447"/>
      <c r="X362" s="446"/>
      <c r="Y362" s="443"/>
      <c r="Z362" s="448"/>
      <c r="AA362" s="448"/>
      <c r="AB362" s="448"/>
      <c r="AC362" s="448"/>
      <c r="AD362" s="448"/>
      <c r="AE362" s="448"/>
      <c r="AF362" s="448"/>
      <c r="AG362" s="448"/>
      <c r="AH362" s="448"/>
      <c r="AI362" s="448"/>
      <c r="AJ362" s="448"/>
      <c r="AK362" s="448"/>
      <c r="AL362" s="448"/>
      <c r="AM362" s="448"/>
      <c r="AN362" s="448"/>
      <c r="AO362" s="448"/>
      <c r="AP362" s="448"/>
      <c r="AQ362" s="448"/>
      <c r="AR362" s="448"/>
      <c r="AS362" s="448"/>
    </row>
    <row r="363" spans="1:45" ht="12.75" customHeight="1">
      <c r="A363" s="442"/>
      <c r="B363" s="443"/>
      <c r="C363" s="443"/>
      <c r="D363" s="443"/>
      <c r="E363" s="443"/>
      <c r="F363" s="443"/>
      <c r="G363" s="444"/>
      <c r="H363" s="443"/>
      <c r="I363" s="445"/>
      <c r="J363" s="445"/>
      <c r="K363" s="445"/>
      <c r="L363" s="443"/>
      <c r="M363" s="444"/>
      <c r="N363" s="446"/>
      <c r="O363" s="443"/>
      <c r="P363" s="446"/>
      <c r="Q363" s="443"/>
      <c r="R363" s="447"/>
      <c r="S363" s="446"/>
      <c r="T363" s="443"/>
      <c r="U363" s="446"/>
      <c r="V363" s="443"/>
      <c r="W363" s="447"/>
      <c r="X363" s="446"/>
      <c r="Y363" s="443"/>
      <c r="Z363" s="448"/>
      <c r="AA363" s="448"/>
      <c r="AB363" s="448"/>
      <c r="AC363" s="448"/>
      <c r="AD363" s="448"/>
      <c r="AE363" s="448"/>
      <c r="AF363" s="448"/>
      <c r="AG363" s="448"/>
      <c r="AH363" s="448"/>
      <c r="AI363" s="448"/>
      <c r="AJ363" s="448"/>
      <c r="AK363" s="448"/>
      <c r="AL363" s="448"/>
      <c r="AM363" s="448"/>
      <c r="AN363" s="448"/>
      <c r="AO363" s="448"/>
      <c r="AP363" s="448"/>
      <c r="AQ363" s="448"/>
      <c r="AR363" s="448"/>
      <c r="AS363" s="448"/>
    </row>
    <row r="364" spans="1:45" ht="12.75" customHeight="1">
      <c r="A364" s="442"/>
      <c r="B364" s="443"/>
      <c r="C364" s="443"/>
      <c r="D364" s="443"/>
      <c r="E364" s="443"/>
      <c r="F364" s="443"/>
      <c r="G364" s="444"/>
      <c r="H364" s="443"/>
      <c r="I364" s="445"/>
      <c r="J364" s="445"/>
      <c r="K364" s="445"/>
      <c r="L364" s="443"/>
      <c r="M364" s="444"/>
      <c r="N364" s="446"/>
      <c r="O364" s="443"/>
      <c r="P364" s="446"/>
      <c r="Q364" s="443"/>
      <c r="R364" s="447"/>
      <c r="S364" s="446"/>
      <c r="T364" s="443"/>
      <c r="U364" s="446"/>
      <c r="V364" s="443"/>
      <c r="W364" s="447"/>
      <c r="X364" s="446"/>
      <c r="Y364" s="443"/>
      <c r="Z364" s="448"/>
      <c r="AA364" s="448"/>
      <c r="AB364" s="448"/>
      <c r="AC364" s="448"/>
      <c r="AD364" s="448"/>
      <c r="AE364" s="448"/>
      <c r="AF364" s="448"/>
      <c r="AG364" s="448"/>
      <c r="AH364" s="448"/>
      <c r="AI364" s="448"/>
      <c r="AJ364" s="448"/>
      <c r="AK364" s="448"/>
      <c r="AL364" s="448"/>
      <c r="AM364" s="448"/>
      <c r="AN364" s="448"/>
      <c r="AO364" s="448"/>
      <c r="AP364" s="448"/>
      <c r="AQ364" s="448"/>
      <c r="AR364" s="448"/>
      <c r="AS364" s="448"/>
    </row>
    <row r="365" spans="1:45" ht="12.75" customHeight="1">
      <c r="A365" s="442"/>
      <c r="B365" s="443"/>
      <c r="C365" s="443"/>
      <c r="D365" s="443"/>
      <c r="E365" s="443"/>
      <c r="F365" s="443"/>
      <c r="G365" s="444"/>
      <c r="H365" s="443"/>
      <c r="I365" s="445"/>
      <c r="J365" s="445"/>
      <c r="K365" s="445"/>
      <c r="L365" s="443"/>
      <c r="M365" s="444"/>
      <c r="N365" s="446"/>
      <c r="O365" s="443"/>
      <c r="P365" s="446"/>
      <c r="Q365" s="443"/>
      <c r="R365" s="447"/>
      <c r="S365" s="446"/>
      <c r="T365" s="443"/>
      <c r="U365" s="446"/>
      <c r="V365" s="443"/>
      <c r="W365" s="447"/>
      <c r="X365" s="446"/>
      <c r="Y365" s="443"/>
      <c r="Z365" s="448"/>
      <c r="AA365" s="448"/>
      <c r="AB365" s="448"/>
      <c r="AC365" s="448"/>
      <c r="AD365" s="448"/>
      <c r="AE365" s="448"/>
      <c r="AF365" s="448"/>
      <c r="AG365" s="448"/>
      <c r="AH365" s="448"/>
      <c r="AI365" s="448"/>
      <c r="AJ365" s="448"/>
      <c r="AK365" s="448"/>
      <c r="AL365" s="448"/>
      <c r="AM365" s="448"/>
      <c r="AN365" s="448"/>
      <c r="AO365" s="448"/>
      <c r="AP365" s="448"/>
      <c r="AQ365" s="448"/>
      <c r="AR365" s="448"/>
      <c r="AS365" s="448"/>
    </row>
    <row r="366" spans="1:45" ht="12.75" customHeight="1">
      <c r="A366" s="442"/>
      <c r="B366" s="443"/>
      <c r="C366" s="443"/>
      <c r="D366" s="443"/>
      <c r="E366" s="443"/>
      <c r="F366" s="443"/>
      <c r="G366" s="444"/>
      <c r="H366" s="443"/>
      <c r="I366" s="445"/>
      <c r="J366" s="445"/>
      <c r="K366" s="445"/>
      <c r="L366" s="443"/>
      <c r="M366" s="444"/>
      <c r="N366" s="446"/>
      <c r="O366" s="443"/>
      <c r="P366" s="446"/>
      <c r="Q366" s="443"/>
      <c r="R366" s="447"/>
      <c r="S366" s="446"/>
      <c r="T366" s="443"/>
      <c r="U366" s="446"/>
      <c r="V366" s="443"/>
      <c r="W366" s="447"/>
      <c r="X366" s="446"/>
      <c r="Y366" s="443"/>
      <c r="Z366" s="448"/>
      <c r="AA366" s="448"/>
      <c r="AB366" s="448"/>
      <c r="AC366" s="448"/>
      <c r="AD366" s="448"/>
      <c r="AE366" s="448"/>
      <c r="AF366" s="448"/>
      <c r="AG366" s="448"/>
      <c r="AH366" s="448"/>
      <c r="AI366" s="448"/>
      <c r="AJ366" s="448"/>
      <c r="AK366" s="448"/>
      <c r="AL366" s="448"/>
      <c r="AM366" s="448"/>
      <c r="AN366" s="448"/>
      <c r="AO366" s="448"/>
      <c r="AP366" s="448"/>
      <c r="AQ366" s="448"/>
      <c r="AR366" s="448"/>
      <c r="AS366" s="448"/>
    </row>
    <row r="367" spans="1:45" ht="12.75" customHeight="1">
      <c r="A367" s="442"/>
      <c r="B367" s="443"/>
      <c r="C367" s="443"/>
      <c r="D367" s="443"/>
      <c r="E367" s="443"/>
      <c r="F367" s="443"/>
      <c r="G367" s="444"/>
      <c r="H367" s="443"/>
      <c r="I367" s="445"/>
      <c r="J367" s="445"/>
      <c r="K367" s="445"/>
      <c r="L367" s="443"/>
      <c r="M367" s="444"/>
      <c r="N367" s="446"/>
      <c r="O367" s="443"/>
      <c r="P367" s="446"/>
      <c r="Q367" s="443"/>
      <c r="R367" s="447"/>
      <c r="S367" s="446"/>
      <c r="T367" s="443"/>
      <c r="U367" s="446"/>
      <c r="V367" s="443"/>
      <c r="W367" s="447"/>
      <c r="X367" s="446"/>
      <c r="Y367" s="443"/>
      <c r="Z367" s="448"/>
      <c r="AA367" s="448"/>
      <c r="AB367" s="448"/>
      <c r="AC367" s="448"/>
      <c r="AD367" s="448"/>
      <c r="AE367" s="448"/>
      <c r="AF367" s="448"/>
      <c r="AG367" s="448"/>
      <c r="AH367" s="448"/>
      <c r="AI367" s="448"/>
      <c r="AJ367" s="448"/>
      <c r="AK367" s="448"/>
      <c r="AL367" s="448"/>
      <c r="AM367" s="448"/>
      <c r="AN367" s="448"/>
      <c r="AO367" s="448"/>
      <c r="AP367" s="448"/>
      <c r="AQ367" s="448"/>
      <c r="AR367" s="448"/>
      <c r="AS367" s="448"/>
    </row>
    <row r="368" spans="1:45" ht="12.75" customHeight="1">
      <c r="A368" s="442"/>
      <c r="B368" s="443"/>
      <c r="C368" s="443"/>
      <c r="D368" s="443"/>
      <c r="E368" s="443"/>
      <c r="F368" s="443"/>
      <c r="G368" s="444"/>
      <c r="H368" s="443"/>
      <c r="I368" s="445"/>
      <c r="J368" s="445"/>
      <c r="K368" s="445"/>
      <c r="L368" s="443"/>
      <c r="M368" s="444"/>
      <c r="N368" s="446"/>
      <c r="O368" s="443"/>
      <c r="P368" s="446"/>
      <c r="Q368" s="443"/>
      <c r="R368" s="447"/>
      <c r="S368" s="446"/>
      <c r="T368" s="443"/>
      <c r="U368" s="446"/>
      <c r="V368" s="443"/>
      <c r="W368" s="447"/>
      <c r="X368" s="446"/>
      <c r="Y368" s="443"/>
      <c r="Z368" s="448"/>
      <c r="AA368" s="448"/>
      <c r="AB368" s="448"/>
      <c r="AC368" s="448"/>
      <c r="AD368" s="448"/>
      <c r="AE368" s="448"/>
      <c r="AF368" s="448"/>
      <c r="AG368" s="448"/>
      <c r="AH368" s="448"/>
      <c r="AI368" s="448"/>
      <c r="AJ368" s="448"/>
      <c r="AK368" s="448"/>
      <c r="AL368" s="448"/>
      <c r="AM368" s="448"/>
      <c r="AN368" s="448"/>
      <c r="AO368" s="448"/>
      <c r="AP368" s="448"/>
      <c r="AQ368" s="448"/>
      <c r="AR368" s="448"/>
      <c r="AS368" s="448"/>
    </row>
    <row r="369" spans="1:45" ht="12.75" customHeight="1">
      <c r="A369" s="442"/>
      <c r="B369" s="443"/>
      <c r="C369" s="443"/>
      <c r="D369" s="443"/>
      <c r="E369" s="443"/>
      <c r="F369" s="443"/>
      <c r="G369" s="444"/>
      <c r="H369" s="443"/>
      <c r="I369" s="445"/>
      <c r="J369" s="445"/>
      <c r="K369" s="445"/>
      <c r="L369" s="443"/>
      <c r="M369" s="444"/>
      <c r="N369" s="446"/>
      <c r="O369" s="443"/>
      <c r="P369" s="446"/>
      <c r="Q369" s="443"/>
      <c r="R369" s="447"/>
      <c r="S369" s="446"/>
      <c r="T369" s="443"/>
      <c r="U369" s="446"/>
      <c r="V369" s="443"/>
      <c r="W369" s="447"/>
      <c r="X369" s="446"/>
      <c r="Y369" s="443"/>
      <c r="Z369" s="448"/>
      <c r="AA369" s="448"/>
      <c r="AB369" s="448"/>
      <c r="AC369" s="448"/>
      <c r="AD369" s="448"/>
      <c r="AE369" s="448"/>
      <c r="AF369" s="448"/>
      <c r="AG369" s="448"/>
      <c r="AH369" s="448"/>
      <c r="AI369" s="448"/>
      <c r="AJ369" s="448"/>
      <c r="AK369" s="448"/>
      <c r="AL369" s="448"/>
      <c r="AM369" s="448"/>
      <c r="AN369" s="448"/>
      <c r="AO369" s="448"/>
      <c r="AP369" s="448"/>
      <c r="AQ369" s="448"/>
      <c r="AR369" s="448"/>
      <c r="AS369" s="448"/>
    </row>
    <row r="370" spans="1:45" ht="12.75" customHeight="1">
      <c r="A370" s="442"/>
      <c r="B370" s="443"/>
      <c r="C370" s="443"/>
      <c r="D370" s="443"/>
      <c r="E370" s="443"/>
      <c r="F370" s="443"/>
      <c r="G370" s="444"/>
      <c r="H370" s="443"/>
      <c r="I370" s="445"/>
      <c r="J370" s="445"/>
      <c r="K370" s="445"/>
      <c r="L370" s="443"/>
      <c r="M370" s="444"/>
      <c r="N370" s="446"/>
      <c r="O370" s="443"/>
      <c r="P370" s="446"/>
      <c r="Q370" s="443"/>
      <c r="R370" s="447"/>
      <c r="S370" s="446"/>
      <c r="T370" s="443"/>
      <c r="U370" s="446"/>
      <c r="V370" s="443"/>
      <c r="W370" s="447"/>
      <c r="X370" s="446"/>
      <c r="Y370" s="443"/>
      <c r="Z370" s="448"/>
      <c r="AA370" s="448"/>
      <c r="AB370" s="448"/>
      <c r="AC370" s="448"/>
      <c r="AD370" s="448"/>
      <c r="AE370" s="448"/>
      <c r="AF370" s="448"/>
      <c r="AG370" s="448"/>
      <c r="AH370" s="448"/>
      <c r="AI370" s="448"/>
      <c r="AJ370" s="448"/>
      <c r="AK370" s="448"/>
      <c r="AL370" s="448"/>
      <c r="AM370" s="448"/>
      <c r="AN370" s="448"/>
      <c r="AO370" s="448"/>
      <c r="AP370" s="448"/>
      <c r="AQ370" s="448"/>
      <c r="AR370" s="448"/>
      <c r="AS370" s="448"/>
    </row>
    <row r="371" spans="1:45" ht="12.75" customHeight="1">
      <c r="A371" s="442"/>
      <c r="B371" s="443"/>
      <c r="C371" s="443"/>
      <c r="D371" s="443"/>
      <c r="E371" s="443"/>
      <c r="F371" s="443"/>
      <c r="G371" s="444"/>
      <c r="H371" s="443"/>
      <c r="I371" s="445"/>
      <c r="J371" s="445"/>
      <c r="K371" s="445"/>
      <c r="L371" s="443"/>
      <c r="M371" s="444"/>
      <c r="N371" s="446"/>
      <c r="O371" s="443"/>
      <c r="P371" s="446"/>
      <c r="Q371" s="443"/>
      <c r="R371" s="447"/>
      <c r="S371" s="446"/>
      <c r="T371" s="443"/>
      <c r="U371" s="446"/>
      <c r="V371" s="443"/>
      <c r="W371" s="447"/>
      <c r="X371" s="446"/>
      <c r="Y371" s="443"/>
      <c r="Z371" s="448"/>
      <c r="AA371" s="448"/>
      <c r="AB371" s="448"/>
      <c r="AC371" s="448"/>
      <c r="AD371" s="448"/>
      <c r="AE371" s="448"/>
      <c r="AF371" s="448"/>
      <c r="AG371" s="448"/>
      <c r="AH371" s="448"/>
      <c r="AI371" s="448"/>
      <c r="AJ371" s="448"/>
      <c r="AK371" s="448"/>
      <c r="AL371" s="448"/>
      <c r="AM371" s="448"/>
      <c r="AN371" s="448"/>
      <c r="AO371" s="448"/>
      <c r="AP371" s="448"/>
      <c r="AQ371" s="448"/>
      <c r="AR371" s="448"/>
      <c r="AS371" s="448"/>
    </row>
    <row r="372" spans="1:45" ht="12.75" customHeight="1">
      <c r="A372" s="442"/>
      <c r="B372" s="443"/>
      <c r="C372" s="443"/>
      <c r="D372" s="443"/>
      <c r="E372" s="443"/>
      <c r="F372" s="443"/>
      <c r="G372" s="444"/>
      <c r="H372" s="443"/>
      <c r="I372" s="445"/>
      <c r="J372" s="445"/>
      <c r="K372" s="445"/>
      <c r="L372" s="443"/>
      <c r="M372" s="444"/>
      <c r="N372" s="446"/>
      <c r="O372" s="443"/>
      <c r="P372" s="446"/>
      <c r="Q372" s="443"/>
      <c r="R372" s="447"/>
      <c r="S372" s="446"/>
      <c r="T372" s="443"/>
      <c r="U372" s="446"/>
      <c r="V372" s="443"/>
      <c r="W372" s="447"/>
      <c r="X372" s="446"/>
      <c r="Y372" s="443"/>
      <c r="Z372" s="448"/>
      <c r="AA372" s="448"/>
      <c r="AB372" s="448"/>
      <c r="AC372" s="448"/>
      <c r="AD372" s="448"/>
      <c r="AE372" s="448"/>
      <c r="AF372" s="448"/>
      <c r="AG372" s="448"/>
      <c r="AH372" s="448"/>
      <c r="AI372" s="448"/>
      <c r="AJ372" s="448"/>
      <c r="AK372" s="448"/>
      <c r="AL372" s="448"/>
      <c r="AM372" s="448"/>
      <c r="AN372" s="448"/>
      <c r="AO372" s="448"/>
      <c r="AP372" s="448"/>
      <c r="AQ372" s="448"/>
      <c r="AR372" s="448"/>
      <c r="AS372" s="448"/>
    </row>
    <row r="373" spans="1:45" ht="12.75" customHeight="1">
      <c r="A373" s="442"/>
      <c r="B373" s="443"/>
      <c r="C373" s="443"/>
      <c r="D373" s="443"/>
      <c r="E373" s="443"/>
      <c r="F373" s="443"/>
      <c r="G373" s="444"/>
      <c r="H373" s="443"/>
      <c r="I373" s="445"/>
      <c r="J373" s="445"/>
      <c r="K373" s="445"/>
      <c r="L373" s="443"/>
      <c r="M373" s="444"/>
      <c r="N373" s="446"/>
      <c r="O373" s="443"/>
      <c r="P373" s="446"/>
      <c r="Q373" s="443"/>
      <c r="R373" s="447"/>
      <c r="S373" s="446"/>
      <c r="T373" s="443"/>
      <c r="U373" s="446"/>
      <c r="V373" s="443"/>
      <c r="W373" s="447"/>
      <c r="X373" s="446"/>
      <c r="Y373" s="443"/>
      <c r="Z373" s="448"/>
      <c r="AA373" s="448"/>
      <c r="AB373" s="448"/>
      <c r="AC373" s="448"/>
      <c r="AD373" s="448"/>
      <c r="AE373" s="448"/>
      <c r="AF373" s="448"/>
      <c r="AG373" s="448"/>
      <c r="AH373" s="448"/>
      <c r="AI373" s="448"/>
      <c r="AJ373" s="448"/>
      <c r="AK373" s="448"/>
      <c r="AL373" s="448"/>
      <c r="AM373" s="448"/>
      <c r="AN373" s="448"/>
      <c r="AO373" s="448"/>
      <c r="AP373" s="448"/>
      <c r="AQ373" s="448"/>
      <c r="AR373" s="448"/>
      <c r="AS373" s="448"/>
    </row>
    <row r="374" spans="1:45" ht="12.75" customHeight="1">
      <c r="A374" s="442"/>
      <c r="B374" s="443"/>
      <c r="C374" s="443"/>
      <c r="D374" s="443"/>
      <c r="E374" s="443"/>
      <c r="F374" s="443"/>
      <c r="G374" s="444"/>
      <c r="H374" s="443"/>
      <c r="I374" s="445"/>
      <c r="J374" s="445"/>
      <c r="K374" s="445"/>
      <c r="L374" s="443"/>
      <c r="M374" s="444"/>
      <c r="N374" s="446"/>
      <c r="O374" s="443"/>
      <c r="P374" s="446"/>
      <c r="Q374" s="443"/>
      <c r="R374" s="447"/>
      <c r="S374" s="446"/>
      <c r="T374" s="443"/>
      <c r="U374" s="446"/>
      <c r="V374" s="443"/>
      <c r="W374" s="447"/>
      <c r="X374" s="446"/>
      <c r="Y374" s="443"/>
      <c r="Z374" s="448"/>
      <c r="AA374" s="448"/>
      <c r="AB374" s="448"/>
      <c r="AC374" s="448"/>
      <c r="AD374" s="448"/>
      <c r="AE374" s="448"/>
      <c r="AF374" s="448"/>
      <c r="AG374" s="448"/>
      <c r="AH374" s="448"/>
      <c r="AI374" s="448"/>
      <c r="AJ374" s="448"/>
      <c r="AK374" s="448"/>
      <c r="AL374" s="448"/>
      <c r="AM374" s="448"/>
      <c r="AN374" s="448"/>
      <c r="AO374" s="448"/>
      <c r="AP374" s="448"/>
      <c r="AQ374" s="448"/>
      <c r="AR374" s="448"/>
      <c r="AS374" s="448"/>
    </row>
    <row r="375" spans="1:45" ht="12.75" customHeight="1">
      <c r="A375" s="442"/>
      <c r="B375" s="443"/>
      <c r="C375" s="443"/>
      <c r="D375" s="443"/>
      <c r="E375" s="443"/>
      <c r="F375" s="443"/>
      <c r="G375" s="444"/>
      <c r="H375" s="443"/>
      <c r="I375" s="445"/>
      <c r="J375" s="445"/>
      <c r="K375" s="445"/>
      <c r="L375" s="443"/>
      <c r="M375" s="444"/>
      <c r="N375" s="446"/>
      <c r="O375" s="443"/>
      <c r="P375" s="446"/>
      <c r="Q375" s="443"/>
      <c r="R375" s="447"/>
      <c r="S375" s="446"/>
      <c r="T375" s="443"/>
      <c r="U375" s="446"/>
      <c r="V375" s="443"/>
      <c r="W375" s="447"/>
      <c r="X375" s="446"/>
      <c r="Y375" s="443"/>
      <c r="Z375" s="448"/>
      <c r="AA375" s="448"/>
      <c r="AB375" s="448"/>
      <c r="AC375" s="448"/>
      <c r="AD375" s="448"/>
      <c r="AE375" s="448"/>
      <c r="AF375" s="448"/>
      <c r="AG375" s="448"/>
      <c r="AH375" s="448"/>
      <c r="AI375" s="448"/>
      <c r="AJ375" s="448"/>
      <c r="AK375" s="448"/>
      <c r="AL375" s="448"/>
      <c r="AM375" s="448"/>
      <c r="AN375" s="448"/>
      <c r="AO375" s="448"/>
      <c r="AP375" s="448"/>
      <c r="AQ375" s="448"/>
      <c r="AR375" s="448"/>
      <c r="AS375" s="448"/>
    </row>
    <row r="376" spans="1:45" ht="12.75" customHeight="1">
      <c r="A376" s="442"/>
      <c r="B376" s="443"/>
      <c r="C376" s="443"/>
      <c r="D376" s="443"/>
      <c r="E376" s="443"/>
      <c r="F376" s="443"/>
      <c r="G376" s="444"/>
      <c r="H376" s="443"/>
      <c r="I376" s="445"/>
      <c r="J376" s="445"/>
      <c r="K376" s="445"/>
      <c r="L376" s="443"/>
      <c r="M376" s="444"/>
      <c r="N376" s="446"/>
      <c r="O376" s="443"/>
      <c r="P376" s="446"/>
      <c r="Q376" s="443"/>
      <c r="R376" s="447"/>
      <c r="S376" s="446"/>
      <c r="T376" s="443"/>
      <c r="U376" s="446"/>
      <c r="V376" s="443"/>
      <c r="W376" s="447"/>
      <c r="X376" s="446"/>
      <c r="Y376" s="443"/>
      <c r="Z376" s="448"/>
      <c r="AA376" s="448"/>
      <c r="AB376" s="448"/>
      <c r="AC376" s="448"/>
      <c r="AD376" s="448"/>
      <c r="AE376" s="448"/>
      <c r="AF376" s="448"/>
      <c r="AG376" s="448"/>
      <c r="AH376" s="448"/>
      <c r="AI376" s="448"/>
      <c r="AJ376" s="448"/>
      <c r="AK376" s="448"/>
      <c r="AL376" s="448"/>
      <c r="AM376" s="448"/>
      <c r="AN376" s="448"/>
      <c r="AO376" s="448"/>
      <c r="AP376" s="448"/>
      <c r="AQ376" s="448"/>
      <c r="AR376" s="448"/>
      <c r="AS376" s="448"/>
    </row>
    <row r="377" spans="1:45" ht="12.75" customHeight="1">
      <c r="A377" s="442"/>
      <c r="B377" s="443"/>
      <c r="C377" s="443"/>
      <c r="D377" s="443"/>
      <c r="E377" s="443"/>
      <c r="F377" s="443"/>
      <c r="G377" s="444"/>
      <c r="H377" s="443"/>
      <c r="I377" s="445"/>
      <c r="J377" s="445"/>
      <c r="K377" s="445"/>
      <c r="L377" s="443"/>
      <c r="M377" s="444"/>
      <c r="N377" s="446"/>
      <c r="O377" s="443"/>
      <c r="P377" s="446"/>
      <c r="Q377" s="443"/>
      <c r="R377" s="447"/>
      <c r="S377" s="446"/>
      <c r="T377" s="443"/>
      <c r="U377" s="446"/>
      <c r="V377" s="443"/>
      <c r="W377" s="447"/>
      <c r="X377" s="446"/>
      <c r="Y377" s="443"/>
      <c r="Z377" s="448"/>
      <c r="AA377" s="448"/>
      <c r="AB377" s="448"/>
      <c r="AC377" s="448"/>
      <c r="AD377" s="448"/>
      <c r="AE377" s="448"/>
      <c r="AF377" s="448"/>
      <c r="AG377" s="448"/>
      <c r="AH377" s="448"/>
      <c r="AI377" s="448"/>
      <c r="AJ377" s="448"/>
      <c r="AK377" s="448"/>
      <c r="AL377" s="448"/>
      <c r="AM377" s="448"/>
      <c r="AN377" s="448"/>
      <c r="AO377" s="448"/>
      <c r="AP377" s="448"/>
      <c r="AQ377" s="448"/>
      <c r="AR377" s="448"/>
      <c r="AS377" s="448"/>
    </row>
    <row r="378" spans="1:45" ht="12.75" customHeight="1">
      <c r="A378" s="442"/>
      <c r="B378" s="443"/>
      <c r="C378" s="443"/>
      <c r="D378" s="443"/>
      <c r="E378" s="443"/>
      <c r="F378" s="443"/>
      <c r="G378" s="444"/>
      <c r="H378" s="443"/>
      <c r="I378" s="445"/>
      <c r="J378" s="445"/>
      <c r="K378" s="445"/>
      <c r="L378" s="443"/>
      <c r="M378" s="444"/>
      <c r="N378" s="446"/>
      <c r="O378" s="443"/>
      <c r="P378" s="446"/>
      <c r="Q378" s="443"/>
      <c r="R378" s="447"/>
      <c r="S378" s="446"/>
      <c r="T378" s="443"/>
      <c r="U378" s="446"/>
      <c r="V378" s="443"/>
      <c r="W378" s="447"/>
      <c r="X378" s="446"/>
      <c r="Y378" s="443"/>
      <c r="Z378" s="448"/>
      <c r="AA378" s="448"/>
      <c r="AB378" s="448"/>
      <c r="AC378" s="448"/>
      <c r="AD378" s="448"/>
      <c r="AE378" s="448"/>
      <c r="AF378" s="448"/>
      <c r="AG378" s="448"/>
      <c r="AH378" s="448"/>
      <c r="AI378" s="448"/>
      <c r="AJ378" s="448"/>
      <c r="AK378" s="448"/>
      <c r="AL378" s="448"/>
      <c r="AM378" s="448"/>
      <c r="AN378" s="448"/>
      <c r="AO378" s="448"/>
      <c r="AP378" s="448"/>
      <c r="AQ378" s="448"/>
      <c r="AR378" s="448"/>
      <c r="AS378" s="448"/>
    </row>
    <row r="379" spans="1:45" ht="12.75" customHeight="1">
      <c r="A379" s="442"/>
      <c r="B379" s="443"/>
      <c r="C379" s="443"/>
      <c r="D379" s="443"/>
      <c r="E379" s="443"/>
      <c r="F379" s="443"/>
      <c r="G379" s="444"/>
      <c r="H379" s="443"/>
      <c r="I379" s="445"/>
      <c r="J379" s="445"/>
      <c r="K379" s="445"/>
      <c r="L379" s="443"/>
      <c r="M379" s="444"/>
      <c r="N379" s="446"/>
      <c r="O379" s="443"/>
      <c r="P379" s="446"/>
      <c r="Q379" s="443"/>
      <c r="R379" s="447"/>
      <c r="S379" s="446"/>
      <c r="T379" s="443"/>
      <c r="U379" s="446"/>
      <c r="V379" s="443"/>
      <c r="W379" s="447"/>
      <c r="X379" s="446"/>
      <c r="Y379" s="443"/>
      <c r="Z379" s="448"/>
      <c r="AA379" s="448"/>
      <c r="AB379" s="448"/>
      <c r="AC379" s="448"/>
      <c r="AD379" s="448"/>
      <c r="AE379" s="448"/>
      <c r="AF379" s="448"/>
      <c r="AG379" s="448"/>
      <c r="AH379" s="448"/>
      <c r="AI379" s="448"/>
      <c r="AJ379" s="448"/>
      <c r="AK379" s="448"/>
      <c r="AL379" s="448"/>
      <c r="AM379" s="448"/>
      <c r="AN379" s="448"/>
      <c r="AO379" s="448"/>
      <c r="AP379" s="448"/>
      <c r="AQ379" s="448"/>
      <c r="AR379" s="448"/>
      <c r="AS379" s="448"/>
    </row>
    <row r="380" spans="1:45" ht="12.75" customHeight="1">
      <c r="A380" s="442"/>
      <c r="B380" s="443"/>
      <c r="C380" s="443"/>
      <c r="D380" s="443"/>
      <c r="E380" s="443"/>
      <c r="F380" s="443"/>
      <c r="G380" s="444"/>
      <c r="H380" s="443"/>
      <c r="I380" s="445"/>
      <c r="J380" s="445"/>
      <c r="K380" s="445"/>
      <c r="L380" s="443"/>
      <c r="M380" s="444"/>
      <c r="N380" s="446"/>
      <c r="O380" s="443"/>
      <c r="P380" s="446"/>
      <c r="Q380" s="443"/>
      <c r="R380" s="447"/>
      <c r="S380" s="446"/>
      <c r="T380" s="443"/>
      <c r="U380" s="446"/>
      <c r="V380" s="443"/>
      <c r="W380" s="447"/>
      <c r="X380" s="446"/>
      <c r="Y380" s="443"/>
      <c r="Z380" s="448"/>
      <c r="AA380" s="448"/>
      <c r="AB380" s="448"/>
      <c r="AC380" s="448"/>
      <c r="AD380" s="448"/>
      <c r="AE380" s="448"/>
      <c r="AF380" s="448"/>
      <c r="AG380" s="448"/>
      <c r="AH380" s="448"/>
      <c r="AI380" s="448"/>
      <c r="AJ380" s="448"/>
      <c r="AK380" s="448"/>
      <c r="AL380" s="448"/>
      <c r="AM380" s="448"/>
      <c r="AN380" s="448"/>
      <c r="AO380" s="448"/>
      <c r="AP380" s="448"/>
      <c r="AQ380" s="448"/>
      <c r="AR380" s="448"/>
      <c r="AS380" s="448"/>
    </row>
    <row r="381" spans="1:45" ht="12.75" customHeight="1">
      <c r="A381" s="442"/>
      <c r="B381" s="443"/>
      <c r="C381" s="443"/>
      <c r="D381" s="443"/>
      <c r="E381" s="443"/>
      <c r="F381" s="443"/>
      <c r="G381" s="444"/>
      <c r="H381" s="443"/>
      <c r="I381" s="445"/>
      <c r="J381" s="445"/>
      <c r="K381" s="445"/>
      <c r="L381" s="443"/>
      <c r="M381" s="444"/>
      <c r="N381" s="446"/>
      <c r="O381" s="443"/>
      <c r="P381" s="446"/>
      <c r="Q381" s="443"/>
      <c r="R381" s="447"/>
      <c r="S381" s="446"/>
      <c r="T381" s="443"/>
      <c r="U381" s="446"/>
      <c r="V381" s="443"/>
      <c r="W381" s="447"/>
      <c r="X381" s="446"/>
      <c r="Y381" s="443"/>
      <c r="Z381" s="448"/>
      <c r="AA381" s="448"/>
      <c r="AB381" s="448"/>
      <c r="AC381" s="448"/>
      <c r="AD381" s="448"/>
      <c r="AE381" s="448"/>
      <c r="AF381" s="448"/>
      <c r="AG381" s="448"/>
      <c r="AH381" s="448"/>
      <c r="AI381" s="448"/>
      <c r="AJ381" s="448"/>
      <c r="AK381" s="448"/>
      <c r="AL381" s="448"/>
      <c r="AM381" s="448"/>
      <c r="AN381" s="448"/>
      <c r="AO381" s="448"/>
      <c r="AP381" s="448"/>
      <c r="AQ381" s="448"/>
      <c r="AR381" s="448"/>
      <c r="AS381" s="448"/>
    </row>
    <row r="382" spans="1:45" ht="12.75" customHeight="1">
      <c r="A382" s="442"/>
      <c r="B382" s="443"/>
      <c r="C382" s="443"/>
      <c r="D382" s="443"/>
      <c r="E382" s="443"/>
      <c r="F382" s="443"/>
      <c r="G382" s="444"/>
      <c r="H382" s="443"/>
      <c r="I382" s="445"/>
      <c r="J382" s="445"/>
      <c r="K382" s="445"/>
      <c r="L382" s="443"/>
      <c r="M382" s="444"/>
      <c r="N382" s="446"/>
      <c r="O382" s="443"/>
      <c r="P382" s="446"/>
      <c r="Q382" s="443"/>
      <c r="R382" s="447"/>
      <c r="S382" s="446"/>
      <c r="T382" s="443"/>
      <c r="U382" s="446"/>
      <c r="V382" s="443"/>
      <c r="W382" s="447"/>
      <c r="X382" s="446"/>
      <c r="Y382" s="443"/>
      <c r="Z382" s="448"/>
      <c r="AA382" s="448"/>
      <c r="AB382" s="448"/>
      <c r="AC382" s="448"/>
      <c r="AD382" s="448"/>
      <c r="AE382" s="448"/>
      <c r="AF382" s="448"/>
      <c r="AG382" s="448"/>
      <c r="AH382" s="448"/>
      <c r="AI382" s="448"/>
      <c r="AJ382" s="448"/>
      <c r="AK382" s="448"/>
      <c r="AL382" s="448"/>
      <c r="AM382" s="448"/>
      <c r="AN382" s="448"/>
      <c r="AO382" s="448"/>
      <c r="AP382" s="448"/>
      <c r="AQ382" s="448"/>
      <c r="AR382" s="448"/>
      <c r="AS382" s="448"/>
    </row>
    <row r="383" spans="1:45" ht="12.75" customHeight="1">
      <c r="A383" s="442"/>
      <c r="B383" s="443"/>
      <c r="C383" s="443"/>
      <c r="D383" s="443"/>
      <c r="E383" s="443"/>
      <c r="F383" s="443"/>
      <c r="G383" s="444"/>
      <c r="H383" s="443"/>
      <c r="I383" s="445"/>
      <c r="J383" s="445"/>
      <c r="K383" s="445"/>
      <c r="L383" s="443"/>
      <c r="M383" s="444"/>
      <c r="N383" s="446"/>
      <c r="O383" s="443"/>
      <c r="P383" s="446"/>
      <c r="Q383" s="443"/>
      <c r="R383" s="447"/>
      <c r="S383" s="446"/>
      <c r="T383" s="443"/>
      <c r="U383" s="446"/>
      <c r="V383" s="443"/>
      <c r="W383" s="447"/>
      <c r="X383" s="446"/>
      <c r="Y383" s="443"/>
      <c r="Z383" s="448"/>
      <c r="AA383" s="448"/>
      <c r="AB383" s="448"/>
      <c r="AC383" s="448"/>
      <c r="AD383" s="448"/>
      <c r="AE383" s="448"/>
      <c r="AF383" s="448"/>
      <c r="AG383" s="448"/>
      <c r="AH383" s="448"/>
      <c r="AI383" s="448"/>
      <c r="AJ383" s="448"/>
      <c r="AK383" s="448"/>
      <c r="AL383" s="448"/>
      <c r="AM383" s="448"/>
      <c r="AN383" s="448"/>
      <c r="AO383" s="448"/>
      <c r="AP383" s="448"/>
      <c r="AQ383" s="448"/>
      <c r="AR383" s="448"/>
      <c r="AS383" s="448"/>
    </row>
    <row r="384" spans="1:45" ht="12.75" customHeight="1">
      <c r="A384" s="442"/>
      <c r="B384" s="443"/>
      <c r="C384" s="443"/>
      <c r="D384" s="443"/>
      <c r="E384" s="443"/>
      <c r="F384" s="443"/>
      <c r="G384" s="444"/>
      <c r="H384" s="443"/>
      <c r="I384" s="445"/>
      <c r="J384" s="445"/>
      <c r="K384" s="445"/>
      <c r="L384" s="443"/>
      <c r="M384" s="444"/>
      <c r="N384" s="446"/>
      <c r="O384" s="443"/>
      <c r="P384" s="446"/>
      <c r="Q384" s="443"/>
      <c r="R384" s="447"/>
      <c r="S384" s="446"/>
      <c r="T384" s="443"/>
      <c r="U384" s="446"/>
      <c r="V384" s="443"/>
      <c r="W384" s="447"/>
      <c r="X384" s="446"/>
      <c r="Y384" s="443"/>
      <c r="Z384" s="448"/>
      <c r="AA384" s="448"/>
      <c r="AB384" s="448"/>
      <c r="AC384" s="448"/>
      <c r="AD384" s="448"/>
      <c r="AE384" s="448"/>
      <c r="AF384" s="448"/>
      <c r="AG384" s="448"/>
      <c r="AH384" s="448"/>
      <c r="AI384" s="448"/>
      <c r="AJ384" s="448"/>
      <c r="AK384" s="448"/>
      <c r="AL384" s="448"/>
      <c r="AM384" s="448"/>
      <c r="AN384" s="448"/>
      <c r="AO384" s="448"/>
      <c r="AP384" s="448"/>
      <c r="AQ384" s="448"/>
      <c r="AR384" s="448"/>
      <c r="AS384" s="448"/>
    </row>
    <row r="385" spans="1:45" ht="12.75" customHeight="1">
      <c r="A385" s="442"/>
      <c r="B385" s="443"/>
      <c r="C385" s="443"/>
      <c r="D385" s="443"/>
      <c r="E385" s="443"/>
      <c r="F385" s="443"/>
      <c r="G385" s="444"/>
      <c r="H385" s="443"/>
      <c r="I385" s="445"/>
      <c r="J385" s="445"/>
      <c r="K385" s="445"/>
      <c r="L385" s="443"/>
      <c r="M385" s="444"/>
      <c r="N385" s="446"/>
      <c r="O385" s="443"/>
      <c r="P385" s="446"/>
      <c r="Q385" s="443"/>
      <c r="R385" s="447"/>
      <c r="S385" s="446"/>
      <c r="T385" s="443"/>
      <c r="U385" s="446"/>
      <c r="V385" s="443"/>
      <c r="W385" s="447"/>
      <c r="X385" s="446"/>
      <c r="Y385" s="443"/>
      <c r="Z385" s="448"/>
      <c r="AA385" s="448"/>
      <c r="AB385" s="448"/>
      <c r="AC385" s="448"/>
      <c r="AD385" s="448"/>
      <c r="AE385" s="448"/>
      <c r="AF385" s="448"/>
      <c r="AG385" s="448"/>
      <c r="AH385" s="448"/>
      <c r="AI385" s="448"/>
      <c r="AJ385" s="448"/>
      <c r="AK385" s="448"/>
      <c r="AL385" s="448"/>
      <c r="AM385" s="448"/>
      <c r="AN385" s="448"/>
      <c r="AO385" s="448"/>
      <c r="AP385" s="448"/>
      <c r="AQ385" s="448"/>
      <c r="AR385" s="448"/>
      <c r="AS385" s="448"/>
    </row>
    <row r="386" spans="1:45" ht="12.75" customHeight="1">
      <c r="A386" s="442"/>
      <c r="B386" s="443"/>
      <c r="C386" s="443"/>
      <c r="D386" s="443"/>
      <c r="E386" s="443"/>
      <c r="F386" s="443"/>
      <c r="G386" s="444"/>
      <c r="H386" s="443"/>
      <c r="I386" s="445"/>
      <c r="J386" s="445"/>
      <c r="K386" s="445"/>
      <c r="L386" s="443"/>
      <c r="M386" s="444"/>
      <c r="N386" s="446"/>
      <c r="O386" s="443"/>
      <c r="P386" s="446"/>
      <c r="Q386" s="443"/>
      <c r="R386" s="447"/>
      <c r="S386" s="446"/>
      <c r="T386" s="443"/>
      <c r="U386" s="446"/>
      <c r="V386" s="443"/>
      <c r="W386" s="447"/>
      <c r="X386" s="446"/>
      <c r="Y386" s="443"/>
      <c r="Z386" s="448"/>
      <c r="AA386" s="448"/>
      <c r="AB386" s="448"/>
      <c r="AC386" s="448"/>
      <c r="AD386" s="448"/>
      <c r="AE386" s="448"/>
      <c r="AF386" s="448"/>
      <c r="AG386" s="448"/>
      <c r="AH386" s="448"/>
      <c r="AI386" s="448"/>
      <c r="AJ386" s="448"/>
      <c r="AK386" s="448"/>
      <c r="AL386" s="448"/>
      <c r="AM386" s="448"/>
      <c r="AN386" s="448"/>
      <c r="AO386" s="448"/>
      <c r="AP386" s="448"/>
      <c r="AQ386" s="448"/>
      <c r="AR386" s="448"/>
      <c r="AS386" s="448"/>
    </row>
    <row r="387" spans="1:45" ht="12.75" customHeight="1">
      <c r="A387" s="442"/>
      <c r="B387" s="443"/>
      <c r="C387" s="443"/>
      <c r="D387" s="443"/>
      <c r="E387" s="443"/>
      <c r="F387" s="443"/>
      <c r="G387" s="444"/>
      <c r="H387" s="443"/>
      <c r="I387" s="445"/>
      <c r="J387" s="445"/>
      <c r="K387" s="445"/>
      <c r="L387" s="443"/>
      <c r="M387" s="444"/>
      <c r="N387" s="446"/>
      <c r="O387" s="443"/>
      <c r="P387" s="446"/>
      <c r="Q387" s="443"/>
      <c r="R387" s="447"/>
      <c r="S387" s="446"/>
      <c r="T387" s="443"/>
      <c r="U387" s="446"/>
      <c r="V387" s="443"/>
      <c r="W387" s="447"/>
      <c r="X387" s="446"/>
      <c r="Y387" s="443"/>
      <c r="Z387" s="448"/>
      <c r="AA387" s="448"/>
      <c r="AB387" s="448"/>
      <c r="AC387" s="448"/>
      <c r="AD387" s="448"/>
      <c r="AE387" s="448"/>
      <c r="AF387" s="448"/>
      <c r="AG387" s="448"/>
      <c r="AH387" s="448"/>
      <c r="AI387" s="448"/>
      <c r="AJ387" s="448"/>
      <c r="AK387" s="448"/>
      <c r="AL387" s="448"/>
      <c r="AM387" s="448"/>
      <c r="AN387" s="448"/>
      <c r="AO387" s="448"/>
      <c r="AP387" s="448"/>
      <c r="AQ387" s="448"/>
      <c r="AR387" s="448"/>
      <c r="AS387" s="448"/>
    </row>
    <row r="388" spans="1:45" ht="12.75" customHeight="1">
      <c r="A388" s="442"/>
      <c r="B388" s="443"/>
      <c r="C388" s="443"/>
      <c r="D388" s="443"/>
      <c r="E388" s="443"/>
      <c r="F388" s="443"/>
      <c r="G388" s="444"/>
      <c r="H388" s="443"/>
      <c r="I388" s="445"/>
      <c r="J388" s="445"/>
      <c r="K388" s="445"/>
      <c r="L388" s="443"/>
      <c r="M388" s="444"/>
      <c r="N388" s="446"/>
      <c r="O388" s="443"/>
      <c r="P388" s="446"/>
      <c r="Q388" s="443"/>
      <c r="R388" s="447"/>
      <c r="S388" s="446"/>
      <c r="T388" s="443"/>
      <c r="U388" s="446"/>
      <c r="V388" s="443"/>
      <c r="W388" s="447"/>
      <c r="X388" s="446"/>
      <c r="Y388" s="443"/>
      <c r="Z388" s="448"/>
      <c r="AA388" s="448"/>
      <c r="AB388" s="448"/>
      <c r="AC388" s="448"/>
      <c r="AD388" s="448"/>
      <c r="AE388" s="448"/>
      <c r="AF388" s="448"/>
      <c r="AG388" s="448"/>
      <c r="AH388" s="448"/>
      <c r="AI388" s="448"/>
      <c r="AJ388" s="448"/>
      <c r="AK388" s="448"/>
      <c r="AL388" s="448"/>
      <c r="AM388" s="448"/>
      <c r="AN388" s="448"/>
      <c r="AO388" s="448"/>
      <c r="AP388" s="448"/>
      <c r="AQ388" s="448"/>
      <c r="AR388" s="448"/>
      <c r="AS388" s="448"/>
    </row>
    <row r="389" spans="1:45" ht="12.75" customHeight="1">
      <c r="A389" s="442"/>
      <c r="B389" s="443"/>
      <c r="C389" s="443"/>
      <c r="D389" s="443"/>
      <c r="E389" s="443"/>
      <c r="F389" s="443"/>
      <c r="G389" s="444"/>
      <c r="H389" s="443"/>
      <c r="I389" s="445"/>
      <c r="J389" s="445"/>
      <c r="K389" s="445"/>
      <c r="L389" s="443"/>
      <c r="M389" s="444"/>
      <c r="N389" s="446"/>
      <c r="O389" s="443"/>
      <c r="P389" s="446"/>
      <c r="Q389" s="443"/>
      <c r="R389" s="447"/>
      <c r="S389" s="446"/>
      <c r="T389" s="443"/>
      <c r="U389" s="446"/>
      <c r="V389" s="443"/>
      <c r="W389" s="447"/>
      <c r="X389" s="446"/>
      <c r="Y389" s="443"/>
      <c r="Z389" s="448"/>
      <c r="AA389" s="448"/>
      <c r="AB389" s="448"/>
      <c r="AC389" s="448"/>
      <c r="AD389" s="448"/>
      <c r="AE389" s="448"/>
      <c r="AF389" s="448"/>
      <c r="AG389" s="448"/>
      <c r="AH389" s="448"/>
      <c r="AI389" s="448"/>
      <c r="AJ389" s="448"/>
      <c r="AK389" s="448"/>
      <c r="AL389" s="448"/>
      <c r="AM389" s="448"/>
      <c r="AN389" s="448"/>
      <c r="AO389" s="448"/>
      <c r="AP389" s="448"/>
      <c r="AQ389" s="448"/>
      <c r="AR389" s="448"/>
      <c r="AS389" s="448"/>
    </row>
    <row r="390" spans="1:45" ht="12.75" customHeight="1">
      <c r="A390" s="442"/>
      <c r="B390" s="443"/>
      <c r="C390" s="443"/>
      <c r="D390" s="443"/>
      <c r="E390" s="443"/>
      <c r="F390" s="443"/>
      <c r="G390" s="444"/>
      <c r="H390" s="443"/>
      <c r="I390" s="445"/>
      <c r="J390" s="445"/>
      <c r="K390" s="445"/>
      <c r="L390" s="443"/>
      <c r="M390" s="444"/>
      <c r="N390" s="446"/>
      <c r="O390" s="443"/>
      <c r="P390" s="446"/>
      <c r="Q390" s="443"/>
      <c r="R390" s="447"/>
      <c r="S390" s="446"/>
      <c r="T390" s="443"/>
      <c r="U390" s="446"/>
      <c r="V390" s="443"/>
      <c r="W390" s="447"/>
      <c r="X390" s="446"/>
      <c r="Y390" s="443"/>
      <c r="Z390" s="448"/>
      <c r="AA390" s="448"/>
      <c r="AB390" s="448"/>
      <c r="AC390" s="448"/>
      <c r="AD390" s="448"/>
      <c r="AE390" s="448"/>
      <c r="AF390" s="448"/>
      <c r="AG390" s="448"/>
      <c r="AH390" s="448"/>
      <c r="AI390" s="448"/>
      <c r="AJ390" s="448"/>
      <c r="AK390" s="448"/>
      <c r="AL390" s="448"/>
      <c r="AM390" s="448"/>
      <c r="AN390" s="448"/>
      <c r="AO390" s="448"/>
      <c r="AP390" s="448"/>
      <c r="AQ390" s="448"/>
      <c r="AR390" s="448"/>
      <c r="AS390" s="448"/>
    </row>
    <row r="391" spans="1:45" ht="12.75" customHeight="1">
      <c r="A391" s="442"/>
      <c r="B391" s="443"/>
      <c r="C391" s="443"/>
      <c r="D391" s="443"/>
      <c r="E391" s="443"/>
      <c r="F391" s="443"/>
      <c r="G391" s="444"/>
      <c r="H391" s="443"/>
      <c r="I391" s="445"/>
      <c r="J391" s="445"/>
      <c r="K391" s="445"/>
      <c r="L391" s="443"/>
      <c r="M391" s="444"/>
      <c r="N391" s="446"/>
      <c r="O391" s="443"/>
      <c r="P391" s="446"/>
      <c r="Q391" s="443"/>
      <c r="R391" s="447"/>
      <c r="S391" s="446"/>
      <c r="T391" s="443"/>
      <c r="U391" s="446"/>
      <c r="V391" s="443"/>
      <c r="W391" s="447"/>
      <c r="X391" s="446"/>
      <c r="Y391" s="443"/>
      <c r="Z391" s="448"/>
      <c r="AA391" s="448"/>
      <c r="AB391" s="448"/>
      <c r="AC391" s="448"/>
      <c r="AD391" s="448"/>
      <c r="AE391" s="448"/>
      <c r="AF391" s="448"/>
      <c r="AG391" s="448"/>
      <c r="AH391" s="448"/>
      <c r="AI391" s="448"/>
      <c r="AJ391" s="448"/>
      <c r="AK391" s="448"/>
      <c r="AL391" s="448"/>
      <c r="AM391" s="448"/>
      <c r="AN391" s="448"/>
      <c r="AO391" s="448"/>
      <c r="AP391" s="448"/>
      <c r="AQ391" s="448"/>
      <c r="AR391" s="448"/>
      <c r="AS391" s="448"/>
    </row>
    <row r="392" spans="1:45" ht="12.75" customHeight="1">
      <c r="A392" s="442"/>
      <c r="B392" s="443"/>
      <c r="C392" s="443"/>
      <c r="D392" s="443"/>
      <c r="E392" s="443"/>
      <c r="F392" s="443"/>
      <c r="G392" s="444"/>
      <c r="H392" s="443"/>
      <c r="I392" s="445"/>
      <c r="J392" s="445"/>
      <c r="K392" s="445"/>
      <c r="L392" s="443"/>
      <c r="M392" s="444"/>
      <c r="N392" s="446"/>
      <c r="O392" s="443"/>
      <c r="P392" s="446"/>
      <c r="Q392" s="443"/>
      <c r="R392" s="447"/>
      <c r="S392" s="446"/>
      <c r="T392" s="443"/>
      <c r="U392" s="446"/>
      <c r="V392" s="443"/>
      <c r="W392" s="447"/>
      <c r="X392" s="446"/>
      <c r="Y392" s="443"/>
      <c r="Z392" s="448"/>
      <c r="AA392" s="448"/>
      <c r="AB392" s="448"/>
      <c r="AC392" s="448"/>
      <c r="AD392" s="448"/>
      <c r="AE392" s="448"/>
      <c r="AF392" s="448"/>
      <c r="AG392" s="448"/>
      <c r="AH392" s="448"/>
      <c r="AI392" s="448"/>
      <c r="AJ392" s="448"/>
      <c r="AK392" s="448"/>
      <c r="AL392" s="448"/>
      <c r="AM392" s="448"/>
      <c r="AN392" s="448"/>
      <c r="AO392" s="448"/>
      <c r="AP392" s="448"/>
      <c r="AQ392" s="448"/>
      <c r="AR392" s="448"/>
      <c r="AS392" s="448"/>
    </row>
    <row r="393" spans="1:45" ht="12.75" customHeight="1">
      <c r="A393" s="442"/>
      <c r="B393" s="443"/>
      <c r="C393" s="443"/>
      <c r="D393" s="443"/>
      <c r="E393" s="443"/>
      <c r="F393" s="443"/>
      <c r="G393" s="444"/>
      <c r="H393" s="443"/>
      <c r="I393" s="445"/>
      <c r="J393" s="445"/>
      <c r="K393" s="445"/>
      <c r="L393" s="443"/>
      <c r="M393" s="444"/>
      <c r="N393" s="446"/>
      <c r="O393" s="443"/>
      <c r="P393" s="446"/>
      <c r="Q393" s="443"/>
      <c r="R393" s="447"/>
      <c r="S393" s="446"/>
      <c r="T393" s="443"/>
      <c r="U393" s="446"/>
      <c r="V393" s="443"/>
      <c r="W393" s="447"/>
      <c r="X393" s="446"/>
      <c r="Y393" s="443"/>
      <c r="Z393" s="448"/>
      <c r="AA393" s="448"/>
      <c r="AB393" s="448"/>
      <c r="AC393" s="448"/>
      <c r="AD393" s="448"/>
      <c r="AE393" s="448"/>
      <c r="AF393" s="448"/>
      <c r="AG393" s="448"/>
      <c r="AH393" s="448"/>
      <c r="AI393" s="448"/>
      <c r="AJ393" s="448"/>
      <c r="AK393" s="448"/>
      <c r="AL393" s="448"/>
      <c r="AM393" s="448"/>
      <c r="AN393" s="448"/>
      <c r="AO393" s="448"/>
      <c r="AP393" s="448"/>
      <c r="AQ393" s="448"/>
      <c r="AR393" s="448"/>
      <c r="AS393" s="448"/>
    </row>
    <row r="394" spans="1:45" ht="12.75" customHeight="1">
      <c r="A394" s="442"/>
      <c r="B394" s="443"/>
      <c r="C394" s="443"/>
      <c r="D394" s="443"/>
      <c r="E394" s="443"/>
      <c r="F394" s="443"/>
      <c r="G394" s="444"/>
      <c r="H394" s="443"/>
      <c r="I394" s="445"/>
      <c r="J394" s="445"/>
      <c r="K394" s="445"/>
      <c r="L394" s="443"/>
      <c r="M394" s="444"/>
      <c r="N394" s="446"/>
      <c r="O394" s="443"/>
      <c r="P394" s="446"/>
      <c r="Q394" s="443"/>
      <c r="R394" s="447"/>
      <c r="S394" s="446"/>
      <c r="T394" s="443"/>
      <c r="U394" s="446"/>
      <c r="V394" s="443"/>
      <c r="W394" s="447"/>
      <c r="X394" s="446"/>
      <c r="Y394" s="443"/>
      <c r="Z394" s="448"/>
      <c r="AA394" s="448"/>
      <c r="AB394" s="448"/>
      <c r="AC394" s="448"/>
      <c r="AD394" s="448"/>
      <c r="AE394" s="448"/>
      <c r="AF394" s="448"/>
      <c r="AG394" s="448"/>
      <c r="AH394" s="448"/>
      <c r="AI394" s="448"/>
      <c r="AJ394" s="448"/>
      <c r="AK394" s="448"/>
      <c r="AL394" s="448"/>
      <c r="AM394" s="448"/>
      <c r="AN394" s="448"/>
      <c r="AO394" s="448"/>
      <c r="AP394" s="448"/>
      <c r="AQ394" s="448"/>
      <c r="AR394" s="448"/>
      <c r="AS394" s="448"/>
    </row>
    <row r="395" spans="1:45" ht="12.75" customHeight="1">
      <c r="A395" s="442"/>
      <c r="B395" s="443"/>
      <c r="C395" s="443"/>
      <c r="D395" s="443"/>
      <c r="E395" s="443"/>
      <c r="F395" s="443"/>
      <c r="G395" s="444"/>
      <c r="H395" s="443"/>
      <c r="I395" s="445"/>
      <c r="J395" s="445"/>
      <c r="K395" s="445"/>
      <c r="L395" s="443"/>
      <c r="M395" s="444"/>
      <c r="N395" s="446"/>
      <c r="O395" s="443"/>
      <c r="P395" s="446"/>
      <c r="Q395" s="443"/>
      <c r="R395" s="447"/>
      <c r="S395" s="446"/>
      <c r="T395" s="443"/>
      <c r="U395" s="446"/>
      <c r="V395" s="443"/>
      <c r="W395" s="447"/>
      <c r="X395" s="446"/>
      <c r="Y395" s="443"/>
      <c r="Z395" s="448"/>
      <c r="AA395" s="448"/>
      <c r="AB395" s="448"/>
      <c r="AC395" s="448"/>
      <c r="AD395" s="448"/>
      <c r="AE395" s="448"/>
      <c r="AF395" s="448"/>
      <c r="AG395" s="448"/>
      <c r="AH395" s="448"/>
      <c r="AI395" s="448"/>
      <c r="AJ395" s="448"/>
      <c r="AK395" s="448"/>
      <c r="AL395" s="448"/>
      <c r="AM395" s="448"/>
      <c r="AN395" s="448"/>
      <c r="AO395" s="448"/>
      <c r="AP395" s="448"/>
      <c r="AQ395" s="448"/>
      <c r="AR395" s="448"/>
      <c r="AS395" s="448"/>
    </row>
    <row r="396" spans="1:45" ht="12.75" customHeight="1">
      <c r="A396" s="442"/>
      <c r="B396" s="443"/>
      <c r="C396" s="443"/>
      <c r="D396" s="443"/>
      <c r="E396" s="443"/>
      <c r="F396" s="443"/>
      <c r="G396" s="444"/>
      <c r="H396" s="443"/>
      <c r="I396" s="445"/>
      <c r="J396" s="445"/>
      <c r="K396" s="445"/>
      <c r="L396" s="443"/>
      <c r="M396" s="444"/>
      <c r="N396" s="446"/>
      <c r="O396" s="443"/>
      <c r="P396" s="446"/>
      <c r="Q396" s="443"/>
      <c r="R396" s="447"/>
      <c r="S396" s="446"/>
      <c r="T396" s="443"/>
      <c r="U396" s="446"/>
      <c r="V396" s="443"/>
      <c r="W396" s="447"/>
      <c r="X396" s="446"/>
      <c r="Y396" s="443"/>
      <c r="Z396" s="448"/>
      <c r="AA396" s="448"/>
      <c r="AB396" s="448"/>
      <c r="AC396" s="448"/>
      <c r="AD396" s="448"/>
      <c r="AE396" s="448"/>
      <c r="AF396" s="448"/>
      <c r="AG396" s="448"/>
      <c r="AH396" s="448"/>
      <c r="AI396" s="448"/>
      <c r="AJ396" s="448"/>
      <c r="AK396" s="448"/>
      <c r="AL396" s="448"/>
      <c r="AM396" s="448"/>
      <c r="AN396" s="448"/>
      <c r="AO396" s="448"/>
      <c r="AP396" s="448"/>
      <c r="AQ396" s="448"/>
      <c r="AR396" s="448"/>
      <c r="AS396" s="448"/>
    </row>
    <row r="397" spans="1:45" ht="12.75" customHeight="1">
      <c r="A397" s="442"/>
      <c r="B397" s="443"/>
      <c r="C397" s="443"/>
      <c r="D397" s="443"/>
      <c r="E397" s="443"/>
      <c r="F397" s="443"/>
      <c r="G397" s="444"/>
      <c r="H397" s="443"/>
      <c r="I397" s="445"/>
      <c r="J397" s="445"/>
      <c r="K397" s="445"/>
      <c r="L397" s="443"/>
      <c r="M397" s="444"/>
      <c r="N397" s="446"/>
      <c r="O397" s="443"/>
      <c r="P397" s="446"/>
      <c r="Q397" s="443"/>
      <c r="R397" s="447"/>
      <c r="S397" s="446"/>
      <c r="T397" s="443"/>
      <c r="U397" s="446"/>
      <c r="V397" s="443"/>
      <c r="W397" s="447"/>
      <c r="X397" s="446"/>
      <c r="Y397" s="443"/>
      <c r="Z397" s="448"/>
      <c r="AA397" s="448"/>
      <c r="AB397" s="448"/>
      <c r="AC397" s="448"/>
      <c r="AD397" s="448"/>
      <c r="AE397" s="448"/>
      <c r="AF397" s="448"/>
      <c r="AG397" s="448"/>
      <c r="AH397" s="448"/>
      <c r="AI397" s="448"/>
      <c r="AJ397" s="448"/>
      <c r="AK397" s="448"/>
      <c r="AL397" s="448"/>
      <c r="AM397" s="448"/>
      <c r="AN397" s="448"/>
      <c r="AO397" s="448"/>
      <c r="AP397" s="448"/>
      <c r="AQ397" s="448"/>
      <c r="AR397" s="448"/>
      <c r="AS397" s="448"/>
    </row>
    <row r="398" spans="1:45" ht="12.75" customHeight="1">
      <c r="A398" s="442"/>
      <c r="B398" s="443"/>
      <c r="C398" s="443"/>
      <c r="D398" s="443"/>
      <c r="E398" s="443"/>
      <c r="F398" s="443"/>
      <c r="G398" s="444"/>
      <c r="H398" s="443"/>
      <c r="I398" s="445"/>
      <c r="J398" s="445"/>
      <c r="K398" s="445"/>
      <c r="L398" s="443"/>
      <c r="M398" s="444"/>
      <c r="N398" s="446"/>
      <c r="O398" s="443"/>
      <c r="P398" s="446"/>
      <c r="Q398" s="443"/>
      <c r="R398" s="447"/>
      <c r="S398" s="446"/>
      <c r="T398" s="443"/>
      <c r="U398" s="446"/>
      <c r="V398" s="443"/>
      <c r="W398" s="447"/>
      <c r="X398" s="446"/>
      <c r="Y398" s="443"/>
      <c r="Z398" s="448"/>
      <c r="AA398" s="448"/>
      <c r="AB398" s="448"/>
      <c r="AC398" s="448"/>
      <c r="AD398" s="448"/>
      <c r="AE398" s="448"/>
      <c r="AF398" s="448"/>
      <c r="AG398" s="448"/>
      <c r="AH398" s="448"/>
      <c r="AI398" s="448"/>
      <c r="AJ398" s="448"/>
      <c r="AK398" s="448"/>
      <c r="AL398" s="448"/>
      <c r="AM398" s="448"/>
      <c r="AN398" s="448"/>
      <c r="AO398" s="448"/>
      <c r="AP398" s="448"/>
      <c r="AQ398" s="448"/>
      <c r="AR398" s="448"/>
      <c r="AS398" s="448"/>
    </row>
    <row r="399" spans="1:45" ht="12.75" customHeight="1">
      <c r="A399" s="442"/>
      <c r="B399" s="443"/>
      <c r="C399" s="443"/>
      <c r="D399" s="443"/>
      <c r="E399" s="443"/>
      <c r="F399" s="443"/>
      <c r="G399" s="444"/>
      <c r="H399" s="443"/>
      <c r="I399" s="445"/>
      <c r="J399" s="445"/>
      <c r="K399" s="445"/>
      <c r="L399" s="443"/>
      <c r="M399" s="444"/>
      <c r="N399" s="446"/>
      <c r="O399" s="443"/>
      <c r="P399" s="446"/>
      <c r="Q399" s="443"/>
      <c r="R399" s="447"/>
      <c r="S399" s="446"/>
      <c r="T399" s="443"/>
      <c r="U399" s="446"/>
      <c r="V399" s="443"/>
      <c r="W399" s="447"/>
      <c r="X399" s="446"/>
      <c r="Y399" s="443"/>
      <c r="Z399" s="448"/>
      <c r="AA399" s="448"/>
      <c r="AB399" s="448"/>
      <c r="AC399" s="448"/>
      <c r="AD399" s="448"/>
      <c r="AE399" s="448"/>
      <c r="AF399" s="448"/>
      <c r="AG399" s="448"/>
      <c r="AH399" s="448"/>
      <c r="AI399" s="448"/>
      <c r="AJ399" s="448"/>
      <c r="AK399" s="448"/>
      <c r="AL399" s="448"/>
      <c r="AM399" s="448"/>
      <c r="AN399" s="448"/>
      <c r="AO399" s="448"/>
      <c r="AP399" s="448"/>
      <c r="AQ399" s="448"/>
      <c r="AR399" s="448"/>
      <c r="AS399" s="448"/>
    </row>
    <row r="400" spans="1:45" ht="12.75" customHeight="1">
      <c r="A400" s="442"/>
      <c r="B400" s="443"/>
      <c r="C400" s="443"/>
      <c r="D400" s="443"/>
      <c r="E400" s="443"/>
      <c r="F400" s="443"/>
      <c r="G400" s="444"/>
      <c r="H400" s="443"/>
      <c r="I400" s="445"/>
      <c r="J400" s="445"/>
      <c r="K400" s="445"/>
      <c r="L400" s="443"/>
      <c r="M400" s="444"/>
      <c r="N400" s="446"/>
      <c r="O400" s="443"/>
      <c r="P400" s="446"/>
      <c r="Q400" s="443"/>
      <c r="R400" s="447"/>
      <c r="S400" s="446"/>
      <c r="T400" s="443"/>
      <c r="U400" s="446"/>
      <c r="V400" s="443"/>
      <c r="W400" s="447"/>
      <c r="X400" s="446"/>
      <c r="Y400" s="443"/>
      <c r="Z400" s="448"/>
      <c r="AA400" s="448"/>
      <c r="AB400" s="448"/>
      <c r="AC400" s="448"/>
      <c r="AD400" s="448"/>
      <c r="AE400" s="448"/>
      <c r="AF400" s="448"/>
      <c r="AG400" s="448"/>
      <c r="AH400" s="448"/>
      <c r="AI400" s="448"/>
      <c r="AJ400" s="448"/>
      <c r="AK400" s="448"/>
      <c r="AL400" s="448"/>
      <c r="AM400" s="448"/>
      <c r="AN400" s="448"/>
      <c r="AO400" s="448"/>
      <c r="AP400" s="448"/>
      <c r="AQ400" s="448"/>
      <c r="AR400" s="448"/>
      <c r="AS400" s="448"/>
    </row>
    <row r="401" spans="1:45" ht="12.75" customHeight="1">
      <c r="A401" s="442"/>
      <c r="B401" s="443"/>
      <c r="C401" s="443"/>
      <c r="D401" s="443"/>
      <c r="E401" s="443"/>
      <c r="F401" s="443"/>
      <c r="G401" s="444"/>
      <c r="H401" s="443"/>
      <c r="I401" s="445"/>
      <c r="J401" s="445"/>
      <c r="K401" s="445"/>
      <c r="L401" s="443"/>
      <c r="M401" s="444"/>
      <c r="N401" s="446"/>
      <c r="O401" s="443"/>
      <c r="P401" s="446"/>
      <c r="Q401" s="443"/>
      <c r="R401" s="447"/>
      <c r="S401" s="446"/>
      <c r="T401" s="443"/>
      <c r="U401" s="446"/>
      <c r="V401" s="443"/>
      <c r="W401" s="447"/>
      <c r="X401" s="446"/>
      <c r="Y401" s="443"/>
      <c r="Z401" s="448"/>
      <c r="AA401" s="448"/>
      <c r="AB401" s="448"/>
      <c r="AC401" s="448"/>
      <c r="AD401" s="448"/>
      <c r="AE401" s="448"/>
      <c r="AF401" s="448"/>
      <c r="AG401" s="448"/>
      <c r="AH401" s="448"/>
      <c r="AI401" s="448"/>
      <c r="AJ401" s="448"/>
      <c r="AK401" s="448"/>
      <c r="AL401" s="448"/>
      <c r="AM401" s="448"/>
      <c r="AN401" s="448"/>
      <c r="AO401" s="448"/>
      <c r="AP401" s="448"/>
      <c r="AQ401" s="448"/>
      <c r="AR401" s="448"/>
      <c r="AS401" s="448"/>
    </row>
    <row r="402" spans="1:45" ht="12.75" customHeight="1">
      <c r="A402" s="442"/>
      <c r="B402" s="443"/>
      <c r="C402" s="443"/>
      <c r="D402" s="443"/>
      <c r="E402" s="443"/>
      <c r="F402" s="443"/>
      <c r="G402" s="444"/>
      <c r="H402" s="443"/>
      <c r="I402" s="445"/>
      <c r="J402" s="445"/>
      <c r="K402" s="445"/>
      <c r="L402" s="443"/>
      <c r="M402" s="444"/>
      <c r="N402" s="446"/>
      <c r="O402" s="443"/>
      <c r="P402" s="446"/>
      <c r="Q402" s="443"/>
      <c r="R402" s="447"/>
      <c r="S402" s="446"/>
      <c r="T402" s="443"/>
      <c r="U402" s="446"/>
      <c r="V402" s="443"/>
      <c r="W402" s="447"/>
      <c r="X402" s="446"/>
      <c r="Y402" s="443"/>
      <c r="Z402" s="448"/>
      <c r="AA402" s="448"/>
      <c r="AB402" s="448"/>
      <c r="AC402" s="448"/>
      <c r="AD402" s="448"/>
      <c r="AE402" s="448"/>
      <c r="AF402" s="448"/>
      <c r="AG402" s="448"/>
      <c r="AH402" s="448"/>
      <c r="AI402" s="448"/>
      <c r="AJ402" s="448"/>
      <c r="AK402" s="448"/>
      <c r="AL402" s="448"/>
      <c r="AM402" s="448"/>
      <c r="AN402" s="448"/>
      <c r="AO402" s="448"/>
      <c r="AP402" s="448"/>
      <c r="AQ402" s="448"/>
      <c r="AR402" s="448"/>
      <c r="AS402" s="448"/>
    </row>
    <row r="403" spans="1:45" ht="12.75" customHeight="1">
      <c r="A403" s="442"/>
      <c r="B403" s="443"/>
      <c r="C403" s="443"/>
      <c r="D403" s="443"/>
      <c r="E403" s="443"/>
      <c r="F403" s="443"/>
      <c r="G403" s="444"/>
      <c r="H403" s="443"/>
      <c r="I403" s="445"/>
      <c r="J403" s="445"/>
      <c r="K403" s="445"/>
      <c r="L403" s="443"/>
      <c r="M403" s="444"/>
      <c r="N403" s="446"/>
      <c r="O403" s="443"/>
      <c r="P403" s="446"/>
      <c r="Q403" s="443"/>
      <c r="R403" s="447"/>
      <c r="S403" s="446"/>
      <c r="T403" s="443"/>
      <c r="U403" s="446"/>
      <c r="V403" s="443"/>
      <c r="W403" s="447"/>
      <c r="X403" s="446"/>
      <c r="Y403" s="443"/>
      <c r="Z403" s="448"/>
      <c r="AA403" s="448"/>
      <c r="AB403" s="448"/>
      <c r="AC403" s="448"/>
      <c r="AD403" s="448"/>
      <c r="AE403" s="448"/>
      <c r="AF403" s="448"/>
      <c r="AG403" s="448"/>
      <c r="AH403" s="448"/>
      <c r="AI403" s="448"/>
      <c r="AJ403" s="448"/>
      <c r="AK403" s="448"/>
      <c r="AL403" s="448"/>
      <c r="AM403" s="448"/>
      <c r="AN403" s="448"/>
      <c r="AO403" s="448"/>
      <c r="AP403" s="448"/>
      <c r="AQ403" s="448"/>
      <c r="AR403" s="448"/>
      <c r="AS403" s="448"/>
    </row>
    <row r="404" spans="1:45" ht="12.75" customHeight="1">
      <c r="A404" s="442"/>
      <c r="B404" s="443"/>
      <c r="C404" s="443"/>
      <c r="D404" s="443"/>
      <c r="E404" s="443"/>
      <c r="F404" s="443"/>
      <c r="G404" s="444"/>
      <c r="H404" s="443"/>
      <c r="I404" s="445"/>
      <c r="J404" s="445"/>
      <c r="K404" s="445"/>
      <c r="L404" s="443"/>
      <c r="M404" s="444"/>
      <c r="N404" s="446"/>
      <c r="O404" s="443"/>
      <c r="P404" s="446"/>
      <c r="Q404" s="443"/>
      <c r="R404" s="447"/>
      <c r="S404" s="446"/>
      <c r="T404" s="443"/>
      <c r="U404" s="446"/>
      <c r="V404" s="443"/>
      <c r="W404" s="447"/>
      <c r="X404" s="446"/>
      <c r="Y404" s="443"/>
      <c r="Z404" s="448"/>
      <c r="AA404" s="448"/>
      <c r="AB404" s="448"/>
      <c r="AC404" s="448"/>
      <c r="AD404" s="448"/>
      <c r="AE404" s="448"/>
      <c r="AF404" s="448"/>
      <c r="AG404" s="448"/>
      <c r="AH404" s="448"/>
      <c r="AI404" s="448"/>
      <c r="AJ404" s="448"/>
      <c r="AK404" s="448"/>
      <c r="AL404" s="448"/>
      <c r="AM404" s="448"/>
      <c r="AN404" s="448"/>
      <c r="AO404" s="448"/>
      <c r="AP404" s="448"/>
      <c r="AQ404" s="448"/>
      <c r="AR404" s="448"/>
      <c r="AS404" s="448"/>
    </row>
    <row r="405" spans="1:45" ht="12.75" customHeight="1">
      <c r="A405" s="442"/>
      <c r="B405" s="443"/>
      <c r="C405" s="443"/>
      <c r="D405" s="443"/>
      <c r="E405" s="443"/>
      <c r="F405" s="443"/>
      <c r="G405" s="444"/>
      <c r="H405" s="443"/>
      <c r="I405" s="445"/>
      <c r="J405" s="445"/>
      <c r="K405" s="445"/>
      <c r="L405" s="443"/>
      <c r="M405" s="444"/>
      <c r="N405" s="446"/>
      <c r="O405" s="443"/>
      <c r="P405" s="446"/>
      <c r="Q405" s="443"/>
      <c r="R405" s="447"/>
      <c r="S405" s="446"/>
      <c r="T405" s="443"/>
      <c r="U405" s="446"/>
      <c r="V405" s="443"/>
      <c r="W405" s="447"/>
      <c r="X405" s="446"/>
      <c r="Y405" s="443"/>
      <c r="Z405" s="448"/>
      <c r="AA405" s="448"/>
      <c r="AB405" s="448"/>
      <c r="AC405" s="448"/>
      <c r="AD405" s="448"/>
      <c r="AE405" s="448"/>
      <c r="AF405" s="448"/>
      <c r="AG405" s="448"/>
      <c r="AH405" s="448"/>
      <c r="AI405" s="448"/>
      <c r="AJ405" s="448"/>
      <c r="AK405" s="448"/>
      <c r="AL405" s="448"/>
      <c r="AM405" s="448"/>
      <c r="AN405" s="448"/>
      <c r="AO405" s="448"/>
      <c r="AP405" s="448"/>
      <c r="AQ405" s="448"/>
      <c r="AR405" s="448"/>
      <c r="AS405" s="448"/>
    </row>
    <row r="406" spans="1:45" ht="12.75" customHeight="1">
      <c r="A406" s="442"/>
      <c r="B406" s="443"/>
      <c r="C406" s="443"/>
      <c r="D406" s="443"/>
      <c r="E406" s="443"/>
      <c r="F406" s="443"/>
      <c r="G406" s="444"/>
      <c r="H406" s="443"/>
      <c r="I406" s="445"/>
      <c r="J406" s="445"/>
      <c r="K406" s="445"/>
      <c r="L406" s="443"/>
      <c r="M406" s="444"/>
      <c r="N406" s="446"/>
      <c r="O406" s="443"/>
      <c r="P406" s="446"/>
      <c r="Q406" s="443"/>
      <c r="R406" s="447"/>
      <c r="S406" s="446"/>
      <c r="T406" s="443"/>
      <c r="U406" s="446"/>
      <c r="V406" s="443"/>
      <c r="W406" s="447"/>
      <c r="X406" s="446"/>
      <c r="Y406" s="443"/>
      <c r="Z406" s="448"/>
      <c r="AA406" s="448"/>
      <c r="AB406" s="448"/>
      <c r="AC406" s="448"/>
      <c r="AD406" s="448"/>
      <c r="AE406" s="448"/>
      <c r="AF406" s="448"/>
      <c r="AG406" s="448"/>
      <c r="AH406" s="448"/>
      <c r="AI406" s="448"/>
      <c r="AJ406" s="448"/>
      <c r="AK406" s="448"/>
      <c r="AL406" s="448"/>
      <c r="AM406" s="448"/>
      <c r="AN406" s="448"/>
      <c r="AO406" s="448"/>
      <c r="AP406" s="448"/>
      <c r="AQ406" s="448"/>
      <c r="AR406" s="448"/>
      <c r="AS406" s="448"/>
    </row>
    <row r="407" spans="1:45" ht="12.75" customHeight="1">
      <c r="A407" s="442"/>
      <c r="B407" s="443"/>
      <c r="C407" s="443"/>
      <c r="D407" s="443"/>
      <c r="E407" s="443"/>
      <c r="F407" s="443"/>
      <c r="G407" s="444"/>
      <c r="H407" s="443"/>
      <c r="I407" s="445"/>
      <c r="J407" s="445"/>
      <c r="K407" s="445"/>
      <c r="L407" s="443"/>
      <c r="M407" s="444"/>
      <c r="N407" s="446"/>
      <c r="O407" s="443"/>
      <c r="P407" s="446"/>
      <c r="Q407" s="443"/>
      <c r="R407" s="447"/>
      <c r="S407" s="446"/>
      <c r="T407" s="443"/>
      <c r="U407" s="446"/>
      <c r="V407" s="443"/>
      <c r="W407" s="447"/>
      <c r="X407" s="446"/>
      <c r="Y407" s="443"/>
      <c r="Z407" s="448"/>
      <c r="AA407" s="448"/>
      <c r="AB407" s="448"/>
      <c r="AC407" s="448"/>
      <c r="AD407" s="448"/>
      <c r="AE407" s="448"/>
      <c r="AF407" s="448"/>
      <c r="AG407" s="448"/>
      <c r="AH407" s="448"/>
      <c r="AI407" s="448"/>
      <c r="AJ407" s="448"/>
      <c r="AK407" s="448"/>
      <c r="AL407" s="448"/>
      <c r="AM407" s="448"/>
      <c r="AN407" s="448"/>
      <c r="AO407" s="448"/>
      <c r="AP407" s="448"/>
      <c r="AQ407" s="448"/>
      <c r="AR407" s="448"/>
      <c r="AS407" s="448"/>
    </row>
    <row r="408" spans="1:45" ht="12.75" customHeight="1">
      <c r="A408" s="442"/>
      <c r="B408" s="443"/>
      <c r="C408" s="443"/>
      <c r="D408" s="443"/>
      <c r="E408" s="443"/>
      <c r="F408" s="443"/>
      <c r="G408" s="444"/>
      <c r="H408" s="443"/>
      <c r="I408" s="445"/>
      <c r="J408" s="445"/>
      <c r="K408" s="445"/>
      <c r="L408" s="443"/>
      <c r="M408" s="444"/>
      <c r="N408" s="446"/>
      <c r="O408" s="443"/>
      <c r="P408" s="446"/>
      <c r="Q408" s="443"/>
      <c r="R408" s="447"/>
      <c r="S408" s="446"/>
      <c r="T408" s="443"/>
      <c r="U408" s="446"/>
      <c r="V408" s="443"/>
      <c r="W408" s="447"/>
      <c r="X408" s="446"/>
      <c r="Y408" s="443"/>
      <c r="Z408" s="448"/>
      <c r="AA408" s="448"/>
      <c r="AB408" s="448"/>
      <c r="AC408" s="448"/>
      <c r="AD408" s="448"/>
      <c r="AE408" s="448"/>
      <c r="AF408" s="448"/>
      <c r="AG408" s="448"/>
      <c r="AH408" s="448"/>
      <c r="AI408" s="448"/>
      <c r="AJ408" s="448"/>
      <c r="AK408" s="448"/>
      <c r="AL408" s="448"/>
      <c r="AM408" s="448"/>
      <c r="AN408" s="448"/>
      <c r="AO408" s="448"/>
      <c r="AP408" s="448"/>
      <c r="AQ408" s="448"/>
      <c r="AR408" s="448"/>
      <c r="AS408" s="448"/>
    </row>
    <row r="409" spans="1:45" ht="12.75" customHeight="1">
      <c r="A409" s="442"/>
      <c r="B409" s="443"/>
      <c r="C409" s="443"/>
      <c r="D409" s="443"/>
      <c r="E409" s="443"/>
      <c r="F409" s="443"/>
      <c r="G409" s="444"/>
      <c r="H409" s="443"/>
      <c r="I409" s="445"/>
      <c r="J409" s="445"/>
      <c r="K409" s="445"/>
      <c r="L409" s="443"/>
      <c r="M409" s="444"/>
      <c r="N409" s="446"/>
      <c r="O409" s="443"/>
      <c r="P409" s="446"/>
      <c r="Q409" s="443"/>
      <c r="R409" s="447"/>
      <c r="S409" s="446"/>
      <c r="T409" s="443"/>
      <c r="U409" s="446"/>
      <c r="V409" s="443"/>
      <c r="W409" s="447"/>
      <c r="X409" s="446"/>
      <c r="Y409" s="443"/>
      <c r="Z409" s="448"/>
      <c r="AA409" s="448"/>
      <c r="AB409" s="448"/>
      <c r="AC409" s="448"/>
      <c r="AD409" s="448"/>
      <c r="AE409" s="448"/>
      <c r="AF409" s="448"/>
      <c r="AG409" s="448"/>
      <c r="AH409" s="448"/>
      <c r="AI409" s="448"/>
      <c r="AJ409" s="448"/>
      <c r="AK409" s="448"/>
      <c r="AL409" s="448"/>
      <c r="AM409" s="448"/>
      <c r="AN409" s="448"/>
      <c r="AO409" s="448"/>
      <c r="AP409" s="448"/>
      <c r="AQ409" s="448"/>
      <c r="AR409" s="448"/>
      <c r="AS409" s="448"/>
    </row>
    <row r="410" spans="1:45" ht="12.75" customHeight="1">
      <c r="A410" s="442"/>
      <c r="B410" s="443"/>
      <c r="C410" s="443"/>
      <c r="D410" s="443"/>
      <c r="E410" s="443"/>
      <c r="F410" s="443"/>
      <c r="G410" s="444"/>
      <c r="H410" s="443"/>
      <c r="I410" s="445"/>
      <c r="J410" s="445"/>
      <c r="K410" s="445"/>
      <c r="L410" s="443"/>
      <c r="M410" s="444"/>
      <c r="N410" s="446"/>
      <c r="O410" s="443"/>
      <c r="P410" s="446"/>
      <c r="Q410" s="443"/>
      <c r="R410" s="447"/>
      <c r="S410" s="446"/>
      <c r="T410" s="443"/>
      <c r="U410" s="446"/>
      <c r="V410" s="443"/>
      <c r="W410" s="447"/>
      <c r="X410" s="446"/>
      <c r="Y410" s="443"/>
      <c r="Z410" s="448"/>
      <c r="AA410" s="448"/>
      <c r="AB410" s="448"/>
      <c r="AC410" s="448"/>
      <c r="AD410" s="448"/>
      <c r="AE410" s="448"/>
      <c r="AF410" s="448"/>
      <c r="AG410" s="448"/>
      <c r="AH410" s="448"/>
      <c r="AI410" s="448"/>
      <c r="AJ410" s="448"/>
      <c r="AK410" s="448"/>
      <c r="AL410" s="448"/>
      <c r="AM410" s="448"/>
      <c r="AN410" s="448"/>
      <c r="AO410" s="448"/>
      <c r="AP410" s="448"/>
      <c r="AQ410" s="448"/>
      <c r="AR410" s="448"/>
      <c r="AS410" s="448"/>
    </row>
    <row r="411" spans="1:45" ht="12.75" customHeight="1">
      <c r="A411" s="442"/>
      <c r="B411" s="443"/>
      <c r="C411" s="443"/>
      <c r="D411" s="443"/>
      <c r="E411" s="443"/>
      <c r="F411" s="443"/>
      <c r="G411" s="444"/>
      <c r="H411" s="443"/>
      <c r="I411" s="445"/>
      <c r="J411" s="445"/>
      <c r="K411" s="445"/>
      <c r="L411" s="443"/>
      <c r="M411" s="444"/>
      <c r="N411" s="446"/>
      <c r="O411" s="443"/>
      <c r="P411" s="446"/>
      <c r="Q411" s="443"/>
      <c r="R411" s="447"/>
      <c r="S411" s="446"/>
      <c r="T411" s="443"/>
      <c r="U411" s="446"/>
      <c r="V411" s="443"/>
      <c r="W411" s="447"/>
      <c r="X411" s="446"/>
      <c r="Y411" s="443"/>
      <c r="Z411" s="448"/>
      <c r="AA411" s="448"/>
      <c r="AB411" s="448"/>
      <c r="AC411" s="448"/>
      <c r="AD411" s="448"/>
      <c r="AE411" s="448"/>
      <c r="AF411" s="448"/>
      <c r="AG411" s="448"/>
      <c r="AH411" s="448"/>
      <c r="AI411" s="448"/>
      <c r="AJ411" s="448"/>
      <c r="AK411" s="448"/>
      <c r="AL411" s="448"/>
      <c r="AM411" s="448"/>
      <c r="AN411" s="448"/>
      <c r="AO411" s="448"/>
      <c r="AP411" s="448"/>
      <c r="AQ411" s="448"/>
      <c r="AR411" s="448"/>
      <c r="AS411" s="448"/>
    </row>
    <row r="412" spans="1:45" ht="12.75" customHeight="1">
      <c r="A412" s="442"/>
      <c r="B412" s="443"/>
      <c r="C412" s="443"/>
      <c r="D412" s="443"/>
      <c r="E412" s="443"/>
      <c r="F412" s="443"/>
      <c r="G412" s="444"/>
      <c r="H412" s="443"/>
      <c r="I412" s="445"/>
      <c r="J412" s="445"/>
      <c r="K412" s="445"/>
      <c r="L412" s="443"/>
      <c r="M412" s="444"/>
      <c r="N412" s="446"/>
      <c r="O412" s="443"/>
      <c r="P412" s="446"/>
      <c r="Q412" s="443"/>
      <c r="R412" s="447"/>
      <c r="S412" s="446"/>
      <c r="T412" s="443"/>
      <c r="U412" s="446"/>
      <c r="V412" s="443"/>
      <c r="W412" s="447"/>
      <c r="X412" s="446"/>
      <c r="Y412" s="443"/>
      <c r="Z412" s="448"/>
      <c r="AA412" s="448"/>
      <c r="AB412" s="448"/>
      <c r="AC412" s="448"/>
      <c r="AD412" s="448"/>
      <c r="AE412" s="448"/>
      <c r="AF412" s="448"/>
      <c r="AG412" s="448"/>
      <c r="AH412" s="448"/>
      <c r="AI412" s="448"/>
      <c r="AJ412" s="448"/>
      <c r="AK412" s="448"/>
      <c r="AL412" s="448"/>
      <c r="AM412" s="448"/>
      <c r="AN412" s="448"/>
      <c r="AO412" s="448"/>
      <c r="AP412" s="448"/>
      <c r="AQ412" s="448"/>
      <c r="AR412" s="448"/>
      <c r="AS412" s="448"/>
    </row>
    <row r="413" spans="1:45" ht="12.75" customHeight="1">
      <c r="A413" s="442"/>
      <c r="B413" s="443"/>
      <c r="C413" s="443"/>
      <c r="D413" s="443"/>
      <c r="E413" s="443"/>
      <c r="F413" s="443"/>
      <c r="G413" s="444"/>
      <c r="H413" s="443"/>
      <c r="I413" s="445"/>
      <c r="J413" s="445"/>
      <c r="K413" s="445"/>
      <c r="L413" s="443"/>
      <c r="M413" s="444"/>
      <c r="N413" s="446"/>
      <c r="O413" s="443"/>
      <c r="P413" s="446"/>
      <c r="Q413" s="443"/>
      <c r="R413" s="447"/>
      <c r="S413" s="446"/>
      <c r="T413" s="443"/>
      <c r="U413" s="446"/>
      <c r="V413" s="443"/>
      <c r="W413" s="447"/>
      <c r="X413" s="446"/>
      <c r="Y413" s="443"/>
      <c r="Z413" s="448"/>
      <c r="AA413" s="448"/>
      <c r="AB413" s="448"/>
      <c r="AC413" s="448"/>
      <c r="AD413" s="448"/>
      <c r="AE413" s="448"/>
      <c r="AF413" s="448"/>
      <c r="AG413" s="448"/>
      <c r="AH413" s="448"/>
      <c r="AI413" s="448"/>
      <c r="AJ413" s="448"/>
      <c r="AK413" s="448"/>
      <c r="AL413" s="448"/>
      <c r="AM413" s="448"/>
      <c r="AN413" s="448"/>
      <c r="AO413" s="448"/>
      <c r="AP413" s="448"/>
      <c r="AQ413" s="448"/>
      <c r="AR413" s="448"/>
      <c r="AS413" s="448"/>
    </row>
    <row r="414" spans="1:45" ht="12.75" customHeight="1">
      <c r="A414" s="442"/>
      <c r="B414" s="443"/>
      <c r="C414" s="443"/>
      <c r="D414" s="443"/>
      <c r="E414" s="443"/>
      <c r="F414" s="443"/>
      <c r="G414" s="444"/>
      <c r="H414" s="443"/>
      <c r="I414" s="445"/>
      <c r="J414" s="445"/>
      <c r="K414" s="445"/>
      <c r="L414" s="443"/>
      <c r="M414" s="444"/>
      <c r="N414" s="446"/>
      <c r="O414" s="443"/>
      <c r="P414" s="446"/>
      <c r="Q414" s="443"/>
      <c r="R414" s="447"/>
      <c r="S414" s="446"/>
      <c r="T414" s="443"/>
      <c r="U414" s="446"/>
      <c r="V414" s="443"/>
      <c r="W414" s="447"/>
      <c r="X414" s="446"/>
      <c r="Y414" s="443"/>
      <c r="Z414" s="448"/>
      <c r="AA414" s="448"/>
      <c r="AB414" s="448"/>
      <c r="AC414" s="448"/>
      <c r="AD414" s="448"/>
      <c r="AE414" s="448"/>
      <c r="AF414" s="448"/>
      <c r="AG414" s="448"/>
      <c r="AH414" s="448"/>
      <c r="AI414" s="448"/>
      <c r="AJ414" s="448"/>
      <c r="AK414" s="448"/>
      <c r="AL414" s="448"/>
      <c r="AM414" s="448"/>
      <c r="AN414" s="448"/>
      <c r="AO414" s="448"/>
      <c r="AP414" s="448"/>
      <c r="AQ414" s="448"/>
      <c r="AR414" s="448"/>
      <c r="AS414" s="448"/>
    </row>
    <row r="415" spans="1:45" ht="12.75" customHeight="1">
      <c r="A415" s="442"/>
      <c r="B415" s="443"/>
      <c r="C415" s="443"/>
      <c r="D415" s="443"/>
      <c r="E415" s="443"/>
      <c r="F415" s="443"/>
      <c r="G415" s="444"/>
      <c r="H415" s="443"/>
      <c r="I415" s="445"/>
      <c r="J415" s="445"/>
      <c r="K415" s="445"/>
      <c r="L415" s="443"/>
      <c r="M415" s="444"/>
      <c r="N415" s="446"/>
      <c r="O415" s="443"/>
      <c r="P415" s="446"/>
      <c r="Q415" s="443"/>
      <c r="R415" s="447"/>
      <c r="S415" s="446"/>
      <c r="T415" s="443"/>
      <c r="U415" s="446"/>
      <c r="V415" s="443"/>
      <c r="W415" s="447"/>
      <c r="X415" s="446"/>
      <c r="Y415" s="443"/>
      <c r="Z415" s="448"/>
      <c r="AA415" s="448"/>
      <c r="AB415" s="448"/>
      <c r="AC415" s="448"/>
      <c r="AD415" s="448"/>
      <c r="AE415" s="448"/>
      <c r="AF415" s="448"/>
      <c r="AG415" s="448"/>
      <c r="AH415" s="448"/>
      <c r="AI415" s="448"/>
      <c r="AJ415" s="448"/>
      <c r="AK415" s="448"/>
      <c r="AL415" s="448"/>
      <c r="AM415" s="448"/>
      <c r="AN415" s="448"/>
      <c r="AO415" s="448"/>
      <c r="AP415" s="448"/>
      <c r="AQ415" s="448"/>
      <c r="AR415" s="448"/>
      <c r="AS415" s="448"/>
    </row>
    <row r="416" spans="1:45" ht="12.75" customHeight="1">
      <c r="A416" s="442"/>
      <c r="B416" s="443"/>
      <c r="C416" s="443"/>
      <c r="D416" s="443"/>
      <c r="E416" s="443"/>
      <c r="F416" s="443"/>
      <c r="G416" s="444"/>
      <c r="H416" s="443"/>
      <c r="I416" s="445"/>
      <c r="J416" s="445"/>
      <c r="K416" s="445"/>
      <c r="L416" s="443"/>
      <c r="M416" s="444"/>
      <c r="N416" s="446"/>
      <c r="O416" s="443"/>
      <c r="P416" s="446"/>
      <c r="Q416" s="443"/>
      <c r="R416" s="447"/>
      <c r="S416" s="446"/>
      <c r="T416" s="443"/>
      <c r="U416" s="446"/>
      <c r="V416" s="443"/>
      <c r="W416" s="447"/>
      <c r="X416" s="446"/>
      <c r="Y416" s="443"/>
      <c r="Z416" s="448"/>
      <c r="AA416" s="448"/>
      <c r="AB416" s="448"/>
      <c r="AC416" s="448"/>
      <c r="AD416" s="448"/>
      <c r="AE416" s="448"/>
      <c r="AF416" s="448"/>
      <c r="AG416" s="448"/>
      <c r="AH416" s="448"/>
      <c r="AI416" s="448"/>
      <c r="AJ416" s="448"/>
      <c r="AK416" s="448"/>
      <c r="AL416" s="448"/>
      <c r="AM416" s="448"/>
      <c r="AN416" s="448"/>
      <c r="AO416" s="448"/>
      <c r="AP416" s="448"/>
      <c r="AQ416" s="448"/>
      <c r="AR416" s="448"/>
      <c r="AS416" s="448"/>
    </row>
    <row r="417" spans="1:45" ht="12.75" customHeight="1">
      <c r="A417" s="442"/>
      <c r="B417" s="443"/>
      <c r="C417" s="443"/>
      <c r="D417" s="443"/>
      <c r="E417" s="443"/>
      <c r="F417" s="443"/>
      <c r="G417" s="444"/>
      <c r="H417" s="443"/>
      <c r="I417" s="445"/>
      <c r="J417" s="445"/>
      <c r="K417" s="445"/>
      <c r="L417" s="443"/>
      <c r="M417" s="444"/>
      <c r="N417" s="446"/>
      <c r="O417" s="443"/>
      <c r="P417" s="446"/>
      <c r="Q417" s="443"/>
      <c r="R417" s="447"/>
      <c r="S417" s="446"/>
      <c r="T417" s="443"/>
      <c r="U417" s="446"/>
      <c r="V417" s="443"/>
      <c r="W417" s="447"/>
      <c r="X417" s="446"/>
      <c r="Y417" s="443"/>
      <c r="Z417" s="448"/>
      <c r="AA417" s="448"/>
      <c r="AB417" s="448"/>
      <c r="AC417" s="448"/>
      <c r="AD417" s="448"/>
      <c r="AE417" s="448"/>
      <c r="AF417" s="448"/>
      <c r="AG417" s="448"/>
      <c r="AH417" s="448"/>
      <c r="AI417" s="448"/>
      <c r="AJ417" s="448"/>
      <c r="AK417" s="448"/>
      <c r="AL417" s="448"/>
      <c r="AM417" s="448"/>
      <c r="AN417" s="448"/>
      <c r="AO417" s="448"/>
      <c r="AP417" s="448"/>
      <c r="AQ417" s="448"/>
      <c r="AR417" s="448"/>
      <c r="AS417" s="448"/>
    </row>
    <row r="418" spans="1:45" ht="12.75" customHeight="1">
      <c r="A418" s="442"/>
      <c r="B418" s="443"/>
      <c r="C418" s="443"/>
      <c r="D418" s="443"/>
      <c r="E418" s="443"/>
      <c r="F418" s="443"/>
      <c r="G418" s="444"/>
      <c r="H418" s="443"/>
      <c r="I418" s="445"/>
      <c r="J418" s="445"/>
      <c r="K418" s="445"/>
      <c r="L418" s="443"/>
      <c r="M418" s="444"/>
      <c r="N418" s="446"/>
      <c r="O418" s="443"/>
      <c r="P418" s="446"/>
      <c r="Q418" s="443"/>
      <c r="R418" s="447"/>
      <c r="S418" s="446"/>
      <c r="T418" s="443"/>
      <c r="U418" s="446"/>
      <c r="V418" s="443"/>
      <c r="W418" s="447"/>
      <c r="X418" s="446"/>
      <c r="Y418" s="443"/>
      <c r="Z418" s="448"/>
      <c r="AA418" s="448"/>
      <c r="AB418" s="448"/>
      <c r="AC418" s="448"/>
      <c r="AD418" s="448"/>
      <c r="AE418" s="448"/>
      <c r="AF418" s="448"/>
      <c r="AG418" s="448"/>
      <c r="AH418" s="448"/>
      <c r="AI418" s="448"/>
      <c r="AJ418" s="448"/>
      <c r="AK418" s="448"/>
      <c r="AL418" s="448"/>
      <c r="AM418" s="448"/>
      <c r="AN418" s="448"/>
      <c r="AO418" s="448"/>
      <c r="AP418" s="448"/>
      <c r="AQ418" s="448"/>
      <c r="AR418" s="448"/>
      <c r="AS418" s="448"/>
    </row>
    <row r="419" spans="1:45" ht="12.75" customHeight="1">
      <c r="A419" s="442"/>
      <c r="B419" s="443"/>
      <c r="C419" s="443"/>
      <c r="D419" s="443"/>
      <c r="E419" s="443"/>
      <c r="F419" s="443"/>
      <c r="G419" s="444"/>
      <c r="H419" s="443"/>
      <c r="I419" s="445"/>
      <c r="J419" s="445"/>
      <c r="K419" s="445"/>
      <c r="L419" s="443"/>
      <c r="M419" s="444"/>
      <c r="N419" s="446"/>
      <c r="O419" s="443"/>
      <c r="P419" s="446"/>
      <c r="Q419" s="443"/>
      <c r="R419" s="447"/>
      <c r="S419" s="446"/>
      <c r="T419" s="443"/>
      <c r="U419" s="446"/>
      <c r="V419" s="443"/>
      <c r="W419" s="447"/>
      <c r="X419" s="446"/>
      <c r="Y419" s="443"/>
      <c r="Z419" s="448"/>
      <c r="AA419" s="448"/>
      <c r="AB419" s="448"/>
      <c r="AC419" s="448"/>
      <c r="AD419" s="448"/>
      <c r="AE419" s="448"/>
      <c r="AF419" s="448"/>
      <c r="AG419" s="448"/>
      <c r="AH419" s="448"/>
      <c r="AI419" s="448"/>
      <c r="AJ419" s="448"/>
      <c r="AK419" s="448"/>
      <c r="AL419" s="448"/>
      <c r="AM419" s="448"/>
      <c r="AN419" s="448"/>
      <c r="AO419" s="448"/>
      <c r="AP419" s="448"/>
      <c r="AQ419" s="448"/>
      <c r="AR419" s="448"/>
      <c r="AS419" s="448"/>
    </row>
    <row r="420" spans="1:45" ht="12.75" customHeight="1">
      <c r="A420" s="442"/>
      <c r="B420" s="443"/>
      <c r="C420" s="443"/>
      <c r="D420" s="443"/>
      <c r="E420" s="443"/>
      <c r="F420" s="443"/>
      <c r="G420" s="444"/>
      <c r="H420" s="443"/>
      <c r="I420" s="445"/>
      <c r="J420" s="445"/>
      <c r="K420" s="445"/>
      <c r="L420" s="443"/>
      <c r="M420" s="444"/>
      <c r="N420" s="446"/>
      <c r="O420" s="443"/>
      <c r="P420" s="446"/>
      <c r="Q420" s="443"/>
      <c r="R420" s="447"/>
      <c r="S420" s="446"/>
      <c r="T420" s="443"/>
      <c r="U420" s="446"/>
      <c r="V420" s="443"/>
      <c r="W420" s="447"/>
      <c r="X420" s="446"/>
      <c r="Y420" s="443"/>
      <c r="Z420" s="448"/>
      <c r="AA420" s="448"/>
      <c r="AB420" s="448"/>
      <c r="AC420" s="448"/>
      <c r="AD420" s="448"/>
      <c r="AE420" s="448"/>
      <c r="AF420" s="448"/>
      <c r="AG420" s="448"/>
      <c r="AH420" s="448"/>
      <c r="AI420" s="448"/>
      <c r="AJ420" s="448"/>
      <c r="AK420" s="448"/>
      <c r="AL420" s="448"/>
      <c r="AM420" s="448"/>
      <c r="AN420" s="448"/>
      <c r="AO420" s="448"/>
      <c r="AP420" s="448"/>
      <c r="AQ420" s="448"/>
      <c r="AR420" s="448"/>
      <c r="AS420" s="448"/>
    </row>
    <row r="421" spans="1:45" ht="12.75" customHeight="1">
      <c r="A421" s="442"/>
      <c r="B421" s="443"/>
      <c r="C421" s="443"/>
      <c r="D421" s="443"/>
      <c r="E421" s="443"/>
      <c r="F421" s="443"/>
      <c r="G421" s="444"/>
      <c r="H421" s="443"/>
      <c r="I421" s="445"/>
      <c r="J421" s="445"/>
      <c r="K421" s="445"/>
      <c r="L421" s="443"/>
      <c r="M421" s="444"/>
      <c r="N421" s="446"/>
      <c r="O421" s="443"/>
      <c r="P421" s="446"/>
      <c r="Q421" s="443"/>
      <c r="R421" s="447"/>
      <c r="S421" s="446"/>
      <c r="T421" s="443"/>
      <c r="U421" s="446"/>
      <c r="V421" s="443"/>
      <c r="W421" s="447"/>
      <c r="X421" s="446"/>
      <c r="Y421" s="443"/>
      <c r="Z421" s="448"/>
      <c r="AA421" s="448"/>
      <c r="AB421" s="448"/>
      <c r="AC421" s="448"/>
      <c r="AD421" s="448"/>
      <c r="AE421" s="448"/>
      <c r="AF421" s="448"/>
      <c r="AG421" s="448"/>
      <c r="AH421" s="448"/>
      <c r="AI421" s="448"/>
      <c r="AJ421" s="448"/>
      <c r="AK421" s="448"/>
      <c r="AL421" s="448"/>
      <c r="AM421" s="448"/>
      <c r="AN421" s="448"/>
      <c r="AO421" s="448"/>
      <c r="AP421" s="448"/>
      <c r="AQ421" s="448"/>
      <c r="AR421" s="448"/>
      <c r="AS421" s="448"/>
    </row>
    <row r="422" spans="1:45" ht="12.75" customHeight="1">
      <c r="A422" s="442"/>
      <c r="B422" s="443"/>
      <c r="C422" s="443"/>
      <c r="D422" s="443"/>
      <c r="E422" s="443"/>
      <c r="F422" s="443"/>
      <c r="G422" s="444"/>
      <c r="H422" s="443"/>
      <c r="I422" s="445"/>
      <c r="J422" s="445"/>
      <c r="K422" s="445"/>
      <c r="L422" s="443"/>
      <c r="M422" s="444"/>
      <c r="N422" s="446"/>
      <c r="O422" s="443"/>
      <c r="P422" s="446"/>
      <c r="Q422" s="443"/>
      <c r="R422" s="447"/>
      <c r="S422" s="446"/>
      <c r="T422" s="443"/>
      <c r="U422" s="446"/>
      <c r="V422" s="443"/>
      <c r="W422" s="447"/>
      <c r="X422" s="446"/>
      <c r="Y422" s="443"/>
      <c r="Z422" s="448"/>
      <c r="AA422" s="448"/>
      <c r="AB422" s="448"/>
      <c r="AC422" s="448"/>
      <c r="AD422" s="448"/>
      <c r="AE422" s="448"/>
      <c r="AF422" s="448"/>
      <c r="AG422" s="448"/>
      <c r="AH422" s="448"/>
      <c r="AI422" s="448"/>
      <c r="AJ422" s="448"/>
      <c r="AK422" s="448"/>
      <c r="AL422" s="448"/>
      <c r="AM422" s="448"/>
      <c r="AN422" s="448"/>
      <c r="AO422" s="448"/>
      <c r="AP422" s="448"/>
      <c r="AQ422" s="448"/>
      <c r="AR422" s="448"/>
      <c r="AS422" s="448"/>
    </row>
    <row r="423" spans="1:45" ht="12.75" customHeight="1">
      <c r="A423" s="442"/>
      <c r="B423" s="443"/>
      <c r="C423" s="443"/>
      <c r="D423" s="443"/>
      <c r="E423" s="443"/>
      <c r="F423" s="443"/>
      <c r="G423" s="444"/>
      <c r="H423" s="443"/>
      <c r="I423" s="445"/>
      <c r="J423" s="445"/>
      <c r="K423" s="445"/>
      <c r="L423" s="443"/>
      <c r="M423" s="444"/>
      <c r="N423" s="446"/>
      <c r="O423" s="443"/>
      <c r="P423" s="446"/>
      <c r="Q423" s="443"/>
      <c r="R423" s="447"/>
      <c r="S423" s="446"/>
      <c r="T423" s="443"/>
      <c r="U423" s="446"/>
      <c r="V423" s="443"/>
      <c r="W423" s="447"/>
      <c r="X423" s="446"/>
      <c r="Y423" s="443"/>
      <c r="Z423" s="448"/>
      <c r="AA423" s="448"/>
      <c r="AB423" s="448"/>
      <c r="AC423" s="448"/>
      <c r="AD423" s="448"/>
      <c r="AE423" s="448"/>
      <c r="AF423" s="448"/>
      <c r="AG423" s="448"/>
      <c r="AH423" s="448"/>
      <c r="AI423" s="448"/>
      <c r="AJ423" s="448"/>
      <c r="AK423" s="448"/>
      <c r="AL423" s="448"/>
      <c r="AM423" s="448"/>
      <c r="AN423" s="448"/>
      <c r="AO423" s="448"/>
      <c r="AP423" s="448"/>
      <c r="AQ423" s="448"/>
      <c r="AR423" s="448"/>
      <c r="AS423" s="448"/>
    </row>
    <row r="424" spans="1:45" ht="12.75" customHeight="1">
      <c r="A424" s="442"/>
      <c r="B424" s="443"/>
      <c r="C424" s="443"/>
      <c r="D424" s="443"/>
      <c r="E424" s="443"/>
      <c r="F424" s="443"/>
      <c r="G424" s="444"/>
      <c r="H424" s="443"/>
      <c r="I424" s="445"/>
      <c r="J424" s="445"/>
      <c r="K424" s="445"/>
      <c r="L424" s="443"/>
      <c r="M424" s="444"/>
      <c r="N424" s="446"/>
      <c r="O424" s="443"/>
      <c r="P424" s="446"/>
      <c r="Q424" s="443"/>
      <c r="R424" s="447"/>
      <c r="S424" s="446"/>
      <c r="T424" s="443"/>
      <c r="U424" s="446"/>
      <c r="V424" s="443"/>
      <c r="W424" s="447"/>
      <c r="X424" s="446"/>
      <c r="Y424" s="443"/>
      <c r="Z424" s="448"/>
      <c r="AA424" s="448"/>
      <c r="AB424" s="448"/>
      <c r="AC424" s="448"/>
      <c r="AD424" s="448"/>
      <c r="AE424" s="448"/>
      <c r="AF424" s="448"/>
      <c r="AG424" s="448"/>
      <c r="AH424" s="448"/>
      <c r="AI424" s="448"/>
      <c r="AJ424" s="448"/>
      <c r="AK424" s="448"/>
      <c r="AL424" s="448"/>
      <c r="AM424" s="448"/>
      <c r="AN424" s="448"/>
      <c r="AO424" s="448"/>
      <c r="AP424" s="448"/>
      <c r="AQ424" s="448"/>
      <c r="AR424" s="448"/>
      <c r="AS424" s="448"/>
    </row>
    <row r="425" spans="1:45" ht="12.75" customHeight="1">
      <c r="A425" s="442"/>
      <c r="B425" s="443"/>
      <c r="C425" s="443"/>
      <c r="D425" s="443"/>
      <c r="E425" s="443"/>
      <c r="F425" s="443"/>
      <c r="G425" s="444"/>
      <c r="H425" s="443"/>
      <c r="I425" s="445"/>
      <c r="J425" s="445"/>
      <c r="K425" s="445"/>
      <c r="L425" s="443"/>
      <c r="M425" s="444"/>
      <c r="N425" s="446"/>
      <c r="O425" s="443"/>
      <c r="P425" s="446"/>
      <c r="Q425" s="443"/>
      <c r="R425" s="447"/>
      <c r="S425" s="446"/>
      <c r="T425" s="443"/>
      <c r="U425" s="446"/>
      <c r="V425" s="443"/>
      <c r="W425" s="447"/>
      <c r="X425" s="446"/>
      <c r="Y425" s="443"/>
      <c r="Z425" s="448"/>
      <c r="AA425" s="448"/>
      <c r="AB425" s="448"/>
      <c r="AC425" s="448"/>
      <c r="AD425" s="448"/>
      <c r="AE425" s="448"/>
      <c r="AF425" s="448"/>
      <c r="AG425" s="448"/>
      <c r="AH425" s="448"/>
      <c r="AI425" s="448"/>
      <c r="AJ425" s="448"/>
      <c r="AK425" s="448"/>
      <c r="AL425" s="448"/>
      <c r="AM425" s="448"/>
      <c r="AN425" s="448"/>
      <c r="AO425" s="448"/>
      <c r="AP425" s="448"/>
      <c r="AQ425" s="448"/>
      <c r="AR425" s="448"/>
      <c r="AS425" s="448"/>
    </row>
    <row r="426" spans="1:45" ht="12.75" customHeight="1">
      <c r="A426" s="442"/>
      <c r="B426" s="443"/>
      <c r="C426" s="443"/>
      <c r="D426" s="443"/>
      <c r="E426" s="443"/>
      <c r="F426" s="443"/>
      <c r="G426" s="444"/>
      <c r="H426" s="443"/>
      <c r="I426" s="445"/>
      <c r="J426" s="445"/>
      <c r="K426" s="445"/>
      <c r="L426" s="443"/>
      <c r="M426" s="444"/>
      <c r="N426" s="446"/>
      <c r="O426" s="443"/>
      <c r="P426" s="446"/>
      <c r="Q426" s="443"/>
      <c r="R426" s="447"/>
      <c r="S426" s="446"/>
      <c r="T426" s="443"/>
      <c r="U426" s="446"/>
      <c r="V426" s="443"/>
      <c r="W426" s="447"/>
      <c r="X426" s="446"/>
      <c r="Y426" s="443"/>
      <c r="Z426" s="448"/>
      <c r="AA426" s="448"/>
      <c r="AB426" s="448"/>
      <c r="AC426" s="448"/>
      <c r="AD426" s="448"/>
      <c r="AE426" s="448"/>
      <c r="AF426" s="448"/>
      <c r="AG426" s="448"/>
      <c r="AH426" s="448"/>
      <c r="AI426" s="448"/>
      <c r="AJ426" s="448"/>
      <c r="AK426" s="448"/>
      <c r="AL426" s="448"/>
      <c r="AM426" s="448"/>
      <c r="AN426" s="448"/>
      <c r="AO426" s="448"/>
      <c r="AP426" s="448"/>
      <c r="AQ426" s="448"/>
      <c r="AR426" s="448"/>
      <c r="AS426" s="448"/>
    </row>
    <row r="427" spans="1:45" ht="12.75" customHeight="1">
      <c r="A427" s="442"/>
      <c r="B427" s="443"/>
      <c r="C427" s="443"/>
      <c r="D427" s="443"/>
      <c r="E427" s="443"/>
      <c r="F427" s="443"/>
      <c r="G427" s="444"/>
      <c r="H427" s="443"/>
      <c r="I427" s="445"/>
      <c r="J427" s="445"/>
      <c r="K427" s="445"/>
      <c r="L427" s="443"/>
      <c r="M427" s="444"/>
      <c r="N427" s="446"/>
      <c r="O427" s="443"/>
      <c r="P427" s="446"/>
      <c r="Q427" s="443"/>
      <c r="R427" s="447"/>
      <c r="S427" s="446"/>
      <c r="T427" s="443"/>
      <c r="U427" s="446"/>
      <c r="V427" s="443"/>
      <c r="W427" s="447"/>
      <c r="X427" s="446"/>
      <c r="Y427" s="443"/>
      <c r="Z427" s="448"/>
      <c r="AA427" s="448"/>
      <c r="AB427" s="448"/>
      <c r="AC427" s="448"/>
      <c r="AD427" s="448"/>
      <c r="AE427" s="448"/>
      <c r="AF427" s="448"/>
      <c r="AG427" s="448"/>
      <c r="AH427" s="448"/>
      <c r="AI427" s="448"/>
      <c r="AJ427" s="448"/>
      <c r="AK427" s="448"/>
      <c r="AL427" s="448"/>
      <c r="AM427" s="448"/>
      <c r="AN427" s="448"/>
      <c r="AO427" s="448"/>
      <c r="AP427" s="448"/>
      <c r="AQ427" s="448"/>
      <c r="AR427" s="448"/>
      <c r="AS427" s="448"/>
    </row>
    <row r="428" spans="1:45" ht="12.75" customHeight="1">
      <c r="A428" s="442"/>
      <c r="B428" s="443"/>
      <c r="C428" s="443"/>
      <c r="D428" s="443"/>
      <c r="E428" s="443"/>
      <c r="F428" s="443"/>
      <c r="G428" s="444"/>
      <c r="H428" s="443"/>
      <c r="I428" s="445"/>
      <c r="J428" s="445"/>
      <c r="K428" s="445"/>
      <c r="L428" s="443"/>
      <c r="M428" s="444"/>
      <c r="N428" s="446"/>
      <c r="O428" s="443"/>
      <c r="P428" s="446"/>
      <c r="Q428" s="443"/>
      <c r="R428" s="447"/>
      <c r="S428" s="446"/>
      <c r="T428" s="443"/>
      <c r="U428" s="446"/>
      <c r="V428" s="443"/>
      <c r="W428" s="447"/>
      <c r="X428" s="446"/>
      <c r="Y428" s="443"/>
      <c r="Z428" s="448"/>
      <c r="AA428" s="448"/>
      <c r="AB428" s="448"/>
      <c r="AC428" s="448"/>
      <c r="AD428" s="448"/>
      <c r="AE428" s="448"/>
      <c r="AF428" s="448"/>
      <c r="AG428" s="448"/>
      <c r="AH428" s="448"/>
      <c r="AI428" s="448"/>
      <c r="AJ428" s="448"/>
      <c r="AK428" s="448"/>
      <c r="AL428" s="448"/>
      <c r="AM428" s="448"/>
      <c r="AN428" s="448"/>
      <c r="AO428" s="448"/>
      <c r="AP428" s="448"/>
      <c r="AQ428" s="448"/>
      <c r="AR428" s="448"/>
      <c r="AS428" s="448"/>
    </row>
    <row r="429" spans="1:45" ht="12.75" customHeight="1">
      <c r="A429" s="442"/>
      <c r="B429" s="443"/>
      <c r="C429" s="443"/>
      <c r="D429" s="443"/>
      <c r="E429" s="443"/>
      <c r="F429" s="443"/>
      <c r="G429" s="444"/>
      <c r="H429" s="443"/>
      <c r="I429" s="445"/>
      <c r="J429" s="445"/>
      <c r="K429" s="445"/>
      <c r="L429" s="443"/>
      <c r="M429" s="444"/>
      <c r="N429" s="446"/>
      <c r="O429" s="443"/>
      <c r="P429" s="446"/>
      <c r="Q429" s="443"/>
      <c r="R429" s="447"/>
      <c r="S429" s="446"/>
      <c r="T429" s="443"/>
      <c r="U429" s="446"/>
      <c r="V429" s="443"/>
      <c r="W429" s="447"/>
      <c r="X429" s="446"/>
      <c r="Y429" s="443"/>
      <c r="Z429" s="448"/>
      <c r="AA429" s="448"/>
      <c r="AB429" s="448"/>
      <c r="AC429" s="448"/>
      <c r="AD429" s="448"/>
      <c r="AE429" s="448"/>
      <c r="AF429" s="448"/>
      <c r="AG429" s="448"/>
      <c r="AH429" s="448"/>
      <c r="AI429" s="448"/>
      <c r="AJ429" s="448"/>
      <c r="AK429" s="448"/>
      <c r="AL429" s="448"/>
      <c r="AM429" s="448"/>
      <c r="AN429" s="448"/>
      <c r="AO429" s="448"/>
      <c r="AP429" s="448"/>
      <c r="AQ429" s="448"/>
      <c r="AR429" s="448"/>
      <c r="AS429" s="448"/>
    </row>
    <row r="430" spans="1:45" ht="12.75" customHeight="1">
      <c r="A430" s="442"/>
      <c r="B430" s="443"/>
      <c r="C430" s="443"/>
      <c r="D430" s="443"/>
      <c r="E430" s="443"/>
      <c r="F430" s="443"/>
      <c r="G430" s="444"/>
      <c r="H430" s="443"/>
      <c r="I430" s="445"/>
      <c r="J430" s="445"/>
      <c r="K430" s="445"/>
      <c r="L430" s="443"/>
      <c r="M430" s="444"/>
      <c r="N430" s="446"/>
      <c r="O430" s="443"/>
      <c r="P430" s="446"/>
      <c r="Q430" s="443"/>
      <c r="R430" s="447"/>
      <c r="S430" s="446"/>
      <c r="T430" s="443"/>
      <c r="U430" s="446"/>
      <c r="V430" s="443"/>
      <c r="W430" s="447"/>
      <c r="X430" s="446"/>
      <c r="Y430" s="443"/>
      <c r="Z430" s="448"/>
      <c r="AA430" s="448"/>
      <c r="AB430" s="448"/>
      <c r="AC430" s="448"/>
      <c r="AD430" s="448"/>
      <c r="AE430" s="448"/>
      <c r="AF430" s="448"/>
      <c r="AG430" s="448"/>
      <c r="AH430" s="448"/>
      <c r="AI430" s="448"/>
      <c r="AJ430" s="448"/>
      <c r="AK430" s="448"/>
      <c r="AL430" s="448"/>
      <c r="AM430" s="448"/>
      <c r="AN430" s="448"/>
      <c r="AO430" s="448"/>
      <c r="AP430" s="448"/>
      <c r="AQ430" s="448"/>
      <c r="AR430" s="448"/>
      <c r="AS430" s="448"/>
    </row>
    <row r="431" spans="1:45" ht="12.75" customHeight="1">
      <c r="A431" s="442"/>
      <c r="B431" s="443"/>
      <c r="C431" s="443"/>
      <c r="D431" s="443"/>
      <c r="E431" s="443"/>
      <c r="F431" s="443"/>
      <c r="G431" s="444"/>
      <c r="H431" s="443"/>
      <c r="I431" s="445"/>
      <c r="J431" s="445"/>
      <c r="K431" s="445"/>
      <c r="L431" s="443"/>
      <c r="M431" s="444"/>
      <c r="N431" s="446"/>
      <c r="O431" s="443"/>
      <c r="P431" s="446"/>
      <c r="Q431" s="443"/>
      <c r="R431" s="447"/>
      <c r="S431" s="446"/>
      <c r="T431" s="443"/>
      <c r="U431" s="446"/>
      <c r="V431" s="443"/>
      <c r="W431" s="447"/>
      <c r="X431" s="446"/>
      <c r="Y431" s="443"/>
      <c r="Z431" s="448"/>
      <c r="AA431" s="448"/>
      <c r="AB431" s="448"/>
      <c r="AC431" s="448"/>
      <c r="AD431" s="448"/>
      <c r="AE431" s="448"/>
      <c r="AF431" s="448"/>
      <c r="AG431" s="448"/>
      <c r="AH431" s="448"/>
      <c r="AI431" s="448"/>
      <c r="AJ431" s="448"/>
      <c r="AK431" s="448"/>
      <c r="AL431" s="448"/>
      <c r="AM431" s="448"/>
      <c r="AN431" s="448"/>
      <c r="AO431" s="448"/>
      <c r="AP431" s="448"/>
      <c r="AQ431" s="448"/>
      <c r="AR431" s="448"/>
      <c r="AS431" s="448"/>
    </row>
    <row r="432" spans="1:45" ht="12.75" customHeight="1">
      <c r="A432" s="442"/>
      <c r="B432" s="443"/>
      <c r="C432" s="443"/>
      <c r="D432" s="443"/>
      <c r="E432" s="443"/>
      <c r="F432" s="443"/>
      <c r="G432" s="444"/>
      <c r="H432" s="443"/>
      <c r="I432" s="445"/>
      <c r="J432" s="445"/>
      <c r="K432" s="445"/>
      <c r="L432" s="443"/>
      <c r="M432" s="444"/>
      <c r="N432" s="446"/>
      <c r="O432" s="443"/>
      <c r="P432" s="446"/>
      <c r="Q432" s="443"/>
      <c r="R432" s="447"/>
      <c r="S432" s="446"/>
      <c r="T432" s="443"/>
      <c r="U432" s="446"/>
      <c r="V432" s="443"/>
      <c r="W432" s="447"/>
      <c r="X432" s="446"/>
      <c r="Y432" s="443"/>
      <c r="Z432" s="448"/>
      <c r="AA432" s="448"/>
      <c r="AB432" s="448"/>
      <c r="AC432" s="448"/>
      <c r="AD432" s="448"/>
      <c r="AE432" s="448"/>
      <c r="AF432" s="448"/>
      <c r="AG432" s="448"/>
      <c r="AH432" s="448"/>
      <c r="AI432" s="448"/>
      <c r="AJ432" s="448"/>
      <c r="AK432" s="448"/>
      <c r="AL432" s="448"/>
      <c r="AM432" s="448"/>
      <c r="AN432" s="448"/>
      <c r="AO432" s="448"/>
      <c r="AP432" s="448"/>
      <c r="AQ432" s="448"/>
      <c r="AR432" s="448"/>
      <c r="AS432" s="448"/>
    </row>
    <row r="433" spans="1:45" ht="12.75" customHeight="1">
      <c r="A433" s="442"/>
      <c r="B433" s="443"/>
      <c r="C433" s="443"/>
      <c r="D433" s="443"/>
      <c r="E433" s="443"/>
      <c r="F433" s="443"/>
      <c r="G433" s="444"/>
      <c r="H433" s="443"/>
      <c r="I433" s="445"/>
      <c r="J433" s="445"/>
      <c r="K433" s="445"/>
      <c r="L433" s="443"/>
      <c r="M433" s="444"/>
      <c r="N433" s="446"/>
      <c r="O433" s="443"/>
      <c r="P433" s="446"/>
      <c r="Q433" s="443"/>
      <c r="R433" s="447"/>
      <c r="S433" s="446"/>
      <c r="T433" s="443"/>
      <c r="U433" s="446"/>
      <c r="V433" s="443"/>
      <c r="W433" s="447"/>
      <c r="X433" s="446"/>
      <c r="Y433" s="443"/>
      <c r="Z433" s="448"/>
      <c r="AA433" s="448"/>
      <c r="AB433" s="448"/>
      <c r="AC433" s="448"/>
      <c r="AD433" s="448"/>
      <c r="AE433" s="448"/>
      <c r="AF433" s="448"/>
      <c r="AG433" s="448"/>
      <c r="AH433" s="448"/>
      <c r="AI433" s="448"/>
      <c r="AJ433" s="448"/>
      <c r="AK433" s="448"/>
      <c r="AL433" s="448"/>
      <c r="AM433" s="448"/>
      <c r="AN433" s="448"/>
      <c r="AO433" s="448"/>
      <c r="AP433" s="448"/>
      <c r="AQ433" s="448"/>
      <c r="AR433" s="448"/>
      <c r="AS433" s="448"/>
    </row>
    <row r="434" spans="1:45" ht="12.75" customHeight="1">
      <c r="A434" s="442"/>
      <c r="B434" s="443"/>
      <c r="C434" s="443"/>
      <c r="D434" s="443"/>
      <c r="E434" s="443"/>
      <c r="F434" s="443"/>
      <c r="G434" s="444"/>
      <c r="H434" s="443"/>
      <c r="I434" s="445"/>
      <c r="J434" s="445"/>
      <c r="K434" s="445"/>
      <c r="L434" s="443"/>
      <c r="M434" s="444"/>
      <c r="N434" s="446"/>
      <c r="O434" s="443"/>
      <c r="P434" s="446"/>
      <c r="Q434" s="443"/>
      <c r="R434" s="447"/>
      <c r="S434" s="446"/>
      <c r="T434" s="443"/>
      <c r="U434" s="446"/>
      <c r="V434" s="443"/>
      <c r="W434" s="447"/>
      <c r="X434" s="446"/>
      <c r="Y434" s="443"/>
      <c r="Z434" s="448"/>
      <c r="AA434" s="448"/>
      <c r="AB434" s="448"/>
      <c r="AC434" s="448"/>
      <c r="AD434" s="448"/>
      <c r="AE434" s="448"/>
      <c r="AF434" s="448"/>
      <c r="AG434" s="448"/>
      <c r="AH434" s="448"/>
      <c r="AI434" s="448"/>
      <c r="AJ434" s="448"/>
      <c r="AK434" s="448"/>
      <c r="AL434" s="448"/>
      <c r="AM434" s="448"/>
      <c r="AN434" s="448"/>
      <c r="AO434" s="448"/>
      <c r="AP434" s="448"/>
      <c r="AQ434" s="448"/>
      <c r="AR434" s="448"/>
      <c r="AS434" s="448"/>
    </row>
    <row r="435" spans="1:45" ht="12.75" customHeight="1">
      <c r="A435" s="442"/>
      <c r="B435" s="443"/>
      <c r="C435" s="443"/>
      <c r="D435" s="443"/>
      <c r="E435" s="443"/>
      <c r="F435" s="443"/>
      <c r="G435" s="444"/>
      <c r="H435" s="443"/>
      <c r="I435" s="445"/>
      <c r="J435" s="445"/>
      <c r="K435" s="445"/>
      <c r="L435" s="443"/>
      <c r="M435" s="444"/>
      <c r="N435" s="446"/>
      <c r="O435" s="443"/>
      <c r="P435" s="446"/>
      <c r="Q435" s="443"/>
      <c r="R435" s="447"/>
      <c r="S435" s="446"/>
      <c r="T435" s="443"/>
      <c r="U435" s="446"/>
      <c r="V435" s="443"/>
      <c r="W435" s="447"/>
      <c r="X435" s="446"/>
      <c r="Y435" s="443"/>
      <c r="Z435" s="448"/>
      <c r="AA435" s="448"/>
      <c r="AB435" s="448"/>
      <c r="AC435" s="448"/>
      <c r="AD435" s="448"/>
      <c r="AE435" s="448"/>
      <c r="AF435" s="448"/>
      <c r="AG435" s="448"/>
      <c r="AH435" s="448"/>
      <c r="AI435" s="448"/>
      <c r="AJ435" s="448"/>
      <c r="AK435" s="448"/>
      <c r="AL435" s="448"/>
      <c r="AM435" s="448"/>
      <c r="AN435" s="448"/>
      <c r="AO435" s="448"/>
      <c r="AP435" s="448"/>
      <c r="AQ435" s="448"/>
      <c r="AR435" s="448"/>
      <c r="AS435" s="448"/>
    </row>
    <row r="436" spans="1:45" ht="12.75" customHeight="1">
      <c r="A436" s="442"/>
      <c r="B436" s="443"/>
      <c r="C436" s="443"/>
      <c r="D436" s="443"/>
      <c r="E436" s="443"/>
      <c r="F436" s="443"/>
      <c r="G436" s="444"/>
      <c r="H436" s="443"/>
      <c r="I436" s="445"/>
      <c r="J436" s="445"/>
      <c r="K436" s="445"/>
      <c r="L436" s="443"/>
      <c r="M436" s="444"/>
      <c r="N436" s="446"/>
      <c r="O436" s="443"/>
      <c r="P436" s="446"/>
      <c r="Q436" s="443"/>
      <c r="R436" s="447"/>
      <c r="S436" s="446"/>
      <c r="T436" s="443"/>
      <c r="U436" s="446"/>
      <c r="V436" s="443"/>
      <c r="W436" s="447"/>
      <c r="X436" s="446"/>
      <c r="Y436" s="443"/>
      <c r="Z436" s="448"/>
      <c r="AA436" s="448"/>
      <c r="AB436" s="448"/>
      <c r="AC436" s="448"/>
      <c r="AD436" s="448"/>
      <c r="AE436" s="448"/>
      <c r="AF436" s="448"/>
      <c r="AG436" s="448"/>
      <c r="AH436" s="448"/>
      <c r="AI436" s="448"/>
      <c r="AJ436" s="448"/>
      <c r="AK436" s="448"/>
      <c r="AL436" s="448"/>
      <c r="AM436" s="448"/>
      <c r="AN436" s="448"/>
      <c r="AO436" s="448"/>
      <c r="AP436" s="448"/>
      <c r="AQ436" s="448"/>
      <c r="AR436" s="448"/>
      <c r="AS436" s="448"/>
    </row>
    <row r="437" spans="1:45" ht="12.75" customHeight="1">
      <c r="A437" s="442"/>
      <c r="B437" s="443"/>
      <c r="C437" s="443"/>
      <c r="D437" s="443"/>
      <c r="E437" s="443"/>
      <c r="F437" s="443"/>
      <c r="G437" s="444"/>
      <c r="H437" s="443"/>
      <c r="I437" s="445"/>
      <c r="J437" s="445"/>
      <c r="K437" s="445"/>
      <c r="L437" s="443"/>
      <c r="M437" s="444"/>
      <c r="N437" s="446"/>
      <c r="O437" s="443"/>
      <c r="P437" s="446"/>
      <c r="Q437" s="443"/>
      <c r="R437" s="447"/>
      <c r="S437" s="446"/>
      <c r="T437" s="443"/>
      <c r="U437" s="446"/>
      <c r="V437" s="443"/>
      <c r="W437" s="447"/>
      <c r="X437" s="446"/>
      <c r="Y437" s="443"/>
      <c r="Z437" s="448"/>
      <c r="AA437" s="448"/>
      <c r="AB437" s="448"/>
      <c r="AC437" s="448"/>
      <c r="AD437" s="448"/>
      <c r="AE437" s="448"/>
      <c r="AF437" s="448"/>
      <c r="AG437" s="448"/>
      <c r="AH437" s="448"/>
      <c r="AI437" s="448"/>
      <c r="AJ437" s="448"/>
      <c r="AK437" s="448"/>
      <c r="AL437" s="448"/>
      <c r="AM437" s="448"/>
      <c r="AN437" s="448"/>
      <c r="AO437" s="448"/>
      <c r="AP437" s="448"/>
      <c r="AQ437" s="448"/>
      <c r="AR437" s="448"/>
      <c r="AS437" s="448"/>
    </row>
    <row r="438" spans="1:45" ht="12.75" customHeight="1">
      <c r="A438" s="442"/>
      <c r="B438" s="443"/>
      <c r="C438" s="443"/>
      <c r="D438" s="443"/>
      <c r="E438" s="443"/>
      <c r="F438" s="443"/>
      <c r="G438" s="444"/>
      <c r="H438" s="443"/>
      <c r="I438" s="445"/>
      <c r="J438" s="445"/>
      <c r="K438" s="445"/>
      <c r="L438" s="443"/>
      <c r="M438" s="444"/>
      <c r="N438" s="446"/>
      <c r="O438" s="443"/>
      <c r="P438" s="446"/>
      <c r="Q438" s="443"/>
      <c r="R438" s="447"/>
      <c r="S438" s="446"/>
      <c r="T438" s="443"/>
      <c r="U438" s="446"/>
      <c r="V438" s="443"/>
      <c r="W438" s="447"/>
      <c r="X438" s="446"/>
      <c r="Y438" s="443"/>
      <c r="Z438" s="448"/>
      <c r="AA438" s="448"/>
      <c r="AB438" s="448"/>
      <c r="AC438" s="448"/>
      <c r="AD438" s="448"/>
      <c r="AE438" s="448"/>
      <c r="AF438" s="448"/>
      <c r="AG438" s="448"/>
      <c r="AH438" s="448"/>
      <c r="AI438" s="448"/>
      <c r="AJ438" s="448"/>
      <c r="AK438" s="448"/>
      <c r="AL438" s="448"/>
      <c r="AM438" s="448"/>
      <c r="AN438" s="448"/>
      <c r="AO438" s="448"/>
      <c r="AP438" s="448"/>
      <c r="AQ438" s="448"/>
      <c r="AR438" s="448"/>
      <c r="AS438" s="448"/>
    </row>
    <row r="439" spans="1:45" ht="12.75" customHeight="1">
      <c r="A439" s="442"/>
      <c r="B439" s="443"/>
      <c r="C439" s="443"/>
      <c r="D439" s="443"/>
      <c r="E439" s="443"/>
      <c r="F439" s="443"/>
      <c r="G439" s="444"/>
      <c r="H439" s="443"/>
      <c r="I439" s="445"/>
      <c r="J439" s="445"/>
      <c r="K439" s="445"/>
      <c r="L439" s="443"/>
      <c r="M439" s="444"/>
      <c r="N439" s="446"/>
      <c r="O439" s="443"/>
      <c r="P439" s="446"/>
      <c r="Q439" s="443"/>
      <c r="R439" s="447"/>
      <c r="S439" s="446"/>
      <c r="T439" s="443"/>
      <c r="U439" s="446"/>
      <c r="V439" s="443"/>
      <c r="W439" s="447"/>
      <c r="X439" s="446"/>
      <c r="Y439" s="443"/>
      <c r="Z439" s="448"/>
      <c r="AA439" s="448"/>
      <c r="AB439" s="448"/>
      <c r="AC439" s="448"/>
      <c r="AD439" s="448"/>
      <c r="AE439" s="448"/>
      <c r="AF439" s="448"/>
      <c r="AG439" s="448"/>
      <c r="AH439" s="448"/>
      <c r="AI439" s="448"/>
      <c r="AJ439" s="448"/>
      <c r="AK439" s="448"/>
      <c r="AL439" s="448"/>
      <c r="AM439" s="448"/>
      <c r="AN439" s="448"/>
      <c r="AO439" s="448"/>
      <c r="AP439" s="448"/>
      <c r="AQ439" s="448"/>
      <c r="AR439" s="448"/>
      <c r="AS439" s="448"/>
    </row>
    <row r="440" spans="1:45" ht="12.75" customHeight="1">
      <c r="A440" s="442"/>
      <c r="B440" s="443"/>
      <c r="C440" s="443"/>
      <c r="D440" s="443"/>
      <c r="E440" s="443"/>
      <c r="F440" s="443"/>
      <c r="G440" s="444"/>
      <c r="H440" s="443"/>
      <c r="I440" s="445"/>
      <c r="J440" s="445"/>
      <c r="K440" s="445"/>
      <c r="L440" s="443"/>
      <c r="M440" s="444"/>
      <c r="N440" s="446"/>
      <c r="O440" s="443"/>
      <c r="P440" s="446"/>
      <c r="Q440" s="443"/>
      <c r="R440" s="447"/>
      <c r="S440" s="446"/>
      <c r="T440" s="443"/>
      <c r="U440" s="446"/>
      <c r="V440" s="443"/>
      <c r="W440" s="447"/>
      <c r="X440" s="446"/>
      <c r="Y440" s="443"/>
      <c r="Z440" s="448"/>
      <c r="AA440" s="448"/>
      <c r="AB440" s="448"/>
      <c r="AC440" s="448"/>
      <c r="AD440" s="448"/>
      <c r="AE440" s="448"/>
      <c r="AF440" s="448"/>
      <c r="AG440" s="448"/>
      <c r="AH440" s="448"/>
      <c r="AI440" s="448"/>
      <c r="AJ440" s="448"/>
      <c r="AK440" s="448"/>
      <c r="AL440" s="448"/>
      <c r="AM440" s="448"/>
      <c r="AN440" s="448"/>
      <c r="AO440" s="448"/>
      <c r="AP440" s="448"/>
      <c r="AQ440" s="448"/>
      <c r="AR440" s="448"/>
      <c r="AS440" s="448"/>
    </row>
    <row r="441" spans="1:45" ht="12.75" customHeight="1">
      <c r="A441" s="442"/>
      <c r="B441" s="443"/>
      <c r="C441" s="443"/>
      <c r="D441" s="443"/>
      <c r="E441" s="443"/>
      <c r="F441" s="443"/>
      <c r="G441" s="444"/>
      <c r="H441" s="443"/>
      <c r="I441" s="445"/>
      <c r="J441" s="445"/>
      <c r="K441" s="445"/>
      <c r="L441" s="443"/>
      <c r="M441" s="444"/>
      <c r="N441" s="446"/>
      <c r="O441" s="443"/>
      <c r="P441" s="446"/>
      <c r="Q441" s="443"/>
      <c r="R441" s="447"/>
      <c r="S441" s="446"/>
      <c r="T441" s="443"/>
      <c r="U441" s="446"/>
      <c r="V441" s="443"/>
      <c r="W441" s="447"/>
      <c r="X441" s="446"/>
      <c r="Y441" s="443"/>
      <c r="Z441" s="448"/>
      <c r="AA441" s="448"/>
      <c r="AB441" s="448"/>
      <c r="AC441" s="448"/>
      <c r="AD441" s="448"/>
      <c r="AE441" s="448"/>
      <c r="AF441" s="448"/>
      <c r="AG441" s="448"/>
      <c r="AH441" s="448"/>
      <c r="AI441" s="448"/>
      <c r="AJ441" s="448"/>
      <c r="AK441" s="448"/>
      <c r="AL441" s="448"/>
      <c r="AM441" s="448"/>
      <c r="AN441" s="448"/>
      <c r="AO441" s="448"/>
      <c r="AP441" s="448"/>
      <c r="AQ441" s="448"/>
      <c r="AR441" s="448"/>
      <c r="AS441" s="448"/>
    </row>
    <row r="442" spans="1:45" ht="12.75" customHeight="1">
      <c r="A442" s="442"/>
      <c r="B442" s="443"/>
      <c r="C442" s="443"/>
      <c r="D442" s="443"/>
      <c r="E442" s="443"/>
      <c r="F442" s="443"/>
      <c r="G442" s="444"/>
      <c r="H442" s="443"/>
      <c r="I442" s="445"/>
      <c r="J442" s="445"/>
      <c r="K442" s="445"/>
      <c r="L442" s="443"/>
      <c r="M442" s="444"/>
      <c r="N442" s="446"/>
      <c r="O442" s="443"/>
      <c r="P442" s="446"/>
      <c r="Q442" s="443"/>
      <c r="R442" s="447"/>
      <c r="S442" s="446"/>
      <c r="T442" s="443"/>
      <c r="U442" s="446"/>
      <c r="V442" s="443"/>
      <c r="W442" s="447"/>
      <c r="X442" s="446"/>
      <c r="Y442" s="443"/>
      <c r="Z442" s="448"/>
      <c r="AA442" s="448"/>
      <c r="AB442" s="448"/>
      <c r="AC442" s="448"/>
      <c r="AD442" s="448"/>
      <c r="AE442" s="448"/>
      <c r="AF442" s="448"/>
      <c r="AG442" s="448"/>
      <c r="AH442" s="448"/>
      <c r="AI442" s="448"/>
      <c r="AJ442" s="448"/>
      <c r="AK442" s="448"/>
      <c r="AL442" s="448"/>
      <c r="AM442" s="448"/>
      <c r="AN442" s="448"/>
      <c r="AO442" s="448"/>
      <c r="AP442" s="448"/>
      <c r="AQ442" s="448"/>
      <c r="AR442" s="448"/>
      <c r="AS442" s="448"/>
    </row>
    <row r="443" spans="1:45" ht="12.75" customHeight="1">
      <c r="A443" s="442"/>
      <c r="B443" s="443"/>
      <c r="C443" s="443"/>
      <c r="D443" s="443"/>
      <c r="E443" s="443"/>
      <c r="F443" s="443"/>
      <c r="G443" s="444"/>
      <c r="H443" s="443"/>
      <c r="I443" s="445"/>
      <c r="J443" s="445"/>
      <c r="K443" s="445"/>
      <c r="L443" s="443"/>
      <c r="M443" s="444"/>
      <c r="N443" s="446"/>
      <c r="O443" s="443"/>
      <c r="P443" s="446"/>
      <c r="Q443" s="443"/>
      <c r="R443" s="447"/>
      <c r="S443" s="446"/>
      <c r="T443" s="443"/>
      <c r="U443" s="446"/>
      <c r="V443" s="443"/>
      <c r="W443" s="447"/>
      <c r="X443" s="446"/>
      <c r="Y443" s="443"/>
      <c r="Z443" s="448"/>
      <c r="AA443" s="448"/>
      <c r="AB443" s="448"/>
      <c r="AC443" s="448"/>
      <c r="AD443" s="448"/>
      <c r="AE443" s="448"/>
      <c r="AF443" s="448"/>
      <c r="AG443" s="448"/>
      <c r="AH443" s="448"/>
      <c r="AI443" s="448"/>
      <c r="AJ443" s="448"/>
      <c r="AK443" s="448"/>
      <c r="AL443" s="448"/>
      <c r="AM443" s="448"/>
      <c r="AN443" s="448"/>
      <c r="AO443" s="448"/>
      <c r="AP443" s="448"/>
      <c r="AQ443" s="448"/>
      <c r="AR443" s="448"/>
      <c r="AS443" s="448"/>
    </row>
    <row r="444" spans="1:45" ht="12.75" customHeight="1">
      <c r="A444" s="442"/>
      <c r="B444" s="443"/>
      <c r="C444" s="443"/>
      <c r="D444" s="443"/>
      <c r="E444" s="443"/>
      <c r="F444" s="443"/>
      <c r="G444" s="444"/>
      <c r="H444" s="443"/>
      <c r="I444" s="445"/>
      <c r="J444" s="445"/>
      <c r="K444" s="445"/>
      <c r="L444" s="443"/>
      <c r="M444" s="444"/>
      <c r="N444" s="446"/>
      <c r="O444" s="443"/>
      <c r="P444" s="446"/>
      <c r="Q444" s="443"/>
      <c r="R444" s="447"/>
      <c r="S444" s="446"/>
      <c r="T444" s="443"/>
      <c r="U444" s="446"/>
      <c r="V444" s="443"/>
      <c r="W444" s="447"/>
      <c r="X444" s="446"/>
      <c r="Y444" s="443"/>
      <c r="Z444" s="448"/>
      <c r="AA444" s="448"/>
      <c r="AB444" s="448"/>
      <c r="AC444" s="448"/>
      <c r="AD444" s="448"/>
      <c r="AE444" s="448"/>
      <c r="AF444" s="448"/>
      <c r="AG444" s="448"/>
      <c r="AH444" s="448"/>
      <c r="AI444" s="448"/>
      <c r="AJ444" s="448"/>
      <c r="AK444" s="448"/>
      <c r="AL444" s="448"/>
      <c r="AM444" s="448"/>
      <c r="AN444" s="448"/>
      <c r="AO444" s="448"/>
      <c r="AP444" s="448"/>
      <c r="AQ444" s="448"/>
      <c r="AR444" s="448"/>
      <c r="AS444" s="448"/>
    </row>
    <row r="445" spans="1:45" ht="12.75" customHeight="1">
      <c r="A445" s="442"/>
      <c r="B445" s="443"/>
      <c r="C445" s="443"/>
      <c r="D445" s="443"/>
      <c r="E445" s="443"/>
      <c r="F445" s="443"/>
      <c r="G445" s="444"/>
      <c r="H445" s="443"/>
      <c r="I445" s="445"/>
      <c r="J445" s="445"/>
      <c r="K445" s="445"/>
      <c r="L445" s="443"/>
      <c r="M445" s="444"/>
      <c r="N445" s="446"/>
      <c r="O445" s="443"/>
      <c r="P445" s="446"/>
      <c r="Q445" s="443"/>
      <c r="R445" s="447"/>
      <c r="S445" s="446"/>
      <c r="T445" s="443"/>
      <c r="U445" s="446"/>
      <c r="V445" s="443"/>
      <c r="W445" s="447"/>
      <c r="X445" s="446"/>
      <c r="Y445" s="443"/>
      <c r="Z445" s="448"/>
      <c r="AA445" s="448"/>
      <c r="AB445" s="448"/>
      <c r="AC445" s="448"/>
      <c r="AD445" s="448"/>
      <c r="AE445" s="448"/>
      <c r="AF445" s="448"/>
      <c r="AG445" s="448"/>
      <c r="AH445" s="448"/>
      <c r="AI445" s="448"/>
      <c r="AJ445" s="448"/>
      <c r="AK445" s="448"/>
      <c r="AL445" s="448"/>
      <c r="AM445" s="448"/>
      <c r="AN445" s="448"/>
      <c r="AO445" s="448"/>
      <c r="AP445" s="448"/>
      <c r="AQ445" s="448"/>
      <c r="AR445" s="448"/>
      <c r="AS445" s="448"/>
    </row>
    <row r="446" spans="1:45" ht="12.75" customHeight="1">
      <c r="A446" s="442"/>
      <c r="B446" s="443"/>
      <c r="C446" s="443"/>
      <c r="D446" s="443"/>
      <c r="E446" s="443"/>
      <c r="F446" s="443"/>
      <c r="G446" s="444"/>
      <c r="H446" s="443"/>
      <c r="I446" s="445"/>
      <c r="J446" s="445"/>
      <c r="K446" s="445"/>
      <c r="L446" s="443"/>
      <c r="M446" s="444"/>
      <c r="N446" s="446"/>
      <c r="O446" s="443"/>
      <c r="P446" s="446"/>
      <c r="Q446" s="443"/>
      <c r="R446" s="447"/>
      <c r="S446" s="446"/>
      <c r="T446" s="443"/>
      <c r="U446" s="446"/>
      <c r="V446" s="443"/>
      <c r="W446" s="447"/>
      <c r="X446" s="446"/>
      <c r="Y446" s="443"/>
      <c r="Z446" s="448"/>
      <c r="AA446" s="448"/>
      <c r="AB446" s="448"/>
      <c r="AC446" s="448"/>
      <c r="AD446" s="448"/>
      <c r="AE446" s="448"/>
      <c r="AF446" s="448"/>
      <c r="AG446" s="448"/>
      <c r="AH446" s="448"/>
      <c r="AI446" s="448"/>
      <c r="AJ446" s="448"/>
      <c r="AK446" s="448"/>
      <c r="AL446" s="448"/>
      <c r="AM446" s="448"/>
      <c r="AN446" s="448"/>
      <c r="AO446" s="448"/>
      <c r="AP446" s="448"/>
      <c r="AQ446" s="448"/>
      <c r="AR446" s="448"/>
      <c r="AS446" s="448"/>
    </row>
    <row r="447" spans="1:45" ht="12.75" customHeight="1">
      <c r="A447" s="442"/>
      <c r="B447" s="443"/>
      <c r="C447" s="443"/>
      <c r="D447" s="443"/>
      <c r="E447" s="443"/>
      <c r="F447" s="443"/>
      <c r="G447" s="444"/>
      <c r="H447" s="443"/>
      <c r="I447" s="445"/>
      <c r="J447" s="445"/>
      <c r="K447" s="445"/>
      <c r="L447" s="443"/>
      <c r="M447" s="444"/>
      <c r="N447" s="446"/>
      <c r="O447" s="443"/>
      <c r="P447" s="446"/>
      <c r="Q447" s="443"/>
      <c r="R447" s="447"/>
      <c r="S447" s="446"/>
      <c r="T447" s="443"/>
      <c r="U447" s="446"/>
      <c r="V447" s="443"/>
      <c r="W447" s="447"/>
      <c r="X447" s="446"/>
      <c r="Y447" s="443"/>
      <c r="Z447" s="448"/>
      <c r="AA447" s="448"/>
      <c r="AB447" s="448"/>
      <c r="AC447" s="448"/>
      <c r="AD447" s="448"/>
      <c r="AE447" s="448"/>
      <c r="AF447" s="448"/>
      <c r="AG447" s="448"/>
      <c r="AH447" s="448"/>
      <c r="AI447" s="448"/>
      <c r="AJ447" s="448"/>
      <c r="AK447" s="448"/>
      <c r="AL447" s="448"/>
      <c r="AM447" s="448"/>
      <c r="AN447" s="448"/>
      <c r="AO447" s="448"/>
      <c r="AP447" s="448"/>
      <c r="AQ447" s="448"/>
      <c r="AR447" s="448"/>
      <c r="AS447" s="448"/>
    </row>
    <row r="448" spans="1:45" ht="12.75" customHeight="1">
      <c r="A448" s="442"/>
      <c r="B448" s="443"/>
      <c r="C448" s="443"/>
      <c r="D448" s="443"/>
      <c r="E448" s="443"/>
      <c r="F448" s="443"/>
      <c r="G448" s="444"/>
      <c r="H448" s="443"/>
      <c r="I448" s="445"/>
      <c r="J448" s="445"/>
      <c r="K448" s="445"/>
      <c r="L448" s="443"/>
      <c r="M448" s="444"/>
      <c r="N448" s="446"/>
      <c r="O448" s="443"/>
      <c r="P448" s="446"/>
      <c r="Q448" s="443"/>
      <c r="R448" s="447"/>
      <c r="S448" s="446"/>
      <c r="T448" s="443"/>
      <c r="U448" s="446"/>
      <c r="V448" s="443"/>
      <c r="W448" s="447"/>
      <c r="X448" s="446"/>
      <c r="Y448" s="443"/>
      <c r="Z448" s="448"/>
      <c r="AA448" s="448"/>
      <c r="AB448" s="448"/>
      <c r="AC448" s="448"/>
      <c r="AD448" s="448"/>
      <c r="AE448" s="448"/>
      <c r="AF448" s="448"/>
      <c r="AG448" s="448"/>
      <c r="AH448" s="448"/>
      <c r="AI448" s="448"/>
      <c r="AJ448" s="448"/>
      <c r="AK448" s="448"/>
      <c r="AL448" s="448"/>
      <c r="AM448" s="448"/>
      <c r="AN448" s="448"/>
      <c r="AO448" s="448"/>
      <c r="AP448" s="448"/>
      <c r="AQ448" s="448"/>
      <c r="AR448" s="448"/>
      <c r="AS448" s="448"/>
    </row>
    <row r="449" spans="1:45" ht="12.75" customHeight="1">
      <c r="A449" s="442"/>
      <c r="B449" s="443"/>
      <c r="C449" s="443"/>
      <c r="D449" s="443"/>
      <c r="E449" s="443"/>
      <c r="F449" s="443"/>
      <c r="G449" s="444"/>
      <c r="H449" s="443"/>
      <c r="I449" s="445"/>
      <c r="J449" s="445"/>
      <c r="K449" s="445"/>
      <c r="L449" s="443"/>
      <c r="M449" s="444"/>
      <c r="N449" s="446"/>
      <c r="O449" s="443"/>
      <c r="P449" s="446"/>
      <c r="Q449" s="443"/>
      <c r="R449" s="447"/>
      <c r="S449" s="446"/>
      <c r="T449" s="443"/>
      <c r="U449" s="446"/>
      <c r="V449" s="443"/>
      <c r="W449" s="447"/>
      <c r="X449" s="446"/>
      <c r="Y449" s="443"/>
      <c r="Z449" s="448"/>
      <c r="AA449" s="448"/>
      <c r="AB449" s="448"/>
      <c r="AC449" s="448"/>
      <c r="AD449" s="448"/>
      <c r="AE449" s="448"/>
      <c r="AF449" s="448"/>
      <c r="AG449" s="448"/>
      <c r="AH449" s="448"/>
      <c r="AI449" s="448"/>
      <c r="AJ449" s="448"/>
      <c r="AK449" s="448"/>
      <c r="AL449" s="448"/>
      <c r="AM449" s="448"/>
      <c r="AN449" s="448"/>
      <c r="AO449" s="448"/>
      <c r="AP449" s="448"/>
      <c r="AQ449" s="448"/>
      <c r="AR449" s="448"/>
      <c r="AS449" s="448"/>
    </row>
    <row r="450" spans="1:45" ht="12.75" customHeight="1">
      <c r="A450" s="442"/>
      <c r="B450" s="443"/>
      <c r="C450" s="443"/>
      <c r="D450" s="443"/>
      <c r="E450" s="443"/>
      <c r="F450" s="443"/>
      <c r="G450" s="444"/>
      <c r="H450" s="443"/>
      <c r="I450" s="445"/>
      <c r="J450" s="445"/>
      <c r="K450" s="445"/>
      <c r="L450" s="443"/>
      <c r="M450" s="444"/>
      <c r="N450" s="446"/>
      <c r="O450" s="443"/>
      <c r="P450" s="446"/>
      <c r="Q450" s="443"/>
      <c r="R450" s="447"/>
      <c r="S450" s="446"/>
      <c r="T450" s="443"/>
      <c r="U450" s="446"/>
      <c r="V450" s="443"/>
      <c r="W450" s="447"/>
      <c r="X450" s="446"/>
      <c r="Y450" s="443"/>
      <c r="Z450" s="448"/>
      <c r="AA450" s="448"/>
      <c r="AB450" s="448"/>
      <c r="AC450" s="448"/>
      <c r="AD450" s="448"/>
      <c r="AE450" s="448"/>
      <c r="AF450" s="448"/>
      <c r="AG450" s="448"/>
      <c r="AH450" s="448"/>
      <c r="AI450" s="448"/>
      <c r="AJ450" s="448"/>
      <c r="AK450" s="448"/>
      <c r="AL450" s="448"/>
      <c r="AM450" s="448"/>
      <c r="AN450" s="448"/>
      <c r="AO450" s="448"/>
      <c r="AP450" s="448"/>
      <c r="AQ450" s="448"/>
      <c r="AR450" s="448"/>
      <c r="AS450" s="448"/>
    </row>
    <row r="451" spans="1:45" ht="12.75" customHeight="1">
      <c r="A451" s="442"/>
      <c r="B451" s="443"/>
      <c r="C451" s="443"/>
      <c r="D451" s="443"/>
      <c r="E451" s="443"/>
      <c r="F451" s="443"/>
      <c r="G451" s="444"/>
      <c r="H451" s="443"/>
      <c r="I451" s="445"/>
      <c r="J451" s="445"/>
      <c r="K451" s="445"/>
      <c r="L451" s="443"/>
      <c r="M451" s="444"/>
      <c r="N451" s="446"/>
      <c r="O451" s="443"/>
      <c r="P451" s="446"/>
      <c r="Q451" s="443"/>
      <c r="R451" s="447"/>
      <c r="S451" s="446"/>
      <c r="T451" s="443"/>
      <c r="U451" s="446"/>
      <c r="V451" s="443"/>
      <c r="W451" s="447"/>
      <c r="X451" s="446"/>
      <c r="Y451" s="443"/>
      <c r="Z451" s="448"/>
      <c r="AA451" s="448"/>
      <c r="AB451" s="448"/>
      <c r="AC451" s="448"/>
      <c r="AD451" s="448"/>
      <c r="AE451" s="448"/>
      <c r="AF451" s="448"/>
      <c r="AG451" s="448"/>
      <c r="AH451" s="448"/>
      <c r="AI451" s="448"/>
      <c r="AJ451" s="448"/>
      <c r="AK451" s="448"/>
      <c r="AL451" s="448"/>
      <c r="AM451" s="448"/>
      <c r="AN451" s="448"/>
      <c r="AO451" s="448"/>
      <c r="AP451" s="448"/>
      <c r="AQ451" s="448"/>
      <c r="AR451" s="448"/>
      <c r="AS451" s="448"/>
    </row>
    <row r="452" spans="1:45" ht="12.75" customHeight="1">
      <c r="A452" s="442"/>
      <c r="B452" s="443"/>
      <c r="C452" s="443"/>
      <c r="D452" s="443"/>
      <c r="E452" s="443"/>
      <c r="F452" s="443"/>
      <c r="G452" s="444"/>
      <c r="H452" s="443"/>
      <c r="I452" s="445"/>
      <c r="J452" s="445"/>
      <c r="K452" s="445"/>
      <c r="L452" s="443"/>
      <c r="M452" s="444"/>
      <c r="N452" s="446"/>
      <c r="O452" s="443"/>
      <c r="P452" s="446"/>
      <c r="Q452" s="443"/>
      <c r="R452" s="447"/>
      <c r="S452" s="446"/>
      <c r="T452" s="443"/>
      <c r="U452" s="446"/>
      <c r="V452" s="443"/>
      <c r="W452" s="447"/>
      <c r="X452" s="446"/>
      <c r="Y452" s="443"/>
      <c r="Z452" s="448"/>
      <c r="AA452" s="448"/>
      <c r="AB452" s="448"/>
      <c r="AC452" s="448"/>
      <c r="AD452" s="448"/>
      <c r="AE452" s="448"/>
      <c r="AF452" s="448"/>
      <c r="AG452" s="448"/>
      <c r="AH452" s="448"/>
      <c r="AI452" s="448"/>
      <c r="AJ452" s="448"/>
      <c r="AK452" s="448"/>
      <c r="AL452" s="448"/>
      <c r="AM452" s="448"/>
      <c r="AN452" s="448"/>
      <c r="AO452" s="448"/>
      <c r="AP452" s="448"/>
      <c r="AQ452" s="448"/>
      <c r="AR452" s="448"/>
      <c r="AS452" s="448"/>
    </row>
    <row r="453" spans="1:45" ht="12.75" customHeight="1">
      <c r="A453" s="442"/>
      <c r="B453" s="443"/>
      <c r="C453" s="443"/>
      <c r="D453" s="443"/>
      <c r="E453" s="443"/>
      <c r="F453" s="443"/>
      <c r="G453" s="444"/>
      <c r="H453" s="443"/>
      <c r="I453" s="445"/>
      <c r="J453" s="445"/>
      <c r="K453" s="445"/>
      <c r="L453" s="443"/>
      <c r="M453" s="444"/>
      <c r="N453" s="446"/>
      <c r="O453" s="443"/>
      <c r="P453" s="446"/>
      <c r="Q453" s="443"/>
      <c r="R453" s="447"/>
      <c r="S453" s="446"/>
      <c r="T453" s="443"/>
      <c r="U453" s="446"/>
      <c r="V453" s="443"/>
      <c r="W453" s="447"/>
      <c r="X453" s="446"/>
      <c r="Y453" s="443"/>
      <c r="Z453" s="448"/>
      <c r="AA453" s="448"/>
      <c r="AB453" s="448"/>
      <c r="AC453" s="448"/>
      <c r="AD453" s="448"/>
      <c r="AE453" s="448"/>
      <c r="AF453" s="448"/>
      <c r="AG453" s="448"/>
      <c r="AH453" s="448"/>
      <c r="AI453" s="448"/>
      <c r="AJ453" s="448"/>
      <c r="AK453" s="448"/>
      <c r="AL453" s="448"/>
      <c r="AM453" s="448"/>
      <c r="AN453" s="448"/>
      <c r="AO453" s="448"/>
      <c r="AP453" s="448"/>
      <c r="AQ453" s="448"/>
      <c r="AR453" s="448"/>
      <c r="AS453" s="448"/>
    </row>
    <row r="454" spans="1:45" ht="12.75" customHeight="1">
      <c r="A454" s="442"/>
      <c r="B454" s="443"/>
      <c r="C454" s="443"/>
      <c r="D454" s="443"/>
      <c r="E454" s="443"/>
      <c r="F454" s="443"/>
      <c r="G454" s="444"/>
      <c r="H454" s="443"/>
      <c r="I454" s="445"/>
      <c r="J454" s="445"/>
      <c r="K454" s="445"/>
      <c r="L454" s="443"/>
      <c r="M454" s="444"/>
      <c r="N454" s="446"/>
      <c r="O454" s="443"/>
      <c r="P454" s="446"/>
      <c r="Q454" s="443"/>
      <c r="R454" s="447"/>
      <c r="S454" s="446"/>
      <c r="T454" s="443"/>
      <c r="U454" s="446"/>
      <c r="V454" s="443"/>
      <c r="W454" s="447"/>
      <c r="X454" s="446"/>
      <c r="Y454" s="443"/>
      <c r="Z454" s="448"/>
      <c r="AA454" s="448"/>
      <c r="AB454" s="448"/>
      <c r="AC454" s="448"/>
      <c r="AD454" s="448"/>
      <c r="AE454" s="448"/>
      <c r="AF454" s="448"/>
      <c r="AG454" s="448"/>
      <c r="AH454" s="448"/>
      <c r="AI454" s="448"/>
      <c r="AJ454" s="448"/>
      <c r="AK454" s="448"/>
      <c r="AL454" s="448"/>
      <c r="AM454" s="448"/>
      <c r="AN454" s="448"/>
      <c r="AO454" s="448"/>
      <c r="AP454" s="448"/>
      <c r="AQ454" s="448"/>
      <c r="AR454" s="448"/>
      <c r="AS454" s="448"/>
    </row>
    <row r="455" spans="1:45" ht="12.75" customHeight="1">
      <c r="A455" s="442"/>
      <c r="B455" s="443"/>
      <c r="C455" s="443"/>
      <c r="D455" s="443"/>
      <c r="E455" s="443"/>
      <c r="F455" s="443"/>
      <c r="G455" s="444"/>
      <c r="H455" s="443"/>
      <c r="I455" s="445"/>
      <c r="J455" s="445"/>
      <c r="K455" s="445"/>
      <c r="L455" s="443"/>
      <c r="M455" s="444"/>
      <c r="N455" s="446"/>
      <c r="O455" s="443"/>
      <c r="P455" s="446"/>
      <c r="Q455" s="443"/>
      <c r="R455" s="447"/>
      <c r="S455" s="446"/>
      <c r="T455" s="443"/>
      <c r="U455" s="446"/>
      <c r="V455" s="443"/>
      <c r="W455" s="447"/>
      <c r="X455" s="446"/>
      <c r="Y455" s="443"/>
      <c r="Z455" s="448"/>
      <c r="AA455" s="448"/>
      <c r="AB455" s="448"/>
      <c r="AC455" s="448"/>
      <c r="AD455" s="448"/>
      <c r="AE455" s="448"/>
      <c r="AF455" s="448"/>
      <c r="AG455" s="448"/>
      <c r="AH455" s="448"/>
      <c r="AI455" s="448"/>
      <c r="AJ455" s="448"/>
      <c r="AK455" s="448"/>
      <c r="AL455" s="448"/>
      <c r="AM455" s="448"/>
      <c r="AN455" s="448"/>
      <c r="AO455" s="448"/>
      <c r="AP455" s="448"/>
      <c r="AQ455" s="448"/>
      <c r="AR455" s="448"/>
      <c r="AS455" s="448"/>
    </row>
    <row r="456" spans="1:45" ht="12.75" customHeight="1">
      <c r="A456" s="442"/>
      <c r="B456" s="443"/>
      <c r="C456" s="443"/>
      <c r="D456" s="443"/>
      <c r="E456" s="443"/>
      <c r="F456" s="443"/>
      <c r="G456" s="444"/>
      <c r="H456" s="443"/>
      <c r="I456" s="445"/>
      <c r="J456" s="445"/>
      <c r="K456" s="445"/>
      <c r="L456" s="443"/>
      <c r="M456" s="444"/>
      <c r="N456" s="446"/>
      <c r="O456" s="443"/>
      <c r="P456" s="446"/>
      <c r="Q456" s="443"/>
      <c r="R456" s="447"/>
      <c r="S456" s="446"/>
      <c r="T456" s="443"/>
      <c r="U456" s="446"/>
      <c r="V456" s="443"/>
      <c r="W456" s="447"/>
      <c r="X456" s="446"/>
      <c r="Y456" s="443"/>
      <c r="Z456" s="448"/>
      <c r="AA456" s="448"/>
      <c r="AB456" s="448"/>
      <c r="AC456" s="448"/>
      <c r="AD456" s="448"/>
      <c r="AE456" s="448"/>
      <c r="AF456" s="448"/>
      <c r="AG456" s="448"/>
      <c r="AH456" s="448"/>
      <c r="AI456" s="448"/>
      <c r="AJ456" s="448"/>
      <c r="AK456" s="448"/>
      <c r="AL456" s="448"/>
      <c r="AM456" s="448"/>
      <c r="AN456" s="448"/>
      <c r="AO456" s="448"/>
      <c r="AP456" s="448"/>
      <c r="AQ456" s="448"/>
      <c r="AR456" s="448"/>
      <c r="AS456" s="448"/>
    </row>
    <row r="457" spans="1:45" ht="12.75" customHeight="1">
      <c r="A457" s="442"/>
      <c r="B457" s="443"/>
      <c r="C457" s="443"/>
      <c r="D457" s="443"/>
      <c r="E457" s="443"/>
      <c r="F457" s="443"/>
      <c r="G457" s="444"/>
      <c r="H457" s="443"/>
      <c r="I457" s="445"/>
      <c r="J457" s="445"/>
      <c r="K457" s="445"/>
      <c r="L457" s="443"/>
      <c r="M457" s="444"/>
      <c r="N457" s="446"/>
      <c r="O457" s="443"/>
      <c r="P457" s="446"/>
      <c r="Q457" s="443"/>
      <c r="R457" s="447"/>
      <c r="S457" s="446"/>
      <c r="T457" s="443"/>
      <c r="U457" s="446"/>
      <c r="V457" s="443"/>
      <c r="W457" s="447"/>
      <c r="X457" s="446"/>
      <c r="Y457" s="443"/>
      <c r="Z457" s="448"/>
      <c r="AA457" s="448"/>
      <c r="AB457" s="448"/>
      <c r="AC457" s="448"/>
      <c r="AD457" s="448"/>
      <c r="AE457" s="448"/>
      <c r="AF457" s="448"/>
      <c r="AG457" s="448"/>
      <c r="AH457" s="448"/>
      <c r="AI457" s="448"/>
      <c r="AJ457" s="448"/>
      <c r="AK457" s="448"/>
      <c r="AL457" s="448"/>
      <c r="AM457" s="448"/>
      <c r="AN457" s="448"/>
      <c r="AO457" s="448"/>
      <c r="AP457" s="448"/>
      <c r="AQ457" s="448"/>
      <c r="AR457" s="448"/>
      <c r="AS457" s="448"/>
    </row>
    <row r="458" spans="1:45" ht="12.75" customHeight="1">
      <c r="A458" s="442"/>
      <c r="B458" s="443"/>
      <c r="C458" s="443"/>
      <c r="D458" s="443"/>
      <c r="E458" s="443"/>
      <c r="F458" s="443"/>
      <c r="G458" s="444"/>
      <c r="H458" s="443"/>
      <c r="I458" s="445"/>
      <c r="J458" s="445"/>
      <c r="K458" s="445"/>
      <c r="L458" s="443"/>
      <c r="M458" s="444"/>
      <c r="N458" s="446"/>
      <c r="O458" s="443"/>
      <c r="P458" s="446"/>
      <c r="Q458" s="443"/>
      <c r="R458" s="447"/>
      <c r="S458" s="446"/>
      <c r="T458" s="443"/>
      <c r="U458" s="446"/>
      <c r="V458" s="443"/>
      <c r="W458" s="447"/>
      <c r="X458" s="446"/>
      <c r="Y458" s="443"/>
      <c r="Z458" s="448"/>
      <c r="AA458" s="448"/>
      <c r="AB458" s="448"/>
      <c r="AC458" s="448"/>
      <c r="AD458" s="448"/>
      <c r="AE458" s="448"/>
      <c r="AF458" s="448"/>
      <c r="AG458" s="448"/>
      <c r="AH458" s="448"/>
      <c r="AI458" s="448"/>
      <c r="AJ458" s="448"/>
      <c r="AK458" s="448"/>
      <c r="AL458" s="448"/>
      <c r="AM458" s="448"/>
      <c r="AN458" s="448"/>
      <c r="AO458" s="448"/>
      <c r="AP458" s="448"/>
      <c r="AQ458" s="448"/>
      <c r="AR458" s="448"/>
      <c r="AS458" s="448"/>
    </row>
    <row r="459" spans="1:45" ht="12.75" customHeight="1">
      <c r="A459" s="442"/>
      <c r="B459" s="443"/>
      <c r="C459" s="443"/>
      <c r="D459" s="443"/>
      <c r="E459" s="443"/>
      <c r="F459" s="443"/>
      <c r="G459" s="444"/>
      <c r="H459" s="443"/>
      <c r="I459" s="445"/>
      <c r="J459" s="445"/>
      <c r="K459" s="445"/>
      <c r="L459" s="443"/>
      <c r="M459" s="444"/>
      <c r="N459" s="446"/>
      <c r="O459" s="443"/>
      <c r="P459" s="446"/>
      <c r="Q459" s="443"/>
      <c r="R459" s="447"/>
      <c r="S459" s="446"/>
      <c r="T459" s="443"/>
      <c r="U459" s="446"/>
      <c r="V459" s="443"/>
      <c r="W459" s="447"/>
      <c r="X459" s="446"/>
      <c r="Y459" s="443"/>
      <c r="Z459" s="448"/>
      <c r="AA459" s="448"/>
      <c r="AB459" s="448"/>
      <c r="AC459" s="448"/>
      <c r="AD459" s="448"/>
      <c r="AE459" s="448"/>
      <c r="AF459" s="448"/>
      <c r="AG459" s="448"/>
      <c r="AH459" s="448"/>
      <c r="AI459" s="448"/>
      <c r="AJ459" s="448"/>
      <c r="AK459" s="448"/>
      <c r="AL459" s="448"/>
      <c r="AM459" s="448"/>
      <c r="AN459" s="448"/>
      <c r="AO459" s="448"/>
      <c r="AP459" s="448"/>
      <c r="AQ459" s="448"/>
      <c r="AR459" s="448"/>
      <c r="AS459" s="448"/>
    </row>
    <row r="460" spans="1:45" ht="12.75" customHeight="1">
      <c r="A460" s="442"/>
      <c r="B460" s="443"/>
      <c r="C460" s="443"/>
      <c r="D460" s="443"/>
      <c r="E460" s="443"/>
      <c r="F460" s="443"/>
      <c r="G460" s="444"/>
      <c r="H460" s="443"/>
      <c r="I460" s="445"/>
      <c r="J460" s="445"/>
      <c r="K460" s="445"/>
      <c r="L460" s="443"/>
      <c r="M460" s="444"/>
      <c r="N460" s="446"/>
      <c r="O460" s="443"/>
      <c r="P460" s="446"/>
      <c r="Q460" s="443"/>
      <c r="R460" s="447"/>
      <c r="S460" s="446"/>
      <c r="T460" s="443"/>
      <c r="U460" s="446"/>
      <c r="V460" s="443"/>
      <c r="W460" s="447"/>
      <c r="X460" s="446"/>
      <c r="Y460" s="443"/>
      <c r="Z460" s="448"/>
      <c r="AA460" s="448"/>
      <c r="AB460" s="448"/>
      <c r="AC460" s="448"/>
      <c r="AD460" s="448"/>
      <c r="AE460" s="448"/>
      <c r="AF460" s="448"/>
      <c r="AG460" s="448"/>
      <c r="AH460" s="448"/>
      <c r="AI460" s="448"/>
      <c r="AJ460" s="448"/>
      <c r="AK460" s="448"/>
      <c r="AL460" s="448"/>
      <c r="AM460" s="448"/>
      <c r="AN460" s="448"/>
      <c r="AO460" s="448"/>
      <c r="AP460" s="448"/>
      <c r="AQ460" s="448"/>
      <c r="AR460" s="448"/>
      <c r="AS460" s="448"/>
    </row>
    <row r="461" spans="1:45" ht="12.75" customHeight="1">
      <c r="A461" s="442"/>
      <c r="B461" s="443"/>
      <c r="C461" s="443"/>
      <c r="D461" s="443"/>
      <c r="E461" s="443"/>
      <c r="F461" s="443"/>
      <c r="G461" s="444"/>
      <c r="H461" s="443"/>
      <c r="I461" s="445"/>
      <c r="J461" s="445"/>
      <c r="K461" s="445"/>
      <c r="L461" s="443"/>
      <c r="M461" s="444"/>
      <c r="N461" s="446"/>
      <c r="O461" s="443"/>
      <c r="P461" s="446"/>
      <c r="Q461" s="443"/>
      <c r="R461" s="447"/>
      <c r="S461" s="446"/>
      <c r="T461" s="443"/>
      <c r="U461" s="446"/>
      <c r="V461" s="443"/>
      <c r="W461" s="447"/>
      <c r="X461" s="446"/>
      <c r="Y461" s="443"/>
      <c r="Z461" s="448"/>
      <c r="AA461" s="448"/>
      <c r="AB461" s="448"/>
      <c r="AC461" s="448"/>
      <c r="AD461" s="448"/>
      <c r="AE461" s="448"/>
      <c r="AF461" s="448"/>
      <c r="AG461" s="448"/>
      <c r="AH461" s="448"/>
      <c r="AI461" s="448"/>
      <c r="AJ461" s="448"/>
      <c r="AK461" s="448"/>
      <c r="AL461" s="448"/>
      <c r="AM461" s="448"/>
      <c r="AN461" s="448"/>
      <c r="AO461" s="448"/>
      <c r="AP461" s="448"/>
      <c r="AQ461" s="448"/>
      <c r="AR461" s="448"/>
      <c r="AS461" s="448"/>
    </row>
    <row r="462" spans="1:45" ht="12.75" customHeight="1">
      <c r="A462" s="442"/>
      <c r="B462" s="443"/>
      <c r="C462" s="443"/>
      <c r="D462" s="443"/>
      <c r="E462" s="443"/>
      <c r="F462" s="443"/>
      <c r="G462" s="444"/>
      <c r="H462" s="443"/>
      <c r="I462" s="445"/>
      <c r="J462" s="445"/>
      <c r="K462" s="445"/>
      <c r="L462" s="443"/>
      <c r="M462" s="444"/>
      <c r="N462" s="446"/>
      <c r="O462" s="443"/>
      <c r="P462" s="446"/>
      <c r="Q462" s="443"/>
      <c r="R462" s="447"/>
      <c r="S462" s="446"/>
      <c r="T462" s="443"/>
      <c r="U462" s="446"/>
      <c r="V462" s="443"/>
      <c r="W462" s="447"/>
      <c r="X462" s="446"/>
      <c r="Y462" s="443"/>
      <c r="Z462" s="448"/>
      <c r="AA462" s="448"/>
      <c r="AB462" s="448"/>
      <c r="AC462" s="448"/>
      <c r="AD462" s="448"/>
      <c r="AE462" s="448"/>
      <c r="AF462" s="448"/>
      <c r="AG462" s="448"/>
      <c r="AH462" s="448"/>
      <c r="AI462" s="448"/>
      <c r="AJ462" s="448"/>
      <c r="AK462" s="448"/>
      <c r="AL462" s="448"/>
      <c r="AM462" s="448"/>
      <c r="AN462" s="448"/>
      <c r="AO462" s="448"/>
      <c r="AP462" s="448"/>
      <c r="AQ462" s="448"/>
      <c r="AR462" s="448"/>
      <c r="AS462" s="448"/>
    </row>
    <row r="463" spans="1:45" ht="12.75" customHeight="1">
      <c r="A463" s="442"/>
      <c r="B463" s="443"/>
      <c r="C463" s="443"/>
      <c r="D463" s="443"/>
      <c r="E463" s="443"/>
      <c r="F463" s="443"/>
      <c r="G463" s="444"/>
      <c r="H463" s="443"/>
      <c r="I463" s="445"/>
      <c r="J463" s="445"/>
      <c r="K463" s="445"/>
      <c r="L463" s="443"/>
      <c r="M463" s="444"/>
      <c r="N463" s="446"/>
      <c r="O463" s="443"/>
      <c r="P463" s="446"/>
      <c r="Q463" s="443"/>
      <c r="R463" s="447"/>
      <c r="S463" s="446"/>
      <c r="T463" s="443"/>
      <c r="U463" s="446"/>
      <c r="V463" s="443"/>
      <c r="W463" s="447"/>
      <c r="X463" s="446"/>
      <c r="Y463" s="443"/>
      <c r="Z463" s="448"/>
      <c r="AA463" s="448"/>
      <c r="AB463" s="448"/>
      <c r="AC463" s="448"/>
      <c r="AD463" s="448"/>
      <c r="AE463" s="448"/>
      <c r="AF463" s="448"/>
      <c r="AG463" s="448"/>
      <c r="AH463" s="448"/>
      <c r="AI463" s="448"/>
      <c r="AJ463" s="448"/>
      <c r="AK463" s="448"/>
      <c r="AL463" s="448"/>
      <c r="AM463" s="448"/>
      <c r="AN463" s="448"/>
      <c r="AO463" s="448"/>
      <c r="AP463" s="448"/>
      <c r="AQ463" s="448"/>
      <c r="AR463" s="448"/>
      <c r="AS463" s="448"/>
    </row>
    <row r="464" spans="1:45" ht="12.75" customHeight="1">
      <c r="A464" s="442"/>
      <c r="B464" s="443"/>
      <c r="C464" s="443"/>
      <c r="D464" s="443"/>
      <c r="E464" s="443"/>
      <c r="F464" s="443"/>
      <c r="G464" s="444"/>
      <c r="H464" s="443"/>
      <c r="I464" s="445"/>
      <c r="J464" s="445"/>
      <c r="K464" s="445"/>
      <c r="L464" s="443"/>
      <c r="M464" s="444"/>
      <c r="N464" s="446"/>
      <c r="O464" s="443"/>
      <c r="P464" s="446"/>
      <c r="Q464" s="443"/>
      <c r="R464" s="447"/>
      <c r="S464" s="446"/>
      <c r="T464" s="443"/>
      <c r="U464" s="446"/>
      <c r="V464" s="443"/>
      <c r="W464" s="447"/>
      <c r="X464" s="446"/>
      <c r="Y464" s="443"/>
      <c r="Z464" s="448"/>
      <c r="AA464" s="448"/>
      <c r="AB464" s="448"/>
      <c r="AC464" s="448"/>
      <c r="AD464" s="448"/>
      <c r="AE464" s="448"/>
      <c r="AF464" s="448"/>
      <c r="AG464" s="448"/>
      <c r="AH464" s="448"/>
      <c r="AI464" s="448"/>
      <c r="AJ464" s="448"/>
      <c r="AK464" s="448"/>
      <c r="AL464" s="448"/>
      <c r="AM464" s="448"/>
      <c r="AN464" s="448"/>
      <c r="AO464" s="448"/>
      <c r="AP464" s="448"/>
      <c r="AQ464" s="448"/>
      <c r="AR464" s="448"/>
      <c r="AS464" s="448"/>
    </row>
    <row r="465" spans="1:45" ht="12.75" customHeight="1">
      <c r="A465" s="442"/>
      <c r="B465" s="443"/>
      <c r="C465" s="443"/>
      <c r="D465" s="443"/>
      <c r="E465" s="443"/>
      <c r="F465" s="443"/>
      <c r="G465" s="444"/>
      <c r="H465" s="443"/>
      <c r="I465" s="445"/>
      <c r="J465" s="445"/>
      <c r="K465" s="445"/>
      <c r="L465" s="443"/>
      <c r="M465" s="444"/>
      <c r="N465" s="446"/>
      <c r="O465" s="443"/>
      <c r="P465" s="446"/>
      <c r="Q465" s="443"/>
      <c r="R465" s="447"/>
      <c r="S465" s="446"/>
      <c r="T465" s="443"/>
      <c r="U465" s="446"/>
      <c r="V465" s="443"/>
      <c r="W465" s="447"/>
      <c r="X465" s="446"/>
      <c r="Y465" s="443"/>
      <c r="Z465" s="448"/>
      <c r="AA465" s="448"/>
      <c r="AB465" s="448"/>
      <c r="AC465" s="448"/>
      <c r="AD465" s="448"/>
      <c r="AE465" s="448"/>
      <c r="AF465" s="448"/>
      <c r="AG465" s="448"/>
      <c r="AH465" s="448"/>
      <c r="AI465" s="448"/>
      <c r="AJ465" s="448"/>
      <c r="AK465" s="448"/>
      <c r="AL465" s="448"/>
      <c r="AM465" s="448"/>
      <c r="AN465" s="448"/>
      <c r="AO465" s="448"/>
      <c r="AP465" s="448"/>
      <c r="AQ465" s="448"/>
      <c r="AR465" s="448"/>
      <c r="AS465" s="448"/>
    </row>
    <row r="466" spans="1:45" ht="12.75" customHeight="1">
      <c r="A466" s="442"/>
      <c r="B466" s="443"/>
      <c r="C466" s="443"/>
      <c r="D466" s="443"/>
      <c r="E466" s="443"/>
      <c r="F466" s="443"/>
      <c r="G466" s="444"/>
      <c r="H466" s="443"/>
      <c r="I466" s="445"/>
      <c r="J466" s="445"/>
      <c r="K466" s="445"/>
      <c r="L466" s="443"/>
      <c r="M466" s="444"/>
      <c r="N466" s="446"/>
      <c r="O466" s="443"/>
      <c r="P466" s="446"/>
      <c r="Q466" s="443"/>
      <c r="R466" s="447"/>
      <c r="S466" s="446"/>
      <c r="T466" s="443"/>
      <c r="U466" s="446"/>
      <c r="V466" s="443"/>
      <c r="W466" s="447"/>
      <c r="X466" s="446"/>
      <c r="Y466" s="443"/>
      <c r="Z466" s="448"/>
      <c r="AA466" s="448"/>
      <c r="AB466" s="448"/>
      <c r="AC466" s="448"/>
      <c r="AD466" s="448"/>
      <c r="AE466" s="448"/>
      <c r="AF466" s="448"/>
      <c r="AG466" s="448"/>
      <c r="AH466" s="448"/>
      <c r="AI466" s="448"/>
      <c r="AJ466" s="448"/>
      <c r="AK466" s="448"/>
      <c r="AL466" s="448"/>
      <c r="AM466" s="448"/>
      <c r="AN466" s="448"/>
      <c r="AO466" s="448"/>
      <c r="AP466" s="448"/>
      <c r="AQ466" s="448"/>
      <c r="AR466" s="448"/>
      <c r="AS466" s="448"/>
    </row>
    <row r="467" spans="1:45" ht="12.75" customHeight="1">
      <c r="A467" s="442"/>
      <c r="B467" s="443"/>
      <c r="C467" s="443"/>
      <c r="D467" s="443"/>
      <c r="E467" s="443"/>
      <c r="F467" s="443"/>
      <c r="G467" s="444"/>
      <c r="H467" s="443"/>
      <c r="I467" s="445"/>
      <c r="J467" s="445"/>
      <c r="K467" s="445"/>
      <c r="L467" s="443"/>
      <c r="M467" s="444"/>
      <c r="N467" s="446"/>
      <c r="O467" s="443"/>
      <c r="P467" s="446"/>
      <c r="Q467" s="443"/>
      <c r="R467" s="447"/>
      <c r="S467" s="446"/>
      <c r="T467" s="443"/>
      <c r="U467" s="446"/>
      <c r="V467" s="443"/>
      <c r="W467" s="447"/>
      <c r="X467" s="446"/>
      <c r="Y467" s="443"/>
      <c r="Z467" s="448"/>
      <c r="AA467" s="448"/>
      <c r="AB467" s="448"/>
      <c r="AC467" s="448"/>
      <c r="AD467" s="448"/>
      <c r="AE467" s="448"/>
      <c r="AF467" s="448"/>
      <c r="AG467" s="448"/>
      <c r="AH467" s="448"/>
      <c r="AI467" s="448"/>
      <c r="AJ467" s="448"/>
      <c r="AK467" s="448"/>
      <c r="AL467" s="448"/>
      <c r="AM467" s="448"/>
      <c r="AN467" s="448"/>
      <c r="AO467" s="448"/>
      <c r="AP467" s="448"/>
      <c r="AQ467" s="448"/>
      <c r="AR467" s="448"/>
      <c r="AS467" s="448"/>
    </row>
    <row r="468" spans="1:45" ht="12.75" customHeight="1">
      <c r="A468" s="442"/>
      <c r="B468" s="443"/>
      <c r="C468" s="443"/>
      <c r="D468" s="443"/>
      <c r="E468" s="443"/>
      <c r="F468" s="443"/>
      <c r="G468" s="444"/>
      <c r="H468" s="443"/>
      <c r="I468" s="445"/>
      <c r="J468" s="445"/>
      <c r="K468" s="445"/>
      <c r="L468" s="443"/>
      <c r="M468" s="444"/>
      <c r="N468" s="446"/>
      <c r="O468" s="443"/>
      <c r="P468" s="446"/>
      <c r="Q468" s="443"/>
      <c r="R468" s="447"/>
      <c r="S468" s="446"/>
      <c r="T468" s="443"/>
      <c r="U468" s="446"/>
      <c r="V468" s="443"/>
      <c r="W468" s="447"/>
      <c r="X468" s="446"/>
      <c r="Y468" s="443"/>
      <c r="Z468" s="448"/>
      <c r="AA468" s="448"/>
      <c r="AB468" s="448"/>
      <c r="AC468" s="448"/>
      <c r="AD468" s="448"/>
      <c r="AE468" s="448"/>
      <c r="AF468" s="448"/>
      <c r="AG468" s="448"/>
      <c r="AH468" s="448"/>
      <c r="AI468" s="448"/>
      <c r="AJ468" s="448"/>
      <c r="AK468" s="448"/>
      <c r="AL468" s="448"/>
      <c r="AM468" s="448"/>
      <c r="AN468" s="448"/>
      <c r="AO468" s="448"/>
      <c r="AP468" s="448"/>
      <c r="AQ468" s="448"/>
      <c r="AR468" s="448"/>
      <c r="AS468" s="448"/>
    </row>
    <row r="469" spans="1:45" ht="12.75" customHeight="1">
      <c r="A469" s="442"/>
      <c r="B469" s="443"/>
      <c r="C469" s="443"/>
      <c r="D469" s="443"/>
      <c r="E469" s="443"/>
      <c r="F469" s="443"/>
      <c r="G469" s="444"/>
      <c r="H469" s="443"/>
      <c r="I469" s="445"/>
      <c r="J469" s="445"/>
      <c r="K469" s="445"/>
      <c r="L469" s="443"/>
      <c r="M469" s="444"/>
      <c r="N469" s="446"/>
      <c r="O469" s="443"/>
      <c r="P469" s="446"/>
      <c r="Q469" s="443"/>
      <c r="R469" s="447"/>
      <c r="S469" s="446"/>
      <c r="T469" s="443"/>
      <c r="U469" s="446"/>
      <c r="V469" s="443"/>
      <c r="W469" s="447"/>
      <c r="X469" s="446"/>
      <c r="Y469" s="443"/>
      <c r="Z469" s="448"/>
      <c r="AA469" s="448"/>
      <c r="AB469" s="448"/>
      <c r="AC469" s="448"/>
      <c r="AD469" s="448"/>
      <c r="AE469" s="448"/>
      <c r="AF469" s="448"/>
      <c r="AG469" s="448"/>
      <c r="AH469" s="448"/>
      <c r="AI469" s="448"/>
      <c r="AJ469" s="448"/>
      <c r="AK469" s="448"/>
      <c r="AL469" s="448"/>
      <c r="AM469" s="448"/>
      <c r="AN469" s="448"/>
      <c r="AO469" s="448"/>
      <c r="AP469" s="448"/>
      <c r="AQ469" s="448"/>
      <c r="AR469" s="448"/>
      <c r="AS469" s="448"/>
    </row>
    <row r="470" spans="1:45" ht="12.75" customHeight="1">
      <c r="A470" s="442"/>
      <c r="B470" s="443"/>
      <c r="C470" s="443"/>
      <c r="D470" s="443"/>
      <c r="E470" s="443"/>
      <c r="F470" s="443"/>
      <c r="G470" s="444"/>
      <c r="H470" s="443"/>
      <c r="I470" s="445"/>
      <c r="J470" s="445"/>
      <c r="K470" s="445"/>
      <c r="L470" s="443"/>
      <c r="M470" s="444"/>
      <c r="N470" s="446"/>
      <c r="O470" s="443"/>
      <c r="P470" s="446"/>
      <c r="Q470" s="443"/>
      <c r="R470" s="447"/>
      <c r="S470" s="446"/>
      <c r="T470" s="443"/>
      <c r="U470" s="446"/>
      <c r="V470" s="443"/>
      <c r="W470" s="447"/>
      <c r="X470" s="446"/>
      <c r="Y470" s="443"/>
      <c r="Z470" s="448"/>
      <c r="AA470" s="448"/>
      <c r="AB470" s="448"/>
      <c r="AC470" s="448"/>
      <c r="AD470" s="448"/>
      <c r="AE470" s="448"/>
      <c r="AF470" s="448"/>
      <c r="AG470" s="448"/>
      <c r="AH470" s="448"/>
      <c r="AI470" s="448"/>
      <c r="AJ470" s="448"/>
      <c r="AK470" s="448"/>
      <c r="AL470" s="448"/>
      <c r="AM470" s="448"/>
      <c r="AN470" s="448"/>
      <c r="AO470" s="448"/>
      <c r="AP470" s="448"/>
      <c r="AQ470" s="448"/>
      <c r="AR470" s="448"/>
      <c r="AS470" s="448"/>
    </row>
    <row r="471" spans="1:45" ht="12.75" customHeight="1">
      <c r="A471" s="442"/>
      <c r="B471" s="443"/>
      <c r="C471" s="443"/>
      <c r="D471" s="443"/>
      <c r="E471" s="443"/>
      <c r="F471" s="443"/>
      <c r="G471" s="444"/>
      <c r="H471" s="443"/>
      <c r="I471" s="445"/>
      <c r="J471" s="445"/>
      <c r="K471" s="445"/>
      <c r="L471" s="443"/>
      <c r="M471" s="444"/>
      <c r="N471" s="446"/>
      <c r="O471" s="443"/>
      <c r="P471" s="446"/>
      <c r="Q471" s="443"/>
      <c r="R471" s="447"/>
      <c r="S471" s="446"/>
      <c r="T471" s="443"/>
      <c r="U471" s="446"/>
      <c r="V471" s="443"/>
      <c r="W471" s="447"/>
      <c r="X471" s="446"/>
      <c r="Y471" s="443"/>
      <c r="Z471" s="448"/>
      <c r="AA471" s="448"/>
      <c r="AB471" s="448"/>
      <c r="AC471" s="448"/>
      <c r="AD471" s="448"/>
      <c r="AE471" s="448"/>
      <c r="AF471" s="448"/>
      <c r="AG471" s="448"/>
      <c r="AH471" s="448"/>
      <c r="AI471" s="448"/>
      <c r="AJ471" s="448"/>
      <c r="AK471" s="448"/>
      <c r="AL471" s="448"/>
      <c r="AM471" s="448"/>
      <c r="AN471" s="448"/>
      <c r="AO471" s="448"/>
      <c r="AP471" s="448"/>
      <c r="AQ471" s="448"/>
      <c r="AR471" s="448"/>
      <c r="AS471" s="448"/>
    </row>
    <row r="472" spans="1:45" ht="12.75" customHeight="1">
      <c r="A472" s="442"/>
      <c r="B472" s="443"/>
      <c r="C472" s="443"/>
      <c r="D472" s="443"/>
      <c r="E472" s="443"/>
      <c r="F472" s="443"/>
      <c r="G472" s="444"/>
      <c r="H472" s="443"/>
      <c r="I472" s="445"/>
      <c r="J472" s="445"/>
      <c r="K472" s="445"/>
      <c r="L472" s="443"/>
      <c r="M472" s="444"/>
      <c r="N472" s="446"/>
      <c r="O472" s="443"/>
      <c r="P472" s="446"/>
      <c r="Q472" s="443"/>
      <c r="R472" s="447"/>
      <c r="S472" s="446"/>
      <c r="T472" s="443"/>
      <c r="U472" s="446"/>
      <c r="V472" s="443"/>
      <c r="W472" s="447"/>
      <c r="X472" s="446"/>
      <c r="Y472" s="443"/>
      <c r="Z472" s="448"/>
      <c r="AA472" s="448"/>
      <c r="AB472" s="448"/>
      <c r="AC472" s="448"/>
      <c r="AD472" s="448"/>
      <c r="AE472" s="448"/>
      <c r="AF472" s="448"/>
      <c r="AG472" s="448"/>
      <c r="AH472" s="448"/>
      <c r="AI472" s="448"/>
      <c r="AJ472" s="448"/>
      <c r="AK472" s="448"/>
      <c r="AL472" s="448"/>
      <c r="AM472" s="448"/>
      <c r="AN472" s="448"/>
      <c r="AO472" s="448"/>
      <c r="AP472" s="448"/>
      <c r="AQ472" s="448"/>
      <c r="AR472" s="448"/>
      <c r="AS472" s="448"/>
    </row>
    <row r="473" spans="1:45" ht="12.75" customHeight="1">
      <c r="A473" s="442"/>
      <c r="B473" s="443"/>
      <c r="C473" s="443"/>
      <c r="D473" s="443"/>
      <c r="E473" s="443"/>
      <c r="F473" s="443"/>
      <c r="G473" s="444"/>
      <c r="H473" s="443"/>
      <c r="I473" s="445"/>
      <c r="J473" s="445"/>
      <c r="K473" s="445"/>
      <c r="L473" s="443"/>
      <c r="M473" s="444"/>
      <c r="N473" s="446"/>
      <c r="O473" s="443"/>
      <c r="P473" s="446"/>
      <c r="Q473" s="443"/>
      <c r="R473" s="447"/>
      <c r="S473" s="446"/>
      <c r="T473" s="443"/>
      <c r="U473" s="446"/>
      <c r="V473" s="443"/>
      <c r="W473" s="447"/>
      <c r="X473" s="446"/>
      <c r="Y473" s="443"/>
      <c r="Z473" s="448"/>
      <c r="AA473" s="448"/>
      <c r="AB473" s="448"/>
      <c r="AC473" s="448"/>
      <c r="AD473" s="448"/>
      <c r="AE473" s="448"/>
      <c r="AF473" s="448"/>
      <c r="AG473" s="448"/>
      <c r="AH473" s="448"/>
      <c r="AI473" s="448"/>
      <c r="AJ473" s="448"/>
      <c r="AK473" s="448"/>
      <c r="AL473" s="448"/>
      <c r="AM473" s="448"/>
      <c r="AN473" s="448"/>
      <c r="AO473" s="448"/>
      <c r="AP473" s="448"/>
      <c r="AQ473" s="448"/>
      <c r="AR473" s="448"/>
      <c r="AS473" s="448"/>
    </row>
    <row r="474" spans="1:45" ht="12.75" customHeight="1">
      <c r="A474" s="442"/>
      <c r="B474" s="443"/>
      <c r="C474" s="443"/>
      <c r="D474" s="443"/>
      <c r="E474" s="443"/>
      <c r="F474" s="443"/>
      <c r="G474" s="444"/>
      <c r="H474" s="443"/>
      <c r="I474" s="445"/>
      <c r="J474" s="445"/>
      <c r="K474" s="445"/>
      <c r="L474" s="443"/>
      <c r="M474" s="444"/>
      <c r="N474" s="446"/>
      <c r="O474" s="443"/>
      <c r="P474" s="446"/>
      <c r="Q474" s="443"/>
      <c r="R474" s="447"/>
      <c r="S474" s="446"/>
      <c r="T474" s="443"/>
      <c r="U474" s="446"/>
      <c r="V474" s="443"/>
      <c r="W474" s="447"/>
      <c r="X474" s="446"/>
      <c r="Y474" s="443"/>
      <c r="Z474" s="448"/>
      <c r="AA474" s="448"/>
      <c r="AB474" s="448"/>
      <c r="AC474" s="448"/>
      <c r="AD474" s="448"/>
      <c r="AE474" s="448"/>
      <c r="AF474" s="448"/>
      <c r="AG474" s="448"/>
      <c r="AH474" s="448"/>
      <c r="AI474" s="448"/>
      <c r="AJ474" s="448"/>
      <c r="AK474" s="448"/>
      <c r="AL474" s="448"/>
      <c r="AM474" s="448"/>
      <c r="AN474" s="448"/>
      <c r="AO474" s="448"/>
      <c r="AP474" s="448"/>
      <c r="AQ474" s="448"/>
      <c r="AR474" s="448"/>
      <c r="AS474" s="448"/>
    </row>
    <row r="475" spans="1:45" ht="12.75" customHeight="1">
      <c r="A475" s="442"/>
      <c r="B475" s="443"/>
      <c r="C475" s="443"/>
      <c r="D475" s="443"/>
      <c r="E475" s="443"/>
      <c r="F475" s="443"/>
      <c r="G475" s="444"/>
      <c r="H475" s="443"/>
      <c r="I475" s="445"/>
      <c r="J475" s="445"/>
      <c r="K475" s="445"/>
      <c r="L475" s="443"/>
      <c r="M475" s="444"/>
      <c r="N475" s="446"/>
      <c r="O475" s="443"/>
      <c r="P475" s="446"/>
      <c r="Q475" s="443"/>
      <c r="R475" s="447"/>
      <c r="S475" s="446"/>
      <c r="T475" s="443"/>
      <c r="U475" s="446"/>
      <c r="V475" s="443"/>
      <c r="W475" s="447"/>
      <c r="X475" s="446"/>
      <c r="Y475" s="443"/>
      <c r="Z475" s="448"/>
      <c r="AA475" s="448"/>
      <c r="AB475" s="448"/>
      <c r="AC475" s="448"/>
      <c r="AD475" s="448"/>
      <c r="AE475" s="448"/>
      <c r="AF475" s="448"/>
      <c r="AG475" s="448"/>
      <c r="AH475" s="448"/>
      <c r="AI475" s="448"/>
      <c r="AJ475" s="448"/>
      <c r="AK475" s="448"/>
      <c r="AL475" s="448"/>
      <c r="AM475" s="448"/>
      <c r="AN475" s="448"/>
      <c r="AO475" s="448"/>
      <c r="AP475" s="448"/>
      <c r="AQ475" s="448"/>
      <c r="AR475" s="448"/>
      <c r="AS475" s="448"/>
    </row>
    <row r="476" spans="1:45" ht="12.75" customHeight="1">
      <c r="A476" s="442"/>
      <c r="B476" s="443"/>
      <c r="C476" s="443"/>
      <c r="D476" s="443"/>
      <c r="E476" s="443"/>
      <c r="F476" s="443"/>
      <c r="G476" s="444"/>
      <c r="H476" s="443"/>
      <c r="I476" s="445"/>
      <c r="J476" s="445"/>
      <c r="K476" s="445"/>
      <c r="L476" s="443"/>
      <c r="M476" s="444"/>
      <c r="N476" s="446"/>
      <c r="O476" s="443"/>
      <c r="P476" s="446"/>
      <c r="Q476" s="443"/>
      <c r="R476" s="447"/>
      <c r="S476" s="446"/>
      <c r="T476" s="443"/>
      <c r="U476" s="446"/>
      <c r="V476" s="443"/>
      <c r="W476" s="447"/>
      <c r="X476" s="446"/>
      <c r="Y476" s="443"/>
      <c r="Z476" s="448"/>
      <c r="AA476" s="448"/>
      <c r="AB476" s="448"/>
      <c r="AC476" s="448"/>
      <c r="AD476" s="448"/>
      <c r="AE476" s="448"/>
      <c r="AF476" s="448"/>
      <c r="AG476" s="448"/>
      <c r="AH476" s="448"/>
      <c r="AI476" s="448"/>
      <c r="AJ476" s="448"/>
      <c r="AK476" s="448"/>
      <c r="AL476" s="448"/>
      <c r="AM476" s="448"/>
      <c r="AN476" s="448"/>
      <c r="AO476" s="448"/>
      <c r="AP476" s="448"/>
      <c r="AQ476" s="448"/>
      <c r="AR476" s="448"/>
      <c r="AS476" s="448"/>
    </row>
    <row r="477" spans="1:45" ht="12.75" customHeight="1">
      <c r="A477" s="442"/>
      <c r="B477" s="443"/>
      <c r="C477" s="443"/>
      <c r="D477" s="443"/>
      <c r="E477" s="443"/>
      <c r="F477" s="443"/>
      <c r="G477" s="444"/>
      <c r="H477" s="443"/>
      <c r="I477" s="445"/>
      <c r="J477" s="445"/>
      <c r="K477" s="445"/>
      <c r="L477" s="443"/>
      <c r="M477" s="444"/>
      <c r="N477" s="446"/>
      <c r="O477" s="443"/>
      <c r="P477" s="446"/>
      <c r="Q477" s="443"/>
      <c r="R477" s="447"/>
      <c r="S477" s="446"/>
      <c r="T477" s="443"/>
      <c r="U477" s="446"/>
      <c r="V477" s="443"/>
      <c r="W477" s="447"/>
      <c r="X477" s="446"/>
      <c r="Y477" s="443"/>
      <c r="Z477" s="448"/>
      <c r="AA477" s="448"/>
      <c r="AB477" s="448"/>
      <c r="AC477" s="448"/>
      <c r="AD477" s="448"/>
      <c r="AE477" s="448"/>
      <c r="AF477" s="448"/>
      <c r="AG477" s="448"/>
      <c r="AH477" s="448"/>
      <c r="AI477" s="448"/>
      <c r="AJ477" s="448"/>
      <c r="AK477" s="448"/>
      <c r="AL477" s="448"/>
      <c r="AM477" s="448"/>
      <c r="AN477" s="448"/>
      <c r="AO477" s="448"/>
      <c r="AP477" s="448"/>
      <c r="AQ477" s="448"/>
      <c r="AR477" s="448"/>
      <c r="AS477" s="448"/>
    </row>
    <row r="478" spans="1:45" ht="12.75" customHeight="1">
      <c r="A478" s="442"/>
      <c r="B478" s="443"/>
      <c r="C478" s="443"/>
      <c r="D478" s="443"/>
      <c r="E478" s="443"/>
      <c r="F478" s="443"/>
      <c r="G478" s="444"/>
      <c r="H478" s="443"/>
      <c r="I478" s="445"/>
      <c r="J478" s="445"/>
      <c r="K478" s="445"/>
      <c r="L478" s="443"/>
      <c r="M478" s="444"/>
      <c r="N478" s="446"/>
      <c r="O478" s="443"/>
      <c r="P478" s="446"/>
      <c r="Q478" s="443"/>
      <c r="R478" s="447"/>
      <c r="S478" s="446"/>
      <c r="T478" s="443"/>
      <c r="U478" s="446"/>
      <c r="V478" s="443"/>
      <c r="W478" s="447"/>
      <c r="X478" s="446"/>
      <c r="Y478" s="443"/>
      <c r="Z478" s="448"/>
      <c r="AA478" s="448"/>
      <c r="AB478" s="448"/>
      <c r="AC478" s="448"/>
      <c r="AD478" s="448"/>
      <c r="AE478" s="448"/>
      <c r="AF478" s="448"/>
      <c r="AG478" s="448"/>
      <c r="AH478" s="448"/>
      <c r="AI478" s="448"/>
      <c r="AJ478" s="448"/>
      <c r="AK478" s="448"/>
      <c r="AL478" s="448"/>
      <c r="AM478" s="448"/>
      <c r="AN478" s="448"/>
      <c r="AO478" s="448"/>
      <c r="AP478" s="448"/>
      <c r="AQ478" s="448"/>
      <c r="AR478" s="448"/>
      <c r="AS478" s="448"/>
    </row>
    <row r="479" spans="1:45" ht="12.75" customHeight="1">
      <c r="A479" s="442"/>
      <c r="B479" s="443"/>
      <c r="C479" s="443"/>
      <c r="D479" s="443"/>
      <c r="E479" s="443"/>
      <c r="F479" s="443"/>
      <c r="G479" s="444"/>
      <c r="H479" s="443"/>
      <c r="I479" s="445"/>
      <c r="J479" s="445"/>
      <c r="K479" s="445"/>
      <c r="L479" s="443"/>
      <c r="M479" s="444"/>
      <c r="N479" s="446"/>
      <c r="O479" s="443"/>
      <c r="P479" s="446"/>
      <c r="Q479" s="443"/>
      <c r="R479" s="447"/>
      <c r="S479" s="446"/>
      <c r="T479" s="443"/>
      <c r="U479" s="446"/>
      <c r="V479" s="443"/>
      <c r="W479" s="447"/>
      <c r="X479" s="446"/>
      <c r="Y479" s="443"/>
      <c r="Z479" s="448"/>
      <c r="AA479" s="448"/>
      <c r="AB479" s="448"/>
      <c r="AC479" s="448"/>
      <c r="AD479" s="448"/>
      <c r="AE479" s="448"/>
      <c r="AF479" s="448"/>
      <c r="AG479" s="448"/>
      <c r="AH479" s="448"/>
      <c r="AI479" s="448"/>
      <c r="AJ479" s="448"/>
      <c r="AK479" s="448"/>
      <c r="AL479" s="448"/>
      <c r="AM479" s="448"/>
      <c r="AN479" s="448"/>
      <c r="AO479" s="448"/>
      <c r="AP479" s="448"/>
      <c r="AQ479" s="448"/>
      <c r="AR479" s="448"/>
      <c r="AS479" s="448"/>
    </row>
    <row r="480" spans="1:45" ht="12.75" customHeight="1">
      <c r="A480" s="442"/>
      <c r="B480" s="443"/>
      <c r="C480" s="443"/>
      <c r="D480" s="443"/>
      <c r="E480" s="443"/>
      <c r="F480" s="443"/>
      <c r="G480" s="444"/>
      <c r="H480" s="443"/>
      <c r="I480" s="445"/>
      <c r="J480" s="445"/>
      <c r="K480" s="445"/>
      <c r="L480" s="443"/>
      <c r="M480" s="444"/>
      <c r="N480" s="446"/>
      <c r="O480" s="443"/>
      <c r="P480" s="446"/>
      <c r="Q480" s="443"/>
      <c r="R480" s="447"/>
      <c r="S480" s="446"/>
      <c r="T480" s="443"/>
      <c r="U480" s="446"/>
      <c r="V480" s="443"/>
      <c r="W480" s="447"/>
      <c r="X480" s="446"/>
      <c r="Y480" s="443"/>
      <c r="Z480" s="448"/>
      <c r="AA480" s="448"/>
      <c r="AB480" s="448"/>
      <c r="AC480" s="448"/>
      <c r="AD480" s="448"/>
      <c r="AE480" s="448"/>
      <c r="AF480" s="448"/>
      <c r="AG480" s="448"/>
      <c r="AH480" s="448"/>
      <c r="AI480" s="448"/>
      <c r="AJ480" s="448"/>
      <c r="AK480" s="448"/>
      <c r="AL480" s="448"/>
      <c r="AM480" s="448"/>
      <c r="AN480" s="448"/>
      <c r="AO480" s="448"/>
      <c r="AP480" s="448"/>
      <c r="AQ480" s="448"/>
      <c r="AR480" s="448"/>
      <c r="AS480" s="448"/>
    </row>
    <row r="481" spans="1:45" ht="12.75" customHeight="1">
      <c r="A481" s="442"/>
      <c r="B481" s="443"/>
      <c r="C481" s="443"/>
      <c r="D481" s="443"/>
      <c r="E481" s="443"/>
      <c r="F481" s="443"/>
      <c r="G481" s="444"/>
      <c r="H481" s="443"/>
      <c r="I481" s="445"/>
      <c r="J481" s="445"/>
      <c r="K481" s="445"/>
      <c r="L481" s="443"/>
      <c r="M481" s="444"/>
      <c r="N481" s="446"/>
      <c r="O481" s="443"/>
      <c r="P481" s="446"/>
      <c r="Q481" s="443"/>
      <c r="R481" s="447"/>
      <c r="S481" s="446"/>
      <c r="T481" s="443"/>
      <c r="U481" s="446"/>
      <c r="V481" s="443"/>
      <c r="W481" s="447"/>
      <c r="X481" s="446"/>
      <c r="Y481" s="443"/>
      <c r="Z481" s="448"/>
      <c r="AA481" s="448"/>
      <c r="AB481" s="448"/>
      <c r="AC481" s="448"/>
      <c r="AD481" s="448"/>
      <c r="AE481" s="448"/>
      <c r="AF481" s="448"/>
      <c r="AG481" s="448"/>
      <c r="AH481" s="448"/>
      <c r="AI481" s="448"/>
      <c r="AJ481" s="448"/>
      <c r="AK481" s="448"/>
      <c r="AL481" s="448"/>
      <c r="AM481" s="448"/>
      <c r="AN481" s="448"/>
      <c r="AO481" s="448"/>
      <c r="AP481" s="448"/>
      <c r="AQ481" s="448"/>
      <c r="AR481" s="448"/>
      <c r="AS481" s="448"/>
    </row>
    <row r="482" spans="1:45" ht="12.75" customHeight="1">
      <c r="A482" s="442"/>
      <c r="B482" s="443"/>
      <c r="C482" s="443"/>
      <c r="D482" s="443"/>
      <c r="E482" s="443"/>
      <c r="F482" s="443"/>
      <c r="G482" s="444"/>
      <c r="H482" s="443"/>
      <c r="I482" s="445"/>
      <c r="J482" s="445"/>
      <c r="K482" s="445"/>
      <c r="L482" s="443"/>
      <c r="M482" s="444"/>
      <c r="N482" s="446"/>
      <c r="O482" s="443"/>
      <c r="P482" s="446"/>
      <c r="Q482" s="443"/>
      <c r="R482" s="447"/>
      <c r="S482" s="446"/>
      <c r="T482" s="443"/>
      <c r="U482" s="446"/>
      <c r="V482" s="443"/>
      <c r="W482" s="447"/>
      <c r="X482" s="446"/>
      <c r="Y482" s="443"/>
      <c r="Z482" s="448"/>
      <c r="AA482" s="448"/>
      <c r="AB482" s="448"/>
      <c r="AC482" s="448"/>
      <c r="AD482" s="448"/>
      <c r="AE482" s="448"/>
      <c r="AF482" s="448"/>
      <c r="AG482" s="448"/>
      <c r="AH482" s="448"/>
      <c r="AI482" s="448"/>
      <c r="AJ482" s="448"/>
      <c r="AK482" s="448"/>
      <c r="AL482" s="448"/>
      <c r="AM482" s="448"/>
      <c r="AN482" s="448"/>
      <c r="AO482" s="448"/>
      <c r="AP482" s="448"/>
      <c r="AQ482" s="448"/>
      <c r="AR482" s="448"/>
      <c r="AS482" s="448"/>
    </row>
    <row r="483" spans="1:45" ht="12.75" hidden="1" customHeight="1">
      <c r="A483" s="442"/>
      <c r="B483" s="443"/>
      <c r="C483" s="449" t="s">
        <v>1666</v>
      </c>
      <c r="D483" s="443"/>
      <c r="E483" s="443"/>
      <c r="F483" s="443"/>
      <c r="G483" s="444"/>
      <c r="H483" s="443"/>
      <c r="I483" s="445"/>
      <c r="J483" s="445"/>
      <c r="K483" s="445"/>
      <c r="L483" s="443"/>
      <c r="M483" s="444"/>
      <c r="N483" s="446"/>
      <c r="O483" s="443"/>
      <c r="P483" s="446"/>
      <c r="Q483" s="443"/>
      <c r="R483" s="447"/>
      <c r="S483" s="446"/>
      <c r="T483" s="443"/>
      <c r="U483" s="446"/>
      <c r="V483" s="443"/>
      <c r="W483" s="447"/>
      <c r="X483" s="446"/>
      <c r="Y483" s="443"/>
      <c r="Z483" s="448"/>
      <c r="AA483" s="448"/>
      <c r="AB483" s="448"/>
      <c r="AC483" s="448"/>
      <c r="AD483" s="448"/>
      <c r="AE483" s="448"/>
      <c r="AF483" s="448"/>
      <c r="AG483" s="448"/>
      <c r="AH483" s="448"/>
      <c r="AI483" s="448"/>
      <c r="AJ483" s="448"/>
      <c r="AK483" s="448"/>
      <c r="AL483" s="448"/>
      <c r="AM483" s="448"/>
      <c r="AN483" s="448"/>
      <c r="AO483" s="448"/>
      <c r="AP483" s="448"/>
      <c r="AQ483" s="448"/>
      <c r="AR483" s="448"/>
      <c r="AS483" s="448"/>
    </row>
    <row r="484" spans="1:45" ht="12.75" hidden="1" customHeight="1">
      <c r="A484" s="442"/>
      <c r="B484" s="443"/>
      <c r="C484" s="449" t="s">
        <v>1668</v>
      </c>
      <c r="D484" s="443"/>
      <c r="E484" s="443"/>
      <c r="F484" s="443"/>
      <c r="G484" s="444"/>
      <c r="H484" s="443"/>
      <c r="I484" s="445"/>
      <c r="J484" s="445"/>
      <c r="K484" s="445"/>
      <c r="L484" s="443"/>
      <c r="M484" s="444"/>
      <c r="N484" s="446"/>
      <c r="O484" s="443"/>
      <c r="P484" s="446"/>
      <c r="Q484" s="443"/>
      <c r="R484" s="447"/>
      <c r="S484" s="446"/>
      <c r="T484" s="443"/>
      <c r="U484" s="446"/>
      <c r="V484" s="443"/>
      <c r="W484" s="447"/>
      <c r="X484" s="446"/>
      <c r="Y484" s="443"/>
      <c r="Z484" s="448"/>
      <c r="AA484" s="448"/>
      <c r="AB484" s="448"/>
      <c r="AC484" s="448"/>
      <c r="AD484" s="448"/>
      <c r="AE484" s="448"/>
      <c r="AF484" s="448"/>
      <c r="AG484" s="448"/>
      <c r="AH484" s="448"/>
      <c r="AI484" s="448"/>
      <c r="AJ484" s="448"/>
      <c r="AK484" s="448"/>
      <c r="AL484" s="448"/>
      <c r="AM484" s="448"/>
      <c r="AN484" s="448"/>
      <c r="AO484" s="448"/>
      <c r="AP484" s="448"/>
      <c r="AQ484" s="448"/>
      <c r="AR484" s="448"/>
      <c r="AS484" s="448"/>
    </row>
    <row r="485" spans="1:45" ht="12.75" hidden="1" customHeight="1">
      <c r="A485" s="442"/>
      <c r="B485" s="443"/>
      <c r="C485" s="449" t="s">
        <v>1670</v>
      </c>
      <c r="D485" s="443"/>
      <c r="E485" s="443"/>
      <c r="F485" s="443"/>
      <c r="G485" s="444"/>
      <c r="H485" s="443"/>
      <c r="I485" s="445"/>
      <c r="J485" s="445"/>
      <c r="K485" s="445"/>
      <c r="L485" s="443"/>
      <c r="M485" s="444"/>
      <c r="N485" s="446"/>
      <c r="O485" s="443"/>
      <c r="P485" s="446"/>
      <c r="Q485" s="443"/>
      <c r="R485" s="447"/>
      <c r="S485" s="446"/>
      <c r="T485" s="443"/>
      <c r="U485" s="446"/>
      <c r="V485" s="443"/>
      <c r="W485" s="447"/>
      <c r="X485" s="446"/>
      <c r="Y485" s="443"/>
      <c r="Z485" s="448"/>
      <c r="AA485" s="448"/>
      <c r="AB485" s="448"/>
      <c r="AC485" s="448"/>
      <c r="AD485" s="448"/>
      <c r="AE485" s="448"/>
      <c r="AF485" s="448"/>
      <c r="AG485" s="448"/>
      <c r="AH485" s="448"/>
      <c r="AI485" s="448"/>
      <c r="AJ485" s="448"/>
      <c r="AK485" s="448"/>
      <c r="AL485" s="448"/>
      <c r="AM485" s="448"/>
      <c r="AN485" s="448"/>
      <c r="AO485" s="448"/>
      <c r="AP485" s="448"/>
      <c r="AQ485" s="448"/>
      <c r="AR485" s="448"/>
      <c r="AS485" s="448"/>
    </row>
    <row r="486" spans="1:45" ht="12.75" hidden="1" customHeight="1">
      <c r="A486" s="442"/>
      <c r="B486" s="443"/>
      <c r="C486" s="449" t="s">
        <v>1672</v>
      </c>
      <c r="D486" s="443"/>
      <c r="E486" s="443"/>
      <c r="F486" s="443"/>
      <c r="G486" s="444"/>
      <c r="H486" s="443"/>
      <c r="I486" s="445"/>
      <c r="J486" s="445"/>
      <c r="K486" s="445"/>
      <c r="L486" s="443"/>
      <c r="M486" s="444"/>
      <c r="N486" s="446"/>
      <c r="O486" s="443"/>
      <c r="P486" s="446"/>
      <c r="Q486" s="443"/>
      <c r="R486" s="447"/>
      <c r="S486" s="446"/>
      <c r="T486" s="443"/>
      <c r="U486" s="446"/>
      <c r="V486" s="443"/>
      <c r="W486" s="447"/>
      <c r="X486" s="446"/>
      <c r="Y486" s="443"/>
      <c r="Z486" s="448"/>
      <c r="AA486" s="448"/>
      <c r="AB486" s="448"/>
      <c r="AC486" s="448"/>
      <c r="AD486" s="448"/>
      <c r="AE486" s="448"/>
      <c r="AF486" s="448"/>
      <c r="AG486" s="448"/>
      <c r="AH486" s="448"/>
      <c r="AI486" s="448"/>
      <c r="AJ486" s="448"/>
      <c r="AK486" s="448"/>
      <c r="AL486" s="448"/>
      <c r="AM486" s="448"/>
      <c r="AN486" s="448"/>
      <c r="AO486" s="448"/>
      <c r="AP486" s="448"/>
      <c r="AQ486" s="448"/>
      <c r="AR486" s="448"/>
      <c r="AS486" s="448"/>
    </row>
    <row r="487" spans="1:45" ht="12.75" hidden="1" customHeight="1">
      <c r="A487" s="442"/>
      <c r="B487" s="443"/>
      <c r="C487" s="449" t="s">
        <v>1674</v>
      </c>
      <c r="D487" s="443"/>
      <c r="E487" s="443"/>
      <c r="F487" s="443"/>
      <c r="G487" s="444"/>
      <c r="H487" s="443"/>
      <c r="I487" s="445"/>
      <c r="J487" s="445"/>
      <c r="K487" s="445"/>
      <c r="L487" s="443"/>
      <c r="M487" s="444"/>
      <c r="N487" s="446"/>
      <c r="O487" s="443"/>
      <c r="P487" s="446"/>
      <c r="Q487" s="443"/>
      <c r="R487" s="447"/>
      <c r="S487" s="446"/>
      <c r="T487" s="443"/>
      <c r="U487" s="446"/>
      <c r="V487" s="443"/>
      <c r="W487" s="447"/>
      <c r="X487" s="446"/>
      <c r="Y487" s="443"/>
      <c r="Z487" s="448"/>
      <c r="AA487" s="448"/>
      <c r="AB487" s="448"/>
      <c r="AC487" s="448"/>
      <c r="AD487" s="448"/>
      <c r="AE487" s="448"/>
      <c r="AF487" s="448"/>
      <c r="AG487" s="448"/>
      <c r="AH487" s="448"/>
      <c r="AI487" s="448"/>
      <c r="AJ487" s="448"/>
      <c r="AK487" s="448"/>
      <c r="AL487" s="448"/>
      <c r="AM487" s="448"/>
      <c r="AN487" s="448"/>
      <c r="AO487" s="448"/>
      <c r="AP487" s="448"/>
      <c r="AQ487" s="448"/>
      <c r="AR487" s="448"/>
      <c r="AS487" s="448"/>
    </row>
    <row r="488" spans="1:45" ht="12.75" hidden="1" customHeight="1">
      <c r="A488" s="442"/>
      <c r="B488" s="443"/>
      <c r="C488" s="449" t="s">
        <v>1675</v>
      </c>
      <c r="D488" s="443"/>
      <c r="E488" s="443"/>
      <c r="F488" s="443"/>
      <c r="G488" s="444"/>
      <c r="H488" s="443"/>
      <c r="I488" s="445"/>
      <c r="J488" s="445"/>
      <c r="K488" s="445"/>
      <c r="L488" s="443"/>
      <c r="M488" s="444"/>
      <c r="N488" s="446"/>
      <c r="O488" s="443"/>
      <c r="P488" s="446"/>
      <c r="Q488" s="443"/>
      <c r="R488" s="447"/>
      <c r="S488" s="446"/>
      <c r="T488" s="443"/>
      <c r="U488" s="446"/>
      <c r="V488" s="443"/>
      <c r="W488" s="447"/>
      <c r="X488" s="446"/>
      <c r="Y488" s="443"/>
      <c r="Z488" s="448"/>
      <c r="AA488" s="448"/>
      <c r="AB488" s="448"/>
      <c r="AC488" s="448"/>
      <c r="AD488" s="448"/>
      <c r="AE488" s="448"/>
      <c r="AF488" s="448"/>
      <c r="AG488" s="448"/>
      <c r="AH488" s="448"/>
      <c r="AI488" s="448"/>
      <c r="AJ488" s="448"/>
      <c r="AK488" s="448"/>
      <c r="AL488" s="448"/>
      <c r="AM488" s="448"/>
      <c r="AN488" s="448"/>
      <c r="AO488" s="448"/>
      <c r="AP488" s="448"/>
      <c r="AQ488" s="448"/>
      <c r="AR488" s="448"/>
      <c r="AS488" s="448"/>
    </row>
    <row r="489" spans="1:45" ht="12.75" hidden="1" customHeight="1">
      <c r="A489" s="442"/>
      <c r="B489" s="443"/>
      <c r="C489" s="449" t="s">
        <v>1677</v>
      </c>
      <c r="D489" s="443"/>
      <c r="E489" s="443"/>
      <c r="F489" s="443"/>
      <c r="G489" s="444"/>
      <c r="H489" s="443"/>
      <c r="I489" s="445"/>
      <c r="J489" s="445"/>
      <c r="K489" s="445"/>
      <c r="L489" s="443"/>
      <c r="M489" s="444"/>
      <c r="N489" s="446"/>
      <c r="O489" s="443"/>
      <c r="P489" s="446"/>
      <c r="Q489" s="443"/>
      <c r="R489" s="447"/>
      <c r="S489" s="446"/>
      <c r="T489" s="443"/>
      <c r="U489" s="446"/>
      <c r="V489" s="443"/>
      <c r="W489" s="447"/>
      <c r="X489" s="446"/>
      <c r="Y489" s="443"/>
      <c r="Z489" s="448"/>
      <c r="AA489" s="448"/>
      <c r="AB489" s="448"/>
      <c r="AC489" s="448"/>
      <c r="AD489" s="448"/>
      <c r="AE489" s="448"/>
      <c r="AF489" s="448"/>
      <c r="AG489" s="448"/>
      <c r="AH489" s="448"/>
      <c r="AI489" s="448"/>
      <c r="AJ489" s="448"/>
      <c r="AK489" s="448"/>
      <c r="AL489" s="448"/>
      <c r="AM489" s="448"/>
      <c r="AN489" s="448"/>
      <c r="AO489" s="448"/>
      <c r="AP489" s="448"/>
      <c r="AQ489" s="448"/>
      <c r="AR489" s="448"/>
      <c r="AS489" s="448"/>
    </row>
    <row r="490" spans="1:45" ht="12.75" hidden="1" customHeight="1">
      <c r="A490" s="442"/>
      <c r="B490" s="443"/>
      <c r="C490" s="449" t="s">
        <v>1679</v>
      </c>
      <c r="D490" s="443"/>
      <c r="E490" s="443"/>
      <c r="F490" s="443"/>
      <c r="G490" s="444"/>
      <c r="H490" s="443"/>
      <c r="I490" s="445"/>
      <c r="J490" s="445"/>
      <c r="K490" s="445"/>
      <c r="L490" s="443"/>
      <c r="M490" s="444"/>
      <c r="N490" s="446"/>
      <c r="O490" s="443"/>
      <c r="P490" s="446"/>
      <c r="Q490" s="443"/>
      <c r="R490" s="447"/>
      <c r="S490" s="446"/>
      <c r="T490" s="443"/>
      <c r="U490" s="446"/>
      <c r="V490" s="443"/>
      <c r="W490" s="447"/>
      <c r="X490" s="446"/>
      <c r="Y490" s="443"/>
      <c r="Z490" s="448"/>
      <c r="AA490" s="448"/>
      <c r="AB490" s="448"/>
      <c r="AC490" s="448"/>
      <c r="AD490" s="448"/>
      <c r="AE490" s="448"/>
      <c r="AF490" s="448"/>
      <c r="AG490" s="448"/>
      <c r="AH490" s="448"/>
      <c r="AI490" s="448"/>
      <c r="AJ490" s="448"/>
      <c r="AK490" s="448"/>
      <c r="AL490" s="448"/>
      <c r="AM490" s="448"/>
      <c r="AN490" s="448"/>
      <c r="AO490" s="448"/>
      <c r="AP490" s="448"/>
      <c r="AQ490" s="448"/>
      <c r="AR490" s="448"/>
      <c r="AS490" s="448"/>
    </row>
    <row r="491" spans="1:45" ht="12.75" hidden="1" customHeight="1">
      <c r="A491" s="442"/>
      <c r="B491" s="443"/>
      <c r="C491" s="449" t="s">
        <v>1681</v>
      </c>
      <c r="D491" s="443"/>
      <c r="E491" s="443"/>
      <c r="F491" s="443"/>
      <c r="G491" s="444"/>
      <c r="H491" s="443"/>
      <c r="I491" s="445"/>
      <c r="J491" s="445"/>
      <c r="K491" s="445"/>
      <c r="L491" s="443"/>
      <c r="M491" s="444"/>
      <c r="N491" s="446"/>
      <c r="O491" s="443"/>
      <c r="P491" s="446"/>
      <c r="Q491" s="443"/>
      <c r="R491" s="447"/>
      <c r="S491" s="446"/>
      <c r="T491" s="443"/>
      <c r="U491" s="446"/>
      <c r="V491" s="443"/>
      <c r="W491" s="447"/>
      <c r="X491" s="446"/>
      <c r="Y491" s="443"/>
      <c r="Z491" s="448"/>
      <c r="AA491" s="448"/>
      <c r="AB491" s="448"/>
      <c r="AC491" s="448"/>
      <c r="AD491" s="448"/>
      <c r="AE491" s="448"/>
      <c r="AF491" s="448"/>
      <c r="AG491" s="448"/>
      <c r="AH491" s="448"/>
      <c r="AI491" s="448"/>
      <c r="AJ491" s="448"/>
      <c r="AK491" s="448"/>
      <c r="AL491" s="448"/>
      <c r="AM491" s="448"/>
      <c r="AN491" s="448"/>
      <c r="AO491" s="448"/>
      <c r="AP491" s="448"/>
      <c r="AQ491" s="448"/>
      <c r="AR491" s="448"/>
      <c r="AS491" s="448"/>
    </row>
    <row r="492" spans="1:45" ht="12.75" hidden="1" customHeight="1">
      <c r="A492" s="442"/>
      <c r="B492" s="443"/>
      <c r="C492" s="449" t="s">
        <v>1683</v>
      </c>
      <c r="D492" s="443"/>
      <c r="E492" s="443"/>
      <c r="F492" s="443"/>
      <c r="G492" s="444"/>
      <c r="H492" s="443"/>
      <c r="I492" s="445"/>
      <c r="J492" s="445"/>
      <c r="K492" s="445"/>
      <c r="L492" s="443"/>
      <c r="M492" s="444"/>
      <c r="N492" s="446"/>
      <c r="O492" s="443"/>
      <c r="P492" s="446"/>
      <c r="Q492" s="443"/>
      <c r="R492" s="447"/>
      <c r="S492" s="446"/>
      <c r="T492" s="443"/>
      <c r="U492" s="446"/>
      <c r="V492" s="443"/>
      <c r="W492" s="447"/>
      <c r="X492" s="446"/>
      <c r="Y492" s="443"/>
      <c r="Z492" s="448"/>
      <c r="AA492" s="448"/>
      <c r="AB492" s="448"/>
      <c r="AC492" s="448"/>
      <c r="AD492" s="448"/>
      <c r="AE492" s="448"/>
      <c r="AF492" s="448"/>
      <c r="AG492" s="448"/>
      <c r="AH492" s="448"/>
      <c r="AI492" s="448"/>
      <c r="AJ492" s="448"/>
      <c r="AK492" s="448"/>
      <c r="AL492" s="448"/>
      <c r="AM492" s="448"/>
      <c r="AN492" s="448"/>
      <c r="AO492" s="448"/>
      <c r="AP492" s="448"/>
      <c r="AQ492" s="448"/>
      <c r="AR492" s="448"/>
      <c r="AS492" s="448"/>
    </row>
    <row r="493" spans="1:45" ht="12.75" hidden="1" customHeight="1">
      <c r="A493" s="442"/>
      <c r="B493" s="443"/>
      <c r="C493" s="449" t="s">
        <v>1684</v>
      </c>
      <c r="D493" s="443"/>
      <c r="E493" s="443"/>
      <c r="F493" s="443"/>
      <c r="G493" s="444"/>
      <c r="H493" s="443"/>
      <c r="I493" s="445"/>
      <c r="J493" s="445"/>
      <c r="K493" s="445"/>
      <c r="L493" s="443"/>
      <c r="M493" s="444"/>
      <c r="N493" s="446"/>
      <c r="O493" s="443"/>
      <c r="P493" s="446"/>
      <c r="Q493" s="443"/>
      <c r="R493" s="447"/>
      <c r="S493" s="446"/>
      <c r="T493" s="443"/>
      <c r="U493" s="446"/>
      <c r="V493" s="443"/>
      <c r="W493" s="447"/>
      <c r="X493" s="446"/>
      <c r="Y493" s="443"/>
      <c r="Z493" s="448"/>
      <c r="AA493" s="448"/>
      <c r="AB493" s="448"/>
      <c r="AC493" s="448"/>
      <c r="AD493" s="448"/>
      <c r="AE493" s="448"/>
      <c r="AF493" s="448"/>
      <c r="AG493" s="448"/>
      <c r="AH493" s="448"/>
      <c r="AI493" s="448"/>
      <c r="AJ493" s="448"/>
      <c r="AK493" s="448"/>
      <c r="AL493" s="448"/>
      <c r="AM493" s="448"/>
      <c r="AN493" s="448"/>
      <c r="AO493" s="448"/>
      <c r="AP493" s="448"/>
      <c r="AQ493" s="448"/>
      <c r="AR493" s="448"/>
      <c r="AS493" s="448"/>
    </row>
    <row r="494" spans="1:45" ht="12.75" hidden="1" customHeight="1">
      <c r="A494" s="442"/>
      <c r="B494" s="443"/>
      <c r="C494" s="449" t="s">
        <v>1686</v>
      </c>
      <c r="D494" s="443"/>
      <c r="E494" s="443"/>
      <c r="F494" s="443"/>
      <c r="G494" s="444"/>
      <c r="H494" s="443"/>
      <c r="I494" s="445"/>
      <c r="J494" s="445"/>
      <c r="K494" s="445"/>
      <c r="L494" s="443"/>
      <c r="M494" s="444"/>
      <c r="N494" s="446"/>
      <c r="O494" s="443"/>
      <c r="P494" s="446"/>
      <c r="Q494" s="443"/>
      <c r="R494" s="447"/>
      <c r="S494" s="446"/>
      <c r="T494" s="443"/>
      <c r="U494" s="446"/>
      <c r="V494" s="443"/>
      <c r="W494" s="447"/>
      <c r="X494" s="446"/>
      <c r="Y494" s="443"/>
      <c r="Z494" s="448"/>
      <c r="AA494" s="448"/>
      <c r="AB494" s="448"/>
      <c r="AC494" s="448"/>
      <c r="AD494" s="448"/>
      <c r="AE494" s="448"/>
      <c r="AF494" s="448"/>
      <c r="AG494" s="448"/>
      <c r="AH494" s="448"/>
      <c r="AI494" s="448"/>
      <c r="AJ494" s="448"/>
      <c r="AK494" s="448"/>
      <c r="AL494" s="448"/>
      <c r="AM494" s="448"/>
      <c r="AN494" s="448"/>
      <c r="AO494" s="448"/>
      <c r="AP494" s="448"/>
      <c r="AQ494" s="448"/>
      <c r="AR494" s="448"/>
      <c r="AS494" s="448"/>
    </row>
    <row r="495" spans="1:45" ht="12.75" hidden="1" customHeight="1">
      <c r="A495" s="442"/>
      <c r="B495" s="443"/>
      <c r="C495" s="449" t="s">
        <v>1688</v>
      </c>
      <c r="D495" s="443"/>
      <c r="E495" s="443"/>
      <c r="F495" s="443"/>
      <c r="G495" s="444"/>
      <c r="H495" s="443"/>
      <c r="I495" s="445"/>
      <c r="J495" s="445"/>
      <c r="K495" s="445"/>
      <c r="L495" s="443"/>
      <c r="M495" s="444"/>
      <c r="N495" s="446"/>
      <c r="O495" s="443"/>
      <c r="P495" s="446"/>
      <c r="Q495" s="443"/>
      <c r="R495" s="447"/>
      <c r="S495" s="446"/>
      <c r="T495" s="443"/>
      <c r="U495" s="446"/>
      <c r="V495" s="443"/>
      <c r="W495" s="447"/>
      <c r="X495" s="446"/>
      <c r="Y495" s="443"/>
      <c r="Z495" s="448"/>
      <c r="AA495" s="448"/>
      <c r="AB495" s="448"/>
      <c r="AC495" s="448"/>
      <c r="AD495" s="448"/>
      <c r="AE495" s="448"/>
      <c r="AF495" s="448"/>
      <c r="AG495" s="448"/>
      <c r="AH495" s="448"/>
      <c r="AI495" s="448"/>
      <c r="AJ495" s="448"/>
      <c r="AK495" s="448"/>
      <c r="AL495" s="448"/>
      <c r="AM495" s="448"/>
      <c r="AN495" s="448"/>
      <c r="AO495" s="448"/>
      <c r="AP495" s="448"/>
      <c r="AQ495" s="448"/>
      <c r="AR495" s="448"/>
      <c r="AS495" s="448"/>
    </row>
    <row r="496" spans="1:45" ht="12.75" customHeight="1">
      <c r="A496" s="442"/>
      <c r="B496" s="443"/>
      <c r="C496" s="443"/>
      <c r="D496" s="443"/>
      <c r="E496" s="443"/>
      <c r="F496" s="443"/>
      <c r="G496" s="444"/>
      <c r="H496" s="443"/>
      <c r="I496" s="445"/>
      <c r="J496" s="445"/>
      <c r="K496" s="445"/>
      <c r="L496" s="443"/>
      <c r="M496" s="444"/>
      <c r="N496" s="446"/>
      <c r="O496" s="443"/>
      <c r="P496" s="446"/>
      <c r="Q496" s="443"/>
      <c r="R496" s="447"/>
      <c r="S496" s="446"/>
      <c r="T496" s="443"/>
      <c r="U496" s="446"/>
      <c r="V496" s="443"/>
      <c r="W496" s="447"/>
      <c r="X496" s="446"/>
      <c r="Y496" s="443"/>
      <c r="Z496" s="448"/>
      <c r="AA496" s="448"/>
      <c r="AB496" s="448"/>
      <c r="AC496" s="448"/>
      <c r="AD496" s="448"/>
      <c r="AE496" s="448"/>
      <c r="AF496" s="448"/>
      <c r="AG496" s="448"/>
      <c r="AH496" s="448"/>
      <c r="AI496" s="448"/>
      <c r="AJ496" s="448"/>
      <c r="AK496" s="448"/>
      <c r="AL496" s="448"/>
      <c r="AM496" s="448"/>
      <c r="AN496" s="448"/>
      <c r="AO496" s="448"/>
      <c r="AP496" s="448"/>
      <c r="AQ496" s="448"/>
      <c r="AR496" s="448"/>
      <c r="AS496" s="448"/>
    </row>
    <row r="497" spans="1:45" ht="12.75" customHeight="1">
      <c r="A497" s="442"/>
      <c r="B497" s="443"/>
      <c r="C497" s="443"/>
      <c r="D497" s="443"/>
      <c r="E497" s="443"/>
      <c r="F497" s="443"/>
      <c r="G497" s="444"/>
      <c r="H497" s="443"/>
      <c r="I497" s="445"/>
      <c r="J497" s="445"/>
      <c r="K497" s="445"/>
      <c r="L497" s="443"/>
      <c r="M497" s="444"/>
      <c r="N497" s="446"/>
      <c r="O497" s="443"/>
      <c r="P497" s="446"/>
      <c r="Q497" s="443"/>
      <c r="R497" s="447"/>
      <c r="S497" s="446"/>
      <c r="T497" s="443"/>
      <c r="U497" s="446"/>
      <c r="V497" s="443"/>
      <c r="W497" s="447"/>
      <c r="X497" s="446"/>
      <c r="Y497" s="443"/>
      <c r="Z497" s="448"/>
      <c r="AA497" s="448"/>
      <c r="AB497" s="448"/>
      <c r="AC497" s="448"/>
      <c r="AD497" s="448"/>
      <c r="AE497" s="448"/>
      <c r="AF497" s="448"/>
      <c r="AG497" s="448"/>
      <c r="AH497" s="448"/>
      <c r="AI497" s="448"/>
      <c r="AJ497" s="448"/>
      <c r="AK497" s="448"/>
      <c r="AL497" s="448"/>
      <c r="AM497" s="448"/>
      <c r="AN497" s="448"/>
      <c r="AO497" s="448"/>
      <c r="AP497" s="448"/>
      <c r="AQ497" s="448"/>
      <c r="AR497" s="448"/>
      <c r="AS497" s="448"/>
    </row>
    <row r="498" spans="1:45" ht="12.75" customHeight="1">
      <c r="A498" s="442"/>
      <c r="B498" s="443"/>
      <c r="C498" s="443"/>
      <c r="D498" s="443"/>
      <c r="E498" s="443"/>
      <c r="F498" s="443"/>
      <c r="G498" s="444"/>
      <c r="H498" s="443"/>
      <c r="I498" s="445"/>
      <c r="J498" s="445"/>
      <c r="K498" s="445"/>
      <c r="L498" s="443"/>
      <c r="M498" s="444"/>
      <c r="N498" s="446"/>
      <c r="O498" s="443"/>
      <c r="P498" s="446"/>
      <c r="Q498" s="443"/>
      <c r="R498" s="447"/>
      <c r="S498" s="446"/>
      <c r="T498" s="443"/>
      <c r="U498" s="446"/>
      <c r="V498" s="443"/>
      <c r="W498" s="447"/>
      <c r="X498" s="446"/>
      <c r="Y498" s="443"/>
      <c r="Z498" s="448"/>
      <c r="AA498" s="448"/>
      <c r="AB498" s="448"/>
      <c r="AC498" s="448"/>
      <c r="AD498" s="448"/>
      <c r="AE498" s="448"/>
      <c r="AF498" s="448"/>
      <c r="AG498" s="448"/>
      <c r="AH498" s="448"/>
      <c r="AI498" s="448"/>
      <c r="AJ498" s="448"/>
      <c r="AK498" s="448"/>
      <c r="AL498" s="448"/>
      <c r="AM498" s="448"/>
      <c r="AN498" s="448"/>
      <c r="AO498" s="448"/>
      <c r="AP498" s="448"/>
      <c r="AQ498" s="448"/>
      <c r="AR498" s="448"/>
      <c r="AS498" s="448"/>
    </row>
    <row r="499" spans="1:45" ht="12.75" customHeight="1">
      <c r="A499" s="442"/>
      <c r="B499" s="443"/>
      <c r="C499" s="443"/>
      <c r="D499" s="443"/>
      <c r="E499" s="443"/>
      <c r="F499" s="443"/>
      <c r="G499" s="444"/>
      <c r="H499" s="443"/>
      <c r="I499" s="445"/>
      <c r="J499" s="445"/>
      <c r="K499" s="445"/>
      <c r="L499" s="443"/>
      <c r="M499" s="444"/>
      <c r="N499" s="446"/>
      <c r="O499" s="443"/>
      <c r="P499" s="446"/>
      <c r="Q499" s="443"/>
      <c r="R499" s="447"/>
      <c r="S499" s="446"/>
      <c r="T499" s="443"/>
      <c r="U499" s="446"/>
      <c r="V499" s="443"/>
      <c r="W499" s="447"/>
      <c r="X499" s="446"/>
      <c r="Y499" s="443"/>
      <c r="Z499" s="448"/>
      <c r="AA499" s="448"/>
      <c r="AB499" s="448"/>
      <c r="AC499" s="448"/>
      <c r="AD499" s="448"/>
      <c r="AE499" s="448"/>
      <c r="AF499" s="448"/>
      <c r="AG499" s="448"/>
      <c r="AH499" s="448"/>
      <c r="AI499" s="448"/>
      <c r="AJ499" s="448"/>
      <c r="AK499" s="448"/>
      <c r="AL499" s="448"/>
      <c r="AM499" s="448"/>
      <c r="AN499" s="448"/>
      <c r="AO499" s="448"/>
      <c r="AP499" s="448"/>
      <c r="AQ499" s="448"/>
      <c r="AR499" s="448"/>
      <c r="AS499" s="448"/>
    </row>
    <row r="500" spans="1:45" ht="12.75" customHeight="1">
      <c r="A500" s="442"/>
      <c r="B500" s="443"/>
      <c r="C500" s="443"/>
      <c r="D500" s="443"/>
      <c r="E500" s="443"/>
      <c r="F500" s="443"/>
      <c r="G500" s="444"/>
      <c r="H500" s="443"/>
      <c r="I500" s="445"/>
      <c r="J500" s="445"/>
      <c r="K500" s="445"/>
      <c r="L500" s="443"/>
      <c r="M500" s="444"/>
      <c r="N500" s="446"/>
      <c r="O500" s="443"/>
      <c r="P500" s="446"/>
      <c r="Q500" s="443"/>
      <c r="R500" s="447"/>
      <c r="S500" s="446"/>
      <c r="T500" s="443"/>
      <c r="U500" s="446"/>
      <c r="V500" s="443"/>
      <c r="W500" s="447"/>
      <c r="X500" s="446"/>
      <c r="Y500" s="443"/>
      <c r="Z500" s="448"/>
      <c r="AA500" s="448"/>
      <c r="AB500" s="448"/>
      <c r="AC500" s="448"/>
      <c r="AD500" s="448"/>
      <c r="AE500" s="448"/>
      <c r="AF500" s="448"/>
      <c r="AG500" s="448"/>
      <c r="AH500" s="448"/>
      <c r="AI500" s="448"/>
      <c r="AJ500" s="448"/>
      <c r="AK500" s="448"/>
      <c r="AL500" s="448"/>
      <c r="AM500" s="448"/>
      <c r="AN500" s="448"/>
      <c r="AO500" s="448"/>
      <c r="AP500" s="448"/>
      <c r="AQ500" s="448"/>
      <c r="AR500" s="448"/>
      <c r="AS500" s="448"/>
    </row>
    <row r="501" spans="1:45" ht="12.75" customHeight="1">
      <c r="A501" s="442"/>
      <c r="B501" s="443"/>
      <c r="C501" s="443"/>
      <c r="D501" s="443"/>
      <c r="E501" s="443"/>
      <c r="F501" s="443"/>
      <c r="G501" s="444"/>
      <c r="H501" s="443"/>
      <c r="I501" s="445"/>
      <c r="J501" s="445"/>
      <c r="K501" s="445"/>
      <c r="L501" s="443"/>
      <c r="M501" s="444"/>
      <c r="N501" s="446"/>
      <c r="O501" s="443"/>
      <c r="P501" s="446"/>
      <c r="Q501" s="443"/>
      <c r="R501" s="447"/>
      <c r="S501" s="446"/>
      <c r="T501" s="443"/>
      <c r="U501" s="446"/>
      <c r="V501" s="443"/>
      <c r="W501" s="447"/>
      <c r="X501" s="446"/>
      <c r="Y501" s="443"/>
      <c r="Z501" s="448"/>
      <c r="AA501" s="448"/>
      <c r="AB501" s="448"/>
      <c r="AC501" s="448"/>
      <c r="AD501" s="448"/>
      <c r="AE501" s="448"/>
      <c r="AF501" s="448"/>
      <c r="AG501" s="448"/>
      <c r="AH501" s="448"/>
      <c r="AI501" s="448"/>
      <c r="AJ501" s="448"/>
      <c r="AK501" s="448"/>
      <c r="AL501" s="448"/>
      <c r="AM501" s="448"/>
      <c r="AN501" s="448"/>
      <c r="AO501" s="448"/>
      <c r="AP501" s="448"/>
      <c r="AQ501" s="448"/>
      <c r="AR501" s="448"/>
      <c r="AS501" s="448"/>
    </row>
    <row r="502" spans="1:45" ht="12.75" customHeight="1">
      <c r="A502" s="442"/>
      <c r="B502" s="443"/>
      <c r="C502" s="443"/>
      <c r="D502" s="443"/>
      <c r="E502" s="443"/>
      <c r="F502" s="443"/>
      <c r="G502" s="444"/>
      <c r="H502" s="443"/>
      <c r="I502" s="445"/>
      <c r="J502" s="445"/>
      <c r="K502" s="445"/>
      <c r="L502" s="443"/>
      <c r="M502" s="444"/>
      <c r="N502" s="446"/>
      <c r="O502" s="443"/>
      <c r="P502" s="446"/>
      <c r="Q502" s="443"/>
      <c r="R502" s="447"/>
      <c r="S502" s="446"/>
      <c r="T502" s="443"/>
      <c r="U502" s="446"/>
      <c r="V502" s="443"/>
      <c r="W502" s="447"/>
      <c r="X502" s="446"/>
      <c r="Y502" s="443"/>
      <c r="Z502" s="448"/>
      <c r="AA502" s="448"/>
      <c r="AB502" s="448"/>
      <c r="AC502" s="448"/>
      <c r="AD502" s="448"/>
      <c r="AE502" s="448"/>
      <c r="AF502" s="448"/>
      <c r="AG502" s="448"/>
      <c r="AH502" s="448"/>
      <c r="AI502" s="448"/>
      <c r="AJ502" s="448"/>
      <c r="AK502" s="448"/>
      <c r="AL502" s="448"/>
      <c r="AM502" s="448"/>
      <c r="AN502" s="448"/>
      <c r="AO502" s="448"/>
      <c r="AP502" s="448"/>
      <c r="AQ502" s="448"/>
      <c r="AR502" s="448"/>
      <c r="AS502" s="448"/>
    </row>
    <row r="503" spans="1:45" ht="12.75" customHeight="1">
      <c r="A503" s="442"/>
      <c r="B503" s="443"/>
      <c r="C503" s="443"/>
      <c r="D503" s="443"/>
      <c r="E503" s="443"/>
      <c r="F503" s="443"/>
      <c r="G503" s="444"/>
      <c r="H503" s="443"/>
      <c r="I503" s="445"/>
      <c r="J503" s="445"/>
      <c r="K503" s="445"/>
      <c r="L503" s="443"/>
      <c r="M503" s="444"/>
      <c r="N503" s="446"/>
      <c r="O503" s="443"/>
      <c r="P503" s="446"/>
      <c r="Q503" s="443"/>
      <c r="R503" s="447"/>
      <c r="S503" s="446"/>
      <c r="T503" s="443"/>
      <c r="U503" s="446"/>
      <c r="V503" s="443"/>
      <c r="W503" s="447"/>
      <c r="X503" s="446"/>
      <c r="Y503" s="443"/>
      <c r="Z503" s="448"/>
      <c r="AA503" s="448"/>
      <c r="AB503" s="448"/>
      <c r="AC503" s="448"/>
      <c r="AD503" s="448"/>
      <c r="AE503" s="448"/>
      <c r="AF503" s="448"/>
      <c r="AG503" s="448"/>
      <c r="AH503" s="448"/>
      <c r="AI503" s="448"/>
      <c r="AJ503" s="448"/>
      <c r="AK503" s="448"/>
      <c r="AL503" s="448"/>
      <c r="AM503" s="448"/>
      <c r="AN503" s="448"/>
      <c r="AO503" s="448"/>
      <c r="AP503" s="448"/>
      <c r="AQ503" s="448"/>
      <c r="AR503" s="448"/>
      <c r="AS503" s="448"/>
    </row>
    <row r="504" spans="1:45" ht="12.75" customHeight="1">
      <c r="A504" s="442"/>
      <c r="B504" s="443"/>
      <c r="C504" s="443"/>
      <c r="D504" s="443"/>
      <c r="E504" s="443"/>
      <c r="F504" s="443"/>
      <c r="G504" s="444"/>
      <c r="H504" s="443"/>
      <c r="I504" s="445"/>
      <c r="J504" s="445"/>
      <c r="K504" s="445"/>
      <c r="L504" s="443"/>
      <c r="M504" s="444"/>
      <c r="N504" s="446"/>
      <c r="O504" s="443"/>
      <c r="P504" s="446"/>
      <c r="Q504" s="443"/>
      <c r="R504" s="447"/>
      <c r="S504" s="446"/>
      <c r="T504" s="443"/>
      <c r="U504" s="446"/>
      <c r="V504" s="443"/>
      <c r="W504" s="447"/>
      <c r="X504" s="446"/>
      <c r="Y504" s="443"/>
      <c r="Z504" s="448"/>
      <c r="AA504" s="448"/>
      <c r="AB504" s="448"/>
      <c r="AC504" s="448"/>
      <c r="AD504" s="448"/>
      <c r="AE504" s="448"/>
      <c r="AF504" s="448"/>
      <c r="AG504" s="448"/>
      <c r="AH504" s="448"/>
      <c r="AI504" s="448"/>
      <c r="AJ504" s="448"/>
      <c r="AK504" s="448"/>
      <c r="AL504" s="448"/>
      <c r="AM504" s="448"/>
      <c r="AN504" s="448"/>
      <c r="AO504" s="448"/>
      <c r="AP504" s="448"/>
      <c r="AQ504" s="448"/>
      <c r="AR504" s="448"/>
      <c r="AS504" s="448"/>
    </row>
    <row r="505" spans="1:45" ht="12.75" customHeight="1">
      <c r="A505" s="442"/>
      <c r="B505" s="443"/>
      <c r="C505" s="443"/>
      <c r="D505" s="443"/>
      <c r="E505" s="443"/>
      <c r="F505" s="443"/>
      <c r="G505" s="444"/>
      <c r="H505" s="443"/>
      <c r="I505" s="445"/>
      <c r="J505" s="445"/>
      <c r="K505" s="445"/>
      <c r="L505" s="443"/>
      <c r="M505" s="444"/>
      <c r="N505" s="446"/>
      <c r="O505" s="443"/>
      <c r="P505" s="446"/>
      <c r="Q505" s="443"/>
      <c r="R505" s="447"/>
      <c r="S505" s="446"/>
      <c r="T505" s="443"/>
      <c r="U505" s="446"/>
      <c r="V505" s="443"/>
      <c r="W505" s="447"/>
      <c r="X505" s="446"/>
      <c r="Y505" s="443"/>
      <c r="Z505" s="448"/>
      <c r="AA505" s="448"/>
      <c r="AB505" s="448"/>
      <c r="AC505" s="448"/>
      <c r="AD505" s="448"/>
      <c r="AE505" s="448"/>
      <c r="AF505" s="448"/>
      <c r="AG505" s="448"/>
      <c r="AH505" s="448"/>
      <c r="AI505" s="448"/>
      <c r="AJ505" s="448"/>
      <c r="AK505" s="448"/>
      <c r="AL505" s="448"/>
      <c r="AM505" s="448"/>
      <c r="AN505" s="448"/>
      <c r="AO505" s="448"/>
      <c r="AP505" s="448"/>
      <c r="AQ505" s="448"/>
      <c r="AR505" s="448"/>
      <c r="AS505" s="448"/>
    </row>
    <row r="506" spans="1:45" ht="12.75" customHeight="1">
      <c r="A506" s="442"/>
      <c r="B506" s="443"/>
      <c r="C506" s="443"/>
      <c r="D506" s="443"/>
      <c r="E506" s="443"/>
      <c r="F506" s="443"/>
      <c r="G506" s="444"/>
      <c r="H506" s="443"/>
      <c r="I506" s="445"/>
      <c r="J506" s="445"/>
      <c r="K506" s="445"/>
      <c r="L506" s="443"/>
      <c r="M506" s="444"/>
      <c r="N506" s="446"/>
      <c r="O506" s="443"/>
      <c r="P506" s="446"/>
      <c r="Q506" s="443"/>
      <c r="R506" s="447"/>
      <c r="S506" s="446"/>
      <c r="T506" s="443"/>
      <c r="U506" s="446"/>
      <c r="V506" s="443"/>
      <c r="W506" s="447"/>
      <c r="X506" s="446"/>
      <c r="Y506" s="443"/>
      <c r="Z506" s="448"/>
      <c r="AA506" s="448"/>
      <c r="AB506" s="448"/>
      <c r="AC506" s="448"/>
      <c r="AD506" s="448"/>
      <c r="AE506" s="448"/>
      <c r="AF506" s="448"/>
      <c r="AG506" s="448"/>
      <c r="AH506" s="448"/>
      <c r="AI506" s="448"/>
      <c r="AJ506" s="448"/>
      <c r="AK506" s="448"/>
      <c r="AL506" s="448"/>
      <c r="AM506" s="448"/>
      <c r="AN506" s="448"/>
      <c r="AO506" s="448"/>
      <c r="AP506" s="448"/>
      <c r="AQ506" s="448"/>
      <c r="AR506" s="448"/>
      <c r="AS506" s="448"/>
    </row>
    <row r="507" spans="1:45" ht="12.75" customHeight="1">
      <c r="A507" s="442"/>
      <c r="B507" s="443"/>
      <c r="C507" s="443"/>
      <c r="D507" s="443"/>
      <c r="E507" s="443"/>
      <c r="F507" s="443"/>
      <c r="G507" s="444"/>
      <c r="H507" s="443"/>
      <c r="I507" s="445"/>
      <c r="J507" s="445"/>
      <c r="K507" s="445"/>
      <c r="L507" s="443"/>
      <c r="M507" s="444"/>
      <c r="N507" s="446"/>
      <c r="O507" s="443"/>
      <c r="P507" s="446"/>
      <c r="Q507" s="443"/>
      <c r="R507" s="447"/>
      <c r="S507" s="446"/>
      <c r="T507" s="443"/>
      <c r="U507" s="446"/>
      <c r="V507" s="443"/>
      <c r="W507" s="447"/>
      <c r="X507" s="446"/>
      <c r="Y507" s="443"/>
      <c r="Z507" s="448"/>
      <c r="AA507" s="448"/>
      <c r="AB507" s="448"/>
      <c r="AC507" s="448"/>
      <c r="AD507" s="448"/>
      <c r="AE507" s="448"/>
      <c r="AF507" s="448"/>
      <c r="AG507" s="448"/>
      <c r="AH507" s="448"/>
      <c r="AI507" s="448"/>
      <c r="AJ507" s="448"/>
      <c r="AK507" s="448"/>
      <c r="AL507" s="448"/>
      <c r="AM507" s="448"/>
      <c r="AN507" s="448"/>
      <c r="AO507" s="448"/>
      <c r="AP507" s="448"/>
      <c r="AQ507" s="448"/>
      <c r="AR507" s="448"/>
      <c r="AS507" s="448"/>
    </row>
    <row r="508" spans="1:45" ht="12.75" customHeight="1">
      <c r="A508" s="442"/>
      <c r="B508" s="443"/>
      <c r="C508" s="443"/>
      <c r="D508" s="443"/>
      <c r="E508" s="443"/>
      <c r="F508" s="443"/>
      <c r="G508" s="444"/>
      <c r="H508" s="443"/>
      <c r="I508" s="445"/>
      <c r="J508" s="445"/>
      <c r="K508" s="445"/>
      <c r="L508" s="443"/>
      <c r="M508" s="444"/>
      <c r="N508" s="446"/>
      <c r="O508" s="443"/>
      <c r="P508" s="446"/>
      <c r="Q508" s="443"/>
      <c r="R508" s="447"/>
      <c r="S508" s="446"/>
      <c r="T508" s="443"/>
      <c r="U508" s="446"/>
      <c r="V508" s="443"/>
      <c r="W508" s="447"/>
      <c r="X508" s="446"/>
      <c r="Y508" s="443"/>
      <c r="Z508" s="448"/>
      <c r="AA508" s="448"/>
      <c r="AB508" s="448"/>
      <c r="AC508" s="448"/>
      <c r="AD508" s="448"/>
      <c r="AE508" s="448"/>
      <c r="AF508" s="448"/>
      <c r="AG508" s="448"/>
      <c r="AH508" s="448"/>
      <c r="AI508" s="448"/>
      <c r="AJ508" s="448"/>
      <c r="AK508" s="448"/>
      <c r="AL508" s="448"/>
      <c r="AM508" s="448"/>
      <c r="AN508" s="448"/>
      <c r="AO508" s="448"/>
      <c r="AP508" s="448"/>
      <c r="AQ508" s="448"/>
      <c r="AR508" s="448"/>
      <c r="AS508" s="448"/>
    </row>
    <row r="509" spans="1:45" ht="12.75" customHeight="1">
      <c r="A509" s="442"/>
      <c r="B509" s="443"/>
      <c r="C509" s="443"/>
      <c r="D509" s="443"/>
      <c r="E509" s="443"/>
      <c r="F509" s="443"/>
      <c r="G509" s="444"/>
      <c r="H509" s="443"/>
      <c r="I509" s="445"/>
      <c r="J509" s="445"/>
      <c r="K509" s="445"/>
      <c r="L509" s="443"/>
      <c r="M509" s="444"/>
      <c r="N509" s="446"/>
      <c r="O509" s="443"/>
      <c r="P509" s="446"/>
      <c r="Q509" s="443"/>
      <c r="R509" s="447"/>
      <c r="S509" s="446"/>
      <c r="T509" s="443"/>
      <c r="U509" s="446"/>
      <c r="V509" s="443"/>
      <c r="W509" s="447"/>
      <c r="X509" s="446"/>
      <c r="Y509" s="443"/>
      <c r="Z509" s="448"/>
      <c r="AA509" s="448"/>
      <c r="AB509" s="448"/>
      <c r="AC509" s="448"/>
      <c r="AD509" s="448"/>
      <c r="AE509" s="448"/>
      <c r="AF509" s="448"/>
      <c r="AG509" s="448"/>
      <c r="AH509" s="448"/>
      <c r="AI509" s="448"/>
      <c r="AJ509" s="448"/>
      <c r="AK509" s="448"/>
      <c r="AL509" s="448"/>
      <c r="AM509" s="448"/>
      <c r="AN509" s="448"/>
      <c r="AO509" s="448"/>
      <c r="AP509" s="448"/>
      <c r="AQ509" s="448"/>
      <c r="AR509" s="448"/>
      <c r="AS509" s="448"/>
    </row>
    <row r="510" spans="1:45" ht="12.75" customHeight="1">
      <c r="A510" s="442"/>
      <c r="B510" s="443"/>
      <c r="C510" s="443"/>
      <c r="D510" s="443"/>
      <c r="E510" s="443"/>
      <c r="F510" s="443"/>
      <c r="G510" s="444"/>
      <c r="H510" s="443"/>
      <c r="I510" s="445"/>
      <c r="J510" s="445"/>
      <c r="K510" s="445"/>
      <c r="L510" s="443"/>
      <c r="M510" s="444"/>
      <c r="N510" s="446"/>
      <c r="O510" s="443"/>
      <c r="P510" s="446"/>
      <c r="Q510" s="443"/>
      <c r="R510" s="447"/>
      <c r="S510" s="446"/>
      <c r="T510" s="443"/>
      <c r="U510" s="446"/>
      <c r="V510" s="443"/>
      <c r="W510" s="447"/>
      <c r="X510" s="446"/>
      <c r="Y510" s="443"/>
      <c r="Z510" s="448"/>
      <c r="AA510" s="448"/>
      <c r="AB510" s="448"/>
      <c r="AC510" s="448"/>
      <c r="AD510" s="448"/>
      <c r="AE510" s="448"/>
      <c r="AF510" s="448"/>
      <c r="AG510" s="448"/>
      <c r="AH510" s="448"/>
      <c r="AI510" s="448"/>
      <c r="AJ510" s="448"/>
      <c r="AK510" s="448"/>
      <c r="AL510" s="448"/>
      <c r="AM510" s="448"/>
      <c r="AN510" s="448"/>
      <c r="AO510" s="448"/>
      <c r="AP510" s="448"/>
      <c r="AQ510" s="448"/>
      <c r="AR510" s="448"/>
      <c r="AS510" s="448"/>
    </row>
    <row r="511" spans="1:45" ht="12.75" customHeight="1">
      <c r="A511" s="442"/>
      <c r="B511" s="443"/>
      <c r="C511" s="443"/>
      <c r="D511" s="443"/>
      <c r="E511" s="443"/>
      <c r="F511" s="443"/>
      <c r="G511" s="444"/>
      <c r="H511" s="443"/>
      <c r="I511" s="445"/>
      <c r="J511" s="445"/>
      <c r="K511" s="445"/>
      <c r="L511" s="443"/>
      <c r="M511" s="444"/>
      <c r="N511" s="446"/>
      <c r="O511" s="443"/>
      <c r="P511" s="446"/>
      <c r="Q511" s="443"/>
      <c r="R511" s="447"/>
      <c r="S511" s="446"/>
      <c r="T511" s="443"/>
      <c r="U511" s="446"/>
      <c r="V511" s="443"/>
      <c r="W511" s="447"/>
      <c r="X511" s="446"/>
      <c r="Y511" s="443"/>
      <c r="Z511" s="448"/>
      <c r="AA511" s="448"/>
      <c r="AB511" s="448"/>
      <c r="AC511" s="448"/>
      <c r="AD511" s="448"/>
      <c r="AE511" s="448"/>
      <c r="AF511" s="448"/>
      <c r="AG511" s="448"/>
      <c r="AH511" s="448"/>
      <c r="AI511" s="448"/>
      <c r="AJ511" s="448"/>
      <c r="AK511" s="448"/>
      <c r="AL511" s="448"/>
      <c r="AM511" s="448"/>
      <c r="AN511" s="448"/>
      <c r="AO511" s="448"/>
      <c r="AP511" s="448"/>
      <c r="AQ511" s="448"/>
      <c r="AR511" s="448"/>
      <c r="AS511" s="448"/>
    </row>
    <row r="512" spans="1:45" ht="12.75" customHeight="1">
      <c r="A512" s="442"/>
      <c r="B512" s="443"/>
      <c r="C512" s="443"/>
      <c r="D512" s="443"/>
      <c r="E512" s="443"/>
      <c r="F512" s="443"/>
      <c r="G512" s="444"/>
      <c r="H512" s="443"/>
      <c r="I512" s="445"/>
      <c r="J512" s="445"/>
      <c r="K512" s="445"/>
      <c r="L512" s="443"/>
      <c r="M512" s="444"/>
      <c r="N512" s="446"/>
      <c r="O512" s="443"/>
      <c r="P512" s="446"/>
      <c r="Q512" s="443"/>
      <c r="R512" s="447"/>
      <c r="S512" s="446"/>
      <c r="T512" s="443"/>
      <c r="U512" s="446"/>
      <c r="V512" s="443"/>
      <c r="W512" s="447"/>
      <c r="X512" s="446"/>
      <c r="Y512" s="443"/>
      <c r="Z512" s="448"/>
      <c r="AA512" s="448"/>
      <c r="AB512" s="448"/>
      <c r="AC512" s="448"/>
      <c r="AD512" s="448"/>
      <c r="AE512" s="448"/>
      <c r="AF512" s="448"/>
      <c r="AG512" s="448"/>
      <c r="AH512" s="448"/>
      <c r="AI512" s="448"/>
      <c r="AJ512" s="448"/>
      <c r="AK512" s="448"/>
      <c r="AL512" s="448"/>
      <c r="AM512" s="448"/>
      <c r="AN512" s="448"/>
      <c r="AO512" s="448"/>
      <c r="AP512" s="448"/>
      <c r="AQ512" s="448"/>
      <c r="AR512" s="448"/>
      <c r="AS512" s="448"/>
    </row>
    <row r="513" spans="1:45" ht="12.75" customHeight="1">
      <c r="A513" s="442"/>
      <c r="B513" s="443"/>
      <c r="C513" s="443"/>
      <c r="D513" s="443"/>
      <c r="E513" s="443"/>
      <c r="F513" s="443"/>
      <c r="G513" s="444"/>
      <c r="H513" s="443"/>
      <c r="I513" s="445"/>
      <c r="J513" s="445"/>
      <c r="K513" s="445"/>
      <c r="L513" s="443"/>
      <c r="M513" s="444"/>
      <c r="N513" s="446"/>
      <c r="O513" s="443"/>
      <c r="P513" s="446"/>
      <c r="Q513" s="443"/>
      <c r="R513" s="447"/>
      <c r="S513" s="446"/>
      <c r="T513" s="443"/>
      <c r="U513" s="446"/>
      <c r="V513" s="443"/>
      <c r="W513" s="447"/>
      <c r="X513" s="446"/>
      <c r="Y513" s="443"/>
      <c r="Z513" s="448"/>
      <c r="AA513" s="448"/>
      <c r="AB513" s="448"/>
      <c r="AC513" s="448"/>
      <c r="AD513" s="448"/>
      <c r="AE513" s="448"/>
      <c r="AF513" s="448"/>
      <c r="AG513" s="448"/>
      <c r="AH513" s="448"/>
      <c r="AI513" s="448"/>
      <c r="AJ513" s="448"/>
      <c r="AK513" s="448"/>
      <c r="AL513" s="448"/>
      <c r="AM513" s="448"/>
      <c r="AN513" s="448"/>
      <c r="AO513" s="448"/>
      <c r="AP513" s="448"/>
      <c r="AQ513" s="448"/>
      <c r="AR513" s="448"/>
      <c r="AS513" s="448"/>
    </row>
    <row r="514" spans="1:45" ht="12.75" customHeight="1">
      <c r="A514" s="442"/>
      <c r="B514" s="443"/>
      <c r="C514" s="443"/>
      <c r="D514" s="443"/>
      <c r="E514" s="443"/>
      <c r="F514" s="443"/>
      <c r="G514" s="444"/>
      <c r="H514" s="443"/>
      <c r="I514" s="445"/>
      <c r="J514" s="445"/>
      <c r="K514" s="445"/>
      <c r="L514" s="443"/>
      <c r="M514" s="444"/>
      <c r="N514" s="446"/>
      <c r="O514" s="443"/>
      <c r="P514" s="446"/>
      <c r="Q514" s="443"/>
      <c r="R514" s="447"/>
      <c r="S514" s="446"/>
      <c r="T514" s="443"/>
      <c r="U514" s="446"/>
      <c r="V514" s="443"/>
      <c r="W514" s="447"/>
      <c r="X514" s="446"/>
      <c r="Y514" s="443"/>
      <c r="Z514" s="448"/>
      <c r="AA514" s="448"/>
      <c r="AB514" s="448"/>
      <c r="AC514" s="448"/>
      <c r="AD514" s="448"/>
      <c r="AE514" s="448"/>
      <c r="AF514" s="448"/>
      <c r="AG514" s="448"/>
      <c r="AH514" s="448"/>
      <c r="AI514" s="448"/>
      <c r="AJ514" s="448"/>
      <c r="AK514" s="448"/>
      <c r="AL514" s="448"/>
      <c r="AM514" s="448"/>
      <c r="AN514" s="448"/>
      <c r="AO514" s="448"/>
      <c r="AP514" s="448"/>
      <c r="AQ514" s="448"/>
      <c r="AR514" s="448"/>
      <c r="AS514" s="448"/>
    </row>
    <row r="515" spans="1:45" ht="12.75" customHeight="1">
      <c r="A515" s="442"/>
      <c r="B515" s="443"/>
      <c r="C515" s="443"/>
      <c r="D515" s="443"/>
      <c r="E515" s="443"/>
      <c r="F515" s="443"/>
      <c r="G515" s="444"/>
      <c r="H515" s="443"/>
      <c r="I515" s="445"/>
      <c r="J515" s="445"/>
      <c r="K515" s="445"/>
      <c r="L515" s="443"/>
      <c r="M515" s="444"/>
      <c r="N515" s="446"/>
      <c r="O515" s="443"/>
      <c r="P515" s="446"/>
      <c r="Q515" s="443"/>
      <c r="R515" s="447"/>
      <c r="S515" s="446"/>
      <c r="T515" s="443"/>
      <c r="U515" s="446"/>
      <c r="V515" s="443"/>
      <c r="W515" s="447"/>
      <c r="X515" s="446"/>
      <c r="Y515" s="443"/>
      <c r="Z515" s="448"/>
      <c r="AA515" s="448"/>
      <c r="AB515" s="448"/>
      <c r="AC515" s="448"/>
      <c r="AD515" s="448"/>
      <c r="AE515" s="448"/>
      <c r="AF515" s="448"/>
      <c r="AG515" s="448"/>
      <c r="AH515" s="448"/>
      <c r="AI515" s="448"/>
      <c r="AJ515" s="448"/>
      <c r="AK515" s="448"/>
      <c r="AL515" s="448"/>
      <c r="AM515" s="448"/>
      <c r="AN515" s="448"/>
      <c r="AO515" s="448"/>
      <c r="AP515" s="448"/>
      <c r="AQ515" s="448"/>
      <c r="AR515" s="448"/>
      <c r="AS515" s="448"/>
    </row>
    <row r="516" spans="1:45" ht="12.75" customHeight="1">
      <c r="A516" s="442"/>
      <c r="B516" s="443"/>
      <c r="C516" s="443"/>
      <c r="D516" s="443"/>
      <c r="E516" s="443"/>
      <c r="F516" s="443"/>
      <c r="G516" s="444"/>
      <c r="H516" s="443"/>
      <c r="I516" s="445"/>
      <c r="J516" s="445"/>
      <c r="K516" s="445"/>
      <c r="L516" s="443"/>
      <c r="M516" s="444"/>
      <c r="N516" s="446"/>
      <c r="O516" s="443"/>
      <c r="P516" s="446"/>
      <c r="Q516" s="443"/>
      <c r="R516" s="447"/>
      <c r="S516" s="446"/>
      <c r="T516" s="443"/>
      <c r="U516" s="446"/>
      <c r="V516" s="443"/>
      <c r="W516" s="447"/>
      <c r="X516" s="446"/>
      <c r="Y516" s="443"/>
      <c r="Z516" s="448"/>
      <c r="AA516" s="448"/>
      <c r="AB516" s="448"/>
      <c r="AC516" s="448"/>
      <c r="AD516" s="448"/>
      <c r="AE516" s="448"/>
      <c r="AF516" s="448"/>
      <c r="AG516" s="448"/>
      <c r="AH516" s="448"/>
      <c r="AI516" s="448"/>
      <c r="AJ516" s="448"/>
      <c r="AK516" s="448"/>
      <c r="AL516" s="448"/>
      <c r="AM516" s="448"/>
      <c r="AN516" s="448"/>
      <c r="AO516" s="448"/>
      <c r="AP516" s="448"/>
      <c r="AQ516" s="448"/>
      <c r="AR516" s="448"/>
      <c r="AS516" s="448"/>
    </row>
    <row r="517" spans="1:45" ht="12.75" customHeight="1">
      <c r="A517" s="442"/>
      <c r="B517" s="443"/>
      <c r="C517" s="443"/>
      <c r="D517" s="443"/>
      <c r="E517" s="443"/>
      <c r="F517" s="443"/>
      <c r="G517" s="444"/>
      <c r="H517" s="443"/>
      <c r="I517" s="445"/>
      <c r="J517" s="445"/>
      <c r="K517" s="445"/>
      <c r="L517" s="443"/>
      <c r="M517" s="444"/>
      <c r="N517" s="446"/>
      <c r="O517" s="443"/>
      <c r="P517" s="446"/>
      <c r="Q517" s="443"/>
      <c r="R517" s="447"/>
      <c r="S517" s="446"/>
      <c r="T517" s="443"/>
      <c r="U517" s="446"/>
      <c r="V517" s="443"/>
      <c r="W517" s="447"/>
      <c r="X517" s="446"/>
      <c r="Y517" s="443"/>
      <c r="Z517" s="448"/>
      <c r="AA517" s="448"/>
      <c r="AB517" s="448"/>
      <c r="AC517" s="448"/>
      <c r="AD517" s="448"/>
      <c r="AE517" s="448"/>
      <c r="AF517" s="448"/>
      <c r="AG517" s="448"/>
      <c r="AH517" s="448"/>
      <c r="AI517" s="448"/>
      <c r="AJ517" s="448"/>
      <c r="AK517" s="448"/>
      <c r="AL517" s="448"/>
      <c r="AM517" s="448"/>
      <c r="AN517" s="448"/>
      <c r="AO517" s="448"/>
      <c r="AP517" s="448"/>
      <c r="AQ517" s="448"/>
      <c r="AR517" s="448"/>
      <c r="AS517" s="448"/>
    </row>
    <row r="518" spans="1:45" ht="12.75" customHeight="1">
      <c r="A518" s="442"/>
      <c r="B518" s="443"/>
      <c r="C518" s="443"/>
      <c r="D518" s="443"/>
      <c r="E518" s="443"/>
      <c r="F518" s="443"/>
      <c r="G518" s="444"/>
      <c r="H518" s="443"/>
      <c r="I518" s="445"/>
      <c r="J518" s="445"/>
      <c r="K518" s="445"/>
      <c r="L518" s="443"/>
      <c r="M518" s="444"/>
      <c r="N518" s="446"/>
      <c r="O518" s="443"/>
      <c r="P518" s="446"/>
      <c r="Q518" s="443"/>
      <c r="R518" s="447"/>
      <c r="S518" s="446"/>
      <c r="T518" s="443"/>
      <c r="U518" s="446"/>
      <c r="V518" s="443"/>
      <c r="W518" s="447"/>
      <c r="X518" s="446"/>
      <c r="Y518" s="443"/>
      <c r="Z518" s="448"/>
      <c r="AA518" s="448"/>
      <c r="AB518" s="448"/>
      <c r="AC518" s="448"/>
      <c r="AD518" s="448"/>
      <c r="AE518" s="448"/>
      <c r="AF518" s="448"/>
      <c r="AG518" s="448"/>
      <c r="AH518" s="448"/>
      <c r="AI518" s="448"/>
      <c r="AJ518" s="448"/>
      <c r="AK518" s="448"/>
      <c r="AL518" s="448"/>
      <c r="AM518" s="448"/>
      <c r="AN518" s="448"/>
      <c r="AO518" s="448"/>
      <c r="AP518" s="448"/>
      <c r="AQ518" s="448"/>
      <c r="AR518" s="448"/>
      <c r="AS518" s="448"/>
    </row>
    <row r="519" spans="1:45" ht="12.75" customHeight="1">
      <c r="A519" s="442"/>
      <c r="B519" s="443"/>
      <c r="C519" s="443"/>
      <c r="D519" s="443"/>
      <c r="E519" s="443"/>
      <c r="F519" s="443"/>
      <c r="G519" s="444"/>
      <c r="H519" s="443"/>
      <c r="I519" s="445"/>
      <c r="J519" s="445"/>
      <c r="K519" s="445"/>
      <c r="L519" s="443"/>
      <c r="M519" s="444"/>
      <c r="N519" s="446"/>
      <c r="O519" s="443"/>
      <c r="P519" s="446"/>
      <c r="Q519" s="443"/>
      <c r="R519" s="447"/>
      <c r="S519" s="446"/>
      <c r="T519" s="443"/>
      <c r="U519" s="446"/>
      <c r="V519" s="443"/>
      <c r="W519" s="447"/>
      <c r="X519" s="446"/>
      <c r="Y519" s="443"/>
      <c r="Z519" s="448"/>
      <c r="AA519" s="448"/>
      <c r="AB519" s="448"/>
      <c r="AC519" s="448"/>
      <c r="AD519" s="448"/>
      <c r="AE519" s="448"/>
      <c r="AF519" s="448"/>
      <c r="AG519" s="448"/>
      <c r="AH519" s="448"/>
      <c r="AI519" s="448"/>
      <c r="AJ519" s="448"/>
      <c r="AK519" s="448"/>
      <c r="AL519" s="448"/>
      <c r="AM519" s="448"/>
      <c r="AN519" s="448"/>
      <c r="AO519" s="448"/>
      <c r="AP519" s="448"/>
      <c r="AQ519" s="448"/>
      <c r="AR519" s="448"/>
      <c r="AS519" s="448"/>
    </row>
    <row r="520" spans="1:45" ht="12.75" customHeight="1">
      <c r="A520" s="442"/>
      <c r="B520" s="443"/>
      <c r="C520" s="443"/>
      <c r="D520" s="443"/>
      <c r="E520" s="443"/>
      <c r="F520" s="443"/>
      <c r="G520" s="444"/>
      <c r="H520" s="443"/>
      <c r="I520" s="445"/>
      <c r="J520" s="445"/>
      <c r="K520" s="445"/>
      <c r="L520" s="443"/>
      <c r="M520" s="444"/>
      <c r="N520" s="446"/>
      <c r="O520" s="443"/>
      <c r="P520" s="446"/>
      <c r="Q520" s="443"/>
      <c r="R520" s="447"/>
      <c r="S520" s="446"/>
      <c r="T520" s="443"/>
      <c r="U520" s="446"/>
      <c r="V520" s="443"/>
      <c r="W520" s="447"/>
      <c r="X520" s="446"/>
      <c r="Y520" s="443"/>
      <c r="Z520" s="448"/>
      <c r="AA520" s="448"/>
      <c r="AB520" s="448"/>
      <c r="AC520" s="448"/>
      <c r="AD520" s="448"/>
      <c r="AE520" s="448"/>
      <c r="AF520" s="448"/>
      <c r="AG520" s="448"/>
      <c r="AH520" s="448"/>
      <c r="AI520" s="448"/>
      <c r="AJ520" s="448"/>
      <c r="AK520" s="448"/>
      <c r="AL520" s="448"/>
      <c r="AM520" s="448"/>
      <c r="AN520" s="448"/>
      <c r="AO520" s="448"/>
      <c r="AP520" s="448"/>
      <c r="AQ520" s="448"/>
      <c r="AR520" s="448"/>
      <c r="AS520" s="448"/>
    </row>
    <row r="521" spans="1:45" ht="12.75" customHeight="1">
      <c r="A521" s="442"/>
      <c r="B521" s="443"/>
      <c r="C521" s="443"/>
      <c r="D521" s="443"/>
      <c r="E521" s="443"/>
      <c r="F521" s="443"/>
      <c r="G521" s="444"/>
      <c r="H521" s="443"/>
      <c r="I521" s="445"/>
      <c r="J521" s="445"/>
      <c r="K521" s="445"/>
      <c r="L521" s="443"/>
      <c r="M521" s="444"/>
      <c r="N521" s="446"/>
      <c r="O521" s="443"/>
      <c r="P521" s="446"/>
      <c r="Q521" s="443"/>
      <c r="R521" s="447"/>
      <c r="S521" s="446"/>
      <c r="T521" s="443"/>
      <c r="U521" s="446"/>
      <c r="V521" s="443"/>
      <c r="W521" s="447"/>
      <c r="X521" s="446"/>
      <c r="Y521" s="443"/>
      <c r="Z521" s="448"/>
      <c r="AA521" s="448"/>
      <c r="AB521" s="448"/>
      <c r="AC521" s="448"/>
      <c r="AD521" s="448"/>
      <c r="AE521" s="448"/>
      <c r="AF521" s="448"/>
      <c r="AG521" s="448"/>
      <c r="AH521" s="448"/>
      <c r="AI521" s="448"/>
      <c r="AJ521" s="448"/>
      <c r="AK521" s="448"/>
      <c r="AL521" s="448"/>
      <c r="AM521" s="448"/>
      <c r="AN521" s="448"/>
      <c r="AO521" s="448"/>
      <c r="AP521" s="448"/>
      <c r="AQ521" s="448"/>
      <c r="AR521" s="448"/>
      <c r="AS521" s="448"/>
    </row>
    <row r="522" spans="1:45" ht="12.75" customHeight="1">
      <c r="A522" s="442"/>
      <c r="B522" s="443"/>
      <c r="C522" s="443"/>
      <c r="D522" s="443"/>
      <c r="E522" s="443"/>
      <c r="F522" s="443"/>
      <c r="G522" s="444"/>
      <c r="H522" s="443"/>
      <c r="I522" s="445"/>
      <c r="J522" s="445"/>
      <c r="K522" s="445"/>
      <c r="L522" s="443"/>
      <c r="M522" s="444"/>
      <c r="N522" s="446"/>
      <c r="O522" s="443"/>
      <c r="P522" s="446"/>
      <c r="Q522" s="443"/>
      <c r="R522" s="447"/>
      <c r="S522" s="446"/>
      <c r="T522" s="443"/>
      <c r="U522" s="446"/>
      <c r="V522" s="443"/>
      <c r="W522" s="447"/>
      <c r="X522" s="446"/>
      <c r="Y522" s="443"/>
      <c r="Z522" s="448"/>
      <c r="AA522" s="448"/>
      <c r="AB522" s="448"/>
      <c r="AC522" s="448"/>
      <c r="AD522" s="448"/>
      <c r="AE522" s="448"/>
      <c r="AF522" s="448"/>
      <c r="AG522" s="448"/>
      <c r="AH522" s="448"/>
      <c r="AI522" s="448"/>
      <c r="AJ522" s="448"/>
      <c r="AK522" s="448"/>
      <c r="AL522" s="448"/>
      <c r="AM522" s="448"/>
      <c r="AN522" s="448"/>
      <c r="AO522" s="448"/>
      <c r="AP522" s="448"/>
      <c r="AQ522" s="448"/>
      <c r="AR522" s="448"/>
      <c r="AS522" s="448"/>
    </row>
    <row r="523" spans="1:45" ht="12.75" customHeight="1">
      <c r="A523" s="442"/>
      <c r="B523" s="443"/>
      <c r="C523" s="443"/>
      <c r="D523" s="443"/>
      <c r="E523" s="443"/>
      <c r="F523" s="443"/>
      <c r="G523" s="444"/>
      <c r="H523" s="443"/>
      <c r="I523" s="445"/>
      <c r="J523" s="445"/>
      <c r="K523" s="445"/>
      <c r="L523" s="443"/>
      <c r="M523" s="444"/>
      <c r="N523" s="446"/>
      <c r="O523" s="443"/>
      <c r="P523" s="446"/>
      <c r="Q523" s="443"/>
      <c r="R523" s="447"/>
      <c r="S523" s="446"/>
      <c r="T523" s="443"/>
      <c r="U523" s="446"/>
      <c r="V523" s="443"/>
      <c r="W523" s="447"/>
      <c r="X523" s="446"/>
      <c r="Y523" s="443"/>
      <c r="Z523" s="448"/>
      <c r="AA523" s="448"/>
      <c r="AB523" s="448"/>
      <c r="AC523" s="448"/>
      <c r="AD523" s="448"/>
      <c r="AE523" s="448"/>
      <c r="AF523" s="448"/>
      <c r="AG523" s="448"/>
      <c r="AH523" s="448"/>
      <c r="AI523" s="448"/>
      <c r="AJ523" s="448"/>
      <c r="AK523" s="448"/>
      <c r="AL523" s="448"/>
      <c r="AM523" s="448"/>
      <c r="AN523" s="448"/>
      <c r="AO523" s="448"/>
      <c r="AP523" s="448"/>
      <c r="AQ523" s="448"/>
      <c r="AR523" s="448"/>
      <c r="AS523" s="448"/>
    </row>
    <row r="524" spans="1:45" ht="12.75" customHeight="1">
      <c r="A524" s="442"/>
      <c r="B524" s="443"/>
      <c r="C524" s="443"/>
      <c r="D524" s="443"/>
      <c r="E524" s="443"/>
      <c r="F524" s="443"/>
      <c r="G524" s="444"/>
      <c r="H524" s="443"/>
      <c r="I524" s="445"/>
      <c r="J524" s="445"/>
      <c r="K524" s="445"/>
      <c r="L524" s="443"/>
      <c r="M524" s="444"/>
      <c r="N524" s="446"/>
      <c r="O524" s="443"/>
      <c r="P524" s="446"/>
      <c r="Q524" s="443"/>
      <c r="R524" s="447"/>
      <c r="S524" s="446"/>
      <c r="T524" s="443"/>
      <c r="U524" s="446"/>
      <c r="V524" s="443"/>
      <c r="W524" s="447"/>
      <c r="X524" s="446"/>
      <c r="Y524" s="443"/>
      <c r="Z524" s="448"/>
      <c r="AA524" s="448"/>
      <c r="AB524" s="448"/>
      <c r="AC524" s="448"/>
      <c r="AD524" s="448"/>
      <c r="AE524" s="448"/>
      <c r="AF524" s="448"/>
      <c r="AG524" s="448"/>
      <c r="AH524" s="448"/>
      <c r="AI524" s="448"/>
      <c r="AJ524" s="448"/>
      <c r="AK524" s="448"/>
      <c r="AL524" s="448"/>
      <c r="AM524" s="448"/>
      <c r="AN524" s="448"/>
      <c r="AO524" s="448"/>
      <c r="AP524" s="448"/>
      <c r="AQ524" s="448"/>
      <c r="AR524" s="448"/>
      <c r="AS524" s="448"/>
    </row>
    <row r="525" spans="1:45" ht="12.75" customHeight="1">
      <c r="A525" s="442"/>
      <c r="B525" s="443"/>
      <c r="C525" s="443"/>
      <c r="D525" s="443"/>
      <c r="E525" s="443"/>
      <c r="F525" s="443"/>
      <c r="G525" s="444"/>
      <c r="H525" s="443"/>
      <c r="I525" s="445"/>
      <c r="J525" s="445"/>
      <c r="K525" s="445"/>
      <c r="L525" s="443"/>
      <c r="M525" s="444"/>
      <c r="N525" s="446"/>
      <c r="O525" s="443"/>
      <c r="P525" s="446"/>
      <c r="Q525" s="443"/>
      <c r="R525" s="447"/>
      <c r="S525" s="446"/>
      <c r="T525" s="443"/>
      <c r="U525" s="446"/>
      <c r="V525" s="443"/>
      <c r="W525" s="447"/>
      <c r="X525" s="446"/>
      <c r="Y525" s="443"/>
      <c r="Z525" s="448"/>
      <c r="AA525" s="448"/>
      <c r="AB525" s="448"/>
      <c r="AC525" s="448"/>
      <c r="AD525" s="448"/>
      <c r="AE525" s="448"/>
      <c r="AF525" s="448"/>
      <c r="AG525" s="448"/>
      <c r="AH525" s="448"/>
      <c r="AI525" s="448"/>
      <c r="AJ525" s="448"/>
      <c r="AK525" s="448"/>
      <c r="AL525" s="448"/>
      <c r="AM525" s="448"/>
      <c r="AN525" s="448"/>
      <c r="AO525" s="448"/>
      <c r="AP525" s="448"/>
      <c r="AQ525" s="448"/>
      <c r="AR525" s="448"/>
      <c r="AS525" s="448"/>
    </row>
    <row r="526" spans="1:45" ht="12.75" customHeight="1">
      <c r="A526" s="442"/>
      <c r="B526" s="443"/>
      <c r="C526" s="443"/>
      <c r="D526" s="443"/>
      <c r="E526" s="443"/>
      <c r="F526" s="443"/>
      <c r="G526" s="444"/>
      <c r="H526" s="443"/>
      <c r="I526" s="445"/>
      <c r="J526" s="445"/>
      <c r="K526" s="445"/>
      <c r="L526" s="443"/>
      <c r="M526" s="444"/>
      <c r="N526" s="446"/>
      <c r="O526" s="443"/>
      <c r="P526" s="446"/>
      <c r="Q526" s="443"/>
      <c r="R526" s="447"/>
      <c r="S526" s="446"/>
      <c r="T526" s="443"/>
      <c r="U526" s="446"/>
      <c r="V526" s="443"/>
      <c r="W526" s="447"/>
      <c r="X526" s="446"/>
      <c r="Y526" s="443"/>
      <c r="Z526" s="448"/>
      <c r="AA526" s="448"/>
      <c r="AB526" s="448"/>
      <c r="AC526" s="448"/>
      <c r="AD526" s="448"/>
      <c r="AE526" s="448"/>
      <c r="AF526" s="448"/>
      <c r="AG526" s="448"/>
      <c r="AH526" s="448"/>
      <c r="AI526" s="448"/>
      <c r="AJ526" s="448"/>
      <c r="AK526" s="448"/>
      <c r="AL526" s="448"/>
      <c r="AM526" s="448"/>
      <c r="AN526" s="448"/>
      <c r="AO526" s="448"/>
      <c r="AP526" s="448"/>
      <c r="AQ526" s="448"/>
      <c r="AR526" s="448"/>
      <c r="AS526" s="448"/>
    </row>
    <row r="527" spans="1:45" ht="12.75" customHeight="1">
      <c r="A527" s="442"/>
      <c r="B527" s="443"/>
      <c r="C527" s="443"/>
      <c r="D527" s="443"/>
      <c r="E527" s="443"/>
      <c r="F527" s="443"/>
      <c r="G527" s="444"/>
      <c r="H527" s="443"/>
      <c r="I527" s="445"/>
      <c r="J527" s="445"/>
      <c r="K527" s="445"/>
      <c r="L527" s="443"/>
      <c r="M527" s="444"/>
      <c r="N527" s="446"/>
      <c r="O527" s="443"/>
      <c r="P527" s="446"/>
      <c r="Q527" s="443"/>
      <c r="R527" s="447"/>
      <c r="S527" s="446"/>
      <c r="T527" s="443"/>
      <c r="U527" s="446"/>
      <c r="V527" s="443"/>
      <c r="W527" s="447"/>
      <c r="X527" s="446"/>
      <c r="Y527" s="443"/>
      <c r="Z527" s="448"/>
      <c r="AA527" s="448"/>
      <c r="AB527" s="448"/>
      <c r="AC527" s="448"/>
      <c r="AD527" s="448"/>
      <c r="AE527" s="448"/>
      <c r="AF527" s="448"/>
      <c r="AG527" s="448"/>
      <c r="AH527" s="448"/>
      <c r="AI527" s="448"/>
      <c r="AJ527" s="448"/>
      <c r="AK527" s="448"/>
      <c r="AL527" s="448"/>
      <c r="AM527" s="448"/>
      <c r="AN527" s="448"/>
      <c r="AO527" s="448"/>
      <c r="AP527" s="448"/>
      <c r="AQ527" s="448"/>
      <c r="AR527" s="448"/>
      <c r="AS527" s="448"/>
    </row>
    <row r="528" spans="1:45" ht="12.75" customHeight="1">
      <c r="A528" s="442"/>
      <c r="B528" s="443"/>
      <c r="C528" s="443"/>
      <c r="D528" s="443"/>
      <c r="E528" s="443"/>
      <c r="F528" s="443"/>
      <c r="G528" s="444"/>
      <c r="H528" s="443"/>
      <c r="I528" s="445"/>
      <c r="J528" s="445"/>
      <c r="K528" s="445"/>
      <c r="L528" s="443"/>
      <c r="M528" s="444"/>
      <c r="N528" s="446"/>
      <c r="O528" s="443"/>
      <c r="P528" s="446"/>
      <c r="Q528" s="443"/>
      <c r="R528" s="447"/>
      <c r="S528" s="446"/>
      <c r="T528" s="443"/>
      <c r="U528" s="446"/>
      <c r="V528" s="443"/>
      <c r="W528" s="447"/>
      <c r="X528" s="446"/>
      <c r="Y528" s="443"/>
      <c r="Z528" s="448"/>
      <c r="AA528" s="448"/>
      <c r="AB528" s="448"/>
      <c r="AC528" s="448"/>
      <c r="AD528" s="448"/>
      <c r="AE528" s="448"/>
      <c r="AF528" s="448"/>
      <c r="AG528" s="448"/>
      <c r="AH528" s="448"/>
      <c r="AI528" s="448"/>
      <c r="AJ528" s="448"/>
      <c r="AK528" s="448"/>
      <c r="AL528" s="448"/>
      <c r="AM528" s="448"/>
      <c r="AN528" s="448"/>
      <c r="AO528" s="448"/>
      <c r="AP528" s="448"/>
      <c r="AQ528" s="448"/>
      <c r="AR528" s="448"/>
      <c r="AS528" s="448"/>
    </row>
    <row r="529" spans="1:45" ht="12.75" customHeight="1">
      <c r="A529" s="442"/>
      <c r="B529" s="443"/>
      <c r="C529" s="443"/>
      <c r="D529" s="443"/>
      <c r="E529" s="443"/>
      <c r="F529" s="443"/>
      <c r="G529" s="444"/>
      <c r="H529" s="443"/>
      <c r="I529" s="445"/>
      <c r="J529" s="445"/>
      <c r="K529" s="445"/>
      <c r="L529" s="443"/>
      <c r="M529" s="444"/>
      <c r="N529" s="446"/>
      <c r="O529" s="443"/>
      <c r="P529" s="446"/>
      <c r="Q529" s="443"/>
      <c r="R529" s="447"/>
      <c r="S529" s="446"/>
      <c r="T529" s="443"/>
      <c r="U529" s="446"/>
      <c r="V529" s="443"/>
      <c r="W529" s="447"/>
      <c r="X529" s="446"/>
      <c r="Y529" s="443"/>
      <c r="Z529" s="448"/>
      <c r="AA529" s="448"/>
      <c r="AB529" s="448"/>
      <c r="AC529" s="448"/>
      <c r="AD529" s="448"/>
      <c r="AE529" s="448"/>
      <c r="AF529" s="448"/>
      <c r="AG529" s="448"/>
      <c r="AH529" s="448"/>
      <c r="AI529" s="448"/>
      <c r="AJ529" s="448"/>
      <c r="AK529" s="448"/>
      <c r="AL529" s="448"/>
      <c r="AM529" s="448"/>
      <c r="AN529" s="448"/>
      <c r="AO529" s="448"/>
      <c r="AP529" s="448"/>
      <c r="AQ529" s="448"/>
      <c r="AR529" s="448"/>
      <c r="AS529" s="448"/>
    </row>
    <row r="530" spans="1:45" ht="12.75" customHeight="1">
      <c r="A530" s="442"/>
      <c r="B530" s="443"/>
      <c r="C530" s="443"/>
      <c r="D530" s="443"/>
      <c r="E530" s="443"/>
      <c r="F530" s="443"/>
      <c r="G530" s="444"/>
      <c r="H530" s="443"/>
      <c r="I530" s="445"/>
      <c r="J530" s="445"/>
      <c r="K530" s="445"/>
      <c r="L530" s="443"/>
      <c r="M530" s="444"/>
      <c r="N530" s="446"/>
      <c r="O530" s="443"/>
      <c r="P530" s="446"/>
      <c r="Q530" s="443"/>
      <c r="R530" s="447"/>
      <c r="S530" s="446"/>
      <c r="T530" s="443"/>
      <c r="U530" s="446"/>
      <c r="V530" s="443"/>
      <c r="W530" s="447"/>
      <c r="X530" s="446"/>
      <c r="Y530" s="443"/>
      <c r="Z530" s="448"/>
      <c r="AA530" s="448"/>
      <c r="AB530" s="448"/>
      <c r="AC530" s="448"/>
      <c r="AD530" s="448"/>
      <c r="AE530" s="448"/>
      <c r="AF530" s="448"/>
      <c r="AG530" s="448"/>
      <c r="AH530" s="448"/>
      <c r="AI530" s="448"/>
      <c r="AJ530" s="448"/>
      <c r="AK530" s="448"/>
      <c r="AL530" s="448"/>
      <c r="AM530" s="448"/>
      <c r="AN530" s="448"/>
      <c r="AO530" s="448"/>
      <c r="AP530" s="448"/>
      <c r="AQ530" s="448"/>
      <c r="AR530" s="448"/>
      <c r="AS530" s="448"/>
    </row>
    <row r="531" spans="1:45" ht="12.75" customHeight="1">
      <c r="A531" s="442"/>
      <c r="B531" s="443"/>
      <c r="C531" s="443"/>
      <c r="D531" s="443"/>
      <c r="E531" s="443"/>
      <c r="F531" s="443"/>
      <c r="G531" s="444"/>
      <c r="H531" s="443"/>
      <c r="I531" s="445"/>
      <c r="J531" s="445"/>
      <c r="K531" s="445"/>
      <c r="L531" s="443"/>
      <c r="M531" s="444"/>
      <c r="N531" s="446"/>
      <c r="O531" s="443"/>
      <c r="P531" s="446"/>
      <c r="Q531" s="443"/>
      <c r="R531" s="447"/>
      <c r="S531" s="446"/>
      <c r="T531" s="443"/>
      <c r="U531" s="446"/>
      <c r="V531" s="443"/>
      <c r="W531" s="447"/>
      <c r="X531" s="446"/>
      <c r="Y531" s="443"/>
      <c r="Z531" s="448"/>
      <c r="AA531" s="448"/>
      <c r="AB531" s="448"/>
      <c r="AC531" s="448"/>
      <c r="AD531" s="448"/>
      <c r="AE531" s="448"/>
      <c r="AF531" s="448"/>
      <c r="AG531" s="448"/>
      <c r="AH531" s="448"/>
      <c r="AI531" s="448"/>
      <c r="AJ531" s="448"/>
      <c r="AK531" s="448"/>
      <c r="AL531" s="448"/>
      <c r="AM531" s="448"/>
      <c r="AN531" s="448"/>
      <c r="AO531" s="448"/>
      <c r="AP531" s="448"/>
      <c r="AQ531" s="448"/>
      <c r="AR531" s="448"/>
      <c r="AS531" s="448"/>
    </row>
    <row r="532" spans="1:45" ht="12.75" customHeight="1">
      <c r="A532" s="442"/>
      <c r="B532" s="443"/>
      <c r="C532" s="443"/>
      <c r="D532" s="443"/>
      <c r="E532" s="443"/>
      <c r="F532" s="443"/>
      <c r="G532" s="444"/>
      <c r="H532" s="443"/>
      <c r="I532" s="445"/>
      <c r="J532" s="445"/>
      <c r="K532" s="445"/>
      <c r="L532" s="443"/>
      <c r="M532" s="444"/>
      <c r="N532" s="446"/>
      <c r="O532" s="443"/>
      <c r="P532" s="446"/>
      <c r="Q532" s="443"/>
      <c r="R532" s="447"/>
      <c r="S532" s="446"/>
      <c r="T532" s="443"/>
      <c r="U532" s="446"/>
      <c r="V532" s="443"/>
      <c r="W532" s="447"/>
      <c r="X532" s="446"/>
      <c r="Y532" s="443"/>
      <c r="Z532" s="448"/>
      <c r="AA532" s="448"/>
      <c r="AB532" s="448"/>
      <c r="AC532" s="448"/>
      <c r="AD532" s="448"/>
      <c r="AE532" s="448"/>
      <c r="AF532" s="448"/>
      <c r="AG532" s="448"/>
      <c r="AH532" s="448"/>
      <c r="AI532" s="448"/>
      <c r="AJ532" s="448"/>
      <c r="AK532" s="448"/>
      <c r="AL532" s="448"/>
      <c r="AM532" s="448"/>
      <c r="AN532" s="448"/>
      <c r="AO532" s="448"/>
      <c r="AP532" s="448"/>
      <c r="AQ532" s="448"/>
      <c r="AR532" s="448"/>
      <c r="AS532" s="448"/>
    </row>
    <row r="533" spans="1:45" ht="12.75" customHeight="1">
      <c r="A533" s="442"/>
      <c r="B533" s="443"/>
      <c r="C533" s="443"/>
      <c r="D533" s="443"/>
      <c r="E533" s="443"/>
      <c r="F533" s="443"/>
      <c r="G533" s="444"/>
      <c r="H533" s="443"/>
      <c r="I533" s="445"/>
      <c r="J533" s="445"/>
      <c r="K533" s="445"/>
      <c r="L533" s="443"/>
      <c r="M533" s="444"/>
      <c r="N533" s="446"/>
      <c r="O533" s="443"/>
      <c r="P533" s="446"/>
      <c r="Q533" s="443"/>
      <c r="R533" s="447"/>
      <c r="S533" s="446"/>
      <c r="T533" s="443"/>
      <c r="U533" s="446"/>
      <c r="V533" s="443"/>
      <c r="W533" s="447"/>
      <c r="X533" s="446"/>
      <c r="Y533" s="443"/>
      <c r="Z533" s="448"/>
      <c r="AA533" s="448"/>
      <c r="AB533" s="448"/>
      <c r="AC533" s="448"/>
      <c r="AD533" s="448"/>
      <c r="AE533" s="448"/>
      <c r="AF533" s="448"/>
      <c r="AG533" s="448"/>
      <c r="AH533" s="448"/>
      <c r="AI533" s="448"/>
      <c r="AJ533" s="448"/>
      <c r="AK533" s="448"/>
      <c r="AL533" s="448"/>
      <c r="AM533" s="448"/>
      <c r="AN533" s="448"/>
      <c r="AO533" s="448"/>
      <c r="AP533" s="448"/>
      <c r="AQ533" s="448"/>
      <c r="AR533" s="448"/>
      <c r="AS533" s="448"/>
    </row>
    <row r="534" spans="1:45" ht="12.75" customHeight="1">
      <c r="A534" s="442"/>
      <c r="B534" s="443"/>
      <c r="C534" s="443"/>
      <c r="D534" s="443"/>
      <c r="E534" s="443"/>
      <c r="F534" s="443"/>
      <c r="G534" s="444"/>
      <c r="H534" s="443"/>
      <c r="I534" s="445"/>
      <c r="J534" s="445"/>
      <c r="K534" s="445"/>
      <c r="L534" s="443"/>
      <c r="M534" s="444"/>
      <c r="N534" s="446"/>
      <c r="O534" s="443"/>
      <c r="P534" s="446"/>
      <c r="Q534" s="443"/>
      <c r="R534" s="447"/>
      <c r="S534" s="446"/>
      <c r="T534" s="443"/>
      <c r="U534" s="446"/>
      <c r="V534" s="443"/>
      <c r="W534" s="447"/>
      <c r="X534" s="446"/>
      <c r="Y534" s="443"/>
      <c r="Z534" s="448"/>
      <c r="AA534" s="448"/>
      <c r="AB534" s="448"/>
      <c r="AC534" s="448"/>
      <c r="AD534" s="448"/>
      <c r="AE534" s="448"/>
      <c r="AF534" s="448"/>
      <c r="AG534" s="448"/>
      <c r="AH534" s="448"/>
      <c r="AI534" s="448"/>
      <c r="AJ534" s="448"/>
      <c r="AK534" s="448"/>
      <c r="AL534" s="448"/>
      <c r="AM534" s="448"/>
      <c r="AN534" s="448"/>
      <c r="AO534" s="448"/>
      <c r="AP534" s="448"/>
      <c r="AQ534" s="448"/>
      <c r="AR534" s="448"/>
      <c r="AS534" s="448"/>
    </row>
    <row r="535" spans="1:45" ht="12.75" customHeight="1">
      <c r="A535" s="442"/>
      <c r="B535" s="443"/>
      <c r="C535" s="443"/>
      <c r="D535" s="443"/>
      <c r="E535" s="443"/>
      <c r="F535" s="443"/>
      <c r="G535" s="444"/>
      <c r="H535" s="443"/>
      <c r="I535" s="445"/>
      <c r="J535" s="445"/>
      <c r="K535" s="445"/>
      <c r="L535" s="443"/>
      <c r="M535" s="444"/>
      <c r="N535" s="446"/>
      <c r="O535" s="443"/>
      <c r="P535" s="446"/>
      <c r="Q535" s="443"/>
      <c r="R535" s="447"/>
      <c r="S535" s="446"/>
      <c r="T535" s="443"/>
      <c r="U535" s="446"/>
      <c r="V535" s="443"/>
      <c r="W535" s="447"/>
      <c r="X535" s="446"/>
      <c r="Y535" s="443"/>
      <c r="Z535" s="448"/>
      <c r="AA535" s="448"/>
      <c r="AB535" s="448"/>
      <c r="AC535" s="448"/>
      <c r="AD535" s="448"/>
      <c r="AE535" s="448"/>
      <c r="AF535" s="448"/>
      <c r="AG535" s="448"/>
      <c r="AH535" s="448"/>
      <c r="AI535" s="448"/>
      <c r="AJ535" s="448"/>
      <c r="AK535" s="448"/>
      <c r="AL535" s="448"/>
      <c r="AM535" s="448"/>
      <c r="AN535" s="448"/>
      <c r="AO535" s="448"/>
      <c r="AP535" s="448"/>
      <c r="AQ535" s="448"/>
      <c r="AR535" s="448"/>
      <c r="AS535" s="448"/>
    </row>
    <row r="536" spans="1:45" ht="12.75" customHeight="1">
      <c r="A536" s="442"/>
      <c r="B536" s="443"/>
      <c r="C536" s="443"/>
      <c r="D536" s="443"/>
      <c r="E536" s="443"/>
      <c r="F536" s="443"/>
      <c r="G536" s="444"/>
      <c r="H536" s="443"/>
      <c r="I536" s="445"/>
      <c r="J536" s="445"/>
      <c r="K536" s="445"/>
      <c r="L536" s="443"/>
      <c r="M536" s="444"/>
      <c r="N536" s="446"/>
      <c r="O536" s="443"/>
      <c r="P536" s="446"/>
      <c r="Q536" s="443"/>
      <c r="R536" s="447"/>
      <c r="S536" s="446"/>
      <c r="T536" s="443"/>
      <c r="U536" s="446"/>
      <c r="V536" s="443"/>
      <c r="W536" s="447"/>
      <c r="X536" s="446"/>
      <c r="Y536" s="443"/>
      <c r="Z536" s="448"/>
      <c r="AA536" s="448"/>
      <c r="AB536" s="448"/>
      <c r="AC536" s="448"/>
      <c r="AD536" s="448"/>
      <c r="AE536" s="448"/>
      <c r="AF536" s="448"/>
      <c r="AG536" s="448"/>
      <c r="AH536" s="448"/>
      <c r="AI536" s="448"/>
      <c r="AJ536" s="448"/>
      <c r="AK536" s="448"/>
      <c r="AL536" s="448"/>
      <c r="AM536" s="448"/>
      <c r="AN536" s="448"/>
      <c r="AO536" s="448"/>
      <c r="AP536" s="448"/>
      <c r="AQ536" s="448"/>
      <c r="AR536" s="448"/>
      <c r="AS536" s="448"/>
    </row>
    <row r="537" spans="1:45" ht="12.75" customHeight="1">
      <c r="A537" s="442"/>
      <c r="B537" s="443"/>
      <c r="C537" s="443"/>
      <c r="D537" s="443"/>
      <c r="E537" s="443"/>
      <c r="F537" s="443"/>
      <c r="G537" s="444"/>
      <c r="H537" s="443"/>
      <c r="I537" s="445"/>
      <c r="J537" s="445"/>
      <c r="K537" s="445"/>
      <c r="L537" s="443"/>
      <c r="M537" s="444"/>
      <c r="N537" s="446"/>
      <c r="O537" s="443"/>
      <c r="P537" s="446"/>
      <c r="Q537" s="443"/>
      <c r="R537" s="447"/>
      <c r="S537" s="446"/>
      <c r="T537" s="443"/>
      <c r="U537" s="446"/>
      <c r="V537" s="443"/>
      <c r="W537" s="447"/>
      <c r="X537" s="446"/>
      <c r="Y537" s="443"/>
      <c r="Z537" s="448"/>
      <c r="AA537" s="448"/>
      <c r="AB537" s="448"/>
      <c r="AC537" s="448"/>
      <c r="AD537" s="448"/>
      <c r="AE537" s="448"/>
      <c r="AF537" s="448"/>
      <c r="AG537" s="448"/>
      <c r="AH537" s="448"/>
      <c r="AI537" s="448"/>
      <c r="AJ537" s="448"/>
      <c r="AK537" s="448"/>
      <c r="AL537" s="448"/>
      <c r="AM537" s="448"/>
      <c r="AN537" s="448"/>
      <c r="AO537" s="448"/>
      <c r="AP537" s="448"/>
      <c r="AQ537" s="448"/>
      <c r="AR537" s="448"/>
      <c r="AS537" s="448"/>
    </row>
    <row r="538" spans="1:45" ht="12.75" customHeight="1">
      <c r="A538" s="442"/>
      <c r="B538" s="443"/>
      <c r="C538" s="443"/>
      <c r="D538" s="443"/>
      <c r="E538" s="443"/>
      <c r="F538" s="443"/>
      <c r="G538" s="444"/>
      <c r="H538" s="443"/>
      <c r="I538" s="445"/>
      <c r="J538" s="445"/>
      <c r="K538" s="445"/>
      <c r="L538" s="443"/>
      <c r="M538" s="444"/>
      <c r="N538" s="446"/>
      <c r="O538" s="443"/>
      <c r="P538" s="446"/>
      <c r="Q538" s="443"/>
      <c r="R538" s="447"/>
      <c r="S538" s="446"/>
      <c r="T538" s="443"/>
      <c r="U538" s="446"/>
      <c r="V538" s="443"/>
      <c r="W538" s="447"/>
      <c r="X538" s="446"/>
      <c r="Y538" s="443"/>
      <c r="Z538" s="448"/>
      <c r="AA538" s="448"/>
      <c r="AB538" s="448"/>
      <c r="AC538" s="448"/>
      <c r="AD538" s="448"/>
      <c r="AE538" s="448"/>
      <c r="AF538" s="448"/>
      <c r="AG538" s="448"/>
      <c r="AH538" s="448"/>
      <c r="AI538" s="448"/>
      <c r="AJ538" s="448"/>
      <c r="AK538" s="448"/>
      <c r="AL538" s="448"/>
      <c r="AM538" s="448"/>
      <c r="AN538" s="448"/>
      <c r="AO538" s="448"/>
      <c r="AP538" s="448"/>
      <c r="AQ538" s="448"/>
      <c r="AR538" s="448"/>
      <c r="AS538" s="448"/>
    </row>
    <row r="539" spans="1:45" ht="12.75" customHeight="1">
      <c r="A539" s="442"/>
      <c r="B539" s="443"/>
      <c r="C539" s="443"/>
      <c r="D539" s="443"/>
      <c r="E539" s="443"/>
      <c r="F539" s="443"/>
      <c r="G539" s="444"/>
      <c r="H539" s="443"/>
      <c r="I539" s="445"/>
      <c r="J539" s="445"/>
      <c r="K539" s="445"/>
      <c r="L539" s="443"/>
      <c r="M539" s="444"/>
      <c r="N539" s="446"/>
      <c r="O539" s="443"/>
      <c r="P539" s="446"/>
      <c r="Q539" s="443"/>
      <c r="R539" s="447"/>
      <c r="S539" s="446"/>
      <c r="T539" s="443"/>
      <c r="U539" s="446"/>
      <c r="V539" s="443"/>
      <c r="W539" s="447"/>
      <c r="X539" s="446"/>
      <c r="Y539" s="443"/>
      <c r="Z539" s="448"/>
      <c r="AA539" s="448"/>
      <c r="AB539" s="448"/>
      <c r="AC539" s="448"/>
      <c r="AD539" s="448"/>
      <c r="AE539" s="448"/>
      <c r="AF539" s="448"/>
      <c r="AG539" s="448"/>
      <c r="AH539" s="448"/>
      <c r="AI539" s="448"/>
      <c r="AJ539" s="448"/>
      <c r="AK539" s="448"/>
      <c r="AL539" s="448"/>
      <c r="AM539" s="448"/>
      <c r="AN539" s="448"/>
      <c r="AO539" s="448"/>
      <c r="AP539" s="448"/>
      <c r="AQ539" s="448"/>
      <c r="AR539" s="448"/>
      <c r="AS539" s="448"/>
    </row>
    <row r="540" spans="1:45" ht="12.75" customHeight="1">
      <c r="A540" s="442"/>
      <c r="B540" s="443"/>
      <c r="C540" s="443"/>
      <c r="D540" s="443"/>
      <c r="E540" s="443"/>
      <c r="F540" s="443"/>
      <c r="G540" s="444"/>
      <c r="H540" s="443"/>
      <c r="I540" s="445"/>
      <c r="J540" s="445"/>
      <c r="K540" s="445"/>
      <c r="L540" s="443"/>
      <c r="M540" s="444"/>
      <c r="N540" s="446"/>
      <c r="O540" s="443"/>
      <c r="P540" s="446"/>
      <c r="Q540" s="443"/>
      <c r="R540" s="447"/>
      <c r="S540" s="446"/>
      <c r="T540" s="443"/>
      <c r="U540" s="446"/>
      <c r="V540" s="443"/>
      <c r="W540" s="447"/>
      <c r="X540" s="446"/>
      <c r="Y540" s="443"/>
      <c r="Z540" s="448"/>
      <c r="AA540" s="448"/>
      <c r="AB540" s="448"/>
      <c r="AC540" s="448"/>
      <c r="AD540" s="448"/>
      <c r="AE540" s="448"/>
      <c r="AF540" s="448"/>
      <c r="AG540" s="448"/>
      <c r="AH540" s="448"/>
      <c r="AI540" s="448"/>
      <c r="AJ540" s="448"/>
      <c r="AK540" s="448"/>
      <c r="AL540" s="448"/>
      <c r="AM540" s="448"/>
      <c r="AN540" s="448"/>
      <c r="AO540" s="448"/>
      <c r="AP540" s="448"/>
      <c r="AQ540" s="448"/>
      <c r="AR540" s="448"/>
      <c r="AS540" s="448"/>
    </row>
    <row r="541" spans="1:45" ht="12.75" customHeight="1">
      <c r="A541" s="442"/>
      <c r="B541" s="443"/>
      <c r="C541" s="443"/>
      <c r="D541" s="443"/>
      <c r="E541" s="443"/>
      <c r="F541" s="443"/>
      <c r="G541" s="444"/>
      <c r="H541" s="443"/>
      <c r="I541" s="445"/>
      <c r="J541" s="445"/>
      <c r="K541" s="445"/>
      <c r="L541" s="443"/>
      <c r="M541" s="444"/>
      <c r="N541" s="446"/>
      <c r="O541" s="443"/>
      <c r="P541" s="446"/>
      <c r="Q541" s="443"/>
      <c r="R541" s="447"/>
      <c r="S541" s="446"/>
      <c r="T541" s="443"/>
      <c r="U541" s="446"/>
      <c r="V541" s="443"/>
      <c r="W541" s="447"/>
      <c r="X541" s="446"/>
      <c r="Y541" s="443"/>
      <c r="Z541" s="448"/>
      <c r="AA541" s="448"/>
      <c r="AB541" s="448"/>
      <c r="AC541" s="448"/>
      <c r="AD541" s="448"/>
      <c r="AE541" s="448"/>
      <c r="AF541" s="448"/>
      <c r="AG541" s="448"/>
      <c r="AH541" s="448"/>
      <c r="AI541" s="448"/>
      <c r="AJ541" s="448"/>
      <c r="AK541" s="448"/>
      <c r="AL541" s="448"/>
      <c r="AM541" s="448"/>
      <c r="AN541" s="448"/>
      <c r="AO541" s="448"/>
      <c r="AP541" s="448"/>
      <c r="AQ541" s="448"/>
      <c r="AR541" s="448"/>
      <c r="AS541" s="448"/>
    </row>
    <row r="542" spans="1:45" ht="12.75" customHeight="1">
      <c r="A542" s="442"/>
      <c r="B542" s="443"/>
      <c r="C542" s="443"/>
      <c r="D542" s="443"/>
      <c r="E542" s="443"/>
      <c r="F542" s="443"/>
      <c r="G542" s="444"/>
      <c r="H542" s="443"/>
      <c r="I542" s="445"/>
      <c r="J542" s="445"/>
      <c r="K542" s="445"/>
      <c r="L542" s="443"/>
      <c r="M542" s="444"/>
      <c r="N542" s="446"/>
      <c r="O542" s="443"/>
      <c r="P542" s="446"/>
      <c r="Q542" s="443"/>
      <c r="R542" s="447"/>
      <c r="S542" s="446"/>
      <c r="T542" s="443"/>
      <c r="U542" s="446"/>
      <c r="V542" s="443"/>
      <c r="W542" s="447"/>
      <c r="X542" s="446"/>
      <c r="Y542" s="443"/>
      <c r="Z542" s="448"/>
      <c r="AA542" s="448"/>
      <c r="AB542" s="448"/>
      <c r="AC542" s="448"/>
      <c r="AD542" s="448"/>
      <c r="AE542" s="448"/>
      <c r="AF542" s="448"/>
      <c r="AG542" s="448"/>
      <c r="AH542" s="448"/>
      <c r="AI542" s="448"/>
      <c r="AJ542" s="448"/>
      <c r="AK542" s="448"/>
      <c r="AL542" s="448"/>
      <c r="AM542" s="448"/>
      <c r="AN542" s="448"/>
      <c r="AO542" s="448"/>
      <c r="AP542" s="448"/>
      <c r="AQ542" s="448"/>
      <c r="AR542" s="448"/>
      <c r="AS542" s="448"/>
    </row>
    <row r="543" spans="1:45" ht="12.75" customHeight="1">
      <c r="A543" s="442"/>
      <c r="B543" s="443"/>
      <c r="C543" s="443"/>
      <c r="D543" s="443"/>
      <c r="E543" s="443"/>
      <c r="F543" s="443"/>
      <c r="G543" s="444"/>
      <c r="H543" s="443"/>
      <c r="I543" s="445"/>
      <c r="J543" s="445"/>
      <c r="K543" s="445"/>
      <c r="L543" s="443"/>
      <c r="M543" s="444"/>
      <c r="N543" s="446"/>
      <c r="O543" s="443"/>
      <c r="P543" s="446"/>
      <c r="Q543" s="443"/>
      <c r="R543" s="447"/>
      <c r="S543" s="446"/>
      <c r="T543" s="443"/>
      <c r="U543" s="446"/>
      <c r="V543" s="443"/>
      <c r="W543" s="447"/>
      <c r="X543" s="446"/>
      <c r="Y543" s="443"/>
      <c r="Z543" s="448"/>
      <c r="AA543" s="448"/>
      <c r="AB543" s="448"/>
      <c r="AC543" s="448"/>
      <c r="AD543" s="448"/>
      <c r="AE543" s="448"/>
      <c r="AF543" s="448"/>
      <c r="AG543" s="448"/>
      <c r="AH543" s="448"/>
      <c r="AI543" s="448"/>
      <c r="AJ543" s="448"/>
      <c r="AK543" s="448"/>
      <c r="AL543" s="448"/>
      <c r="AM543" s="448"/>
      <c r="AN543" s="448"/>
      <c r="AO543" s="448"/>
      <c r="AP543" s="448"/>
      <c r="AQ543" s="448"/>
      <c r="AR543" s="448"/>
      <c r="AS543" s="448"/>
    </row>
    <row r="544" spans="1:45" ht="12.75" customHeight="1">
      <c r="A544" s="442"/>
      <c r="B544" s="443"/>
      <c r="C544" s="443"/>
      <c r="D544" s="443"/>
      <c r="E544" s="443"/>
      <c r="F544" s="443"/>
      <c r="G544" s="444"/>
      <c r="H544" s="443"/>
      <c r="I544" s="445"/>
      <c r="J544" s="445"/>
      <c r="K544" s="445"/>
      <c r="L544" s="443"/>
      <c r="M544" s="444"/>
      <c r="N544" s="446"/>
      <c r="O544" s="443"/>
      <c r="P544" s="446"/>
      <c r="Q544" s="443"/>
      <c r="R544" s="447"/>
      <c r="S544" s="446"/>
      <c r="T544" s="443"/>
      <c r="U544" s="446"/>
      <c r="V544" s="443"/>
      <c r="W544" s="447"/>
      <c r="X544" s="446"/>
      <c r="Y544" s="443"/>
      <c r="Z544" s="448"/>
      <c r="AA544" s="448"/>
      <c r="AB544" s="448"/>
      <c r="AC544" s="448"/>
      <c r="AD544" s="448"/>
      <c r="AE544" s="448"/>
      <c r="AF544" s="448"/>
      <c r="AG544" s="448"/>
      <c r="AH544" s="448"/>
      <c r="AI544" s="448"/>
      <c r="AJ544" s="448"/>
      <c r="AK544" s="448"/>
      <c r="AL544" s="448"/>
      <c r="AM544" s="448"/>
      <c r="AN544" s="448"/>
      <c r="AO544" s="448"/>
      <c r="AP544" s="448"/>
      <c r="AQ544" s="448"/>
      <c r="AR544" s="448"/>
      <c r="AS544" s="448"/>
    </row>
    <row r="545" spans="1:45" ht="12.75" customHeight="1">
      <c r="A545" s="442"/>
      <c r="B545" s="443"/>
      <c r="C545" s="443"/>
      <c r="D545" s="443"/>
      <c r="E545" s="443"/>
      <c r="F545" s="443"/>
      <c r="G545" s="444"/>
      <c r="H545" s="443"/>
      <c r="I545" s="445"/>
      <c r="J545" s="445"/>
      <c r="K545" s="445"/>
      <c r="L545" s="443"/>
      <c r="M545" s="444"/>
      <c r="N545" s="446"/>
      <c r="O545" s="443"/>
      <c r="P545" s="446"/>
      <c r="Q545" s="443"/>
      <c r="R545" s="447"/>
      <c r="S545" s="446"/>
      <c r="T545" s="443"/>
      <c r="U545" s="446"/>
      <c r="V545" s="443"/>
      <c r="W545" s="447"/>
      <c r="X545" s="446"/>
      <c r="Y545" s="443"/>
      <c r="Z545" s="448"/>
      <c r="AA545" s="448"/>
      <c r="AB545" s="448"/>
      <c r="AC545" s="448"/>
      <c r="AD545" s="448"/>
      <c r="AE545" s="448"/>
      <c r="AF545" s="448"/>
      <c r="AG545" s="448"/>
      <c r="AH545" s="448"/>
      <c r="AI545" s="448"/>
      <c r="AJ545" s="448"/>
      <c r="AK545" s="448"/>
      <c r="AL545" s="448"/>
      <c r="AM545" s="448"/>
      <c r="AN545" s="448"/>
      <c r="AO545" s="448"/>
      <c r="AP545" s="448"/>
      <c r="AQ545" s="448"/>
      <c r="AR545" s="448"/>
      <c r="AS545" s="448"/>
    </row>
    <row r="546" spans="1:45" ht="12.75" customHeight="1">
      <c r="A546" s="442"/>
      <c r="B546" s="443"/>
      <c r="C546" s="443"/>
      <c r="D546" s="443"/>
      <c r="E546" s="443"/>
      <c r="F546" s="443"/>
      <c r="G546" s="444"/>
      <c r="H546" s="443"/>
      <c r="I546" s="445"/>
      <c r="J546" s="445"/>
      <c r="K546" s="445"/>
      <c r="L546" s="443"/>
      <c r="M546" s="444"/>
      <c r="N546" s="446"/>
      <c r="O546" s="443"/>
      <c r="P546" s="446"/>
      <c r="Q546" s="443"/>
      <c r="R546" s="447"/>
      <c r="S546" s="446"/>
      <c r="T546" s="443"/>
      <c r="U546" s="446"/>
      <c r="V546" s="443"/>
      <c r="W546" s="447"/>
      <c r="X546" s="446"/>
      <c r="Y546" s="443"/>
      <c r="Z546" s="448"/>
      <c r="AA546" s="448"/>
      <c r="AB546" s="448"/>
      <c r="AC546" s="448"/>
      <c r="AD546" s="448"/>
      <c r="AE546" s="448"/>
      <c r="AF546" s="448"/>
      <c r="AG546" s="448"/>
      <c r="AH546" s="448"/>
      <c r="AI546" s="448"/>
      <c r="AJ546" s="448"/>
      <c r="AK546" s="448"/>
      <c r="AL546" s="448"/>
      <c r="AM546" s="448"/>
      <c r="AN546" s="448"/>
      <c r="AO546" s="448"/>
      <c r="AP546" s="448"/>
      <c r="AQ546" s="448"/>
      <c r="AR546" s="448"/>
      <c r="AS546" s="448"/>
    </row>
    <row r="547" spans="1:45" ht="12.75" customHeight="1">
      <c r="A547" s="442"/>
      <c r="B547" s="443"/>
      <c r="C547" s="443"/>
      <c r="D547" s="443"/>
      <c r="E547" s="443"/>
      <c r="F547" s="443"/>
      <c r="G547" s="444"/>
      <c r="H547" s="443"/>
      <c r="I547" s="445"/>
      <c r="J547" s="445"/>
      <c r="K547" s="445"/>
      <c r="L547" s="443"/>
      <c r="M547" s="444"/>
      <c r="N547" s="446"/>
      <c r="O547" s="443"/>
      <c r="P547" s="446"/>
      <c r="Q547" s="443"/>
      <c r="R547" s="447"/>
      <c r="S547" s="446"/>
      <c r="T547" s="443"/>
      <c r="U547" s="446"/>
      <c r="V547" s="443"/>
      <c r="W547" s="447"/>
      <c r="X547" s="446"/>
      <c r="Y547" s="443"/>
      <c r="Z547" s="448"/>
      <c r="AA547" s="448"/>
      <c r="AB547" s="448"/>
      <c r="AC547" s="448"/>
      <c r="AD547" s="448"/>
      <c r="AE547" s="448"/>
      <c r="AF547" s="448"/>
      <c r="AG547" s="448"/>
      <c r="AH547" s="448"/>
      <c r="AI547" s="448"/>
      <c r="AJ547" s="448"/>
      <c r="AK547" s="448"/>
      <c r="AL547" s="448"/>
      <c r="AM547" s="448"/>
      <c r="AN547" s="448"/>
      <c r="AO547" s="448"/>
      <c r="AP547" s="448"/>
      <c r="AQ547" s="448"/>
      <c r="AR547" s="448"/>
      <c r="AS547" s="448"/>
    </row>
    <row r="548" spans="1:45" ht="12.75" customHeight="1">
      <c r="A548" s="442"/>
      <c r="B548" s="443"/>
      <c r="C548" s="443"/>
      <c r="D548" s="443"/>
      <c r="E548" s="443"/>
      <c r="F548" s="443"/>
      <c r="G548" s="444"/>
      <c r="H548" s="443"/>
      <c r="I548" s="445"/>
      <c r="J548" s="445"/>
      <c r="K548" s="445"/>
      <c r="L548" s="443"/>
      <c r="M548" s="444"/>
      <c r="N548" s="446"/>
      <c r="O548" s="443"/>
      <c r="P548" s="446"/>
      <c r="Q548" s="443"/>
      <c r="R548" s="447"/>
      <c r="S548" s="446"/>
      <c r="T548" s="443"/>
      <c r="U548" s="446"/>
      <c r="V548" s="443"/>
      <c r="W548" s="447"/>
      <c r="X548" s="446"/>
      <c r="Y548" s="443"/>
      <c r="Z548" s="448"/>
      <c r="AA548" s="448"/>
      <c r="AB548" s="448"/>
      <c r="AC548" s="448"/>
      <c r="AD548" s="448"/>
      <c r="AE548" s="448"/>
      <c r="AF548" s="448"/>
      <c r="AG548" s="448"/>
      <c r="AH548" s="448"/>
      <c r="AI548" s="448"/>
      <c r="AJ548" s="448"/>
      <c r="AK548" s="448"/>
      <c r="AL548" s="448"/>
      <c r="AM548" s="448"/>
      <c r="AN548" s="448"/>
      <c r="AO548" s="448"/>
      <c r="AP548" s="448"/>
      <c r="AQ548" s="448"/>
      <c r="AR548" s="448"/>
      <c r="AS548" s="448"/>
    </row>
    <row r="549" spans="1:45" ht="12.75" customHeight="1">
      <c r="A549" s="442"/>
      <c r="B549" s="443"/>
      <c r="C549" s="443"/>
      <c r="D549" s="443"/>
      <c r="E549" s="443"/>
      <c r="F549" s="443"/>
      <c r="G549" s="444"/>
      <c r="H549" s="443"/>
      <c r="I549" s="445"/>
      <c r="J549" s="445"/>
      <c r="K549" s="445"/>
      <c r="L549" s="443"/>
      <c r="M549" s="444"/>
      <c r="N549" s="446"/>
      <c r="O549" s="443"/>
      <c r="P549" s="446"/>
      <c r="Q549" s="443"/>
      <c r="R549" s="447"/>
      <c r="S549" s="446"/>
      <c r="T549" s="443"/>
      <c r="U549" s="446"/>
      <c r="V549" s="443"/>
      <c r="W549" s="447"/>
      <c r="X549" s="446"/>
      <c r="Y549" s="443"/>
      <c r="Z549" s="448"/>
      <c r="AA549" s="448"/>
      <c r="AB549" s="448"/>
      <c r="AC549" s="448"/>
      <c r="AD549" s="448"/>
      <c r="AE549" s="448"/>
      <c r="AF549" s="448"/>
      <c r="AG549" s="448"/>
      <c r="AH549" s="448"/>
      <c r="AI549" s="448"/>
      <c r="AJ549" s="448"/>
      <c r="AK549" s="448"/>
      <c r="AL549" s="448"/>
      <c r="AM549" s="448"/>
      <c r="AN549" s="448"/>
      <c r="AO549" s="448"/>
      <c r="AP549" s="448"/>
      <c r="AQ549" s="448"/>
      <c r="AR549" s="448"/>
      <c r="AS549" s="448"/>
    </row>
    <row r="550" spans="1:45" ht="12.75" customHeight="1">
      <c r="A550" s="442"/>
      <c r="B550" s="443"/>
      <c r="C550" s="443"/>
      <c r="D550" s="443"/>
      <c r="E550" s="443"/>
      <c r="F550" s="443"/>
      <c r="G550" s="444"/>
      <c r="H550" s="443"/>
      <c r="I550" s="445"/>
      <c r="J550" s="445"/>
      <c r="K550" s="445"/>
      <c r="L550" s="443"/>
      <c r="M550" s="444"/>
      <c r="N550" s="446"/>
      <c r="O550" s="443"/>
      <c r="P550" s="446"/>
      <c r="Q550" s="443"/>
      <c r="R550" s="447"/>
      <c r="S550" s="446"/>
      <c r="T550" s="443"/>
      <c r="U550" s="446"/>
      <c r="V550" s="443"/>
      <c r="W550" s="447"/>
      <c r="X550" s="446"/>
      <c r="Y550" s="443"/>
      <c r="Z550" s="448"/>
      <c r="AA550" s="448"/>
      <c r="AB550" s="448"/>
      <c r="AC550" s="448"/>
      <c r="AD550" s="448"/>
      <c r="AE550" s="448"/>
      <c r="AF550" s="448"/>
      <c r="AG550" s="448"/>
      <c r="AH550" s="448"/>
      <c r="AI550" s="448"/>
      <c r="AJ550" s="448"/>
      <c r="AK550" s="448"/>
      <c r="AL550" s="448"/>
      <c r="AM550" s="448"/>
      <c r="AN550" s="448"/>
      <c r="AO550" s="448"/>
      <c r="AP550" s="448"/>
      <c r="AQ550" s="448"/>
      <c r="AR550" s="448"/>
      <c r="AS550" s="448"/>
    </row>
    <row r="551" spans="1:45" ht="12.75" customHeight="1">
      <c r="A551" s="442"/>
      <c r="B551" s="443"/>
      <c r="C551" s="443"/>
      <c r="D551" s="443"/>
      <c r="E551" s="443"/>
      <c r="F551" s="443"/>
      <c r="G551" s="444"/>
      <c r="H551" s="443"/>
      <c r="I551" s="445"/>
      <c r="J551" s="445"/>
      <c r="K551" s="445"/>
      <c r="L551" s="443"/>
      <c r="M551" s="444"/>
      <c r="N551" s="446"/>
      <c r="O551" s="443"/>
      <c r="P551" s="446"/>
      <c r="Q551" s="443"/>
      <c r="R551" s="447"/>
      <c r="S551" s="446"/>
      <c r="T551" s="443"/>
      <c r="U551" s="446"/>
      <c r="V551" s="443"/>
      <c r="W551" s="447"/>
      <c r="X551" s="446"/>
      <c r="Y551" s="443"/>
      <c r="Z551" s="448"/>
      <c r="AA551" s="448"/>
      <c r="AB551" s="448"/>
      <c r="AC551" s="448"/>
      <c r="AD551" s="448"/>
      <c r="AE551" s="448"/>
      <c r="AF551" s="448"/>
      <c r="AG551" s="448"/>
      <c r="AH551" s="448"/>
      <c r="AI551" s="448"/>
      <c r="AJ551" s="448"/>
      <c r="AK551" s="448"/>
      <c r="AL551" s="448"/>
      <c r="AM551" s="448"/>
      <c r="AN551" s="448"/>
      <c r="AO551" s="448"/>
      <c r="AP551" s="448"/>
      <c r="AQ551" s="448"/>
      <c r="AR551" s="448"/>
      <c r="AS551" s="448"/>
    </row>
    <row r="552" spans="1:45" ht="12.75" customHeight="1">
      <c r="A552" s="442"/>
      <c r="B552" s="443"/>
      <c r="C552" s="443"/>
      <c r="D552" s="443"/>
      <c r="E552" s="443"/>
      <c r="F552" s="443"/>
      <c r="G552" s="444"/>
      <c r="H552" s="443"/>
      <c r="I552" s="445"/>
      <c r="J552" s="445"/>
      <c r="K552" s="445"/>
      <c r="L552" s="443"/>
      <c r="M552" s="444"/>
      <c r="N552" s="446"/>
      <c r="O552" s="443"/>
      <c r="P552" s="446"/>
      <c r="Q552" s="443"/>
      <c r="R552" s="447"/>
      <c r="S552" s="446"/>
      <c r="T552" s="443"/>
      <c r="U552" s="446"/>
      <c r="V552" s="443"/>
      <c r="W552" s="447"/>
      <c r="X552" s="446"/>
      <c r="Y552" s="443"/>
      <c r="Z552" s="448"/>
      <c r="AA552" s="448"/>
      <c r="AB552" s="448"/>
      <c r="AC552" s="448"/>
      <c r="AD552" s="448"/>
      <c r="AE552" s="448"/>
      <c r="AF552" s="448"/>
      <c r="AG552" s="448"/>
      <c r="AH552" s="448"/>
      <c r="AI552" s="448"/>
      <c r="AJ552" s="448"/>
      <c r="AK552" s="448"/>
      <c r="AL552" s="448"/>
      <c r="AM552" s="448"/>
      <c r="AN552" s="448"/>
      <c r="AO552" s="448"/>
      <c r="AP552" s="448"/>
      <c r="AQ552" s="448"/>
      <c r="AR552" s="448"/>
      <c r="AS552" s="448"/>
    </row>
    <row r="553" spans="1:45" ht="12.75" customHeight="1">
      <c r="A553" s="442"/>
      <c r="B553" s="443"/>
      <c r="C553" s="443"/>
      <c r="D553" s="443"/>
      <c r="E553" s="443"/>
      <c r="F553" s="443"/>
      <c r="G553" s="444"/>
      <c r="H553" s="443"/>
      <c r="I553" s="445"/>
      <c r="J553" s="445"/>
      <c r="K553" s="445"/>
      <c r="L553" s="443"/>
      <c r="M553" s="444"/>
      <c r="N553" s="446"/>
      <c r="O553" s="443"/>
      <c r="P553" s="446"/>
      <c r="Q553" s="443"/>
      <c r="R553" s="447"/>
      <c r="S553" s="446"/>
      <c r="T553" s="443"/>
      <c r="U553" s="446"/>
      <c r="V553" s="443"/>
      <c r="W553" s="447"/>
      <c r="X553" s="446"/>
      <c r="Y553" s="443"/>
      <c r="Z553" s="448"/>
      <c r="AA553" s="448"/>
      <c r="AB553" s="448"/>
      <c r="AC553" s="448"/>
      <c r="AD553" s="448"/>
      <c r="AE553" s="448"/>
      <c r="AF553" s="448"/>
      <c r="AG553" s="448"/>
      <c r="AH553" s="448"/>
      <c r="AI553" s="448"/>
      <c r="AJ553" s="448"/>
      <c r="AK553" s="448"/>
      <c r="AL553" s="448"/>
      <c r="AM553" s="448"/>
      <c r="AN553" s="448"/>
      <c r="AO553" s="448"/>
      <c r="AP553" s="448"/>
      <c r="AQ553" s="448"/>
      <c r="AR553" s="448"/>
      <c r="AS553" s="448"/>
    </row>
    <row r="554" spans="1:45" ht="12.75" customHeight="1">
      <c r="A554" s="442"/>
      <c r="B554" s="443"/>
      <c r="C554" s="443"/>
      <c r="D554" s="443"/>
      <c r="E554" s="443"/>
      <c r="F554" s="443"/>
      <c r="G554" s="444"/>
      <c r="H554" s="443"/>
      <c r="I554" s="445"/>
      <c r="J554" s="445"/>
      <c r="K554" s="445"/>
      <c r="L554" s="443"/>
      <c r="M554" s="444"/>
      <c r="N554" s="446"/>
      <c r="O554" s="443"/>
      <c r="P554" s="446"/>
      <c r="Q554" s="443"/>
      <c r="R554" s="447"/>
      <c r="S554" s="446"/>
      <c r="T554" s="443"/>
      <c r="U554" s="446"/>
      <c r="V554" s="443"/>
      <c r="W554" s="447"/>
      <c r="X554" s="446"/>
      <c r="Y554" s="443"/>
      <c r="Z554" s="448"/>
      <c r="AA554" s="448"/>
      <c r="AB554" s="448"/>
      <c r="AC554" s="448"/>
      <c r="AD554" s="448"/>
      <c r="AE554" s="448"/>
      <c r="AF554" s="448"/>
      <c r="AG554" s="448"/>
      <c r="AH554" s="448"/>
      <c r="AI554" s="448"/>
      <c r="AJ554" s="448"/>
      <c r="AK554" s="448"/>
      <c r="AL554" s="448"/>
      <c r="AM554" s="448"/>
      <c r="AN554" s="448"/>
      <c r="AO554" s="448"/>
      <c r="AP554" s="448"/>
      <c r="AQ554" s="448"/>
      <c r="AR554" s="448"/>
      <c r="AS554" s="448"/>
    </row>
    <row r="555" spans="1:45" ht="12.75" customHeight="1">
      <c r="A555" s="442"/>
      <c r="B555" s="443"/>
      <c r="C555" s="443"/>
      <c r="D555" s="443"/>
      <c r="E555" s="443"/>
      <c r="F555" s="443"/>
      <c r="G555" s="444"/>
      <c r="H555" s="443"/>
      <c r="I555" s="445"/>
      <c r="J555" s="445"/>
      <c r="K555" s="445"/>
      <c r="L555" s="443"/>
      <c r="M555" s="444"/>
      <c r="N555" s="446"/>
      <c r="O555" s="443"/>
      <c r="P555" s="446"/>
      <c r="Q555" s="443"/>
      <c r="R555" s="447"/>
      <c r="S555" s="446"/>
      <c r="T555" s="443"/>
      <c r="U555" s="446"/>
      <c r="V555" s="443"/>
      <c r="W555" s="447"/>
      <c r="X555" s="446"/>
      <c r="Y555" s="443"/>
      <c r="Z555" s="448"/>
      <c r="AA555" s="448"/>
      <c r="AB555" s="448"/>
      <c r="AC555" s="448"/>
      <c r="AD555" s="448"/>
      <c r="AE555" s="448"/>
      <c r="AF555" s="448"/>
      <c r="AG555" s="448"/>
      <c r="AH555" s="448"/>
      <c r="AI555" s="448"/>
      <c r="AJ555" s="448"/>
      <c r="AK555" s="448"/>
      <c r="AL555" s="448"/>
      <c r="AM555" s="448"/>
      <c r="AN555" s="448"/>
      <c r="AO555" s="448"/>
      <c r="AP555" s="448"/>
      <c r="AQ555" s="448"/>
      <c r="AR555" s="448"/>
      <c r="AS555" s="448"/>
    </row>
    <row r="556" spans="1:45" ht="12.75" customHeight="1">
      <c r="A556" s="442"/>
      <c r="B556" s="443"/>
      <c r="C556" s="443"/>
      <c r="D556" s="443"/>
      <c r="E556" s="443"/>
      <c r="F556" s="443"/>
      <c r="G556" s="444"/>
      <c r="H556" s="443"/>
      <c r="I556" s="445"/>
      <c r="J556" s="445"/>
      <c r="K556" s="445"/>
      <c r="L556" s="443"/>
      <c r="M556" s="444"/>
      <c r="N556" s="446"/>
      <c r="O556" s="443"/>
      <c r="P556" s="446"/>
      <c r="Q556" s="443"/>
      <c r="R556" s="447"/>
      <c r="S556" s="446"/>
      <c r="T556" s="443"/>
      <c r="U556" s="446"/>
      <c r="V556" s="443"/>
      <c r="W556" s="447"/>
      <c r="X556" s="446"/>
      <c r="Y556" s="443"/>
      <c r="Z556" s="448"/>
      <c r="AA556" s="448"/>
      <c r="AB556" s="448"/>
      <c r="AC556" s="448"/>
      <c r="AD556" s="448"/>
      <c r="AE556" s="448"/>
      <c r="AF556" s="448"/>
      <c r="AG556" s="448"/>
      <c r="AH556" s="448"/>
      <c r="AI556" s="448"/>
      <c r="AJ556" s="448"/>
      <c r="AK556" s="448"/>
      <c r="AL556" s="448"/>
      <c r="AM556" s="448"/>
      <c r="AN556" s="448"/>
      <c r="AO556" s="448"/>
      <c r="AP556" s="448"/>
      <c r="AQ556" s="448"/>
      <c r="AR556" s="448"/>
      <c r="AS556" s="448"/>
    </row>
    <row r="557" spans="1:45" ht="12.75" customHeight="1">
      <c r="A557" s="442"/>
      <c r="B557" s="443"/>
      <c r="C557" s="443"/>
      <c r="D557" s="443"/>
      <c r="E557" s="443"/>
      <c r="F557" s="443"/>
      <c r="G557" s="444"/>
      <c r="H557" s="443"/>
      <c r="I557" s="445"/>
      <c r="J557" s="445"/>
      <c r="K557" s="445"/>
      <c r="L557" s="443"/>
      <c r="M557" s="444"/>
      <c r="N557" s="446"/>
      <c r="O557" s="443"/>
      <c r="P557" s="446"/>
      <c r="Q557" s="443"/>
      <c r="R557" s="447"/>
      <c r="S557" s="446"/>
      <c r="T557" s="443"/>
      <c r="U557" s="446"/>
      <c r="V557" s="443"/>
      <c r="W557" s="447"/>
      <c r="X557" s="446"/>
      <c r="Y557" s="443"/>
      <c r="Z557" s="448"/>
      <c r="AA557" s="448"/>
      <c r="AB557" s="448"/>
      <c r="AC557" s="448"/>
      <c r="AD557" s="448"/>
      <c r="AE557" s="448"/>
      <c r="AF557" s="448"/>
      <c r="AG557" s="448"/>
      <c r="AH557" s="448"/>
      <c r="AI557" s="448"/>
      <c r="AJ557" s="448"/>
      <c r="AK557" s="448"/>
      <c r="AL557" s="448"/>
      <c r="AM557" s="448"/>
      <c r="AN557" s="448"/>
      <c r="AO557" s="448"/>
      <c r="AP557" s="448"/>
      <c r="AQ557" s="448"/>
      <c r="AR557" s="448"/>
      <c r="AS557" s="448"/>
    </row>
    <row r="558" spans="1:45" ht="12.75" customHeight="1">
      <c r="A558" s="442"/>
      <c r="B558" s="443"/>
      <c r="C558" s="443"/>
      <c r="D558" s="443"/>
      <c r="E558" s="443"/>
      <c r="F558" s="443"/>
      <c r="G558" s="444"/>
      <c r="H558" s="443"/>
      <c r="I558" s="445"/>
      <c r="J558" s="445"/>
      <c r="K558" s="445"/>
      <c r="L558" s="443"/>
      <c r="M558" s="444"/>
      <c r="N558" s="446"/>
      <c r="O558" s="443"/>
      <c r="P558" s="446"/>
      <c r="Q558" s="443"/>
      <c r="R558" s="447"/>
      <c r="S558" s="446"/>
      <c r="T558" s="443"/>
      <c r="U558" s="446"/>
      <c r="V558" s="443"/>
      <c r="W558" s="447"/>
      <c r="X558" s="446"/>
      <c r="Y558" s="443"/>
      <c r="Z558" s="448"/>
      <c r="AA558" s="448"/>
      <c r="AB558" s="448"/>
      <c r="AC558" s="448"/>
      <c r="AD558" s="448"/>
      <c r="AE558" s="448"/>
      <c r="AF558" s="448"/>
      <c r="AG558" s="448"/>
      <c r="AH558" s="448"/>
      <c r="AI558" s="448"/>
      <c r="AJ558" s="448"/>
      <c r="AK558" s="448"/>
      <c r="AL558" s="448"/>
      <c r="AM558" s="448"/>
      <c r="AN558" s="448"/>
      <c r="AO558" s="448"/>
      <c r="AP558" s="448"/>
      <c r="AQ558" s="448"/>
      <c r="AR558" s="448"/>
      <c r="AS558" s="448"/>
    </row>
    <row r="559" spans="1:45" ht="12.75" customHeight="1">
      <c r="A559" s="442"/>
      <c r="B559" s="443"/>
      <c r="C559" s="443"/>
      <c r="D559" s="443"/>
      <c r="E559" s="443"/>
      <c r="F559" s="443"/>
      <c r="G559" s="444"/>
      <c r="H559" s="443"/>
      <c r="I559" s="445"/>
      <c r="J559" s="445"/>
      <c r="K559" s="445"/>
      <c r="L559" s="443"/>
      <c r="M559" s="444"/>
      <c r="N559" s="446"/>
      <c r="O559" s="443"/>
      <c r="P559" s="446"/>
      <c r="Q559" s="443"/>
      <c r="R559" s="447"/>
      <c r="S559" s="446"/>
      <c r="T559" s="443"/>
      <c r="U559" s="446"/>
      <c r="V559" s="443"/>
      <c r="W559" s="447"/>
      <c r="X559" s="446"/>
      <c r="Y559" s="443"/>
      <c r="Z559" s="448"/>
      <c r="AA559" s="448"/>
      <c r="AB559" s="448"/>
      <c r="AC559" s="448"/>
      <c r="AD559" s="448"/>
      <c r="AE559" s="448"/>
      <c r="AF559" s="448"/>
      <c r="AG559" s="448"/>
      <c r="AH559" s="448"/>
      <c r="AI559" s="448"/>
      <c r="AJ559" s="448"/>
      <c r="AK559" s="448"/>
      <c r="AL559" s="448"/>
      <c r="AM559" s="448"/>
      <c r="AN559" s="448"/>
      <c r="AO559" s="448"/>
      <c r="AP559" s="448"/>
      <c r="AQ559" s="448"/>
      <c r="AR559" s="448"/>
      <c r="AS559" s="448"/>
    </row>
    <row r="560" spans="1:45" ht="12.75" customHeight="1">
      <c r="A560" s="442"/>
      <c r="B560" s="443"/>
      <c r="C560" s="443"/>
      <c r="D560" s="443"/>
      <c r="E560" s="443"/>
      <c r="F560" s="443"/>
      <c r="G560" s="444"/>
      <c r="H560" s="443"/>
      <c r="I560" s="445"/>
      <c r="J560" s="445"/>
      <c r="K560" s="445"/>
      <c r="L560" s="443"/>
      <c r="M560" s="444"/>
      <c r="N560" s="446"/>
      <c r="O560" s="443"/>
      <c r="P560" s="446"/>
      <c r="Q560" s="443"/>
      <c r="R560" s="447"/>
      <c r="S560" s="446"/>
      <c r="T560" s="443"/>
      <c r="U560" s="446"/>
      <c r="V560" s="443"/>
      <c r="W560" s="447"/>
      <c r="X560" s="446"/>
      <c r="Y560" s="443"/>
      <c r="Z560" s="448"/>
      <c r="AA560" s="448"/>
      <c r="AB560" s="448"/>
      <c r="AC560" s="448"/>
      <c r="AD560" s="448"/>
      <c r="AE560" s="448"/>
      <c r="AF560" s="448"/>
      <c r="AG560" s="448"/>
      <c r="AH560" s="448"/>
      <c r="AI560" s="448"/>
      <c r="AJ560" s="448"/>
      <c r="AK560" s="448"/>
      <c r="AL560" s="448"/>
      <c r="AM560" s="448"/>
      <c r="AN560" s="448"/>
      <c r="AO560" s="448"/>
      <c r="AP560" s="448"/>
      <c r="AQ560" s="448"/>
      <c r="AR560" s="448"/>
      <c r="AS560" s="448"/>
    </row>
    <row r="561" spans="1:45" ht="12.75" customHeight="1">
      <c r="A561" s="442"/>
      <c r="B561" s="443"/>
      <c r="C561" s="443"/>
      <c r="D561" s="443"/>
      <c r="E561" s="443"/>
      <c r="F561" s="443"/>
      <c r="G561" s="444"/>
      <c r="H561" s="443"/>
      <c r="I561" s="445"/>
      <c r="J561" s="445"/>
      <c r="K561" s="445"/>
      <c r="L561" s="443"/>
      <c r="M561" s="444"/>
      <c r="N561" s="446"/>
      <c r="O561" s="443"/>
      <c r="P561" s="446"/>
      <c r="Q561" s="443"/>
      <c r="R561" s="447"/>
      <c r="S561" s="446"/>
      <c r="T561" s="443"/>
      <c r="U561" s="446"/>
      <c r="V561" s="443"/>
      <c r="W561" s="447"/>
      <c r="X561" s="446"/>
      <c r="Y561" s="443"/>
      <c r="Z561" s="448"/>
      <c r="AA561" s="448"/>
      <c r="AB561" s="448"/>
      <c r="AC561" s="448"/>
      <c r="AD561" s="448"/>
      <c r="AE561" s="448"/>
      <c r="AF561" s="448"/>
      <c r="AG561" s="448"/>
      <c r="AH561" s="448"/>
      <c r="AI561" s="448"/>
      <c r="AJ561" s="448"/>
      <c r="AK561" s="448"/>
      <c r="AL561" s="448"/>
      <c r="AM561" s="448"/>
      <c r="AN561" s="448"/>
      <c r="AO561" s="448"/>
      <c r="AP561" s="448"/>
      <c r="AQ561" s="448"/>
      <c r="AR561" s="448"/>
      <c r="AS561" s="448"/>
    </row>
    <row r="562" spans="1:45" ht="12.75" customHeight="1">
      <c r="A562" s="442"/>
      <c r="B562" s="443"/>
      <c r="C562" s="443"/>
      <c r="D562" s="443"/>
      <c r="E562" s="443"/>
      <c r="F562" s="443"/>
      <c r="G562" s="444"/>
      <c r="H562" s="443"/>
      <c r="I562" s="445"/>
      <c r="J562" s="445"/>
      <c r="K562" s="445"/>
      <c r="L562" s="443"/>
      <c r="M562" s="444"/>
      <c r="N562" s="446"/>
      <c r="O562" s="443"/>
      <c r="P562" s="446"/>
      <c r="Q562" s="443"/>
      <c r="R562" s="447"/>
      <c r="S562" s="446"/>
      <c r="T562" s="443"/>
      <c r="U562" s="446"/>
      <c r="V562" s="443"/>
      <c r="W562" s="447"/>
      <c r="X562" s="446"/>
      <c r="Y562" s="443"/>
      <c r="Z562" s="448"/>
      <c r="AA562" s="448"/>
      <c r="AB562" s="448"/>
      <c r="AC562" s="448"/>
      <c r="AD562" s="448"/>
      <c r="AE562" s="448"/>
      <c r="AF562" s="448"/>
      <c r="AG562" s="448"/>
      <c r="AH562" s="448"/>
      <c r="AI562" s="448"/>
      <c r="AJ562" s="448"/>
      <c r="AK562" s="448"/>
      <c r="AL562" s="448"/>
      <c r="AM562" s="448"/>
      <c r="AN562" s="448"/>
      <c r="AO562" s="448"/>
      <c r="AP562" s="448"/>
      <c r="AQ562" s="448"/>
      <c r="AR562" s="448"/>
      <c r="AS562" s="448"/>
    </row>
    <row r="563" spans="1:45" ht="12.75" customHeight="1">
      <c r="A563" s="442"/>
      <c r="B563" s="443"/>
      <c r="C563" s="443"/>
      <c r="D563" s="443"/>
      <c r="E563" s="443"/>
      <c r="F563" s="443"/>
      <c r="G563" s="444"/>
      <c r="H563" s="443"/>
      <c r="I563" s="445"/>
      <c r="J563" s="445"/>
      <c r="K563" s="445"/>
      <c r="L563" s="443"/>
      <c r="M563" s="444"/>
      <c r="N563" s="446"/>
      <c r="O563" s="443"/>
      <c r="P563" s="446"/>
      <c r="Q563" s="443"/>
      <c r="R563" s="447"/>
      <c r="S563" s="446"/>
      <c r="T563" s="443"/>
      <c r="U563" s="446"/>
      <c r="V563" s="443"/>
      <c r="W563" s="447"/>
      <c r="X563" s="446"/>
      <c r="Y563" s="443"/>
      <c r="Z563" s="448"/>
      <c r="AA563" s="448"/>
      <c r="AB563" s="448"/>
      <c r="AC563" s="448"/>
      <c r="AD563" s="448"/>
      <c r="AE563" s="448"/>
      <c r="AF563" s="448"/>
      <c r="AG563" s="448"/>
      <c r="AH563" s="448"/>
      <c r="AI563" s="448"/>
      <c r="AJ563" s="448"/>
      <c r="AK563" s="448"/>
      <c r="AL563" s="448"/>
      <c r="AM563" s="448"/>
      <c r="AN563" s="448"/>
      <c r="AO563" s="448"/>
      <c r="AP563" s="448"/>
      <c r="AQ563" s="448"/>
      <c r="AR563" s="448"/>
      <c r="AS563" s="448"/>
    </row>
    <row r="564" spans="1:45" ht="12.75" customHeight="1">
      <c r="A564" s="442"/>
      <c r="B564" s="443"/>
      <c r="C564" s="443"/>
      <c r="D564" s="443"/>
      <c r="E564" s="443"/>
      <c r="F564" s="443"/>
      <c r="G564" s="444"/>
      <c r="H564" s="443"/>
      <c r="I564" s="445"/>
      <c r="J564" s="445"/>
      <c r="K564" s="445"/>
      <c r="L564" s="443"/>
      <c r="M564" s="444"/>
      <c r="N564" s="446"/>
      <c r="O564" s="443"/>
      <c r="P564" s="446"/>
      <c r="Q564" s="443"/>
      <c r="R564" s="447"/>
      <c r="S564" s="446"/>
      <c r="T564" s="443"/>
      <c r="U564" s="446"/>
      <c r="V564" s="443"/>
      <c r="W564" s="447"/>
      <c r="X564" s="446"/>
      <c r="Y564" s="443"/>
      <c r="Z564" s="448"/>
      <c r="AA564" s="448"/>
      <c r="AB564" s="448"/>
      <c r="AC564" s="448"/>
      <c r="AD564" s="448"/>
      <c r="AE564" s="448"/>
      <c r="AF564" s="448"/>
      <c r="AG564" s="448"/>
      <c r="AH564" s="448"/>
      <c r="AI564" s="448"/>
      <c r="AJ564" s="448"/>
      <c r="AK564" s="448"/>
      <c r="AL564" s="448"/>
      <c r="AM564" s="448"/>
      <c r="AN564" s="448"/>
      <c r="AO564" s="448"/>
      <c r="AP564" s="448"/>
      <c r="AQ564" s="448"/>
      <c r="AR564" s="448"/>
      <c r="AS564" s="448"/>
    </row>
    <row r="565" spans="1:45" ht="12.75" customHeight="1">
      <c r="A565" s="442"/>
      <c r="B565" s="443"/>
      <c r="C565" s="443"/>
      <c r="D565" s="443"/>
      <c r="E565" s="443"/>
      <c r="F565" s="443"/>
      <c r="G565" s="444"/>
      <c r="H565" s="443"/>
      <c r="I565" s="445"/>
      <c r="J565" s="445"/>
      <c r="K565" s="445"/>
      <c r="L565" s="443"/>
      <c r="M565" s="444"/>
      <c r="N565" s="446"/>
      <c r="O565" s="443"/>
      <c r="P565" s="446"/>
      <c r="Q565" s="443"/>
      <c r="R565" s="447"/>
      <c r="S565" s="446"/>
      <c r="T565" s="443"/>
      <c r="U565" s="446"/>
      <c r="V565" s="443"/>
      <c r="W565" s="447"/>
      <c r="X565" s="446"/>
      <c r="Y565" s="443"/>
      <c r="Z565" s="448"/>
      <c r="AA565" s="448"/>
      <c r="AB565" s="448"/>
      <c r="AC565" s="448"/>
      <c r="AD565" s="448"/>
      <c r="AE565" s="448"/>
      <c r="AF565" s="448"/>
      <c r="AG565" s="448"/>
      <c r="AH565" s="448"/>
      <c r="AI565" s="448"/>
      <c r="AJ565" s="448"/>
      <c r="AK565" s="448"/>
      <c r="AL565" s="448"/>
      <c r="AM565" s="448"/>
      <c r="AN565" s="448"/>
      <c r="AO565" s="448"/>
      <c r="AP565" s="448"/>
      <c r="AQ565" s="448"/>
      <c r="AR565" s="448"/>
      <c r="AS565" s="448"/>
    </row>
    <row r="566" spans="1:45" ht="12.75" customHeight="1">
      <c r="A566" s="442"/>
      <c r="B566" s="443"/>
      <c r="C566" s="443"/>
      <c r="D566" s="443"/>
      <c r="E566" s="443"/>
      <c r="F566" s="443"/>
      <c r="G566" s="444"/>
      <c r="H566" s="443"/>
      <c r="I566" s="445"/>
      <c r="J566" s="445"/>
      <c r="K566" s="445"/>
      <c r="L566" s="443"/>
      <c r="M566" s="444"/>
      <c r="N566" s="446"/>
      <c r="O566" s="443"/>
      <c r="P566" s="446"/>
      <c r="Q566" s="443"/>
      <c r="R566" s="447"/>
      <c r="S566" s="446"/>
      <c r="T566" s="443"/>
      <c r="U566" s="446"/>
      <c r="V566" s="443"/>
      <c r="W566" s="447"/>
      <c r="X566" s="446"/>
      <c r="Y566" s="443"/>
      <c r="Z566" s="448"/>
      <c r="AA566" s="448"/>
      <c r="AB566" s="448"/>
      <c r="AC566" s="448"/>
      <c r="AD566" s="448"/>
      <c r="AE566" s="448"/>
      <c r="AF566" s="448"/>
      <c r="AG566" s="448"/>
      <c r="AH566" s="448"/>
      <c r="AI566" s="448"/>
      <c r="AJ566" s="448"/>
      <c r="AK566" s="448"/>
      <c r="AL566" s="448"/>
      <c r="AM566" s="448"/>
      <c r="AN566" s="448"/>
      <c r="AO566" s="448"/>
      <c r="AP566" s="448"/>
      <c r="AQ566" s="448"/>
      <c r="AR566" s="448"/>
      <c r="AS566" s="448"/>
    </row>
    <row r="567" spans="1:45" ht="12.75" customHeight="1">
      <c r="A567" s="442"/>
      <c r="B567" s="443"/>
      <c r="C567" s="443"/>
      <c r="D567" s="443"/>
      <c r="E567" s="443"/>
      <c r="F567" s="443"/>
      <c r="G567" s="444"/>
      <c r="H567" s="443"/>
      <c r="I567" s="445"/>
      <c r="J567" s="445"/>
      <c r="K567" s="445"/>
      <c r="L567" s="443"/>
      <c r="M567" s="444"/>
      <c r="N567" s="446"/>
      <c r="O567" s="443"/>
      <c r="P567" s="446"/>
      <c r="Q567" s="443"/>
      <c r="R567" s="447"/>
      <c r="S567" s="446"/>
      <c r="T567" s="443"/>
      <c r="U567" s="446"/>
      <c r="V567" s="443"/>
      <c r="W567" s="447"/>
      <c r="X567" s="446"/>
      <c r="Y567" s="443"/>
      <c r="Z567" s="448"/>
      <c r="AA567" s="448"/>
      <c r="AB567" s="448"/>
      <c r="AC567" s="448"/>
      <c r="AD567" s="448"/>
      <c r="AE567" s="448"/>
      <c r="AF567" s="448"/>
      <c r="AG567" s="448"/>
      <c r="AH567" s="448"/>
      <c r="AI567" s="448"/>
      <c r="AJ567" s="448"/>
      <c r="AK567" s="448"/>
      <c r="AL567" s="448"/>
      <c r="AM567" s="448"/>
      <c r="AN567" s="448"/>
      <c r="AO567" s="448"/>
      <c r="AP567" s="448"/>
      <c r="AQ567" s="448"/>
      <c r="AR567" s="448"/>
      <c r="AS567" s="448"/>
    </row>
    <row r="568" spans="1:45" ht="12.75" customHeight="1">
      <c r="A568" s="442"/>
      <c r="B568" s="443"/>
      <c r="C568" s="443"/>
      <c r="D568" s="443"/>
      <c r="E568" s="443"/>
      <c r="F568" s="443"/>
      <c r="G568" s="444"/>
      <c r="H568" s="443"/>
      <c r="I568" s="445"/>
      <c r="J568" s="445"/>
      <c r="K568" s="445"/>
      <c r="L568" s="443"/>
      <c r="M568" s="444"/>
      <c r="N568" s="446"/>
      <c r="O568" s="443"/>
      <c r="P568" s="446"/>
      <c r="Q568" s="443"/>
      <c r="R568" s="447"/>
      <c r="S568" s="446"/>
      <c r="T568" s="443"/>
      <c r="U568" s="446"/>
      <c r="V568" s="443"/>
      <c r="W568" s="447"/>
      <c r="X568" s="446"/>
      <c r="Y568" s="443"/>
      <c r="Z568" s="448"/>
      <c r="AA568" s="448"/>
      <c r="AB568" s="448"/>
      <c r="AC568" s="448"/>
      <c r="AD568" s="448"/>
      <c r="AE568" s="448"/>
      <c r="AF568" s="448"/>
      <c r="AG568" s="448"/>
      <c r="AH568" s="448"/>
      <c r="AI568" s="448"/>
      <c r="AJ568" s="448"/>
      <c r="AK568" s="448"/>
      <c r="AL568" s="448"/>
      <c r="AM568" s="448"/>
      <c r="AN568" s="448"/>
      <c r="AO568" s="448"/>
      <c r="AP568" s="448"/>
      <c r="AQ568" s="448"/>
      <c r="AR568" s="448"/>
      <c r="AS568" s="448"/>
    </row>
    <row r="569" spans="1:45" ht="12.75" customHeight="1">
      <c r="A569" s="442"/>
      <c r="B569" s="443"/>
      <c r="C569" s="443"/>
      <c r="D569" s="443"/>
      <c r="E569" s="443"/>
      <c r="F569" s="443"/>
      <c r="G569" s="444"/>
      <c r="H569" s="443"/>
      <c r="I569" s="445"/>
      <c r="J569" s="445"/>
      <c r="K569" s="445"/>
      <c r="L569" s="443"/>
      <c r="M569" s="444"/>
      <c r="N569" s="446"/>
      <c r="O569" s="443"/>
      <c r="P569" s="446"/>
      <c r="Q569" s="443"/>
      <c r="R569" s="447"/>
      <c r="S569" s="446"/>
      <c r="T569" s="443"/>
      <c r="U569" s="446"/>
      <c r="V569" s="443"/>
      <c r="W569" s="447"/>
      <c r="X569" s="446"/>
      <c r="Y569" s="443"/>
      <c r="Z569" s="448"/>
      <c r="AA569" s="448"/>
      <c r="AB569" s="448"/>
      <c r="AC569" s="448"/>
      <c r="AD569" s="448"/>
      <c r="AE569" s="448"/>
      <c r="AF569" s="448"/>
      <c r="AG569" s="448"/>
      <c r="AH569" s="448"/>
      <c r="AI569" s="448"/>
      <c r="AJ569" s="448"/>
      <c r="AK569" s="448"/>
      <c r="AL569" s="448"/>
      <c r="AM569" s="448"/>
      <c r="AN569" s="448"/>
      <c r="AO569" s="448"/>
      <c r="AP569" s="448"/>
      <c r="AQ569" s="448"/>
      <c r="AR569" s="448"/>
      <c r="AS569" s="448"/>
    </row>
    <row r="570" spans="1:45" ht="12.75" customHeight="1">
      <c r="A570" s="442"/>
      <c r="B570" s="443"/>
      <c r="C570" s="443"/>
      <c r="D570" s="443"/>
      <c r="E570" s="443"/>
      <c r="F570" s="443"/>
      <c r="G570" s="444"/>
      <c r="H570" s="443"/>
      <c r="I570" s="445"/>
      <c r="J570" s="445"/>
      <c r="K570" s="445"/>
      <c r="L570" s="443"/>
      <c r="M570" s="444"/>
      <c r="N570" s="446"/>
      <c r="O570" s="443"/>
      <c r="P570" s="446"/>
      <c r="Q570" s="443"/>
      <c r="R570" s="447"/>
      <c r="S570" s="446"/>
      <c r="T570" s="443"/>
      <c r="U570" s="446"/>
      <c r="V570" s="443"/>
      <c r="W570" s="447"/>
      <c r="X570" s="446"/>
      <c r="Y570" s="443"/>
      <c r="Z570" s="448"/>
      <c r="AA570" s="448"/>
      <c r="AB570" s="448"/>
      <c r="AC570" s="448"/>
      <c r="AD570" s="448"/>
      <c r="AE570" s="448"/>
      <c r="AF570" s="448"/>
      <c r="AG570" s="448"/>
      <c r="AH570" s="448"/>
      <c r="AI570" s="448"/>
      <c r="AJ570" s="448"/>
      <c r="AK570" s="448"/>
      <c r="AL570" s="448"/>
      <c r="AM570" s="448"/>
      <c r="AN570" s="448"/>
      <c r="AO570" s="448"/>
      <c r="AP570" s="448"/>
      <c r="AQ570" s="448"/>
      <c r="AR570" s="448"/>
      <c r="AS570" s="448"/>
    </row>
    <row r="571" spans="1:45" ht="12.75" customHeight="1">
      <c r="A571" s="442"/>
      <c r="B571" s="443"/>
      <c r="C571" s="443"/>
      <c r="D571" s="443"/>
      <c r="E571" s="443"/>
      <c r="F571" s="443"/>
      <c r="G571" s="444"/>
      <c r="H571" s="443"/>
      <c r="I571" s="445"/>
      <c r="J571" s="445"/>
      <c r="K571" s="445"/>
      <c r="L571" s="443"/>
      <c r="M571" s="444"/>
      <c r="N571" s="446"/>
      <c r="O571" s="443"/>
      <c r="P571" s="446"/>
      <c r="Q571" s="443"/>
      <c r="R571" s="447"/>
      <c r="S571" s="446"/>
      <c r="T571" s="443"/>
      <c r="U571" s="446"/>
      <c r="V571" s="443"/>
      <c r="W571" s="447"/>
      <c r="X571" s="446"/>
      <c r="Y571" s="443"/>
      <c r="Z571" s="448"/>
      <c r="AA571" s="448"/>
      <c r="AB571" s="448"/>
      <c r="AC571" s="448"/>
      <c r="AD571" s="448"/>
      <c r="AE571" s="448"/>
      <c r="AF571" s="448"/>
      <c r="AG571" s="448"/>
      <c r="AH571" s="448"/>
      <c r="AI571" s="448"/>
      <c r="AJ571" s="448"/>
      <c r="AK571" s="448"/>
      <c r="AL571" s="448"/>
      <c r="AM571" s="448"/>
      <c r="AN571" s="448"/>
      <c r="AO571" s="448"/>
      <c r="AP571" s="448"/>
      <c r="AQ571" s="448"/>
      <c r="AR571" s="448"/>
      <c r="AS571" s="448"/>
    </row>
    <row r="572" spans="1:45" ht="12.75" customHeight="1">
      <c r="A572" s="442"/>
      <c r="B572" s="443"/>
      <c r="C572" s="443"/>
      <c r="D572" s="443"/>
      <c r="E572" s="443"/>
      <c r="F572" s="443"/>
      <c r="G572" s="444"/>
      <c r="H572" s="443"/>
      <c r="I572" s="445"/>
      <c r="J572" s="445"/>
      <c r="K572" s="445"/>
      <c r="L572" s="443"/>
      <c r="M572" s="444"/>
      <c r="N572" s="446"/>
      <c r="O572" s="443"/>
      <c r="P572" s="446"/>
      <c r="Q572" s="443"/>
      <c r="R572" s="447"/>
      <c r="S572" s="446"/>
      <c r="T572" s="443"/>
      <c r="U572" s="446"/>
      <c r="V572" s="443"/>
      <c r="W572" s="447"/>
      <c r="X572" s="446"/>
      <c r="Y572" s="443"/>
      <c r="Z572" s="448"/>
      <c r="AA572" s="448"/>
      <c r="AB572" s="448"/>
      <c r="AC572" s="448"/>
      <c r="AD572" s="448"/>
      <c r="AE572" s="448"/>
      <c r="AF572" s="448"/>
      <c r="AG572" s="448"/>
      <c r="AH572" s="448"/>
      <c r="AI572" s="448"/>
      <c r="AJ572" s="448"/>
      <c r="AK572" s="448"/>
      <c r="AL572" s="448"/>
      <c r="AM572" s="448"/>
      <c r="AN572" s="448"/>
      <c r="AO572" s="448"/>
      <c r="AP572" s="448"/>
      <c r="AQ572" s="448"/>
      <c r="AR572" s="448"/>
      <c r="AS572" s="448"/>
    </row>
    <row r="573" spans="1:45" ht="12.75" customHeight="1">
      <c r="A573" s="442"/>
      <c r="B573" s="443"/>
      <c r="C573" s="443"/>
      <c r="D573" s="443"/>
      <c r="E573" s="443"/>
      <c r="F573" s="443"/>
      <c r="G573" s="444"/>
      <c r="H573" s="443"/>
      <c r="I573" s="445"/>
      <c r="J573" s="445"/>
      <c r="K573" s="445"/>
      <c r="L573" s="443"/>
      <c r="M573" s="444"/>
      <c r="N573" s="446"/>
      <c r="O573" s="443"/>
      <c r="P573" s="446"/>
      <c r="Q573" s="443"/>
      <c r="R573" s="447"/>
      <c r="S573" s="446"/>
      <c r="T573" s="443"/>
      <c r="U573" s="446"/>
      <c r="V573" s="443"/>
      <c r="W573" s="447"/>
      <c r="X573" s="446"/>
      <c r="Y573" s="443"/>
      <c r="Z573" s="448"/>
      <c r="AA573" s="448"/>
      <c r="AB573" s="448"/>
      <c r="AC573" s="448"/>
      <c r="AD573" s="448"/>
      <c r="AE573" s="448"/>
      <c r="AF573" s="448"/>
      <c r="AG573" s="448"/>
      <c r="AH573" s="448"/>
      <c r="AI573" s="448"/>
      <c r="AJ573" s="448"/>
      <c r="AK573" s="448"/>
      <c r="AL573" s="448"/>
      <c r="AM573" s="448"/>
      <c r="AN573" s="448"/>
      <c r="AO573" s="448"/>
      <c r="AP573" s="448"/>
      <c r="AQ573" s="448"/>
      <c r="AR573" s="448"/>
      <c r="AS573" s="448"/>
    </row>
    <row r="574" spans="1:45" ht="12.75" customHeight="1">
      <c r="A574" s="442"/>
      <c r="B574" s="443"/>
      <c r="C574" s="443"/>
      <c r="D574" s="443"/>
      <c r="E574" s="443"/>
      <c r="F574" s="443"/>
      <c r="G574" s="444"/>
      <c r="H574" s="443"/>
      <c r="I574" s="445"/>
      <c r="J574" s="445"/>
      <c r="K574" s="445"/>
      <c r="L574" s="443"/>
      <c r="M574" s="444"/>
      <c r="N574" s="446"/>
      <c r="O574" s="443"/>
      <c r="P574" s="446"/>
      <c r="Q574" s="443"/>
      <c r="R574" s="447"/>
      <c r="S574" s="446"/>
      <c r="T574" s="443"/>
      <c r="U574" s="446"/>
      <c r="V574" s="443"/>
      <c r="W574" s="447"/>
      <c r="X574" s="446"/>
      <c r="Y574" s="443"/>
      <c r="Z574" s="448"/>
      <c r="AA574" s="448"/>
      <c r="AB574" s="448"/>
      <c r="AC574" s="448"/>
      <c r="AD574" s="448"/>
      <c r="AE574" s="448"/>
      <c r="AF574" s="448"/>
      <c r="AG574" s="448"/>
      <c r="AH574" s="448"/>
      <c r="AI574" s="448"/>
      <c r="AJ574" s="448"/>
      <c r="AK574" s="448"/>
      <c r="AL574" s="448"/>
      <c r="AM574" s="448"/>
      <c r="AN574" s="448"/>
      <c r="AO574" s="448"/>
      <c r="AP574" s="448"/>
      <c r="AQ574" s="448"/>
      <c r="AR574" s="448"/>
      <c r="AS574" s="448"/>
    </row>
    <row r="575" spans="1:45" ht="12.75" customHeight="1">
      <c r="A575" s="442"/>
      <c r="B575" s="443"/>
      <c r="C575" s="443"/>
      <c r="D575" s="443"/>
      <c r="E575" s="443"/>
      <c r="F575" s="443"/>
      <c r="G575" s="444"/>
      <c r="H575" s="443"/>
      <c r="I575" s="445"/>
      <c r="J575" s="445"/>
      <c r="K575" s="445"/>
      <c r="L575" s="443"/>
      <c r="M575" s="444"/>
      <c r="N575" s="446"/>
      <c r="O575" s="443"/>
      <c r="P575" s="446"/>
      <c r="Q575" s="443"/>
      <c r="R575" s="447"/>
      <c r="S575" s="446"/>
      <c r="T575" s="443"/>
      <c r="U575" s="446"/>
      <c r="V575" s="443"/>
      <c r="W575" s="447"/>
      <c r="X575" s="446"/>
      <c r="Y575" s="443"/>
      <c r="Z575" s="448"/>
      <c r="AA575" s="448"/>
      <c r="AB575" s="448"/>
      <c r="AC575" s="448"/>
      <c r="AD575" s="448"/>
      <c r="AE575" s="448"/>
      <c r="AF575" s="448"/>
      <c r="AG575" s="448"/>
      <c r="AH575" s="448"/>
      <c r="AI575" s="448"/>
      <c r="AJ575" s="448"/>
      <c r="AK575" s="448"/>
      <c r="AL575" s="448"/>
      <c r="AM575" s="448"/>
      <c r="AN575" s="448"/>
      <c r="AO575" s="448"/>
      <c r="AP575" s="448"/>
      <c r="AQ575" s="448"/>
      <c r="AR575" s="448"/>
      <c r="AS575" s="448"/>
    </row>
    <row r="576" spans="1:45" ht="12.75" customHeight="1">
      <c r="A576" s="442"/>
      <c r="B576" s="443"/>
      <c r="C576" s="443"/>
      <c r="D576" s="443"/>
      <c r="E576" s="443"/>
      <c r="F576" s="443"/>
      <c r="G576" s="444"/>
      <c r="H576" s="443"/>
      <c r="I576" s="445"/>
      <c r="J576" s="445"/>
      <c r="K576" s="445"/>
      <c r="L576" s="443"/>
      <c r="M576" s="444"/>
      <c r="N576" s="446"/>
      <c r="O576" s="443"/>
      <c r="P576" s="446"/>
      <c r="Q576" s="443"/>
      <c r="R576" s="447"/>
      <c r="S576" s="446"/>
      <c r="T576" s="443"/>
      <c r="U576" s="446"/>
      <c r="V576" s="443"/>
      <c r="W576" s="447"/>
      <c r="X576" s="446"/>
      <c r="Y576" s="443"/>
      <c r="Z576" s="448"/>
      <c r="AA576" s="448"/>
      <c r="AB576" s="448"/>
      <c r="AC576" s="448"/>
      <c r="AD576" s="448"/>
      <c r="AE576" s="448"/>
      <c r="AF576" s="448"/>
      <c r="AG576" s="448"/>
      <c r="AH576" s="448"/>
      <c r="AI576" s="448"/>
      <c r="AJ576" s="448"/>
      <c r="AK576" s="448"/>
      <c r="AL576" s="448"/>
      <c r="AM576" s="448"/>
      <c r="AN576" s="448"/>
      <c r="AO576" s="448"/>
      <c r="AP576" s="448"/>
      <c r="AQ576" s="448"/>
      <c r="AR576" s="448"/>
      <c r="AS576" s="448"/>
    </row>
    <row r="577" spans="1:45" ht="12.75" customHeight="1">
      <c r="A577" s="442"/>
      <c r="B577" s="443"/>
      <c r="C577" s="443"/>
      <c r="D577" s="443"/>
      <c r="E577" s="443"/>
      <c r="F577" s="443"/>
      <c r="G577" s="444"/>
      <c r="H577" s="443"/>
      <c r="I577" s="445"/>
      <c r="J577" s="445"/>
      <c r="K577" s="445"/>
      <c r="L577" s="443"/>
      <c r="M577" s="444"/>
      <c r="N577" s="446"/>
      <c r="O577" s="443"/>
      <c r="P577" s="446"/>
      <c r="Q577" s="443"/>
      <c r="R577" s="447"/>
      <c r="S577" s="446"/>
      <c r="T577" s="443"/>
      <c r="U577" s="446"/>
      <c r="V577" s="443"/>
      <c r="W577" s="447"/>
      <c r="X577" s="446"/>
      <c r="Y577" s="443"/>
      <c r="Z577" s="448"/>
      <c r="AA577" s="448"/>
      <c r="AB577" s="448"/>
      <c r="AC577" s="448"/>
      <c r="AD577" s="448"/>
      <c r="AE577" s="448"/>
      <c r="AF577" s="448"/>
      <c r="AG577" s="448"/>
      <c r="AH577" s="448"/>
      <c r="AI577" s="448"/>
      <c r="AJ577" s="448"/>
      <c r="AK577" s="448"/>
      <c r="AL577" s="448"/>
      <c r="AM577" s="448"/>
      <c r="AN577" s="448"/>
      <c r="AO577" s="448"/>
      <c r="AP577" s="448"/>
      <c r="AQ577" s="448"/>
      <c r="AR577" s="448"/>
      <c r="AS577" s="448"/>
    </row>
    <row r="578" spans="1:45" ht="12.75" customHeight="1">
      <c r="A578" s="442"/>
      <c r="B578" s="443"/>
      <c r="C578" s="443"/>
      <c r="D578" s="443"/>
      <c r="E578" s="443"/>
      <c r="F578" s="443"/>
      <c r="G578" s="444"/>
      <c r="H578" s="443"/>
      <c r="I578" s="445"/>
      <c r="J578" s="445"/>
      <c r="K578" s="445"/>
      <c r="L578" s="443"/>
      <c r="M578" s="444"/>
      <c r="N578" s="446"/>
      <c r="O578" s="443"/>
      <c r="P578" s="446"/>
      <c r="Q578" s="443"/>
      <c r="R578" s="447"/>
      <c r="S578" s="446"/>
      <c r="T578" s="443"/>
      <c r="U578" s="446"/>
      <c r="V578" s="443"/>
      <c r="W578" s="447"/>
      <c r="X578" s="446"/>
      <c r="Y578" s="443"/>
      <c r="Z578" s="448"/>
      <c r="AA578" s="448"/>
      <c r="AB578" s="448"/>
      <c r="AC578" s="448"/>
      <c r="AD578" s="448"/>
      <c r="AE578" s="448"/>
      <c r="AF578" s="448"/>
      <c r="AG578" s="448"/>
      <c r="AH578" s="448"/>
      <c r="AI578" s="448"/>
      <c r="AJ578" s="448"/>
      <c r="AK578" s="448"/>
      <c r="AL578" s="448"/>
      <c r="AM578" s="448"/>
      <c r="AN578" s="448"/>
      <c r="AO578" s="448"/>
      <c r="AP578" s="448"/>
      <c r="AQ578" s="448"/>
      <c r="AR578" s="448"/>
      <c r="AS578" s="448"/>
    </row>
    <row r="579" spans="1:45" ht="12.75" customHeight="1">
      <c r="A579" s="442"/>
      <c r="B579" s="443"/>
      <c r="C579" s="443"/>
      <c r="D579" s="443"/>
      <c r="E579" s="443"/>
      <c r="F579" s="443"/>
      <c r="G579" s="444"/>
      <c r="H579" s="443"/>
      <c r="I579" s="445"/>
      <c r="J579" s="445"/>
      <c r="K579" s="445"/>
      <c r="L579" s="443"/>
      <c r="M579" s="444"/>
      <c r="N579" s="446"/>
      <c r="O579" s="443"/>
      <c r="P579" s="446"/>
      <c r="Q579" s="443"/>
      <c r="R579" s="447"/>
      <c r="S579" s="446"/>
      <c r="T579" s="443"/>
      <c r="U579" s="446"/>
      <c r="V579" s="443"/>
      <c r="W579" s="447"/>
      <c r="X579" s="446"/>
      <c r="Y579" s="443"/>
      <c r="Z579" s="448"/>
      <c r="AA579" s="448"/>
      <c r="AB579" s="448"/>
      <c r="AC579" s="448"/>
      <c r="AD579" s="448"/>
      <c r="AE579" s="448"/>
      <c r="AF579" s="448"/>
      <c r="AG579" s="448"/>
      <c r="AH579" s="448"/>
      <c r="AI579" s="448"/>
      <c r="AJ579" s="448"/>
      <c r="AK579" s="448"/>
      <c r="AL579" s="448"/>
      <c r="AM579" s="448"/>
      <c r="AN579" s="448"/>
      <c r="AO579" s="448"/>
      <c r="AP579" s="448"/>
      <c r="AQ579" s="448"/>
      <c r="AR579" s="448"/>
      <c r="AS579" s="448"/>
    </row>
    <row r="580" spans="1:45" ht="12.75" customHeight="1">
      <c r="A580" s="442"/>
      <c r="B580" s="443"/>
      <c r="C580" s="443"/>
      <c r="D580" s="443"/>
      <c r="E580" s="443"/>
      <c r="F580" s="443"/>
      <c r="G580" s="444"/>
      <c r="H580" s="443"/>
      <c r="I580" s="445"/>
      <c r="J580" s="445"/>
      <c r="K580" s="445"/>
      <c r="L580" s="443"/>
      <c r="M580" s="444"/>
      <c r="N580" s="446"/>
      <c r="O580" s="443"/>
      <c r="P580" s="446"/>
      <c r="Q580" s="443"/>
      <c r="R580" s="447"/>
      <c r="S580" s="446"/>
      <c r="T580" s="443"/>
      <c r="U580" s="446"/>
      <c r="V580" s="443"/>
      <c r="W580" s="447"/>
      <c r="X580" s="446"/>
      <c r="Y580" s="443"/>
      <c r="Z580" s="448"/>
      <c r="AA580" s="448"/>
      <c r="AB580" s="448"/>
      <c r="AC580" s="448"/>
      <c r="AD580" s="448"/>
      <c r="AE580" s="448"/>
      <c r="AF580" s="448"/>
      <c r="AG580" s="448"/>
      <c r="AH580" s="448"/>
      <c r="AI580" s="448"/>
      <c r="AJ580" s="448"/>
      <c r="AK580" s="448"/>
      <c r="AL580" s="448"/>
      <c r="AM580" s="448"/>
      <c r="AN580" s="448"/>
      <c r="AO580" s="448"/>
      <c r="AP580" s="448"/>
      <c r="AQ580" s="448"/>
      <c r="AR580" s="448"/>
      <c r="AS580" s="448"/>
    </row>
    <row r="581" spans="1:45" ht="12.75" customHeight="1">
      <c r="A581" s="442"/>
      <c r="B581" s="443"/>
      <c r="C581" s="443"/>
      <c r="D581" s="443"/>
      <c r="E581" s="443"/>
      <c r="F581" s="443"/>
      <c r="G581" s="444"/>
      <c r="H581" s="443"/>
      <c r="I581" s="445"/>
      <c r="J581" s="445"/>
      <c r="K581" s="445"/>
      <c r="L581" s="443"/>
      <c r="M581" s="444"/>
      <c r="N581" s="446"/>
      <c r="O581" s="443"/>
      <c r="P581" s="446"/>
      <c r="Q581" s="443"/>
      <c r="R581" s="447"/>
      <c r="S581" s="446"/>
      <c r="T581" s="443"/>
      <c r="U581" s="446"/>
      <c r="V581" s="443"/>
      <c r="W581" s="447"/>
      <c r="X581" s="446"/>
      <c r="Y581" s="443"/>
      <c r="Z581" s="448"/>
      <c r="AA581" s="448"/>
      <c r="AB581" s="448"/>
      <c r="AC581" s="448"/>
      <c r="AD581" s="448"/>
      <c r="AE581" s="448"/>
      <c r="AF581" s="448"/>
      <c r="AG581" s="448"/>
      <c r="AH581" s="448"/>
      <c r="AI581" s="448"/>
      <c r="AJ581" s="448"/>
      <c r="AK581" s="448"/>
      <c r="AL581" s="448"/>
      <c r="AM581" s="448"/>
      <c r="AN581" s="448"/>
      <c r="AO581" s="448"/>
      <c r="AP581" s="448"/>
      <c r="AQ581" s="448"/>
      <c r="AR581" s="448"/>
      <c r="AS581" s="448"/>
    </row>
    <row r="582" spans="1:45" ht="12.75" customHeight="1">
      <c r="A582" s="442"/>
      <c r="B582" s="443"/>
      <c r="C582" s="443"/>
      <c r="D582" s="443"/>
      <c r="E582" s="443"/>
      <c r="F582" s="443"/>
      <c r="G582" s="444"/>
      <c r="H582" s="443"/>
      <c r="I582" s="445"/>
      <c r="J582" s="445"/>
      <c r="K582" s="445"/>
      <c r="L582" s="443"/>
      <c r="M582" s="444"/>
      <c r="N582" s="446"/>
      <c r="O582" s="443"/>
      <c r="P582" s="446"/>
      <c r="Q582" s="443"/>
      <c r="R582" s="447"/>
      <c r="S582" s="446"/>
      <c r="T582" s="443"/>
      <c r="U582" s="446"/>
      <c r="V582" s="443"/>
      <c r="W582" s="447"/>
      <c r="X582" s="446"/>
      <c r="Y582" s="443"/>
      <c r="Z582" s="448"/>
      <c r="AA582" s="448"/>
      <c r="AB582" s="448"/>
      <c r="AC582" s="448"/>
      <c r="AD582" s="448"/>
      <c r="AE582" s="448"/>
      <c r="AF582" s="448"/>
      <c r="AG582" s="448"/>
      <c r="AH582" s="448"/>
      <c r="AI582" s="448"/>
      <c r="AJ582" s="448"/>
      <c r="AK582" s="448"/>
      <c r="AL582" s="448"/>
      <c r="AM582" s="448"/>
      <c r="AN582" s="448"/>
      <c r="AO582" s="448"/>
      <c r="AP582" s="448"/>
      <c r="AQ582" s="448"/>
      <c r="AR582" s="448"/>
      <c r="AS582" s="448"/>
    </row>
    <row r="583" spans="1:45" ht="12.75" customHeight="1">
      <c r="A583" s="442"/>
      <c r="B583" s="443"/>
      <c r="C583" s="443"/>
      <c r="D583" s="443"/>
      <c r="E583" s="443"/>
      <c r="F583" s="443"/>
      <c r="G583" s="444"/>
      <c r="H583" s="443"/>
      <c r="I583" s="445"/>
      <c r="J583" s="445"/>
      <c r="K583" s="445"/>
      <c r="L583" s="443"/>
      <c r="M583" s="444"/>
      <c r="N583" s="446"/>
      <c r="O583" s="443"/>
      <c r="P583" s="446"/>
      <c r="Q583" s="443"/>
      <c r="R583" s="447"/>
      <c r="S583" s="446"/>
      <c r="T583" s="443"/>
      <c r="U583" s="446"/>
      <c r="V583" s="443"/>
      <c r="W583" s="447"/>
      <c r="X583" s="446"/>
      <c r="Y583" s="443"/>
      <c r="Z583" s="448"/>
      <c r="AA583" s="448"/>
      <c r="AB583" s="448"/>
      <c r="AC583" s="448"/>
      <c r="AD583" s="448"/>
      <c r="AE583" s="448"/>
      <c r="AF583" s="448"/>
      <c r="AG583" s="448"/>
      <c r="AH583" s="448"/>
      <c r="AI583" s="448"/>
      <c r="AJ583" s="448"/>
      <c r="AK583" s="448"/>
      <c r="AL583" s="448"/>
      <c r="AM583" s="448"/>
      <c r="AN583" s="448"/>
      <c r="AO583" s="448"/>
      <c r="AP583" s="448"/>
      <c r="AQ583" s="448"/>
      <c r="AR583" s="448"/>
      <c r="AS583" s="448"/>
    </row>
    <row r="584" spans="1:45" ht="12.75" customHeight="1">
      <c r="A584" s="442"/>
      <c r="B584" s="443"/>
      <c r="C584" s="443"/>
      <c r="D584" s="443"/>
      <c r="E584" s="443"/>
      <c r="F584" s="443"/>
      <c r="G584" s="444"/>
      <c r="H584" s="443"/>
      <c r="I584" s="445"/>
      <c r="J584" s="445"/>
      <c r="K584" s="445"/>
      <c r="L584" s="443"/>
      <c r="M584" s="444"/>
      <c r="N584" s="446"/>
      <c r="O584" s="443"/>
      <c r="P584" s="446"/>
      <c r="Q584" s="443"/>
      <c r="R584" s="447"/>
      <c r="S584" s="446"/>
      <c r="T584" s="443"/>
      <c r="U584" s="446"/>
      <c r="V584" s="443"/>
      <c r="W584" s="447"/>
      <c r="X584" s="446"/>
      <c r="Y584" s="443"/>
      <c r="Z584" s="448"/>
      <c r="AA584" s="448"/>
      <c r="AB584" s="448"/>
      <c r="AC584" s="448"/>
      <c r="AD584" s="448"/>
      <c r="AE584" s="448"/>
      <c r="AF584" s="448"/>
      <c r="AG584" s="448"/>
      <c r="AH584" s="448"/>
      <c r="AI584" s="448"/>
      <c r="AJ584" s="448"/>
      <c r="AK584" s="448"/>
      <c r="AL584" s="448"/>
      <c r="AM584" s="448"/>
      <c r="AN584" s="448"/>
      <c r="AO584" s="448"/>
      <c r="AP584" s="448"/>
      <c r="AQ584" s="448"/>
      <c r="AR584" s="448"/>
      <c r="AS584" s="448"/>
    </row>
    <row r="585" spans="1:45" ht="12.75" customHeight="1">
      <c r="A585" s="442"/>
      <c r="B585" s="443"/>
      <c r="C585" s="443"/>
      <c r="D585" s="443"/>
      <c r="E585" s="443"/>
      <c r="F585" s="443"/>
      <c r="G585" s="444"/>
      <c r="H585" s="443"/>
      <c r="I585" s="445"/>
      <c r="J585" s="445"/>
      <c r="K585" s="445"/>
      <c r="L585" s="443"/>
      <c r="M585" s="444"/>
      <c r="N585" s="446"/>
      <c r="O585" s="443"/>
      <c r="P585" s="446"/>
      <c r="Q585" s="443"/>
      <c r="R585" s="447"/>
      <c r="S585" s="446"/>
      <c r="T585" s="443"/>
      <c r="U585" s="446"/>
      <c r="V585" s="443"/>
      <c r="W585" s="447"/>
      <c r="X585" s="446"/>
      <c r="Y585" s="443"/>
      <c r="Z585" s="448"/>
      <c r="AA585" s="448"/>
      <c r="AB585" s="448"/>
      <c r="AC585" s="448"/>
      <c r="AD585" s="448"/>
      <c r="AE585" s="448"/>
      <c r="AF585" s="448"/>
      <c r="AG585" s="448"/>
      <c r="AH585" s="448"/>
      <c r="AI585" s="448"/>
      <c r="AJ585" s="448"/>
      <c r="AK585" s="448"/>
      <c r="AL585" s="448"/>
      <c r="AM585" s="448"/>
      <c r="AN585" s="448"/>
      <c r="AO585" s="448"/>
      <c r="AP585" s="448"/>
      <c r="AQ585" s="448"/>
      <c r="AR585" s="448"/>
      <c r="AS585" s="448"/>
    </row>
    <row r="586" spans="1:45" ht="12.75" customHeight="1">
      <c r="A586" s="442"/>
      <c r="B586" s="443"/>
      <c r="C586" s="443"/>
      <c r="D586" s="443"/>
      <c r="E586" s="443"/>
      <c r="F586" s="443"/>
      <c r="G586" s="444"/>
      <c r="H586" s="443"/>
      <c r="I586" s="445"/>
      <c r="J586" s="445"/>
      <c r="K586" s="445"/>
      <c r="L586" s="443"/>
      <c r="M586" s="444"/>
      <c r="N586" s="446"/>
      <c r="O586" s="443"/>
      <c r="P586" s="446"/>
      <c r="Q586" s="443"/>
      <c r="R586" s="447"/>
      <c r="S586" s="446"/>
      <c r="T586" s="443"/>
      <c r="U586" s="446"/>
      <c r="V586" s="443"/>
      <c r="W586" s="447"/>
      <c r="X586" s="446"/>
      <c r="Y586" s="443"/>
      <c r="Z586" s="448"/>
      <c r="AA586" s="448"/>
      <c r="AB586" s="448"/>
      <c r="AC586" s="448"/>
      <c r="AD586" s="448"/>
      <c r="AE586" s="448"/>
      <c r="AF586" s="448"/>
      <c r="AG586" s="448"/>
      <c r="AH586" s="448"/>
      <c r="AI586" s="448"/>
      <c r="AJ586" s="448"/>
      <c r="AK586" s="448"/>
      <c r="AL586" s="448"/>
      <c r="AM586" s="448"/>
      <c r="AN586" s="448"/>
      <c r="AO586" s="448"/>
      <c r="AP586" s="448"/>
      <c r="AQ586" s="448"/>
      <c r="AR586" s="448"/>
      <c r="AS586" s="448"/>
    </row>
    <row r="587" spans="1:45" ht="12.75" customHeight="1">
      <c r="A587" s="442"/>
      <c r="B587" s="443"/>
      <c r="C587" s="443"/>
      <c r="D587" s="443"/>
      <c r="E587" s="443"/>
      <c r="F587" s="443"/>
      <c r="G587" s="444"/>
      <c r="H587" s="443"/>
      <c r="I587" s="445"/>
      <c r="J587" s="445"/>
      <c r="K587" s="445"/>
      <c r="L587" s="443"/>
      <c r="M587" s="444"/>
      <c r="N587" s="446"/>
      <c r="O587" s="443"/>
      <c r="P587" s="446"/>
      <c r="Q587" s="443"/>
      <c r="R587" s="447"/>
      <c r="S587" s="446"/>
      <c r="T587" s="443"/>
      <c r="U587" s="446"/>
      <c r="V587" s="443"/>
      <c r="W587" s="447"/>
      <c r="X587" s="446"/>
      <c r="Y587" s="443"/>
      <c r="Z587" s="448"/>
      <c r="AA587" s="448"/>
      <c r="AB587" s="448"/>
      <c r="AC587" s="448"/>
      <c r="AD587" s="448"/>
      <c r="AE587" s="448"/>
      <c r="AF587" s="448"/>
      <c r="AG587" s="448"/>
      <c r="AH587" s="448"/>
      <c r="AI587" s="448"/>
      <c r="AJ587" s="448"/>
      <c r="AK587" s="448"/>
      <c r="AL587" s="448"/>
      <c r="AM587" s="448"/>
      <c r="AN587" s="448"/>
      <c r="AO587" s="448"/>
      <c r="AP587" s="448"/>
      <c r="AQ587" s="448"/>
      <c r="AR587" s="448"/>
      <c r="AS587" s="448"/>
    </row>
    <row r="588" spans="1:45" ht="12.75" customHeight="1">
      <c r="A588" s="442"/>
      <c r="B588" s="443"/>
      <c r="C588" s="443"/>
      <c r="D588" s="443"/>
      <c r="E588" s="443"/>
      <c r="F588" s="443"/>
      <c r="G588" s="444"/>
      <c r="H588" s="443"/>
      <c r="I588" s="445"/>
      <c r="J588" s="445"/>
      <c r="K588" s="445"/>
      <c r="L588" s="443"/>
      <c r="M588" s="444"/>
      <c r="N588" s="446"/>
      <c r="O588" s="443"/>
      <c r="P588" s="446"/>
      <c r="Q588" s="443"/>
      <c r="R588" s="447"/>
      <c r="S588" s="446"/>
      <c r="T588" s="443"/>
      <c r="U588" s="446"/>
      <c r="V588" s="443"/>
      <c r="W588" s="447"/>
      <c r="X588" s="446"/>
      <c r="Y588" s="443"/>
      <c r="Z588" s="448"/>
      <c r="AA588" s="448"/>
      <c r="AB588" s="448"/>
      <c r="AC588" s="448"/>
      <c r="AD588" s="448"/>
      <c r="AE588" s="448"/>
      <c r="AF588" s="448"/>
      <c r="AG588" s="448"/>
      <c r="AH588" s="448"/>
      <c r="AI588" s="448"/>
      <c r="AJ588" s="448"/>
      <c r="AK588" s="448"/>
      <c r="AL588" s="448"/>
      <c r="AM588" s="448"/>
      <c r="AN588" s="448"/>
      <c r="AO588" s="448"/>
      <c r="AP588" s="448"/>
      <c r="AQ588" s="448"/>
      <c r="AR588" s="448"/>
      <c r="AS588" s="448"/>
    </row>
    <row r="589" spans="1:45" ht="12.75" customHeight="1">
      <c r="A589" s="442"/>
      <c r="B589" s="443"/>
      <c r="C589" s="443"/>
      <c r="D589" s="443"/>
      <c r="E589" s="443"/>
      <c r="F589" s="443"/>
      <c r="G589" s="444"/>
      <c r="H589" s="443"/>
      <c r="I589" s="445"/>
      <c r="J589" s="445"/>
      <c r="K589" s="445"/>
      <c r="L589" s="443"/>
      <c r="M589" s="444"/>
      <c r="N589" s="446"/>
      <c r="O589" s="443"/>
      <c r="P589" s="446"/>
      <c r="Q589" s="443"/>
      <c r="R589" s="447"/>
      <c r="S589" s="446"/>
      <c r="T589" s="443"/>
      <c r="U589" s="446"/>
      <c r="V589" s="443"/>
      <c r="W589" s="447"/>
      <c r="X589" s="446"/>
      <c r="Y589" s="443"/>
      <c r="Z589" s="448"/>
      <c r="AA589" s="448"/>
      <c r="AB589" s="448"/>
      <c r="AC589" s="448"/>
      <c r="AD589" s="448"/>
      <c r="AE589" s="448"/>
      <c r="AF589" s="448"/>
      <c r="AG589" s="448"/>
      <c r="AH589" s="448"/>
      <c r="AI589" s="448"/>
      <c r="AJ589" s="448"/>
      <c r="AK589" s="448"/>
      <c r="AL589" s="448"/>
      <c r="AM589" s="448"/>
      <c r="AN589" s="448"/>
      <c r="AO589" s="448"/>
      <c r="AP589" s="448"/>
      <c r="AQ589" s="448"/>
      <c r="AR589" s="448"/>
      <c r="AS589" s="448"/>
    </row>
    <row r="590" spans="1:45" ht="12.75" customHeight="1">
      <c r="A590" s="442"/>
      <c r="B590" s="443"/>
      <c r="C590" s="443"/>
      <c r="D590" s="443"/>
      <c r="E590" s="443"/>
      <c r="F590" s="443"/>
      <c r="G590" s="444"/>
      <c r="H590" s="443"/>
      <c r="I590" s="445"/>
      <c r="J590" s="445"/>
      <c r="K590" s="445"/>
      <c r="L590" s="443"/>
      <c r="M590" s="444"/>
      <c r="N590" s="446"/>
      <c r="O590" s="443"/>
      <c r="P590" s="446"/>
      <c r="Q590" s="443"/>
      <c r="R590" s="447"/>
      <c r="S590" s="446"/>
      <c r="T590" s="443"/>
      <c r="U590" s="446"/>
      <c r="V590" s="443"/>
      <c r="W590" s="447"/>
      <c r="X590" s="446"/>
      <c r="Y590" s="443"/>
      <c r="Z590" s="448"/>
      <c r="AA590" s="448"/>
      <c r="AB590" s="448"/>
      <c r="AC590" s="448"/>
      <c r="AD590" s="448"/>
      <c r="AE590" s="448"/>
      <c r="AF590" s="448"/>
      <c r="AG590" s="448"/>
      <c r="AH590" s="448"/>
      <c r="AI590" s="448"/>
      <c r="AJ590" s="448"/>
      <c r="AK590" s="448"/>
      <c r="AL590" s="448"/>
      <c r="AM590" s="448"/>
      <c r="AN590" s="448"/>
      <c r="AO590" s="448"/>
      <c r="AP590" s="448"/>
      <c r="AQ590" s="448"/>
      <c r="AR590" s="448"/>
      <c r="AS590" s="448"/>
    </row>
    <row r="591" spans="1:45" ht="12.75" customHeight="1">
      <c r="A591" s="442"/>
      <c r="B591" s="443"/>
      <c r="C591" s="443"/>
      <c r="D591" s="443"/>
      <c r="E591" s="443"/>
      <c r="F591" s="443"/>
      <c r="G591" s="444"/>
      <c r="H591" s="443"/>
      <c r="I591" s="445"/>
      <c r="J591" s="445"/>
      <c r="K591" s="445"/>
      <c r="L591" s="443"/>
      <c r="M591" s="444"/>
      <c r="N591" s="446"/>
      <c r="O591" s="443"/>
      <c r="P591" s="446"/>
      <c r="Q591" s="443"/>
      <c r="R591" s="447"/>
      <c r="S591" s="446"/>
      <c r="T591" s="443"/>
      <c r="U591" s="446"/>
      <c r="V591" s="443"/>
      <c r="W591" s="447"/>
      <c r="X591" s="446"/>
      <c r="Y591" s="443"/>
      <c r="Z591" s="448"/>
      <c r="AA591" s="448"/>
      <c r="AB591" s="448"/>
      <c r="AC591" s="448"/>
      <c r="AD591" s="448"/>
      <c r="AE591" s="448"/>
      <c r="AF591" s="448"/>
      <c r="AG591" s="448"/>
      <c r="AH591" s="448"/>
      <c r="AI591" s="448"/>
      <c r="AJ591" s="448"/>
      <c r="AK591" s="448"/>
      <c r="AL591" s="448"/>
      <c r="AM591" s="448"/>
      <c r="AN591" s="448"/>
      <c r="AO591" s="448"/>
      <c r="AP591" s="448"/>
      <c r="AQ591" s="448"/>
      <c r="AR591" s="448"/>
      <c r="AS591" s="448"/>
    </row>
    <row r="592" spans="1:45" ht="12.75" customHeight="1">
      <c r="A592" s="442"/>
      <c r="B592" s="443"/>
      <c r="C592" s="443"/>
      <c r="D592" s="443"/>
      <c r="E592" s="443"/>
      <c r="F592" s="443"/>
      <c r="G592" s="444"/>
      <c r="H592" s="443"/>
      <c r="I592" s="445"/>
      <c r="J592" s="445"/>
      <c r="K592" s="445"/>
      <c r="L592" s="443"/>
      <c r="M592" s="444"/>
      <c r="N592" s="446"/>
      <c r="O592" s="443"/>
      <c r="P592" s="446"/>
      <c r="Q592" s="443"/>
      <c r="R592" s="447"/>
      <c r="S592" s="446"/>
      <c r="T592" s="443"/>
      <c r="U592" s="446"/>
      <c r="V592" s="443"/>
      <c r="W592" s="447"/>
      <c r="X592" s="446"/>
      <c r="Y592" s="443"/>
      <c r="Z592" s="448"/>
      <c r="AA592" s="448"/>
      <c r="AB592" s="448"/>
      <c r="AC592" s="448"/>
      <c r="AD592" s="448"/>
      <c r="AE592" s="448"/>
      <c r="AF592" s="448"/>
      <c r="AG592" s="448"/>
      <c r="AH592" s="448"/>
      <c r="AI592" s="448"/>
      <c r="AJ592" s="448"/>
      <c r="AK592" s="448"/>
      <c r="AL592" s="448"/>
      <c r="AM592" s="448"/>
      <c r="AN592" s="448"/>
      <c r="AO592" s="448"/>
      <c r="AP592" s="448"/>
      <c r="AQ592" s="448"/>
      <c r="AR592" s="448"/>
      <c r="AS592" s="448"/>
    </row>
    <row r="593" spans="1:45" ht="12.75" customHeight="1">
      <c r="A593" s="442"/>
      <c r="B593" s="443"/>
      <c r="C593" s="443"/>
      <c r="D593" s="443"/>
      <c r="E593" s="443"/>
      <c r="F593" s="443"/>
      <c r="G593" s="444"/>
      <c r="H593" s="443"/>
      <c r="I593" s="445"/>
      <c r="J593" s="445"/>
      <c r="K593" s="445"/>
      <c r="L593" s="443"/>
      <c r="M593" s="444"/>
      <c r="N593" s="446"/>
      <c r="O593" s="443"/>
      <c r="P593" s="446"/>
      <c r="Q593" s="443"/>
      <c r="R593" s="447"/>
      <c r="S593" s="446"/>
      <c r="T593" s="443"/>
      <c r="U593" s="446"/>
      <c r="V593" s="443"/>
      <c r="W593" s="447"/>
      <c r="X593" s="446"/>
      <c r="Y593" s="443"/>
      <c r="Z593" s="448"/>
      <c r="AA593" s="448"/>
      <c r="AB593" s="448"/>
      <c r="AC593" s="448"/>
      <c r="AD593" s="448"/>
      <c r="AE593" s="448"/>
      <c r="AF593" s="448"/>
      <c r="AG593" s="448"/>
      <c r="AH593" s="448"/>
      <c r="AI593" s="448"/>
      <c r="AJ593" s="448"/>
      <c r="AK593" s="448"/>
      <c r="AL593" s="448"/>
      <c r="AM593" s="448"/>
      <c r="AN593" s="448"/>
      <c r="AO593" s="448"/>
      <c r="AP593" s="448"/>
      <c r="AQ593" s="448"/>
      <c r="AR593" s="448"/>
      <c r="AS593" s="448"/>
    </row>
    <row r="594" spans="1:45" ht="12.75" customHeight="1">
      <c r="A594" s="442"/>
      <c r="B594" s="443"/>
      <c r="C594" s="443"/>
      <c r="D594" s="443"/>
      <c r="E594" s="443"/>
      <c r="F594" s="443"/>
      <c r="G594" s="444"/>
      <c r="H594" s="443"/>
      <c r="I594" s="445"/>
      <c r="J594" s="445"/>
      <c r="K594" s="445"/>
      <c r="L594" s="443"/>
      <c r="M594" s="444"/>
      <c r="N594" s="446"/>
      <c r="O594" s="443"/>
      <c r="P594" s="446"/>
      <c r="Q594" s="443"/>
      <c r="R594" s="447"/>
      <c r="S594" s="446"/>
      <c r="T594" s="443"/>
      <c r="U594" s="446"/>
      <c r="V594" s="443"/>
      <c r="W594" s="447"/>
      <c r="X594" s="446"/>
      <c r="Y594" s="443"/>
      <c r="Z594" s="448"/>
      <c r="AA594" s="448"/>
      <c r="AB594" s="448"/>
      <c r="AC594" s="448"/>
      <c r="AD594" s="448"/>
      <c r="AE594" s="448"/>
      <c r="AF594" s="448"/>
      <c r="AG594" s="448"/>
      <c r="AH594" s="448"/>
      <c r="AI594" s="448"/>
      <c r="AJ594" s="448"/>
      <c r="AK594" s="448"/>
      <c r="AL594" s="448"/>
      <c r="AM594" s="448"/>
      <c r="AN594" s="448"/>
      <c r="AO594" s="448"/>
      <c r="AP594" s="448"/>
      <c r="AQ594" s="448"/>
      <c r="AR594" s="448"/>
      <c r="AS594" s="448"/>
    </row>
    <row r="595" spans="1:45" ht="12.75" customHeight="1">
      <c r="A595" s="442"/>
      <c r="B595" s="443"/>
      <c r="C595" s="443"/>
      <c r="D595" s="443"/>
      <c r="E595" s="443"/>
      <c r="F595" s="443"/>
      <c r="G595" s="444"/>
      <c r="H595" s="443"/>
      <c r="I595" s="445"/>
      <c r="J595" s="445"/>
      <c r="K595" s="445"/>
      <c r="L595" s="443"/>
      <c r="M595" s="444"/>
      <c r="N595" s="446"/>
      <c r="O595" s="443"/>
      <c r="P595" s="446"/>
      <c r="Q595" s="443"/>
      <c r="R595" s="447"/>
      <c r="S595" s="446"/>
      <c r="T595" s="443"/>
      <c r="U595" s="446"/>
      <c r="V595" s="443"/>
      <c r="W595" s="447"/>
      <c r="X595" s="446"/>
      <c r="Y595" s="443"/>
      <c r="Z595" s="448"/>
      <c r="AA595" s="448"/>
      <c r="AB595" s="448"/>
      <c r="AC595" s="448"/>
      <c r="AD595" s="448"/>
      <c r="AE595" s="448"/>
      <c r="AF595" s="448"/>
      <c r="AG595" s="448"/>
      <c r="AH595" s="448"/>
      <c r="AI595" s="448"/>
      <c r="AJ595" s="448"/>
      <c r="AK595" s="448"/>
      <c r="AL595" s="448"/>
      <c r="AM595" s="448"/>
      <c r="AN595" s="448"/>
      <c r="AO595" s="448"/>
      <c r="AP595" s="448"/>
      <c r="AQ595" s="448"/>
      <c r="AR595" s="448"/>
      <c r="AS595" s="448"/>
    </row>
    <row r="596" spans="1:45" ht="12.75" customHeight="1">
      <c r="A596" s="442"/>
      <c r="B596" s="443"/>
      <c r="C596" s="443"/>
      <c r="D596" s="443"/>
      <c r="E596" s="443"/>
      <c r="F596" s="443"/>
      <c r="G596" s="444"/>
      <c r="H596" s="443"/>
      <c r="I596" s="445"/>
      <c r="J596" s="445"/>
      <c r="K596" s="445"/>
      <c r="L596" s="443"/>
      <c r="M596" s="444"/>
      <c r="N596" s="446"/>
      <c r="O596" s="443"/>
      <c r="P596" s="446"/>
      <c r="Q596" s="443"/>
      <c r="R596" s="447"/>
      <c r="S596" s="446"/>
      <c r="T596" s="443"/>
      <c r="U596" s="446"/>
      <c r="V596" s="443"/>
      <c r="W596" s="447"/>
      <c r="X596" s="446"/>
      <c r="Y596" s="443"/>
      <c r="Z596" s="448"/>
      <c r="AA596" s="448"/>
      <c r="AB596" s="448"/>
      <c r="AC596" s="448"/>
      <c r="AD596" s="448"/>
      <c r="AE596" s="448"/>
      <c r="AF596" s="448"/>
      <c r="AG596" s="448"/>
      <c r="AH596" s="448"/>
      <c r="AI596" s="448"/>
      <c r="AJ596" s="448"/>
      <c r="AK596" s="448"/>
      <c r="AL596" s="448"/>
      <c r="AM596" s="448"/>
      <c r="AN596" s="448"/>
      <c r="AO596" s="448"/>
      <c r="AP596" s="448"/>
      <c r="AQ596" s="448"/>
      <c r="AR596" s="448"/>
      <c r="AS596" s="448"/>
    </row>
    <row r="597" spans="1:45" ht="12.75" customHeight="1">
      <c r="A597" s="442"/>
      <c r="B597" s="443"/>
      <c r="C597" s="443"/>
      <c r="D597" s="443"/>
      <c r="E597" s="443"/>
      <c r="F597" s="443"/>
      <c r="G597" s="444"/>
      <c r="H597" s="443"/>
      <c r="I597" s="445"/>
      <c r="J597" s="445"/>
      <c r="K597" s="445"/>
      <c r="L597" s="443"/>
      <c r="M597" s="444"/>
      <c r="N597" s="446"/>
      <c r="O597" s="443"/>
      <c r="P597" s="446"/>
      <c r="Q597" s="443"/>
      <c r="R597" s="447"/>
      <c r="S597" s="446"/>
      <c r="T597" s="443"/>
      <c r="U597" s="446"/>
      <c r="V597" s="443"/>
      <c r="W597" s="447"/>
      <c r="X597" s="446"/>
      <c r="Y597" s="443"/>
      <c r="Z597" s="448"/>
      <c r="AA597" s="448"/>
      <c r="AB597" s="448"/>
      <c r="AC597" s="448"/>
      <c r="AD597" s="448"/>
      <c r="AE597" s="448"/>
      <c r="AF597" s="448"/>
      <c r="AG597" s="448"/>
      <c r="AH597" s="448"/>
      <c r="AI597" s="448"/>
      <c r="AJ597" s="448"/>
      <c r="AK597" s="448"/>
      <c r="AL597" s="448"/>
      <c r="AM597" s="448"/>
      <c r="AN597" s="448"/>
      <c r="AO597" s="448"/>
      <c r="AP597" s="448"/>
      <c r="AQ597" s="448"/>
      <c r="AR597" s="448"/>
      <c r="AS597" s="448"/>
    </row>
    <row r="598" spans="1:45" ht="12.75" customHeight="1">
      <c r="A598" s="442"/>
      <c r="B598" s="443"/>
      <c r="C598" s="443"/>
      <c r="D598" s="443"/>
      <c r="E598" s="443"/>
      <c r="F598" s="443"/>
      <c r="G598" s="444"/>
      <c r="H598" s="443"/>
      <c r="I598" s="445"/>
      <c r="J598" s="445"/>
      <c r="K598" s="445"/>
      <c r="L598" s="443"/>
      <c r="M598" s="444"/>
      <c r="N598" s="446"/>
      <c r="O598" s="443"/>
      <c r="P598" s="446"/>
      <c r="Q598" s="443"/>
      <c r="R598" s="447"/>
      <c r="S598" s="446"/>
      <c r="T598" s="443"/>
      <c r="U598" s="446"/>
      <c r="V598" s="443"/>
      <c r="W598" s="447"/>
      <c r="X598" s="446"/>
      <c r="Y598" s="443"/>
      <c r="Z598" s="448"/>
      <c r="AA598" s="448"/>
      <c r="AB598" s="448"/>
      <c r="AC598" s="448"/>
      <c r="AD598" s="448"/>
      <c r="AE598" s="448"/>
      <c r="AF598" s="448"/>
      <c r="AG598" s="448"/>
      <c r="AH598" s="448"/>
      <c r="AI598" s="448"/>
      <c r="AJ598" s="448"/>
      <c r="AK598" s="448"/>
      <c r="AL598" s="448"/>
      <c r="AM598" s="448"/>
      <c r="AN598" s="448"/>
      <c r="AO598" s="448"/>
      <c r="AP598" s="448"/>
      <c r="AQ598" s="448"/>
      <c r="AR598" s="448"/>
      <c r="AS598" s="448"/>
    </row>
    <row r="599" spans="1:45" ht="12.75" customHeight="1">
      <c r="A599" s="442"/>
      <c r="B599" s="443"/>
      <c r="C599" s="443"/>
      <c r="D599" s="443"/>
      <c r="E599" s="443"/>
      <c r="F599" s="443"/>
      <c r="G599" s="444"/>
      <c r="H599" s="443"/>
      <c r="I599" s="445"/>
      <c r="J599" s="445"/>
      <c r="K599" s="445"/>
      <c r="L599" s="443"/>
      <c r="M599" s="444"/>
      <c r="N599" s="446"/>
      <c r="O599" s="443"/>
      <c r="P599" s="446"/>
      <c r="Q599" s="443"/>
      <c r="R599" s="447"/>
      <c r="S599" s="446"/>
      <c r="T599" s="443"/>
      <c r="U599" s="446"/>
      <c r="V599" s="443"/>
      <c r="W599" s="447"/>
      <c r="X599" s="446"/>
      <c r="Y599" s="443"/>
      <c r="Z599" s="448"/>
      <c r="AA599" s="448"/>
      <c r="AB599" s="448"/>
      <c r="AC599" s="448"/>
      <c r="AD599" s="448"/>
      <c r="AE599" s="448"/>
      <c r="AF599" s="448"/>
      <c r="AG599" s="448"/>
      <c r="AH599" s="448"/>
      <c r="AI599" s="448"/>
      <c r="AJ599" s="448"/>
      <c r="AK599" s="448"/>
      <c r="AL599" s="448"/>
      <c r="AM599" s="448"/>
      <c r="AN599" s="448"/>
      <c r="AO599" s="448"/>
      <c r="AP599" s="448"/>
      <c r="AQ599" s="448"/>
      <c r="AR599" s="448"/>
      <c r="AS599" s="448"/>
    </row>
    <row r="600" spans="1:45" ht="12.75" customHeight="1">
      <c r="A600" s="442"/>
      <c r="B600" s="443"/>
      <c r="C600" s="443"/>
      <c r="D600" s="443"/>
      <c r="E600" s="443"/>
      <c r="F600" s="443"/>
      <c r="G600" s="444"/>
      <c r="H600" s="443"/>
      <c r="I600" s="445"/>
      <c r="J600" s="445"/>
      <c r="K600" s="445"/>
      <c r="L600" s="443"/>
      <c r="M600" s="444"/>
      <c r="N600" s="446"/>
      <c r="O600" s="443"/>
      <c r="P600" s="446"/>
      <c r="Q600" s="443"/>
      <c r="R600" s="447"/>
      <c r="S600" s="446"/>
      <c r="T600" s="443"/>
      <c r="U600" s="446"/>
      <c r="V600" s="443"/>
      <c r="W600" s="447"/>
      <c r="X600" s="446"/>
      <c r="Y600" s="443"/>
      <c r="Z600" s="448"/>
      <c r="AA600" s="448"/>
      <c r="AB600" s="448"/>
      <c r="AC600" s="448"/>
      <c r="AD600" s="448"/>
      <c r="AE600" s="448"/>
      <c r="AF600" s="448"/>
      <c r="AG600" s="448"/>
      <c r="AH600" s="448"/>
      <c r="AI600" s="448"/>
      <c r="AJ600" s="448"/>
      <c r="AK600" s="448"/>
      <c r="AL600" s="448"/>
      <c r="AM600" s="448"/>
      <c r="AN600" s="448"/>
      <c r="AO600" s="448"/>
      <c r="AP600" s="448"/>
      <c r="AQ600" s="448"/>
      <c r="AR600" s="448"/>
      <c r="AS600" s="448"/>
    </row>
    <row r="601" spans="1:45" ht="12.75" customHeight="1">
      <c r="A601" s="442"/>
      <c r="B601" s="443"/>
      <c r="C601" s="443"/>
      <c r="D601" s="443"/>
      <c r="E601" s="443"/>
      <c r="F601" s="443"/>
      <c r="G601" s="444"/>
      <c r="H601" s="443"/>
      <c r="I601" s="445"/>
      <c r="J601" s="445"/>
      <c r="K601" s="445"/>
      <c r="L601" s="443"/>
      <c r="M601" s="444"/>
      <c r="N601" s="446"/>
      <c r="O601" s="443"/>
      <c r="P601" s="446"/>
      <c r="Q601" s="443"/>
      <c r="R601" s="447"/>
      <c r="S601" s="446"/>
      <c r="T601" s="443"/>
      <c r="U601" s="446"/>
      <c r="V601" s="443"/>
      <c r="W601" s="447"/>
      <c r="X601" s="446"/>
      <c r="Y601" s="443"/>
      <c r="Z601" s="448"/>
      <c r="AA601" s="448"/>
      <c r="AB601" s="448"/>
      <c r="AC601" s="448"/>
      <c r="AD601" s="448"/>
      <c r="AE601" s="448"/>
      <c r="AF601" s="448"/>
      <c r="AG601" s="448"/>
      <c r="AH601" s="448"/>
      <c r="AI601" s="448"/>
      <c r="AJ601" s="448"/>
      <c r="AK601" s="448"/>
      <c r="AL601" s="448"/>
      <c r="AM601" s="448"/>
      <c r="AN601" s="448"/>
      <c r="AO601" s="448"/>
      <c r="AP601" s="448"/>
      <c r="AQ601" s="448"/>
      <c r="AR601" s="448"/>
      <c r="AS601" s="448"/>
    </row>
    <row r="602" spans="1:45" ht="12.75" customHeight="1">
      <c r="A602" s="442"/>
      <c r="B602" s="443"/>
      <c r="C602" s="443"/>
      <c r="D602" s="443"/>
      <c r="E602" s="443"/>
      <c r="F602" s="443"/>
      <c r="G602" s="444"/>
      <c r="H602" s="443"/>
      <c r="I602" s="445"/>
      <c r="J602" s="445"/>
      <c r="K602" s="445"/>
      <c r="L602" s="443"/>
      <c r="M602" s="444"/>
      <c r="N602" s="446"/>
      <c r="O602" s="443"/>
      <c r="P602" s="446"/>
      <c r="Q602" s="443"/>
      <c r="R602" s="447"/>
      <c r="S602" s="446"/>
      <c r="T602" s="443"/>
      <c r="U602" s="446"/>
      <c r="V602" s="443"/>
      <c r="W602" s="447"/>
      <c r="X602" s="446"/>
      <c r="Y602" s="443"/>
      <c r="Z602" s="448"/>
      <c r="AA602" s="448"/>
      <c r="AB602" s="448"/>
      <c r="AC602" s="448"/>
      <c r="AD602" s="448"/>
      <c r="AE602" s="448"/>
      <c r="AF602" s="448"/>
      <c r="AG602" s="448"/>
      <c r="AH602" s="448"/>
      <c r="AI602" s="448"/>
      <c r="AJ602" s="448"/>
      <c r="AK602" s="448"/>
      <c r="AL602" s="448"/>
      <c r="AM602" s="448"/>
      <c r="AN602" s="448"/>
      <c r="AO602" s="448"/>
      <c r="AP602" s="448"/>
      <c r="AQ602" s="448"/>
      <c r="AR602" s="448"/>
      <c r="AS602" s="448"/>
    </row>
    <row r="603" spans="1:45" ht="12.75" customHeight="1">
      <c r="A603" s="442"/>
      <c r="B603" s="443"/>
      <c r="C603" s="443"/>
      <c r="D603" s="443"/>
      <c r="E603" s="443"/>
      <c r="F603" s="443"/>
      <c r="G603" s="444"/>
      <c r="H603" s="443"/>
      <c r="I603" s="445"/>
      <c r="J603" s="445"/>
      <c r="K603" s="445"/>
      <c r="L603" s="443"/>
      <c r="M603" s="444"/>
      <c r="N603" s="446"/>
      <c r="O603" s="443"/>
      <c r="P603" s="446"/>
      <c r="Q603" s="443"/>
      <c r="R603" s="447"/>
      <c r="S603" s="446"/>
      <c r="T603" s="443"/>
      <c r="U603" s="446"/>
      <c r="V603" s="443"/>
      <c r="W603" s="447"/>
      <c r="X603" s="446"/>
      <c r="Y603" s="443"/>
      <c r="Z603" s="448"/>
      <c r="AA603" s="448"/>
      <c r="AB603" s="448"/>
      <c r="AC603" s="448"/>
      <c r="AD603" s="448"/>
      <c r="AE603" s="448"/>
      <c r="AF603" s="448"/>
      <c r="AG603" s="448"/>
      <c r="AH603" s="448"/>
      <c r="AI603" s="448"/>
      <c r="AJ603" s="448"/>
      <c r="AK603" s="448"/>
      <c r="AL603" s="448"/>
      <c r="AM603" s="448"/>
      <c r="AN603" s="448"/>
      <c r="AO603" s="448"/>
      <c r="AP603" s="448"/>
      <c r="AQ603" s="448"/>
      <c r="AR603" s="448"/>
      <c r="AS603" s="448"/>
    </row>
    <row r="604" spans="1:45" ht="12.75" customHeight="1">
      <c r="A604" s="442"/>
      <c r="B604" s="443"/>
      <c r="C604" s="443"/>
      <c r="D604" s="443"/>
      <c r="E604" s="443"/>
      <c r="F604" s="443"/>
      <c r="G604" s="444"/>
      <c r="H604" s="443"/>
      <c r="I604" s="445"/>
      <c r="J604" s="445"/>
      <c r="K604" s="445"/>
      <c r="L604" s="443"/>
      <c r="M604" s="444"/>
      <c r="N604" s="446"/>
      <c r="O604" s="443"/>
      <c r="P604" s="446"/>
      <c r="Q604" s="443"/>
      <c r="R604" s="447"/>
      <c r="S604" s="446"/>
      <c r="T604" s="443"/>
      <c r="U604" s="446"/>
      <c r="V604" s="443"/>
      <c r="W604" s="447"/>
      <c r="X604" s="446"/>
      <c r="Y604" s="443"/>
      <c r="Z604" s="448"/>
      <c r="AA604" s="448"/>
      <c r="AB604" s="448"/>
      <c r="AC604" s="448"/>
      <c r="AD604" s="448"/>
      <c r="AE604" s="448"/>
      <c r="AF604" s="448"/>
      <c r="AG604" s="448"/>
      <c r="AH604" s="448"/>
      <c r="AI604" s="448"/>
      <c r="AJ604" s="448"/>
      <c r="AK604" s="448"/>
      <c r="AL604" s="448"/>
      <c r="AM604" s="448"/>
      <c r="AN604" s="448"/>
      <c r="AO604" s="448"/>
      <c r="AP604" s="448"/>
      <c r="AQ604" s="448"/>
      <c r="AR604" s="448"/>
      <c r="AS604" s="448"/>
    </row>
    <row r="605" spans="1:45" ht="12.75" customHeight="1">
      <c r="A605" s="442"/>
      <c r="B605" s="443"/>
      <c r="C605" s="443"/>
      <c r="D605" s="443"/>
      <c r="E605" s="443"/>
      <c r="F605" s="443"/>
      <c r="G605" s="444"/>
      <c r="H605" s="443"/>
      <c r="I605" s="445"/>
      <c r="J605" s="445"/>
      <c r="K605" s="445"/>
      <c r="L605" s="443"/>
      <c r="M605" s="444"/>
      <c r="N605" s="446"/>
      <c r="O605" s="443"/>
      <c r="P605" s="446"/>
      <c r="Q605" s="443"/>
      <c r="R605" s="447"/>
      <c r="S605" s="446"/>
      <c r="T605" s="443"/>
      <c r="U605" s="446"/>
      <c r="V605" s="443"/>
      <c r="W605" s="447"/>
      <c r="X605" s="446"/>
      <c r="Y605" s="443"/>
      <c r="Z605" s="448"/>
      <c r="AA605" s="448"/>
      <c r="AB605" s="448"/>
      <c r="AC605" s="448"/>
      <c r="AD605" s="448"/>
      <c r="AE605" s="448"/>
      <c r="AF605" s="448"/>
      <c r="AG605" s="448"/>
      <c r="AH605" s="448"/>
      <c r="AI605" s="448"/>
      <c r="AJ605" s="448"/>
      <c r="AK605" s="448"/>
      <c r="AL605" s="448"/>
      <c r="AM605" s="448"/>
      <c r="AN605" s="448"/>
      <c r="AO605" s="448"/>
      <c r="AP605" s="448"/>
      <c r="AQ605" s="448"/>
      <c r="AR605" s="448"/>
      <c r="AS605" s="448"/>
    </row>
    <row r="606" spans="1:45" ht="12.75" customHeight="1">
      <c r="A606" s="442"/>
      <c r="B606" s="443"/>
      <c r="C606" s="443"/>
      <c r="D606" s="443"/>
      <c r="E606" s="443"/>
      <c r="F606" s="443"/>
      <c r="G606" s="444"/>
      <c r="H606" s="443"/>
      <c r="I606" s="445"/>
      <c r="J606" s="445"/>
      <c r="K606" s="445"/>
      <c r="L606" s="443"/>
      <c r="M606" s="444"/>
      <c r="N606" s="446"/>
      <c r="O606" s="443"/>
      <c r="P606" s="446"/>
      <c r="Q606" s="443"/>
      <c r="R606" s="447"/>
      <c r="S606" s="446"/>
      <c r="T606" s="443"/>
      <c r="U606" s="446"/>
      <c r="V606" s="443"/>
      <c r="W606" s="447"/>
      <c r="X606" s="446"/>
      <c r="Y606" s="443"/>
      <c r="Z606" s="448"/>
      <c r="AA606" s="448"/>
      <c r="AB606" s="448"/>
      <c r="AC606" s="448"/>
      <c r="AD606" s="448"/>
      <c r="AE606" s="448"/>
      <c r="AF606" s="448"/>
      <c r="AG606" s="448"/>
      <c r="AH606" s="448"/>
      <c r="AI606" s="448"/>
      <c r="AJ606" s="448"/>
      <c r="AK606" s="448"/>
      <c r="AL606" s="448"/>
      <c r="AM606" s="448"/>
      <c r="AN606" s="448"/>
      <c r="AO606" s="448"/>
      <c r="AP606" s="448"/>
      <c r="AQ606" s="448"/>
      <c r="AR606" s="448"/>
      <c r="AS606" s="448"/>
    </row>
    <row r="607" spans="1:45" ht="12.75" customHeight="1">
      <c r="A607" s="442"/>
      <c r="B607" s="443"/>
      <c r="C607" s="443"/>
      <c r="D607" s="443"/>
      <c r="E607" s="443"/>
      <c r="F607" s="443"/>
      <c r="G607" s="444"/>
      <c r="H607" s="443"/>
      <c r="I607" s="445"/>
      <c r="J607" s="445"/>
      <c r="K607" s="445"/>
      <c r="L607" s="443"/>
      <c r="M607" s="444"/>
      <c r="N607" s="446"/>
      <c r="O607" s="443"/>
      <c r="P607" s="446"/>
      <c r="Q607" s="443"/>
      <c r="R607" s="447"/>
      <c r="S607" s="446"/>
      <c r="T607" s="443"/>
      <c r="U607" s="446"/>
      <c r="V607" s="443"/>
      <c r="W607" s="447"/>
      <c r="X607" s="446"/>
      <c r="Y607" s="443"/>
      <c r="Z607" s="448"/>
      <c r="AA607" s="448"/>
      <c r="AB607" s="448"/>
      <c r="AC607" s="448"/>
      <c r="AD607" s="448"/>
      <c r="AE607" s="448"/>
      <c r="AF607" s="448"/>
      <c r="AG607" s="448"/>
      <c r="AH607" s="448"/>
      <c r="AI607" s="448"/>
      <c r="AJ607" s="448"/>
      <c r="AK607" s="448"/>
      <c r="AL607" s="448"/>
      <c r="AM607" s="448"/>
      <c r="AN607" s="448"/>
      <c r="AO607" s="448"/>
      <c r="AP607" s="448"/>
      <c r="AQ607" s="448"/>
      <c r="AR607" s="448"/>
      <c r="AS607" s="448"/>
    </row>
    <row r="608" spans="1:45" ht="12.75" customHeight="1">
      <c r="A608" s="442"/>
      <c r="B608" s="443"/>
      <c r="C608" s="443"/>
      <c r="D608" s="443"/>
      <c r="E608" s="443"/>
      <c r="F608" s="443"/>
      <c r="G608" s="444"/>
      <c r="H608" s="443"/>
      <c r="I608" s="445"/>
      <c r="J608" s="445"/>
      <c r="K608" s="445"/>
      <c r="L608" s="443"/>
      <c r="M608" s="444"/>
      <c r="N608" s="446"/>
      <c r="O608" s="443"/>
      <c r="P608" s="446"/>
      <c r="Q608" s="443"/>
      <c r="R608" s="447"/>
      <c r="S608" s="446"/>
      <c r="T608" s="443"/>
      <c r="U608" s="446"/>
      <c r="V608" s="443"/>
      <c r="W608" s="447"/>
      <c r="X608" s="446"/>
      <c r="Y608" s="443"/>
      <c r="Z608" s="448"/>
      <c r="AA608" s="448"/>
      <c r="AB608" s="448"/>
      <c r="AC608" s="448"/>
      <c r="AD608" s="448"/>
      <c r="AE608" s="448"/>
      <c r="AF608" s="448"/>
      <c r="AG608" s="448"/>
      <c r="AH608" s="448"/>
      <c r="AI608" s="448"/>
      <c r="AJ608" s="448"/>
      <c r="AK608" s="448"/>
      <c r="AL608" s="448"/>
      <c r="AM608" s="448"/>
      <c r="AN608" s="448"/>
      <c r="AO608" s="448"/>
      <c r="AP608" s="448"/>
      <c r="AQ608" s="448"/>
      <c r="AR608" s="448"/>
      <c r="AS608" s="448"/>
    </row>
    <row r="609" spans="1:45" ht="12.75" customHeight="1">
      <c r="A609" s="442"/>
      <c r="B609" s="443"/>
      <c r="C609" s="443"/>
      <c r="D609" s="443"/>
      <c r="E609" s="443"/>
      <c r="F609" s="443"/>
      <c r="G609" s="444"/>
      <c r="H609" s="443"/>
      <c r="I609" s="445"/>
      <c r="J609" s="445"/>
      <c r="K609" s="445"/>
      <c r="L609" s="443"/>
      <c r="M609" s="444"/>
      <c r="N609" s="446"/>
      <c r="O609" s="443"/>
      <c r="P609" s="446"/>
      <c r="Q609" s="443"/>
      <c r="R609" s="447"/>
      <c r="S609" s="446"/>
      <c r="T609" s="443"/>
      <c r="U609" s="446"/>
      <c r="V609" s="443"/>
      <c r="W609" s="447"/>
      <c r="X609" s="446"/>
      <c r="Y609" s="443"/>
      <c r="Z609" s="448"/>
      <c r="AA609" s="448"/>
      <c r="AB609" s="448"/>
      <c r="AC609" s="448"/>
      <c r="AD609" s="448"/>
      <c r="AE609" s="448"/>
      <c r="AF609" s="448"/>
      <c r="AG609" s="448"/>
      <c r="AH609" s="448"/>
      <c r="AI609" s="448"/>
      <c r="AJ609" s="448"/>
      <c r="AK609" s="448"/>
      <c r="AL609" s="448"/>
      <c r="AM609" s="448"/>
      <c r="AN609" s="448"/>
      <c r="AO609" s="448"/>
      <c r="AP609" s="448"/>
      <c r="AQ609" s="448"/>
      <c r="AR609" s="448"/>
      <c r="AS609" s="448"/>
    </row>
    <row r="610" spans="1:45" ht="12.75" customHeight="1">
      <c r="A610" s="442"/>
      <c r="B610" s="443"/>
      <c r="C610" s="443"/>
      <c r="D610" s="443"/>
      <c r="E610" s="443"/>
      <c r="F610" s="443"/>
      <c r="G610" s="444"/>
      <c r="H610" s="443"/>
      <c r="I610" s="445"/>
      <c r="J610" s="445"/>
      <c r="K610" s="445"/>
      <c r="L610" s="443"/>
      <c r="M610" s="444"/>
      <c r="N610" s="446"/>
      <c r="O610" s="443"/>
      <c r="P610" s="446"/>
      <c r="Q610" s="443"/>
      <c r="R610" s="447"/>
      <c r="S610" s="446"/>
      <c r="T610" s="443"/>
      <c r="U610" s="446"/>
      <c r="V610" s="443"/>
      <c r="W610" s="447"/>
      <c r="X610" s="446"/>
      <c r="Y610" s="443"/>
      <c r="Z610" s="448"/>
      <c r="AA610" s="448"/>
      <c r="AB610" s="448"/>
      <c r="AC610" s="448"/>
      <c r="AD610" s="448"/>
      <c r="AE610" s="448"/>
      <c r="AF610" s="448"/>
      <c r="AG610" s="448"/>
      <c r="AH610" s="448"/>
      <c r="AI610" s="448"/>
      <c r="AJ610" s="448"/>
      <c r="AK610" s="448"/>
      <c r="AL610" s="448"/>
      <c r="AM610" s="448"/>
      <c r="AN610" s="448"/>
      <c r="AO610" s="448"/>
      <c r="AP610" s="448"/>
      <c r="AQ610" s="448"/>
      <c r="AR610" s="448"/>
      <c r="AS610" s="448"/>
    </row>
    <row r="611" spans="1:45" ht="12.75" customHeight="1">
      <c r="A611" s="442"/>
      <c r="B611" s="443"/>
      <c r="C611" s="443"/>
      <c r="D611" s="443"/>
      <c r="E611" s="443"/>
      <c r="F611" s="443"/>
      <c r="G611" s="444"/>
      <c r="H611" s="443"/>
      <c r="I611" s="445"/>
      <c r="J611" s="445"/>
      <c r="K611" s="445"/>
      <c r="L611" s="443"/>
      <c r="M611" s="444"/>
      <c r="N611" s="446"/>
      <c r="O611" s="443"/>
      <c r="P611" s="446"/>
      <c r="Q611" s="443"/>
      <c r="R611" s="447"/>
      <c r="S611" s="446"/>
      <c r="T611" s="443"/>
      <c r="U611" s="446"/>
      <c r="V611" s="443"/>
      <c r="W611" s="447"/>
      <c r="X611" s="446"/>
      <c r="Y611" s="443"/>
      <c r="Z611" s="448"/>
      <c r="AA611" s="448"/>
      <c r="AB611" s="448"/>
      <c r="AC611" s="448"/>
      <c r="AD611" s="448"/>
      <c r="AE611" s="448"/>
      <c r="AF611" s="448"/>
      <c r="AG611" s="448"/>
      <c r="AH611" s="448"/>
      <c r="AI611" s="448"/>
      <c r="AJ611" s="448"/>
      <c r="AK611" s="448"/>
      <c r="AL611" s="448"/>
      <c r="AM611" s="448"/>
      <c r="AN611" s="448"/>
      <c r="AO611" s="448"/>
      <c r="AP611" s="448"/>
      <c r="AQ611" s="448"/>
      <c r="AR611" s="448"/>
      <c r="AS611" s="448"/>
    </row>
    <row r="612" spans="1:45" ht="12.75" customHeight="1">
      <c r="A612" s="442"/>
      <c r="B612" s="443"/>
      <c r="C612" s="443"/>
      <c r="D612" s="443"/>
      <c r="E612" s="443"/>
      <c r="F612" s="443"/>
      <c r="G612" s="444"/>
      <c r="H612" s="443"/>
      <c r="I612" s="445"/>
      <c r="J612" s="445"/>
      <c r="K612" s="445"/>
      <c r="L612" s="443"/>
      <c r="M612" s="444"/>
      <c r="N612" s="446"/>
      <c r="O612" s="443"/>
      <c r="P612" s="446"/>
      <c r="Q612" s="443"/>
      <c r="R612" s="447"/>
      <c r="S612" s="446"/>
      <c r="T612" s="443"/>
      <c r="U612" s="446"/>
      <c r="V612" s="443"/>
      <c r="W612" s="447"/>
      <c r="X612" s="446"/>
      <c r="Y612" s="443"/>
      <c r="Z612" s="448"/>
      <c r="AA612" s="448"/>
      <c r="AB612" s="448"/>
      <c r="AC612" s="448"/>
      <c r="AD612" s="448"/>
      <c r="AE612" s="448"/>
      <c r="AF612" s="448"/>
      <c r="AG612" s="448"/>
      <c r="AH612" s="448"/>
      <c r="AI612" s="448"/>
      <c r="AJ612" s="448"/>
      <c r="AK612" s="448"/>
      <c r="AL612" s="448"/>
      <c r="AM612" s="448"/>
      <c r="AN612" s="448"/>
      <c r="AO612" s="448"/>
      <c r="AP612" s="448"/>
      <c r="AQ612" s="448"/>
      <c r="AR612" s="448"/>
      <c r="AS612" s="448"/>
    </row>
    <row r="613" spans="1:45" ht="12.75" customHeight="1">
      <c r="A613" s="442"/>
      <c r="B613" s="443"/>
      <c r="C613" s="443"/>
      <c r="D613" s="443"/>
      <c r="E613" s="443"/>
      <c r="F613" s="443"/>
      <c r="G613" s="444"/>
      <c r="H613" s="443"/>
      <c r="I613" s="445"/>
      <c r="J613" s="445"/>
      <c r="K613" s="445"/>
      <c r="L613" s="443"/>
      <c r="M613" s="444"/>
      <c r="N613" s="446"/>
      <c r="O613" s="443"/>
      <c r="P613" s="446"/>
      <c r="Q613" s="443"/>
      <c r="R613" s="447"/>
      <c r="S613" s="446"/>
      <c r="T613" s="443"/>
      <c r="U613" s="446"/>
      <c r="V613" s="443"/>
      <c r="W613" s="447"/>
      <c r="X613" s="446"/>
      <c r="Y613" s="443"/>
      <c r="Z613" s="448"/>
      <c r="AA613" s="448"/>
      <c r="AB613" s="448"/>
      <c r="AC613" s="448"/>
      <c r="AD613" s="448"/>
      <c r="AE613" s="448"/>
      <c r="AF613" s="448"/>
      <c r="AG613" s="448"/>
      <c r="AH613" s="448"/>
      <c r="AI613" s="448"/>
      <c r="AJ613" s="448"/>
      <c r="AK613" s="448"/>
      <c r="AL613" s="448"/>
      <c r="AM613" s="448"/>
      <c r="AN613" s="448"/>
      <c r="AO613" s="448"/>
      <c r="AP613" s="448"/>
      <c r="AQ613" s="448"/>
      <c r="AR613" s="448"/>
      <c r="AS613" s="448"/>
    </row>
    <row r="614" spans="1:45" ht="12.75" customHeight="1">
      <c r="A614" s="442"/>
      <c r="B614" s="443"/>
      <c r="C614" s="443"/>
      <c r="D614" s="443"/>
      <c r="E614" s="443"/>
      <c r="F614" s="443"/>
      <c r="G614" s="444"/>
      <c r="H614" s="443"/>
      <c r="I614" s="445"/>
      <c r="J614" s="445"/>
      <c r="K614" s="445"/>
      <c r="L614" s="443"/>
      <c r="M614" s="444"/>
      <c r="N614" s="446"/>
      <c r="O614" s="443"/>
      <c r="P614" s="446"/>
      <c r="Q614" s="443"/>
      <c r="R614" s="447"/>
      <c r="S614" s="446"/>
      <c r="T614" s="443"/>
      <c r="U614" s="446"/>
      <c r="V614" s="443"/>
      <c r="W614" s="447"/>
      <c r="X614" s="446"/>
      <c r="Y614" s="443"/>
      <c r="Z614" s="448"/>
      <c r="AA614" s="448"/>
      <c r="AB614" s="448"/>
      <c r="AC614" s="448"/>
      <c r="AD614" s="448"/>
      <c r="AE614" s="448"/>
      <c r="AF614" s="448"/>
      <c r="AG614" s="448"/>
      <c r="AH614" s="448"/>
      <c r="AI614" s="448"/>
      <c r="AJ614" s="448"/>
      <c r="AK614" s="448"/>
      <c r="AL614" s="448"/>
      <c r="AM614" s="448"/>
      <c r="AN614" s="448"/>
      <c r="AO614" s="448"/>
      <c r="AP614" s="448"/>
      <c r="AQ614" s="448"/>
      <c r="AR614" s="448"/>
      <c r="AS614" s="448"/>
    </row>
    <row r="615" spans="1:45" ht="12.75" customHeight="1">
      <c r="A615" s="442"/>
      <c r="B615" s="443"/>
      <c r="C615" s="443"/>
      <c r="D615" s="443"/>
      <c r="E615" s="443"/>
      <c r="F615" s="443"/>
      <c r="G615" s="444"/>
      <c r="H615" s="443"/>
      <c r="I615" s="445"/>
      <c r="J615" s="445"/>
      <c r="K615" s="445"/>
      <c r="L615" s="443"/>
      <c r="M615" s="444"/>
      <c r="N615" s="446"/>
      <c r="O615" s="443"/>
      <c r="P615" s="446"/>
      <c r="Q615" s="443"/>
      <c r="R615" s="447"/>
      <c r="S615" s="446"/>
      <c r="T615" s="443"/>
      <c r="U615" s="446"/>
      <c r="V615" s="443"/>
      <c r="W615" s="447"/>
      <c r="X615" s="446"/>
      <c r="Y615" s="443"/>
      <c r="Z615" s="448"/>
      <c r="AA615" s="448"/>
      <c r="AB615" s="448"/>
      <c r="AC615" s="448"/>
      <c r="AD615" s="448"/>
      <c r="AE615" s="448"/>
      <c r="AF615" s="448"/>
      <c r="AG615" s="448"/>
      <c r="AH615" s="448"/>
      <c r="AI615" s="448"/>
      <c r="AJ615" s="448"/>
      <c r="AK615" s="448"/>
      <c r="AL615" s="448"/>
      <c r="AM615" s="448"/>
      <c r="AN615" s="448"/>
      <c r="AO615" s="448"/>
      <c r="AP615" s="448"/>
      <c r="AQ615" s="448"/>
      <c r="AR615" s="448"/>
      <c r="AS615" s="448"/>
    </row>
    <row r="616" spans="1:45" ht="12.75" customHeight="1">
      <c r="A616" s="442"/>
      <c r="B616" s="443"/>
      <c r="C616" s="443"/>
      <c r="D616" s="443"/>
      <c r="E616" s="443"/>
      <c r="F616" s="443"/>
      <c r="G616" s="444"/>
      <c r="H616" s="443"/>
      <c r="I616" s="445"/>
      <c r="J616" s="445"/>
      <c r="K616" s="445"/>
      <c r="L616" s="443"/>
      <c r="M616" s="444"/>
      <c r="N616" s="446"/>
      <c r="O616" s="443"/>
      <c r="P616" s="446"/>
      <c r="Q616" s="443"/>
      <c r="R616" s="447"/>
      <c r="S616" s="446"/>
      <c r="T616" s="443"/>
      <c r="U616" s="446"/>
      <c r="V616" s="443"/>
      <c r="W616" s="447"/>
      <c r="X616" s="446"/>
      <c r="Y616" s="443"/>
      <c r="Z616" s="448"/>
      <c r="AA616" s="448"/>
      <c r="AB616" s="448"/>
      <c r="AC616" s="448"/>
      <c r="AD616" s="448"/>
      <c r="AE616" s="448"/>
      <c r="AF616" s="448"/>
      <c r="AG616" s="448"/>
      <c r="AH616" s="448"/>
      <c r="AI616" s="448"/>
      <c r="AJ616" s="448"/>
      <c r="AK616" s="448"/>
      <c r="AL616" s="448"/>
      <c r="AM616" s="448"/>
      <c r="AN616" s="448"/>
      <c r="AO616" s="448"/>
      <c r="AP616" s="448"/>
      <c r="AQ616" s="448"/>
      <c r="AR616" s="448"/>
      <c r="AS616" s="448"/>
    </row>
    <row r="617" spans="1:45" ht="12.75" customHeight="1">
      <c r="A617" s="442"/>
      <c r="B617" s="443"/>
      <c r="C617" s="443"/>
      <c r="D617" s="443"/>
      <c r="E617" s="443"/>
      <c r="F617" s="443"/>
      <c r="G617" s="444"/>
      <c r="H617" s="443"/>
      <c r="I617" s="445"/>
      <c r="J617" s="445"/>
      <c r="K617" s="445"/>
      <c r="L617" s="443"/>
      <c r="M617" s="444"/>
      <c r="N617" s="446"/>
      <c r="O617" s="443"/>
      <c r="P617" s="446"/>
      <c r="Q617" s="443"/>
      <c r="R617" s="447"/>
      <c r="S617" s="446"/>
      <c r="T617" s="443"/>
      <c r="U617" s="446"/>
      <c r="V617" s="443"/>
      <c r="W617" s="447"/>
      <c r="X617" s="446"/>
      <c r="Y617" s="443"/>
      <c r="Z617" s="448"/>
      <c r="AA617" s="448"/>
      <c r="AB617" s="448"/>
      <c r="AC617" s="448"/>
      <c r="AD617" s="448"/>
      <c r="AE617" s="448"/>
      <c r="AF617" s="448"/>
      <c r="AG617" s="448"/>
      <c r="AH617" s="448"/>
      <c r="AI617" s="448"/>
      <c r="AJ617" s="448"/>
      <c r="AK617" s="448"/>
      <c r="AL617" s="448"/>
      <c r="AM617" s="448"/>
      <c r="AN617" s="448"/>
      <c r="AO617" s="448"/>
      <c r="AP617" s="448"/>
      <c r="AQ617" s="448"/>
      <c r="AR617" s="448"/>
      <c r="AS617" s="448"/>
    </row>
    <row r="618" spans="1:45" ht="12.75" customHeight="1">
      <c r="A618" s="442"/>
      <c r="B618" s="443"/>
      <c r="C618" s="443"/>
      <c r="D618" s="443"/>
      <c r="E618" s="443"/>
      <c r="F618" s="443"/>
      <c r="G618" s="444"/>
      <c r="H618" s="443"/>
      <c r="I618" s="445"/>
      <c r="J618" s="445"/>
      <c r="K618" s="445"/>
      <c r="L618" s="443"/>
      <c r="M618" s="444"/>
      <c r="N618" s="446"/>
      <c r="O618" s="443"/>
      <c r="P618" s="446"/>
      <c r="Q618" s="443"/>
      <c r="R618" s="447"/>
      <c r="S618" s="446"/>
      <c r="T618" s="443"/>
      <c r="U618" s="446"/>
      <c r="V618" s="443"/>
      <c r="W618" s="447"/>
      <c r="X618" s="446"/>
      <c r="Y618" s="443"/>
      <c r="Z618" s="448"/>
      <c r="AA618" s="448"/>
      <c r="AB618" s="448"/>
      <c r="AC618" s="448"/>
      <c r="AD618" s="448"/>
      <c r="AE618" s="448"/>
      <c r="AF618" s="448"/>
      <c r="AG618" s="448"/>
      <c r="AH618" s="448"/>
      <c r="AI618" s="448"/>
      <c r="AJ618" s="448"/>
      <c r="AK618" s="448"/>
      <c r="AL618" s="448"/>
      <c r="AM618" s="448"/>
      <c r="AN618" s="448"/>
      <c r="AO618" s="448"/>
      <c r="AP618" s="448"/>
      <c r="AQ618" s="448"/>
      <c r="AR618" s="448"/>
      <c r="AS618" s="448"/>
    </row>
    <row r="619" spans="1:45" ht="12.75" customHeight="1">
      <c r="A619" s="442"/>
      <c r="B619" s="443"/>
      <c r="C619" s="443"/>
      <c r="D619" s="443"/>
      <c r="E619" s="443"/>
      <c r="F619" s="443"/>
      <c r="G619" s="444"/>
      <c r="H619" s="443"/>
      <c r="I619" s="445"/>
      <c r="J619" s="445"/>
      <c r="K619" s="445"/>
      <c r="L619" s="443"/>
      <c r="M619" s="444"/>
      <c r="N619" s="446"/>
      <c r="O619" s="443"/>
      <c r="P619" s="446"/>
      <c r="Q619" s="443"/>
      <c r="R619" s="447"/>
      <c r="S619" s="446"/>
      <c r="T619" s="443"/>
      <c r="U619" s="446"/>
      <c r="V619" s="443"/>
      <c r="W619" s="447"/>
      <c r="X619" s="446"/>
      <c r="Y619" s="443"/>
      <c r="Z619" s="448"/>
      <c r="AA619" s="448"/>
      <c r="AB619" s="448"/>
      <c r="AC619" s="448"/>
      <c r="AD619" s="448"/>
      <c r="AE619" s="448"/>
      <c r="AF619" s="448"/>
      <c r="AG619" s="448"/>
      <c r="AH619" s="448"/>
      <c r="AI619" s="448"/>
      <c r="AJ619" s="448"/>
      <c r="AK619" s="448"/>
      <c r="AL619" s="448"/>
      <c r="AM619" s="448"/>
      <c r="AN619" s="448"/>
      <c r="AO619" s="448"/>
      <c r="AP619" s="448"/>
      <c r="AQ619" s="448"/>
      <c r="AR619" s="448"/>
      <c r="AS619" s="448"/>
    </row>
    <row r="620" spans="1:45" ht="12.75" customHeight="1">
      <c r="A620" s="442"/>
      <c r="B620" s="443"/>
      <c r="C620" s="443"/>
      <c r="D620" s="443"/>
      <c r="E620" s="443"/>
      <c r="F620" s="443"/>
      <c r="G620" s="444"/>
      <c r="H620" s="443"/>
      <c r="I620" s="445"/>
      <c r="J620" s="445"/>
      <c r="K620" s="445"/>
      <c r="L620" s="443"/>
      <c r="M620" s="444"/>
      <c r="N620" s="446"/>
      <c r="O620" s="443"/>
      <c r="P620" s="446"/>
      <c r="Q620" s="443"/>
      <c r="R620" s="447"/>
      <c r="S620" s="446"/>
      <c r="T620" s="443"/>
      <c r="U620" s="446"/>
      <c r="V620" s="443"/>
      <c r="W620" s="447"/>
      <c r="X620" s="446"/>
      <c r="Y620" s="443"/>
      <c r="Z620" s="448"/>
      <c r="AA620" s="448"/>
      <c r="AB620" s="448"/>
      <c r="AC620" s="448"/>
      <c r="AD620" s="448"/>
      <c r="AE620" s="448"/>
      <c r="AF620" s="448"/>
      <c r="AG620" s="448"/>
      <c r="AH620" s="448"/>
      <c r="AI620" s="448"/>
      <c r="AJ620" s="448"/>
      <c r="AK620" s="448"/>
      <c r="AL620" s="448"/>
      <c r="AM620" s="448"/>
      <c r="AN620" s="448"/>
      <c r="AO620" s="448"/>
      <c r="AP620" s="448"/>
      <c r="AQ620" s="448"/>
      <c r="AR620" s="448"/>
      <c r="AS620" s="448"/>
    </row>
    <row r="621" spans="1:45" ht="12.75" customHeight="1">
      <c r="A621" s="442"/>
      <c r="B621" s="443"/>
      <c r="C621" s="443"/>
      <c r="D621" s="443"/>
      <c r="E621" s="443"/>
      <c r="F621" s="443"/>
      <c r="G621" s="444"/>
      <c r="H621" s="443"/>
      <c r="I621" s="445"/>
      <c r="J621" s="445"/>
      <c r="K621" s="445"/>
      <c r="L621" s="443"/>
      <c r="M621" s="444"/>
      <c r="N621" s="446"/>
      <c r="O621" s="443"/>
      <c r="P621" s="446"/>
      <c r="Q621" s="443"/>
      <c r="R621" s="447"/>
      <c r="S621" s="446"/>
      <c r="T621" s="443"/>
      <c r="U621" s="446"/>
      <c r="V621" s="443"/>
      <c r="W621" s="447"/>
      <c r="X621" s="446"/>
      <c r="Y621" s="443"/>
      <c r="Z621" s="448"/>
      <c r="AA621" s="448"/>
      <c r="AB621" s="448"/>
      <c r="AC621" s="448"/>
      <c r="AD621" s="448"/>
      <c r="AE621" s="448"/>
      <c r="AF621" s="448"/>
      <c r="AG621" s="448"/>
      <c r="AH621" s="448"/>
      <c r="AI621" s="448"/>
      <c r="AJ621" s="448"/>
      <c r="AK621" s="448"/>
      <c r="AL621" s="448"/>
      <c r="AM621" s="448"/>
      <c r="AN621" s="448"/>
      <c r="AO621" s="448"/>
      <c r="AP621" s="448"/>
      <c r="AQ621" s="448"/>
      <c r="AR621" s="448"/>
      <c r="AS621" s="448"/>
    </row>
    <row r="622" spans="1:45" ht="12.75" customHeight="1">
      <c r="A622" s="442"/>
      <c r="B622" s="443"/>
      <c r="C622" s="443"/>
      <c r="D622" s="443"/>
      <c r="E622" s="443"/>
      <c r="F622" s="443"/>
      <c r="G622" s="444"/>
      <c r="H622" s="443"/>
      <c r="I622" s="445"/>
      <c r="J622" s="445"/>
      <c r="K622" s="445"/>
      <c r="L622" s="443"/>
      <c r="M622" s="444"/>
      <c r="N622" s="446"/>
      <c r="O622" s="443"/>
      <c r="P622" s="446"/>
      <c r="Q622" s="443"/>
      <c r="R622" s="447"/>
      <c r="S622" s="446"/>
      <c r="T622" s="443"/>
      <c r="U622" s="446"/>
      <c r="V622" s="443"/>
      <c r="W622" s="447"/>
      <c r="X622" s="446"/>
      <c r="Y622" s="443"/>
      <c r="Z622" s="448"/>
      <c r="AA622" s="448"/>
      <c r="AB622" s="448"/>
      <c r="AC622" s="448"/>
      <c r="AD622" s="448"/>
      <c r="AE622" s="448"/>
      <c r="AF622" s="448"/>
      <c r="AG622" s="448"/>
      <c r="AH622" s="448"/>
      <c r="AI622" s="448"/>
      <c r="AJ622" s="448"/>
      <c r="AK622" s="448"/>
      <c r="AL622" s="448"/>
      <c r="AM622" s="448"/>
      <c r="AN622" s="448"/>
      <c r="AO622" s="448"/>
      <c r="AP622" s="448"/>
      <c r="AQ622" s="448"/>
      <c r="AR622" s="448"/>
      <c r="AS622" s="448"/>
    </row>
    <row r="623" spans="1:45" ht="12.75" customHeight="1">
      <c r="A623" s="442"/>
      <c r="B623" s="443"/>
      <c r="C623" s="443"/>
      <c r="D623" s="443"/>
      <c r="E623" s="443"/>
      <c r="F623" s="443"/>
      <c r="G623" s="444"/>
      <c r="H623" s="443"/>
      <c r="I623" s="445"/>
      <c r="J623" s="445"/>
      <c r="K623" s="445"/>
      <c r="L623" s="443"/>
      <c r="M623" s="444"/>
      <c r="N623" s="446"/>
      <c r="O623" s="443"/>
      <c r="P623" s="446"/>
      <c r="Q623" s="443"/>
      <c r="R623" s="447"/>
      <c r="S623" s="446"/>
      <c r="T623" s="443"/>
      <c r="U623" s="446"/>
      <c r="V623" s="443"/>
      <c r="W623" s="447"/>
      <c r="X623" s="446"/>
      <c r="Y623" s="443"/>
      <c r="Z623" s="448"/>
      <c r="AA623" s="448"/>
      <c r="AB623" s="448"/>
      <c r="AC623" s="448"/>
      <c r="AD623" s="448"/>
      <c r="AE623" s="448"/>
      <c r="AF623" s="448"/>
      <c r="AG623" s="448"/>
      <c r="AH623" s="448"/>
      <c r="AI623" s="448"/>
      <c r="AJ623" s="448"/>
      <c r="AK623" s="448"/>
      <c r="AL623" s="448"/>
      <c r="AM623" s="448"/>
      <c r="AN623" s="448"/>
      <c r="AO623" s="448"/>
      <c r="AP623" s="448"/>
      <c r="AQ623" s="448"/>
      <c r="AR623" s="448"/>
      <c r="AS623" s="448"/>
    </row>
    <row r="624" spans="1:45" ht="12.75" customHeight="1">
      <c r="A624" s="442"/>
      <c r="B624" s="443"/>
      <c r="C624" s="443"/>
      <c r="D624" s="443"/>
      <c r="E624" s="443"/>
      <c r="F624" s="443"/>
      <c r="G624" s="444"/>
      <c r="H624" s="443"/>
      <c r="I624" s="445"/>
      <c r="J624" s="445"/>
      <c r="K624" s="445"/>
      <c r="L624" s="443"/>
      <c r="M624" s="444"/>
      <c r="N624" s="446"/>
      <c r="O624" s="443"/>
      <c r="P624" s="446"/>
      <c r="Q624" s="443"/>
      <c r="R624" s="447"/>
      <c r="S624" s="446"/>
      <c r="T624" s="443"/>
      <c r="U624" s="446"/>
      <c r="V624" s="443"/>
      <c r="W624" s="447"/>
      <c r="X624" s="446"/>
      <c r="Y624" s="443"/>
      <c r="Z624" s="448"/>
      <c r="AA624" s="448"/>
      <c r="AB624" s="448"/>
      <c r="AC624" s="448"/>
      <c r="AD624" s="448"/>
      <c r="AE624" s="448"/>
      <c r="AF624" s="448"/>
      <c r="AG624" s="448"/>
      <c r="AH624" s="448"/>
      <c r="AI624" s="448"/>
      <c r="AJ624" s="448"/>
      <c r="AK624" s="448"/>
      <c r="AL624" s="448"/>
      <c r="AM624" s="448"/>
      <c r="AN624" s="448"/>
      <c r="AO624" s="448"/>
      <c r="AP624" s="448"/>
      <c r="AQ624" s="448"/>
      <c r="AR624" s="448"/>
      <c r="AS624" s="448"/>
    </row>
    <row r="625" spans="1:45" ht="12.75" customHeight="1">
      <c r="A625" s="442"/>
      <c r="B625" s="443"/>
      <c r="C625" s="443"/>
      <c r="D625" s="443"/>
      <c r="E625" s="443"/>
      <c r="F625" s="443"/>
      <c r="G625" s="444"/>
      <c r="H625" s="443"/>
      <c r="I625" s="445"/>
      <c r="J625" s="445"/>
      <c r="K625" s="445"/>
      <c r="L625" s="443"/>
      <c r="M625" s="444"/>
      <c r="N625" s="446"/>
      <c r="O625" s="443"/>
      <c r="P625" s="446"/>
      <c r="Q625" s="443"/>
      <c r="R625" s="447"/>
      <c r="S625" s="446"/>
      <c r="T625" s="443"/>
      <c r="U625" s="446"/>
      <c r="V625" s="443"/>
      <c r="W625" s="447"/>
      <c r="X625" s="446"/>
      <c r="Y625" s="443"/>
      <c r="Z625" s="448"/>
      <c r="AA625" s="448"/>
      <c r="AB625" s="448"/>
      <c r="AC625" s="448"/>
      <c r="AD625" s="448"/>
      <c r="AE625" s="448"/>
      <c r="AF625" s="448"/>
      <c r="AG625" s="448"/>
      <c r="AH625" s="448"/>
      <c r="AI625" s="448"/>
      <c r="AJ625" s="448"/>
      <c r="AK625" s="448"/>
      <c r="AL625" s="448"/>
      <c r="AM625" s="448"/>
      <c r="AN625" s="448"/>
      <c r="AO625" s="448"/>
      <c r="AP625" s="448"/>
      <c r="AQ625" s="448"/>
      <c r="AR625" s="448"/>
      <c r="AS625" s="448"/>
    </row>
    <row r="626" spans="1:45" ht="12.75" customHeight="1">
      <c r="A626" s="442"/>
      <c r="B626" s="443"/>
      <c r="C626" s="443"/>
      <c r="D626" s="443"/>
      <c r="E626" s="443"/>
      <c r="F626" s="443"/>
      <c r="G626" s="444"/>
      <c r="H626" s="443"/>
      <c r="I626" s="445"/>
      <c r="J626" s="445"/>
      <c r="K626" s="445"/>
      <c r="L626" s="443"/>
      <c r="M626" s="444"/>
      <c r="N626" s="446"/>
      <c r="O626" s="443"/>
      <c r="P626" s="446"/>
      <c r="Q626" s="443"/>
      <c r="R626" s="447"/>
      <c r="S626" s="446"/>
      <c r="T626" s="443"/>
      <c r="U626" s="446"/>
      <c r="V626" s="443"/>
      <c r="W626" s="447"/>
      <c r="X626" s="446"/>
      <c r="Y626" s="443"/>
      <c r="Z626" s="448"/>
      <c r="AA626" s="448"/>
      <c r="AB626" s="448"/>
      <c r="AC626" s="448"/>
      <c r="AD626" s="448"/>
      <c r="AE626" s="448"/>
      <c r="AF626" s="448"/>
      <c r="AG626" s="448"/>
      <c r="AH626" s="448"/>
      <c r="AI626" s="448"/>
      <c r="AJ626" s="448"/>
      <c r="AK626" s="448"/>
      <c r="AL626" s="448"/>
      <c r="AM626" s="448"/>
      <c r="AN626" s="448"/>
      <c r="AO626" s="448"/>
      <c r="AP626" s="448"/>
      <c r="AQ626" s="448"/>
      <c r="AR626" s="448"/>
      <c r="AS626" s="448"/>
    </row>
    <row r="627" spans="1:45" ht="12.75" customHeight="1">
      <c r="A627" s="442"/>
      <c r="B627" s="443"/>
      <c r="C627" s="443"/>
      <c r="D627" s="443"/>
      <c r="E627" s="443"/>
      <c r="F627" s="443"/>
      <c r="G627" s="444"/>
      <c r="H627" s="443"/>
      <c r="I627" s="445"/>
      <c r="J627" s="445"/>
      <c r="K627" s="445"/>
      <c r="L627" s="443"/>
      <c r="M627" s="444"/>
      <c r="N627" s="446"/>
      <c r="O627" s="443"/>
      <c r="P627" s="446"/>
      <c r="Q627" s="443"/>
      <c r="R627" s="447"/>
      <c r="S627" s="446"/>
      <c r="T627" s="443"/>
      <c r="U627" s="446"/>
      <c r="V627" s="443"/>
      <c r="W627" s="447"/>
      <c r="X627" s="446"/>
      <c r="Y627" s="443"/>
      <c r="Z627" s="448"/>
      <c r="AA627" s="448"/>
      <c r="AB627" s="448"/>
      <c r="AC627" s="448"/>
      <c r="AD627" s="448"/>
      <c r="AE627" s="448"/>
      <c r="AF627" s="448"/>
      <c r="AG627" s="448"/>
      <c r="AH627" s="448"/>
      <c r="AI627" s="448"/>
      <c r="AJ627" s="448"/>
      <c r="AK627" s="448"/>
      <c r="AL627" s="448"/>
      <c r="AM627" s="448"/>
      <c r="AN627" s="448"/>
      <c r="AO627" s="448"/>
      <c r="AP627" s="448"/>
      <c r="AQ627" s="448"/>
      <c r="AR627" s="448"/>
      <c r="AS627" s="448"/>
    </row>
    <row r="628" spans="1:45" ht="12.75" customHeight="1">
      <c r="A628" s="442"/>
      <c r="B628" s="443"/>
      <c r="C628" s="443"/>
      <c r="D628" s="443"/>
      <c r="E628" s="443"/>
      <c r="F628" s="443"/>
      <c r="G628" s="444"/>
      <c r="H628" s="443"/>
      <c r="I628" s="445"/>
      <c r="J628" s="445"/>
      <c r="K628" s="445"/>
      <c r="L628" s="443"/>
      <c r="M628" s="444"/>
      <c r="N628" s="446"/>
      <c r="O628" s="443"/>
      <c r="P628" s="446"/>
      <c r="Q628" s="443"/>
      <c r="R628" s="447"/>
      <c r="S628" s="446"/>
      <c r="T628" s="443"/>
      <c r="U628" s="446"/>
      <c r="V628" s="443"/>
      <c r="W628" s="447"/>
      <c r="X628" s="446"/>
      <c r="Y628" s="443"/>
      <c r="Z628" s="448"/>
      <c r="AA628" s="448"/>
      <c r="AB628" s="448"/>
      <c r="AC628" s="448"/>
      <c r="AD628" s="448"/>
      <c r="AE628" s="448"/>
      <c r="AF628" s="448"/>
      <c r="AG628" s="448"/>
      <c r="AH628" s="448"/>
      <c r="AI628" s="448"/>
      <c r="AJ628" s="448"/>
      <c r="AK628" s="448"/>
      <c r="AL628" s="448"/>
      <c r="AM628" s="448"/>
      <c r="AN628" s="448"/>
      <c r="AO628" s="448"/>
      <c r="AP628" s="448"/>
      <c r="AQ628" s="448"/>
      <c r="AR628" s="448"/>
      <c r="AS628" s="448"/>
    </row>
    <row r="629" spans="1:45" ht="12.75" customHeight="1">
      <c r="A629" s="442"/>
      <c r="B629" s="443"/>
      <c r="C629" s="443"/>
      <c r="D629" s="443"/>
      <c r="E629" s="443"/>
      <c r="F629" s="443"/>
      <c r="G629" s="444"/>
      <c r="H629" s="443"/>
      <c r="I629" s="445"/>
      <c r="J629" s="445"/>
      <c r="K629" s="445"/>
      <c r="L629" s="443"/>
      <c r="M629" s="444"/>
      <c r="N629" s="446"/>
      <c r="O629" s="443"/>
      <c r="P629" s="446"/>
      <c r="Q629" s="443"/>
      <c r="R629" s="447"/>
      <c r="S629" s="446"/>
      <c r="T629" s="443"/>
      <c r="U629" s="446"/>
      <c r="V629" s="443"/>
      <c r="W629" s="447"/>
      <c r="X629" s="446"/>
      <c r="Y629" s="443"/>
      <c r="Z629" s="448"/>
      <c r="AA629" s="448"/>
      <c r="AB629" s="448"/>
      <c r="AC629" s="448"/>
      <c r="AD629" s="448"/>
      <c r="AE629" s="448"/>
      <c r="AF629" s="448"/>
      <c r="AG629" s="448"/>
      <c r="AH629" s="448"/>
      <c r="AI629" s="448"/>
      <c r="AJ629" s="448"/>
      <c r="AK629" s="448"/>
      <c r="AL629" s="448"/>
      <c r="AM629" s="448"/>
      <c r="AN629" s="448"/>
      <c r="AO629" s="448"/>
      <c r="AP629" s="448"/>
      <c r="AQ629" s="448"/>
      <c r="AR629" s="448"/>
      <c r="AS629" s="448"/>
    </row>
    <row r="630" spans="1:45" ht="12.75" customHeight="1">
      <c r="A630" s="442"/>
      <c r="B630" s="443"/>
      <c r="C630" s="443"/>
      <c r="D630" s="443"/>
      <c r="E630" s="443"/>
      <c r="F630" s="443"/>
      <c r="G630" s="444"/>
      <c r="H630" s="443"/>
      <c r="I630" s="445"/>
      <c r="J630" s="445"/>
      <c r="K630" s="445"/>
      <c r="L630" s="443"/>
      <c r="M630" s="444"/>
      <c r="N630" s="446"/>
      <c r="O630" s="443"/>
      <c r="P630" s="446"/>
      <c r="Q630" s="443"/>
      <c r="R630" s="447"/>
      <c r="S630" s="446"/>
      <c r="T630" s="443"/>
      <c r="U630" s="446"/>
      <c r="V630" s="443"/>
      <c r="W630" s="447"/>
      <c r="X630" s="446"/>
      <c r="Y630" s="443"/>
      <c r="Z630" s="448"/>
      <c r="AA630" s="448"/>
      <c r="AB630" s="448"/>
      <c r="AC630" s="448"/>
      <c r="AD630" s="448"/>
      <c r="AE630" s="448"/>
      <c r="AF630" s="448"/>
      <c r="AG630" s="448"/>
      <c r="AH630" s="448"/>
      <c r="AI630" s="448"/>
      <c r="AJ630" s="448"/>
      <c r="AK630" s="448"/>
      <c r="AL630" s="448"/>
      <c r="AM630" s="448"/>
      <c r="AN630" s="448"/>
      <c r="AO630" s="448"/>
      <c r="AP630" s="448"/>
      <c r="AQ630" s="448"/>
      <c r="AR630" s="448"/>
      <c r="AS630" s="448"/>
    </row>
    <row r="631" spans="1:45" ht="12.75" customHeight="1">
      <c r="A631" s="442"/>
      <c r="B631" s="443"/>
      <c r="C631" s="443"/>
      <c r="D631" s="443"/>
      <c r="E631" s="443"/>
      <c r="F631" s="443"/>
      <c r="G631" s="444"/>
      <c r="H631" s="443"/>
      <c r="I631" s="445"/>
      <c r="J631" s="445"/>
      <c r="K631" s="445"/>
      <c r="L631" s="443"/>
      <c r="M631" s="444"/>
      <c r="N631" s="446"/>
      <c r="O631" s="443"/>
      <c r="P631" s="446"/>
      <c r="Q631" s="443"/>
      <c r="R631" s="447"/>
      <c r="S631" s="446"/>
      <c r="T631" s="443"/>
      <c r="U631" s="446"/>
      <c r="V631" s="443"/>
      <c r="W631" s="447"/>
      <c r="X631" s="446"/>
      <c r="Y631" s="443"/>
      <c r="Z631" s="448"/>
      <c r="AA631" s="448"/>
      <c r="AB631" s="448"/>
      <c r="AC631" s="448"/>
      <c r="AD631" s="448"/>
      <c r="AE631" s="448"/>
      <c r="AF631" s="448"/>
      <c r="AG631" s="448"/>
      <c r="AH631" s="448"/>
      <c r="AI631" s="448"/>
      <c r="AJ631" s="448"/>
      <c r="AK631" s="448"/>
      <c r="AL631" s="448"/>
      <c r="AM631" s="448"/>
      <c r="AN631" s="448"/>
      <c r="AO631" s="448"/>
      <c r="AP631" s="448"/>
      <c r="AQ631" s="448"/>
      <c r="AR631" s="448"/>
      <c r="AS631" s="448"/>
    </row>
    <row r="632" spans="1:45" ht="12.75" customHeight="1">
      <c r="A632" s="442"/>
      <c r="B632" s="443"/>
      <c r="C632" s="443"/>
      <c r="D632" s="443"/>
      <c r="E632" s="443"/>
      <c r="F632" s="443"/>
      <c r="G632" s="444"/>
      <c r="H632" s="443"/>
      <c r="I632" s="445"/>
      <c r="J632" s="445"/>
      <c r="K632" s="445"/>
      <c r="L632" s="443"/>
      <c r="M632" s="444"/>
      <c r="N632" s="446"/>
      <c r="O632" s="443"/>
      <c r="P632" s="446"/>
      <c r="Q632" s="443"/>
      <c r="R632" s="447"/>
      <c r="S632" s="446"/>
      <c r="T632" s="443"/>
      <c r="U632" s="446"/>
      <c r="V632" s="443"/>
      <c r="W632" s="447"/>
      <c r="X632" s="446"/>
      <c r="Y632" s="443"/>
      <c r="Z632" s="448"/>
      <c r="AA632" s="448"/>
      <c r="AB632" s="448"/>
      <c r="AC632" s="448"/>
      <c r="AD632" s="448"/>
      <c r="AE632" s="448"/>
      <c r="AF632" s="448"/>
      <c r="AG632" s="448"/>
      <c r="AH632" s="448"/>
      <c r="AI632" s="448"/>
      <c r="AJ632" s="448"/>
      <c r="AK632" s="448"/>
      <c r="AL632" s="448"/>
      <c r="AM632" s="448"/>
      <c r="AN632" s="448"/>
      <c r="AO632" s="448"/>
      <c r="AP632" s="448"/>
      <c r="AQ632" s="448"/>
      <c r="AR632" s="448"/>
      <c r="AS632" s="448"/>
    </row>
    <row r="633" spans="1:45" ht="12.75" customHeight="1">
      <c r="A633" s="442"/>
      <c r="B633" s="443"/>
      <c r="C633" s="443"/>
      <c r="D633" s="443"/>
      <c r="E633" s="443"/>
      <c r="F633" s="443"/>
      <c r="G633" s="444"/>
      <c r="H633" s="443"/>
      <c r="I633" s="445"/>
      <c r="J633" s="445"/>
      <c r="K633" s="445"/>
      <c r="L633" s="443"/>
      <c r="M633" s="444"/>
      <c r="N633" s="446"/>
      <c r="O633" s="443"/>
      <c r="P633" s="446"/>
      <c r="Q633" s="443"/>
      <c r="R633" s="447"/>
      <c r="S633" s="446"/>
      <c r="T633" s="443"/>
      <c r="U633" s="446"/>
      <c r="V633" s="443"/>
      <c r="W633" s="447"/>
      <c r="X633" s="446"/>
      <c r="Y633" s="443"/>
      <c r="Z633" s="448"/>
      <c r="AA633" s="448"/>
      <c r="AB633" s="448"/>
      <c r="AC633" s="448"/>
      <c r="AD633" s="448"/>
      <c r="AE633" s="448"/>
      <c r="AF633" s="448"/>
      <c r="AG633" s="448"/>
      <c r="AH633" s="448"/>
      <c r="AI633" s="448"/>
      <c r="AJ633" s="448"/>
      <c r="AK633" s="448"/>
      <c r="AL633" s="448"/>
      <c r="AM633" s="448"/>
      <c r="AN633" s="448"/>
      <c r="AO633" s="448"/>
      <c r="AP633" s="448"/>
      <c r="AQ633" s="448"/>
      <c r="AR633" s="448"/>
      <c r="AS633" s="448"/>
    </row>
    <row r="634" spans="1:45" ht="12.75" customHeight="1">
      <c r="A634" s="442"/>
      <c r="B634" s="443"/>
      <c r="C634" s="443"/>
      <c r="D634" s="443"/>
      <c r="E634" s="443"/>
      <c r="F634" s="443"/>
      <c r="G634" s="444"/>
      <c r="H634" s="443"/>
      <c r="I634" s="445"/>
      <c r="J634" s="445"/>
      <c r="K634" s="445"/>
      <c r="L634" s="443"/>
      <c r="M634" s="444"/>
      <c r="N634" s="446"/>
      <c r="O634" s="443"/>
      <c r="P634" s="446"/>
      <c r="Q634" s="443"/>
      <c r="R634" s="447"/>
      <c r="S634" s="446"/>
      <c r="T634" s="443"/>
      <c r="U634" s="446"/>
      <c r="V634" s="443"/>
      <c r="W634" s="447"/>
      <c r="X634" s="446"/>
      <c r="Y634" s="443"/>
      <c r="Z634" s="448"/>
      <c r="AA634" s="448"/>
      <c r="AB634" s="448"/>
      <c r="AC634" s="448"/>
      <c r="AD634" s="448"/>
      <c r="AE634" s="448"/>
      <c r="AF634" s="448"/>
      <c r="AG634" s="448"/>
      <c r="AH634" s="448"/>
      <c r="AI634" s="448"/>
      <c r="AJ634" s="448"/>
      <c r="AK634" s="448"/>
      <c r="AL634" s="448"/>
      <c r="AM634" s="448"/>
      <c r="AN634" s="448"/>
      <c r="AO634" s="448"/>
      <c r="AP634" s="448"/>
      <c r="AQ634" s="448"/>
      <c r="AR634" s="448"/>
      <c r="AS634" s="448"/>
    </row>
    <row r="635" spans="1:45" ht="12.75" customHeight="1">
      <c r="A635" s="442"/>
      <c r="B635" s="443"/>
      <c r="C635" s="443"/>
      <c r="D635" s="443"/>
      <c r="E635" s="443"/>
      <c r="F635" s="443"/>
      <c r="G635" s="444"/>
      <c r="H635" s="443"/>
      <c r="I635" s="445"/>
      <c r="J635" s="445"/>
      <c r="K635" s="445"/>
      <c r="L635" s="443"/>
      <c r="M635" s="444"/>
      <c r="N635" s="446"/>
      <c r="O635" s="443"/>
      <c r="P635" s="446"/>
      <c r="Q635" s="443"/>
      <c r="R635" s="447"/>
      <c r="S635" s="446"/>
      <c r="T635" s="443"/>
      <c r="U635" s="446"/>
      <c r="V635" s="443"/>
      <c r="W635" s="447"/>
      <c r="X635" s="446"/>
      <c r="Y635" s="443"/>
      <c r="Z635" s="448"/>
      <c r="AA635" s="448"/>
      <c r="AB635" s="448"/>
      <c r="AC635" s="448"/>
      <c r="AD635" s="448"/>
      <c r="AE635" s="448"/>
      <c r="AF635" s="448"/>
      <c r="AG635" s="448"/>
      <c r="AH635" s="448"/>
      <c r="AI635" s="448"/>
      <c r="AJ635" s="448"/>
      <c r="AK635" s="448"/>
      <c r="AL635" s="448"/>
      <c r="AM635" s="448"/>
      <c r="AN635" s="448"/>
      <c r="AO635" s="448"/>
      <c r="AP635" s="448"/>
      <c r="AQ635" s="448"/>
      <c r="AR635" s="448"/>
      <c r="AS635" s="448"/>
    </row>
    <row r="636" spans="1:45" ht="12.75" customHeight="1">
      <c r="A636" s="442"/>
      <c r="B636" s="443"/>
      <c r="C636" s="443"/>
      <c r="D636" s="443"/>
      <c r="E636" s="443"/>
      <c r="F636" s="443"/>
      <c r="G636" s="444"/>
      <c r="H636" s="443"/>
      <c r="I636" s="445"/>
      <c r="J636" s="445"/>
      <c r="K636" s="445"/>
      <c r="L636" s="443"/>
      <c r="M636" s="444"/>
      <c r="N636" s="446"/>
      <c r="O636" s="443"/>
      <c r="P636" s="446"/>
      <c r="Q636" s="443"/>
      <c r="R636" s="447"/>
      <c r="S636" s="446"/>
      <c r="T636" s="443"/>
      <c r="U636" s="446"/>
      <c r="V636" s="443"/>
      <c r="W636" s="447"/>
      <c r="X636" s="446"/>
      <c r="Y636" s="443"/>
      <c r="Z636" s="448"/>
      <c r="AA636" s="448"/>
      <c r="AB636" s="448"/>
      <c r="AC636" s="448"/>
      <c r="AD636" s="448"/>
      <c r="AE636" s="448"/>
      <c r="AF636" s="448"/>
      <c r="AG636" s="448"/>
      <c r="AH636" s="448"/>
      <c r="AI636" s="448"/>
      <c r="AJ636" s="448"/>
      <c r="AK636" s="448"/>
      <c r="AL636" s="448"/>
      <c r="AM636" s="448"/>
      <c r="AN636" s="448"/>
      <c r="AO636" s="448"/>
      <c r="AP636" s="448"/>
      <c r="AQ636" s="448"/>
      <c r="AR636" s="448"/>
      <c r="AS636" s="448"/>
    </row>
    <row r="637" spans="1:45" ht="12.75" customHeight="1">
      <c r="A637" s="442"/>
      <c r="B637" s="443"/>
      <c r="C637" s="443"/>
      <c r="D637" s="443"/>
      <c r="E637" s="443"/>
      <c r="F637" s="443"/>
      <c r="G637" s="444"/>
      <c r="H637" s="443"/>
      <c r="I637" s="445"/>
      <c r="J637" s="445"/>
      <c r="K637" s="445"/>
      <c r="L637" s="443"/>
      <c r="M637" s="444"/>
      <c r="N637" s="446"/>
      <c r="O637" s="443"/>
      <c r="P637" s="446"/>
      <c r="Q637" s="443"/>
      <c r="R637" s="447"/>
      <c r="S637" s="446"/>
      <c r="T637" s="443"/>
      <c r="U637" s="446"/>
      <c r="V637" s="443"/>
      <c r="W637" s="447"/>
      <c r="X637" s="446"/>
      <c r="Y637" s="443"/>
      <c r="Z637" s="448"/>
      <c r="AA637" s="448"/>
      <c r="AB637" s="448"/>
      <c r="AC637" s="448"/>
      <c r="AD637" s="448"/>
      <c r="AE637" s="448"/>
      <c r="AF637" s="448"/>
      <c r="AG637" s="448"/>
      <c r="AH637" s="448"/>
      <c r="AI637" s="448"/>
      <c r="AJ637" s="448"/>
      <c r="AK637" s="448"/>
      <c r="AL637" s="448"/>
      <c r="AM637" s="448"/>
      <c r="AN637" s="448"/>
      <c r="AO637" s="448"/>
      <c r="AP637" s="448"/>
      <c r="AQ637" s="448"/>
      <c r="AR637" s="448"/>
      <c r="AS637" s="448"/>
    </row>
    <row r="638" spans="1:45" ht="12.75" customHeight="1">
      <c r="A638" s="442"/>
      <c r="B638" s="443"/>
      <c r="C638" s="443"/>
      <c r="D638" s="443"/>
      <c r="E638" s="443"/>
      <c r="F638" s="443"/>
      <c r="G638" s="444"/>
      <c r="H638" s="443"/>
      <c r="I638" s="445"/>
      <c r="J638" s="445"/>
      <c r="K638" s="445"/>
      <c r="L638" s="443"/>
      <c r="M638" s="444"/>
      <c r="N638" s="446"/>
      <c r="O638" s="443"/>
      <c r="P638" s="446"/>
      <c r="Q638" s="443"/>
      <c r="R638" s="447"/>
      <c r="S638" s="446"/>
      <c r="T638" s="443"/>
      <c r="U638" s="446"/>
      <c r="V638" s="443"/>
      <c r="W638" s="447"/>
      <c r="X638" s="446"/>
      <c r="Y638" s="443"/>
      <c r="Z638" s="448"/>
      <c r="AA638" s="448"/>
      <c r="AB638" s="448"/>
      <c r="AC638" s="448"/>
      <c r="AD638" s="448"/>
      <c r="AE638" s="448"/>
      <c r="AF638" s="448"/>
      <c r="AG638" s="448"/>
      <c r="AH638" s="448"/>
      <c r="AI638" s="448"/>
      <c r="AJ638" s="448"/>
      <c r="AK638" s="448"/>
      <c r="AL638" s="448"/>
      <c r="AM638" s="448"/>
      <c r="AN638" s="448"/>
      <c r="AO638" s="448"/>
      <c r="AP638" s="448"/>
      <c r="AQ638" s="448"/>
      <c r="AR638" s="448"/>
      <c r="AS638" s="448"/>
    </row>
    <row r="639" spans="1:45" ht="12.75" customHeight="1">
      <c r="A639" s="442"/>
      <c r="B639" s="443"/>
      <c r="C639" s="443"/>
      <c r="D639" s="443"/>
      <c r="E639" s="443"/>
      <c r="F639" s="443"/>
      <c r="G639" s="444"/>
      <c r="H639" s="443"/>
      <c r="I639" s="445"/>
      <c r="J639" s="445"/>
      <c r="K639" s="445"/>
      <c r="L639" s="443"/>
      <c r="M639" s="444"/>
      <c r="N639" s="446"/>
      <c r="O639" s="443"/>
      <c r="P639" s="446"/>
      <c r="Q639" s="443"/>
      <c r="R639" s="447"/>
      <c r="S639" s="446"/>
      <c r="T639" s="443"/>
      <c r="U639" s="446"/>
      <c r="V639" s="443"/>
      <c r="W639" s="447"/>
      <c r="X639" s="446"/>
      <c r="Y639" s="443"/>
      <c r="Z639" s="448"/>
      <c r="AA639" s="448"/>
      <c r="AB639" s="448"/>
      <c r="AC639" s="448"/>
      <c r="AD639" s="448"/>
      <c r="AE639" s="448"/>
      <c r="AF639" s="448"/>
      <c r="AG639" s="448"/>
      <c r="AH639" s="448"/>
      <c r="AI639" s="448"/>
      <c r="AJ639" s="448"/>
      <c r="AK639" s="448"/>
      <c r="AL639" s="448"/>
      <c r="AM639" s="448"/>
      <c r="AN639" s="448"/>
      <c r="AO639" s="448"/>
      <c r="AP639" s="448"/>
      <c r="AQ639" s="448"/>
      <c r="AR639" s="448"/>
      <c r="AS639" s="448"/>
    </row>
    <row r="640" spans="1:45" ht="12.75" customHeight="1">
      <c r="A640" s="442"/>
      <c r="B640" s="443"/>
      <c r="C640" s="443"/>
      <c r="D640" s="443"/>
      <c r="E640" s="443"/>
      <c r="F640" s="443"/>
      <c r="G640" s="444"/>
      <c r="H640" s="443"/>
      <c r="I640" s="445"/>
      <c r="J640" s="445"/>
      <c r="K640" s="445"/>
      <c r="L640" s="443"/>
      <c r="M640" s="444"/>
      <c r="N640" s="446"/>
      <c r="O640" s="443"/>
      <c r="P640" s="446"/>
      <c r="Q640" s="443"/>
      <c r="R640" s="447"/>
      <c r="S640" s="446"/>
      <c r="T640" s="443"/>
      <c r="U640" s="446"/>
      <c r="V640" s="443"/>
      <c r="W640" s="447"/>
      <c r="X640" s="446"/>
      <c r="Y640" s="443"/>
      <c r="Z640" s="448"/>
      <c r="AA640" s="448"/>
      <c r="AB640" s="448"/>
      <c r="AC640" s="448"/>
      <c r="AD640" s="448"/>
      <c r="AE640" s="448"/>
      <c r="AF640" s="448"/>
      <c r="AG640" s="448"/>
      <c r="AH640" s="448"/>
      <c r="AI640" s="448"/>
      <c r="AJ640" s="448"/>
      <c r="AK640" s="448"/>
      <c r="AL640" s="448"/>
      <c r="AM640" s="448"/>
      <c r="AN640" s="448"/>
      <c r="AO640" s="448"/>
      <c r="AP640" s="448"/>
      <c r="AQ640" s="448"/>
      <c r="AR640" s="448"/>
      <c r="AS640" s="448"/>
    </row>
    <row r="641" spans="1:45" ht="12.75" customHeight="1">
      <c r="A641" s="442"/>
      <c r="B641" s="443"/>
      <c r="C641" s="443"/>
      <c r="D641" s="443"/>
      <c r="E641" s="443"/>
      <c r="F641" s="443"/>
      <c r="G641" s="444"/>
      <c r="H641" s="443"/>
      <c r="I641" s="445"/>
      <c r="J641" s="445"/>
      <c r="K641" s="445"/>
      <c r="L641" s="443"/>
      <c r="M641" s="444"/>
      <c r="N641" s="446"/>
      <c r="O641" s="443"/>
      <c r="P641" s="446"/>
      <c r="Q641" s="443"/>
      <c r="R641" s="447"/>
      <c r="S641" s="446"/>
      <c r="T641" s="443"/>
      <c r="U641" s="446"/>
      <c r="V641" s="443"/>
      <c r="W641" s="447"/>
      <c r="X641" s="446"/>
      <c r="Y641" s="443"/>
      <c r="Z641" s="448"/>
      <c r="AA641" s="448"/>
      <c r="AB641" s="448"/>
      <c r="AC641" s="448"/>
      <c r="AD641" s="448"/>
      <c r="AE641" s="448"/>
      <c r="AF641" s="448"/>
      <c r="AG641" s="448"/>
      <c r="AH641" s="448"/>
      <c r="AI641" s="448"/>
      <c r="AJ641" s="448"/>
      <c r="AK641" s="448"/>
      <c r="AL641" s="448"/>
      <c r="AM641" s="448"/>
      <c r="AN641" s="448"/>
      <c r="AO641" s="448"/>
      <c r="AP641" s="448"/>
      <c r="AQ641" s="448"/>
      <c r="AR641" s="448"/>
      <c r="AS641" s="448"/>
    </row>
    <row r="642" spans="1:45" ht="12.75" customHeight="1">
      <c r="A642" s="442"/>
      <c r="B642" s="443"/>
      <c r="C642" s="443"/>
      <c r="D642" s="443"/>
      <c r="E642" s="443"/>
      <c r="F642" s="443"/>
      <c r="G642" s="444"/>
      <c r="H642" s="443"/>
      <c r="I642" s="445"/>
      <c r="J642" s="445"/>
      <c r="K642" s="445"/>
      <c r="L642" s="443"/>
      <c r="M642" s="444"/>
      <c r="N642" s="446"/>
      <c r="O642" s="443"/>
      <c r="P642" s="446"/>
      <c r="Q642" s="443"/>
      <c r="R642" s="447"/>
      <c r="S642" s="446"/>
      <c r="T642" s="443"/>
      <c r="U642" s="446"/>
      <c r="V642" s="443"/>
      <c r="W642" s="447"/>
      <c r="X642" s="446"/>
      <c r="Y642" s="443"/>
      <c r="Z642" s="448"/>
      <c r="AA642" s="448"/>
      <c r="AB642" s="448"/>
      <c r="AC642" s="448"/>
      <c r="AD642" s="448"/>
      <c r="AE642" s="448"/>
      <c r="AF642" s="448"/>
      <c r="AG642" s="448"/>
      <c r="AH642" s="448"/>
      <c r="AI642" s="448"/>
      <c r="AJ642" s="448"/>
      <c r="AK642" s="448"/>
      <c r="AL642" s="448"/>
      <c r="AM642" s="448"/>
      <c r="AN642" s="448"/>
      <c r="AO642" s="448"/>
      <c r="AP642" s="448"/>
      <c r="AQ642" s="448"/>
      <c r="AR642" s="448"/>
      <c r="AS642" s="448"/>
    </row>
    <row r="643" spans="1:45" ht="12.75" customHeight="1">
      <c r="A643" s="442"/>
      <c r="B643" s="443"/>
      <c r="C643" s="443"/>
      <c r="D643" s="443"/>
      <c r="E643" s="443"/>
      <c r="F643" s="443"/>
      <c r="G643" s="444"/>
      <c r="H643" s="443"/>
      <c r="I643" s="445"/>
      <c r="J643" s="445"/>
      <c r="K643" s="445"/>
      <c r="L643" s="443"/>
      <c r="M643" s="444"/>
      <c r="N643" s="446"/>
      <c r="O643" s="443"/>
      <c r="P643" s="446"/>
      <c r="Q643" s="443"/>
      <c r="R643" s="447"/>
      <c r="S643" s="446"/>
      <c r="T643" s="443"/>
      <c r="U643" s="446"/>
      <c r="V643" s="443"/>
      <c r="W643" s="447"/>
      <c r="X643" s="446"/>
      <c r="Y643" s="443"/>
      <c r="Z643" s="448"/>
      <c r="AA643" s="448"/>
      <c r="AB643" s="448"/>
      <c r="AC643" s="448"/>
      <c r="AD643" s="448"/>
      <c r="AE643" s="448"/>
      <c r="AF643" s="448"/>
      <c r="AG643" s="448"/>
      <c r="AH643" s="448"/>
      <c r="AI643" s="448"/>
      <c r="AJ643" s="448"/>
      <c r="AK643" s="448"/>
      <c r="AL643" s="448"/>
      <c r="AM643" s="448"/>
      <c r="AN643" s="448"/>
      <c r="AO643" s="448"/>
      <c r="AP643" s="448"/>
      <c r="AQ643" s="448"/>
      <c r="AR643" s="448"/>
      <c r="AS643" s="448"/>
    </row>
    <row r="644" spans="1:45" ht="12.75" customHeight="1">
      <c r="A644" s="442"/>
      <c r="B644" s="443"/>
      <c r="C644" s="443"/>
      <c r="D644" s="443"/>
      <c r="E644" s="443"/>
      <c r="F644" s="443"/>
      <c r="G644" s="444"/>
      <c r="H644" s="443"/>
      <c r="I644" s="445"/>
      <c r="J644" s="445"/>
      <c r="K644" s="445"/>
      <c r="L644" s="443"/>
      <c r="M644" s="444"/>
      <c r="N644" s="446"/>
      <c r="O644" s="443"/>
      <c r="P644" s="446"/>
      <c r="Q644" s="443"/>
      <c r="R644" s="447"/>
      <c r="S644" s="446"/>
      <c r="T644" s="443"/>
      <c r="U644" s="446"/>
      <c r="V644" s="443"/>
      <c r="W644" s="447"/>
      <c r="X644" s="446"/>
      <c r="Y644" s="443"/>
      <c r="Z644" s="448"/>
      <c r="AA644" s="448"/>
      <c r="AB644" s="448"/>
      <c r="AC644" s="448"/>
      <c r="AD644" s="448"/>
      <c r="AE644" s="448"/>
      <c r="AF644" s="448"/>
      <c r="AG644" s="448"/>
      <c r="AH644" s="448"/>
      <c r="AI644" s="448"/>
      <c r="AJ644" s="448"/>
      <c r="AK644" s="448"/>
      <c r="AL644" s="448"/>
      <c r="AM644" s="448"/>
      <c r="AN644" s="448"/>
      <c r="AO644" s="448"/>
      <c r="AP644" s="448"/>
      <c r="AQ644" s="448"/>
      <c r="AR644" s="448"/>
      <c r="AS644" s="448"/>
    </row>
    <row r="645" spans="1:45" ht="12.75" customHeight="1">
      <c r="A645" s="442"/>
      <c r="B645" s="443"/>
      <c r="C645" s="443"/>
      <c r="D645" s="443"/>
      <c r="E645" s="443"/>
      <c r="F645" s="443"/>
      <c r="G645" s="444"/>
      <c r="H645" s="443"/>
      <c r="I645" s="445"/>
      <c r="J645" s="445"/>
      <c r="K645" s="445"/>
      <c r="L645" s="443"/>
      <c r="M645" s="444"/>
      <c r="N645" s="446"/>
      <c r="O645" s="443"/>
      <c r="P645" s="446"/>
      <c r="Q645" s="443"/>
      <c r="R645" s="447"/>
      <c r="S645" s="446"/>
      <c r="T645" s="443"/>
      <c r="U645" s="446"/>
      <c r="V645" s="443"/>
      <c r="W645" s="447"/>
      <c r="X645" s="446"/>
      <c r="Y645" s="443"/>
      <c r="Z645" s="448"/>
      <c r="AA645" s="448"/>
      <c r="AB645" s="448"/>
      <c r="AC645" s="448"/>
      <c r="AD645" s="448"/>
      <c r="AE645" s="448"/>
      <c r="AF645" s="448"/>
      <c r="AG645" s="448"/>
      <c r="AH645" s="448"/>
      <c r="AI645" s="448"/>
      <c r="AJ645" s="448"/>
      <c r="AK645" s="448"/>
      <c r="AL645" s="448"/>
      <c r="AM645" s="448"/>
      <c r="AN645" s="448"/>
      <c r="AO645" s="448"/>
      <c r="AP645" s="448"/>
      <c r="AQ645" s="448"/>
      <c r="AR645" s="448"/>
      <c r="AS645" s="448"/>
    </row>
    <row r="646" spans="1:45" ht="12.75" customHeight="1">
      <c r="A646" s="442"/>
      <c r="B646" s="443"/>
      <c r="C646" s="443"/>
      <c r="D646" s="443"/>
      <c r="E646" s="443"/>
      <c r="F646" s="443"/>
      <c r="G646" s="444"/>
      <c r="H646" s="443"/>
      <c r="I646" s="445"/>
      <c r="J646" s="445"/>
      <c r="K646" s="445"/>
      <c r="L646" s="443"/>
      <c r="M646" s="444"/>
      <c r="N646" s="446"/>
      <c r="O646" s="443"/>
      <c r="P646" s="446"/>
      <c r="Q646" s="443"/>
      <c r="R646" s="447"/>
      <c r="S646" s="446"/>
      <c r="T646" s="443"/>
      <c r="U646" s="446"/>
      <c r="V646" s="443"/>
      <c r="W646" s="447"/>
      <c r="X646" s="446"/>
      <c r="Y646" s="443"/>
      <c r="Z646" s="448"/>
      <c r="AA646" s="448"/>
      <c r="AB646" s="448"/>
      <c r="AC646" s="448"/>
      <c r="AD646" s="448"/>
      <c r="AE646" s="448"/>
      <c r="AF646" s="448"/>
      <c r="AG646" s="448"/>
      <c r="AH646" s="448"/>
      <c r="AI646" s="448"/>
      <c r="AJ646" s="448"/>
      <c r="AK646" s="448"/>
      <c r="AL646" s="448"/>
      <c r="AM646" s="448"/>
      <c r="AN646" s="448"/>
      <c r="AO646" s="448"/>
      <c r="AP646" s="448"/>
      <c r="AQ646" s="448"/>
      <c r="AR646" s="448"/>
      <c r="AS646" s="448"/>
    </row>
    <row r="647" spans="1:45" ht="12.75" customHeight="1">
      <c r="A647" s="442"/>
      <c r="B647" s="443"/>
      <c r="C647" s="443"/>
      <c r="D647" s="443"/>
      <c r="E647" s="443"/>
      <c r="F647" s="443"/>
      <c r="G647" s="444"/>
      <c r="H647" s="443"/>
      <c r="I647" s="445"/>
      <c r="J647" s="445"/>
      <c r="K647" s="445"/>
      <c r="L647" s="443"/>
      <c r="M647" s="444"/>
      <c r="N647" s="446"/>
      <c r="O647" s="443"/>
      <c r="P647" s="446"/>
      <c r="Q647" s="443"/>
      <c r="R647" s="447"/>
      <c r="S647" s="446"/>
      <c r="T647" s="443"/>
      <c r="U647" s="446"/>
      <c r="V647" s="443"/>
      <c r="W647" s="447"/>
      <c r="X647" s="446"/>
      <c r="Y647" s="443"/>
      <c r="Z647" s="448"/>
      <c r="AA647" s="448"/>
      <c r="AB647" s="448"/>
      <c r="AC647" s="448"/>
      <c r="AD647" s="448"/>
      <c r="AE647" s="448"/>
      <c r="AF647" s="448"/>
      <c r="AG647" s="448"/>
      <c r="AH647" s="448"/>
      <c r="AI647" s="448"/>
      <c r="AJ647" s="448"/>
      <c r="AK647" s="448"/>
      <c r="AL647" s="448"/>
      <c r="AM647" s="448"/>
      <c r="AN647" s="448"/>
      <c r="AO647" s="448"/>
      <c r="AP647" s="448"/>
      <c r="AQ647" s="448"/>
      <c r="AR647" s="448"/>
      <c r="AS647" s="448"/>
    </row>
    <row r="648" spans="1:45" ht="12.75" customHeight="1">
      <c r="A648" s="442"/>
      <c r="B648" s="443"/>
      <c r="C648" s="443"/>
      <c r="D648" s="443"/>
      <c r="E648" s="443"/>
      <c r="F648" s="443"/>
      <c r="G648" s="444"/>
      <c r="H648" s="443"/>
      <c r="I648" s="445"/>
      <c r="J648" s="445"/>
      <c r="K648" s="445"/>
      <c r="L648" s="443"/>
      <c r="M648" s="444"/>
      <c r="N648" s="446"/>
      <c r="O648" s="443"/>
      <c r="P648" s="446"/>
      <c r="Q648" s="443"/>
      <c r="R648" s="447"/>
      <c r="S648" s="446"/>
      <c r="T648" s="443"/>
      <c r="U648" s="446"/>
      <c r="V648" s="443"/>
      <c r="W648" s="447"/>
      <c r="X648" s="446"/>
      <c r="Y648" s="443"/>
      <c r="Z648" s="448"/>
      <c r="AA648" s="448"/>
      <c r="AB648" s="448"/>
      <c r="AC648" s="448"/>
      <c r="AD648" s="448"/>
      <c r="AE648" s="448"/>
      <c r="AF648" s="448"/>
      <c r="AG648" s="448"/>
      <c r="AH648" s="448"/>
      <c r="AI648" s="448"/>
      <c r="AJ648" s="448"/>
      <c r="AK648" s="448"/>
      <c r="AL648" s="448"/>
      <c r="AM648" s="448"/>
      <c r="AN648" s="448"/>
      <c r="AO648" s="448"/>
      <c r="AP648" s="448"/>
      <c r="AQ648" s="448"/>
      <c r="AR648" s="448"/>
      <c r="AS648" s="448"/>
    </row>
    <row r="649" spans="1:45" ht="12.75" customHeight="1">
      <c r="A649" s="442"/>
      <c r="B649" s="443"/>
      <c r="C649" s="443"/>
      <c r="D649" s="443"/>
      <c r="E649" s="443"/>
      <c r="F649" s="443"/>
      <c r="G649" s="444"/>
      <c r="H649" s="443"/>
      <c r="I649" s="445"/>
      <c r="J649" s="445"/>
      <c r="K649" s="445"/>
      <c r="L649" s="443"/>
      <c r="M649" s="444"/>
      <c r="N649" s="446"/>
      <c r="O649" s="443"/>
      <c r="P649" s="446"/>
      <c r="Q649" s="443"/>
      <c r="R649" s="447"/>
      <c r="S649" s="446"/>
      <c r="T649" s="443"/>
      <c r="U649" s="446"/>
      <c r="V649" s="443"/>
      <c r="W649" s="447"/>
      <c r="X649" s="446"/>
      <c r="Y649" s="443"/>
      <c r="Z649" s="448"/>
      <c r="AA649" s="448"/>
      <c r="AB649" s="448"/>
      <c r="AC649" s="448"/>
      <c r="AD649" s="448"/>
      <c r="AE649" s="448"/>
      <c r="AF649" s="448"/>
      <c r="AG649" s="448"/>
      <c r="AH649" s="448"/>
      <c r="AI649" s="448"/>
      <c r="AJ649" s="448"/>
      <c r="AK649" s="448"/>
      <c r="AL649" s="448"/>
      <c r="AM649" s="448"/>
      <c r="AN649" s="448"/>
      <c r="AO649" s="448"/>
      <c r="AP649" s="448"/>
      <c r="AQ649" s="448"/>
      <c r="AR649" s="448"/>
      <c r="AS649" s="448"/>
    </row>
    <row r="650" spans="1:45" ht="12.75" customHeight="1">
      <c r="A650" s="442"/>
      <c r="B650" s="443"/>
      <c r="C650" s="443"/>
      <c r="D650" s="443"/>
      <c r="E650" s="443"/>
      <c r="F650" s="443"/>
      <c r="G650" s="444"/>
      <c r="H650" s="443"/>
      <c r="I650" s="445"/>
      <c r="J650" s="445"/>
      <c r="K650" s="445"/>
      <c r="L650" s="443"/>
      <c r="M650" s="444"/>
      <c r="N650" s="446"/>
      <c r="O650" s="443"/>
      <c r="P650" s="446"/>
      <c r="Q650" s="443"/>
      <c r="R650" s="447"/>
      <c r="S650" s="446"/>
      <c r="T650" s="443"/>
      <c r="U650" s="446"/>
      <c r="V650" s="443"/>
      <c r="W650" s="447"/>
      <c r="X650" s="446"/>
      <c r="Y650" s="443"/>
      <c r="Z650" s="448"/>
      <c r="AA650" s="448"/>
      <c r="AB650" s="448"/>
      <c r="AC650" s="448"/>
      <c r="AD650" s="448"/>
      <c r="AE650" s="448"/>
      <c r="AF650" s="448"/>
      <c r="AG650" s="448"/>
      <c r="AH650" s="448"/>
      <c r="AI650" s="448"/>
      <c r="AJ650" s="448"/>
      <c r="AK650" s="448"/>
      <c r="AL650" s="448"/>
      <c r="AM650" s="448"/>
      <c r="AN650" s="448"/>
      <c r="AO650" s="448"/>
      <c r="AP650" s="448"/>
      <c r="AQ650" s="448"/>
      <c r="AR650" s="448"/>
      <c r="AS650" s="448"/>
    </row>
    <row r="651" spans="1:45" ht="12.75" customHeight="1">
      <c r="A651" s="442"/>
      <c r="B651" s="443"/>
      <c r="C651" s="443"/>
      <c r="D651" s="443"/>
      <c r="E651" s="443"/>
      <c r="F651" s="443"/>
      <c r="G651" s="444"/>
      <c r="H651" s="443"/>
      <c r="I651" s="445"/>
      <c r="J651" s="445"/>
      <c r="K651" s="445"/>
      <c r="L651" s="443"/>
      <c r="M651" s="444"/>
      <c r="N651" s="446"/>
      <c r="O651" s="443"/>
      <c r="P651" s="446"/>
      <c r="Q651" s="443"/>
      <c r="R651" s="447"/>
      <c r="S651" s="446"/>
      <c r="T651" s="443"/>
      <c r="U651" s="446"/>
      <c r="V651" s="443"/>
      <c r="W651" s="447"/>
      <c r="X651" s="446"/>
      <c r="Y651" s="443"/>
      <c r="Z651" s="448"/>
      <c r="AA651" s="448"/>
      <c r="AB651" s="448"/>
      <c r="AC651" s="448"/>
      <c r="AD651" s="448"/>
      <c r="AE651" s="448"/>
      <c r="AF651" s="448"/>
      <c r="AG651" s="448"/>
      <c r="AH651" s="448"/>
      <c r="AI651" s="448"/>
      <c r="AJ651" s="448"/>
      <c r="AK651" s="448"/>
      <c r="AL651" s="448"/>
      <c r="AM651" s="448"/>
      <c r="AN651" s="448"/>
      <c r="AO651" s="448"/>
      <c r="AP651" s="448"/>
      <c r="AQ651" s="448"/>
      <c r="AR651" s="448"/>
      <c r="AS651" s="448"/>
    </row>
    <row r="652" spans="1:45" ht="12.75" customHeight="1">
      <c r="A652" s="442"/>
      <c r="B652" s="443"/>
      <c r="C652" s="443"/>
      <c r="D652" s="443"/>
      <c r="E652" s="443"/>
      <c r="F652" s="443"/>
      <c r="G652" s="444"/>
      <c r="H652" s="443"/>
      <c r="I652" s="445"/>
      <c r="J652" s="445"/>
      <c r="K652" s="445"/>
      <c r="L652" s="443"/>
      <c r="M652" s="444"/>
      <c r="N652" s="446"/>
      <c r="O652" s="443"/>
      <c r="P652" s="446"/>
      <c r="Q652" s="443"/>
      <c r="R652" s="447"/>
      <c r="S652" s="446"/>
      <c r="T652" s="443"/>
      <c r="U652" s="446"/>
      <c r="V652" s="443"/>
      <c r="W652" s="447"/>
      <c r="X652" s="446"/>
      <c r="Y652" s="443"/>
      <c r="Z652" s="448"/>
      <c r="AA652" s="448"/>
      <c r="AB652" s="448"/>
      <c r="AC652" s="448"/>
      <c r="AD652" s="448"/>
      <c r="AE652" s="448"/>
      <c r="AF652" s="448"/>
      <c r="AG652" s="448"/>
      <c r="AH652" s="448"/>
      <c r="AI652" s="448"/>
      <c r="AJ652" s="448"/>
      <c r="AK652" s="448"/>
      <c r="AL652" s="448"/>
      <c r="AM652" s="448"/>
      <c r="AN652" s="448"/>
      <c r="AO652" s="448"/>
      <c r="AP652" s="448"/>
      <c r="AQ652" s="448"/>
      <c r="AR652" s="448"/>
      <c r="AS652" s="448"/>
    </row>
    <row r="653" spans="1:45" ht="12.75" customHeight="1">
      <c r="A653" s="442"/>
      <c r="B653" s="443"/>
      <c r="C653" s="443"/>
      <c r="D653" s="443"/>
      <c r="E653" s="443"/>
      <c r="F653" s="443"/>
      <c r="G653" s="444"/>
      <c r="H653" s="443"/>
      <c r="I653" s="445"/>
      <c r="J653" s="445"/>
      <c r="K653" s="445"/>
      <c r="L653" s="443"/>
      <c r="M653" s="444"/>
      <c r="N653" s="446"/>
      <c r="O653" s="443"/>
      <c r="P653" s="446"/>
      <c r="Q653" s="443"/>
      <c r="R653" s="447"/>
      <c r="S653" s="446"/>
      <c r="T653" s="443"/>
      <c r="U653" s="446"/>
      <c r="V653" s="443"/>
      <c r="W653" s="447"/>
      <c r="X653" s="446"/>
      <c r="Y653" s="443"/>
      <c r="Z653" s="448"/>
      <c r="AA653" s="448"/>
      <c r="AB653" s="448"/>
      <c r="AC653" s="448"/>
      <c r="AD653" s="448"/>
      <c r="AE653" s="448"/>
      <c r="AF653" s="448"/>
      <c r="AG653" s="448"/>
      <c r="AH653" s="448"/>
      <c r="AI653" s="448"/>
      <c r="AJ653" s="448"/>
      <c r="AK653" s="448"/>
      <c r="AL653" s="448"/>
      <c r="AM653" s="448"/>
      <c r="AN653" s="448"/>
      <c r="AO653" s="448"/>
      <c r="AP653" s="448"/>
      <c r="AQ653" s="448"/>
      <c r="AR653" s="448"/>
      <c r="AS653" s="448"/>
    </row>
    <row r="654" spans="1:45" ht="12.75" customHeight="1">
      <c r="A654" s="442"/>
      <c r="B654" s="443"/>
      <c r="C654" s="443"/>
      <c r="D654" s="443"/>
      <c r="E654" s="443"/>
      <c r="F654" s="443"/>
      <c r="G654" s="444"/>
      <c r="H654" s="443"/>
      <c r="I654" s="445"/>
      <c r="J654" s="445"/>
      <c r="K654" s="445"/>
      <c r="L654" s="443"/>
      <c r="M654" s="444"/>
      <c r="N654" s="446"/>
      <c r="O654" s="443"/>
      <c r="P654" s="446"/>
      <c r="Q654" s="443"/>
      <c r="R654" s="447"/>
      <c r="S654" s="446"/>
      <c r="T654" s="443"/>
      <c r="U654" s="446"/>
      <c r="V654" s="443"/>
      <c r="W654" s="447"/>
      <c r="X654" s="446"/>
      <c r="Y654" s="443"/>
      <c r="Z654" s="448"/>
      <c r="AA654" s="448"/>
      <c r="AB654" s="448"/>
      <c r="AC654" s="448"/>
      <c r="AD654" s="448"/>
      <c r="AE654" s="448"/>
      <c r="AF654" s="448"/>
      <c r="AG654" s="448"/>
      <c r="AH654" s="448"/>
      <c r="AI654" s="448"/>
      <c r="AJ654" s="448"/>
      <c r="AK654" s="448"/>
      <c r="AL654" s="448"/>
      <c r="AM654" s="448"/>
      <c r="AN654" s="448"/>
      <c r="AO654" s="448"/>
      <c r="AP654" s="448"/>
      <c r="AQ654" s="448"/>
      <c r="AR654" s="448"/>
      <c r="AS654" s="448"/>
    </row>
    <row r="655" spans="1:45" ht="12.75" customHeight="1">
      <c r="A655" s="442"/>
      <c r="B655" s="443"/>
      <c r="C655" s="443"/>
      <c r="D655" s="443"/>
      <c r="E655" s="443"/>
      <c r="F655" s="443"/>
      <c r="G655" s="444"/>
      <c r="H655" s="443"/>
      <c r="I655" s="445"/>
      <c r="J655" s="445"/>
      <c r="K655" s="445"/>
      <c r="L655" s="443"/>
      <c r="M655" s="444"/>
      <c r="N655" s="446"/>
      <c r="O655" s="443"/>
      <c r="P655" s="446"/>
      <c r="Q655" s="443"/>
      <c r="R655" s="447"/>
      <c r="S655" s="446"/>
      <c r="T655" s="443"/>
      <c r="U655" s="446"/>
      <c r="V655" s="443"/>
      <c r="W655" s="447"/>
      <c r="X655" s="446"/>
      <c r="Y655" s="443"/>
      <c r="Z655" s="448"/>
      <c r="AA655" s="448"/>
      <c r="AB655" s="448"/>
      <c r="AC655" s="448"/>
      <c r="AD655" s="448"/>
      <c r="AE655" s="448"/>
      <c r="AF655" s="448"/>
      <c r="AG655" s="448"/>
      <c r="AH655" s="448"/>
      <c r="AI655" s="448"/>
      <c r="AJ655" s="448"/>
      <c r="AK655" s="448"/>
      <c r="AL655" s="448"/>
      <c r="AM655" s="448"/>
      <c r="AN655" s="448"/>
      <c r="AO655" s="448"/>
      <c r="AP655" s="448"/>
      <c r="AQ655" s="448"/>
      <c r="AR655" s="448"/>
      <c r="AS655" s="448"/>
    </row>
    <row r="656" spans="1:45" ht="12.75" customHeight="1">
      <c r="A656" s="442"/>
      <c r="B656" s="443"/>
      <c r="C656" s="443"/>
      <c r="D656" s="443"/>
      <c r="E656" s="443"/>
      <c r="F656" s="443"/>
      <c r="G656" s="444"/>
      <c r="H656" s="443"/>
      <c r="I656" s="445"/>
      <c r="J656" s="445"/>
      <c r="K656" s="445"/>
      <c r="L656" s="443"/>
      <c r="M656" s="444"/>
      <c r="N656" s="446"/>
      <c r="O656" s="443"/>
      <c r="P656" s="446"/>
      <c r="Q656" s="443"/>
      <c r="R656" s="447"/>
      <c r="S656" s="446"/>
      <c r="T656" s="443"/>
      <c r="U656" s="446"/>
      <c r="V656" s="443"/>
      <c r="W656" s="447"/>
      <c r="X656" s="446"/>
      <c r="Y656" s="443"/>
      <c r="Z656" s="448"/>
      <c r="AA656" s="448"/>
      <c r="AB656" s="448"/>
      <c r="AC656" s="448"/>
      <c r="AD656" s="448"/>
      <c r="AE656" s="448"/>
      <c r="AF656" s="448"/>
      <c r="AG656" s="448"/>
      <c r="AH656" s="448"/>
      <c r="AI656" s="448"/>
      <c r="AJ656" s="448"/>
      <c r="AK656" s="448"/>
      <c r="AL656" s="448"/>
      <c r="AM656" s="448"/>
      <c r="AN656" s="448"/>
      <c r="AO656" s="448"/>
      <c r="AP656" s="448"/>
      <c r="AQ656" s="448"/>
      <c r="AR656" s="448"/>
      <c r="AS656" s="448"/>
    </row>
    <row r="657" spans="1:45" ht="12.75" customHeight="1">
      <c r="A657" s="442"/>
      <c r="B657" s="443"/>
      <c r="C657" s="443"/>
      <c r="D657" s="443"/>
      <c r="E657" s="443"/>
      <c r="F657" s="443"/>
      <c r="G657" s="444"/>
      <c r="H657" s="443"/>
      <c r="I657" s="445"/>
      <c r="J657" s="445"/>
      <c r="K657" s="445"/>
      <c r="L657" s="443"/>
      <c r="M657" s="444"/>
      <c r="N657" s="446"/>
      <c r="O657" s="443"/>
      <c r="P657" s="446"/>
      <c r="Q657" s="443"/>
      <c r="R657" s="447"/>
      <c r="S657" s="446"/>
      <c r="T657" s="443"/>
      <c r="U657" s="446"/>
      <c r="V657" s="443"/>
      <c r="W657" s="447"/>
      <c r="X657" s="446"/>
      <c r="Y657" s="443"/>
      <c r="Z657" s="448"/>
      <c r="AA657" s="448"/>
      <c r="AB657" s="448"/>
      <c r="AC657" s="448"/>
      <c r="AD657" s="448"/>
      <c r="AE657" s="448"/>
      <c r="AF657" s="448"/>
      <c r="AG657" s="448"/>
      <c r="AH657" s="448"/>
      <c r="AI657" s="448"/>
      <c r="AJ657" s="448"/>
      <c r="AK657" s="448"/>
      <c r="AL657" s="448"/>
      <c r="AM657" s="448"/>
      <c r="AN657" s="448"/>
      <c r="AO657" s="448"/>
      <c r="AP657" s="448"/>
      <c r="AQ657" s="448"/>
      <c r="AR657" s="448"/>
      <c r="AS657" s="448"/>
    </row>
    <row r="658" spans="1:45" ht="12.75" customHeight="1">
      <c r="A658" s="442"/>
      <c r="B658" s="443"/>
      <c r="C658" s="443"/>
      <c r="D658" s="443"/>
      <c r="E658" s="443"/>
      <c r="F658" s="443"/>
      <c r="G658" s="444"/>
      <c r="H658" s="443"/>
      <c r="I658" s="445"/>
      <c r="J658" s="445"/>
      <c r="K658" s="445"/>
      <c r="L658" s="443"/>
      <c r="M658" s="444"/>
      <c r="N658" s="446"/>
      <c r="O658" s="443"/>
      <c r="P658" s="446"/>
      <c r="Q658" s="443"/>
      <c r="R658" s="447"/>
      <c r="S658" s="446"/>
      <c r="T658" s="443"/>
      <c r="U658" s="446"/>
      <c r="V658" s="443"/>
      <c r="W658" s="447"/>
      <c r="X658" s="446"/>
      <c r="Y658" s="443"/>
      <c r="Z658" s="448"/>
      <c r="AA658" s="448"/>
      <c r="AB658" s="448"/>
      <c r="AC658" s="448"/>
      <c r="AD658" s="448"/>
      <c r="AE658" s="448"/>
      <c r="AF658" s="448"/>
      <c r="AG658" s="448"/>
      <c r="AH658" s="448"/>
      <c r="AI658" s="448"/>
      <c r="AJ658" s="448"/>
      <c r="AK658" s="448"/>
      <c r="AL658" s="448"/>
      <c r="AM658" s="448"/>
      <c r="AN658" s="448"/>
      <c r="AO658" s="448"/>
      <c r="AP658" s="448"/>
      <c r="AQ658" s="448"/>
      <c r="AR658" s="448"/>
      <c r="AS658" s="448"/>
    </row>
    <row r="659" spans="1:45" ht="12.75" customHeight="1">
      <c r="A659" s="442"/>
      <c r="B659" s="443"/>
      <c r="C659" s="443"/>
      <c r="D659" s="443"/>
      <c r="E659" s="443"/>
      <c r="F659" s="443"/>
      <c r="G659" s="444"/>
      <c r="H659" s="443"/>
      <c r="I659" s="445"/>
      <c r="J659" s="445"/>
      <c r="K659" s="445"/>
      <c r="L659" s="443"/>
      <c r="M659" s="444"/>
      <c r="N659" s="446"/>
      <c r="O659" s="443"/>
      <c r="P659" s="446"/>
      <c r="Q659" s="443"/>
      <c r="R659" s="447"/>
      <c r="S659" s="446"/>
      <c r="T659" s="443"/>
      <c r="U659" s="446"/>
      <c r="V659" s="443"/>
      <c r="W659" s="447"/>
      <c r="X659" s="446"/>
      <c r="Y659" s="443"/>
      <c r="Z659" s="448"/>
      <c r="AA659" s="448"/>
      <c r="AB659" s="448"/>
      <c r="AC659" s="448"/>
      <c r="AD659" s="448"/>
      <c r="AE659" s="448"/>
      <c r="AF659" s="448"/>
      <c r="AG659" s="448"/>
      <c r="AH659" s="448"/>
      <c r="AI659" s="448"/>
      <c r="AJ659" s="448"/>
      <c r="AK659" s="448"/>
      <c r="AL659" s="448"/>
      <c r="AM659" s="448"/>
      <c r="AN659" s="448"/>
      <c r="AO659" s="448"/>
      <c r="AP659" s="448"/>
      <c r="AQ659" s="448"/>
      <c r="AR659" s="448"/>
      <c r="AS659" s="448"/>
    </row>
    <row r="660" spans="1:45" ht="12.75" customHeight="1">
      <c r="A660" s="442"/>
      <c r="B660" s="443"/>
      <c r="C660" s="443"/>
      <c r="D660" s="443"/>
      <c r="E660" s="443"/>
      <c r="F660" s="443"/>
      <c r="G660" s="444"/>
      <c r="H660" s="443"/>
      <c r="I660" s="445"/>
      <c r="J660" s="445"/>
      <c r="K660" s="445"/>
      <c r="L660" s="443"/>
      <c r="M660" s="444"/>
      <c r="N660" s="446"/>
      <c r="O660" s="443"/>
      <c r="P660" s="446"/>
      <c r="Q660" s="443"/>
      <c r="R660" s="447"/>
      <c r="S660" s="446"/>
      <c r="T660" s="443"/>
      <c r="U660" s="446"/>
      <c r="V660" s="443"/>
      <c r="W660" s="447"/>
      <c r="X660" s="446"/>
      <c r="Y660" s="443"/>
      <c r="Z660" s="448"/>
      <c r="AA660" s="448"/>
      <c r="AB660" s="448"/>
      <c r="AC660" s="448"/>
      <c r="AD660" s="448"/>
      <c r="AE660" s="448"/>
      <c r="AF660" s="448"/>
      <c r="AG660" s="448"/>
      <c r="AH660" s="448"/>
      <c r="AI660" s="448"/>
      <c r="AJ660" s="448"/>
      <c r="AK660" s="448"/>
      <c r="AL660" s="448"/>
      <c r="AM660" s="448"/>
      <c r="AN660" s="448"/>
      <c r="AO660" s="448"/>
      <c r="AP660" s="448"/>
      <c r="AQ660" s="448"/>
      <c r="AR660" s="448"/>
      <c r="AS660" s="448"/>
    </row>
    <row r="661" spans="1:45" ht="12.75" customHeight="1">
      <c r="A661" s="442"/>
      <c r="B661" s="443"/>
      <c r="C661" s="443"/>
      <c r="D661" s="443"/>
      <c r="E661" s="443"/>
      <c r="F661" s="443"/>
      <c r="G661" s="444"/>
      <c r="H661" s="443"/>
      <c r="I661" s="445"/>
      <c r="J661" s="445"/>
      <c r="K661" s="445"/>
      <c r="L661" s="443"/>
      <c r="M661" s="444"/>
      <c r="N661" s="446"/>
      <c r="O661" s="443"/>
      <c r="P661" s="446"/>
      <c r="Q661" s="443"/>
      <c r="R661" s="447"/>
      <c r="S661" s="446"/>
      <c r="T661" s="443"/>
      <c r="U661" s="446"/>
      <c r="V661" s="443"/>
      <c r="W661" s="447"/>
      <c r="X661" s="446"/>
      <c r="Y661" s="443"/>
      <c r="Z661" s="448"/>
      <c r="AA661" s="448"/>
      <c r="AB661" s="448"/>
      <c r="AC661" s="448"/>
      <c r="AD661" s="448"/>
      <c r="AE661" s="448"/>
      <c r="AF661" s="448"/>
      <c r="AG661" s="448"/>
      <c r="AH661" s="448"/>
      <c r="AI661" s="448"/>
      <c r="AJ661" s="448"/>
      <c r="AK661" s="448"/>
      <c r="AL661" s="448"/>
      <c r="AM661" s="448"/>
      <c r="AN661" s="448"/>
      <c r="AO661" s="448"/>
      <c r="AP661" s="448"/>
      <c r="AQ661" s="448"/>
      <c r="AR661" s="448"/>
      <c r="AS661" s="448"/>
    </row>
    <row r="662" spans="1:45" ht="12.75" customHeight="1">
      <c r="A662" s="442"/>
      <c r="B662" s="443"/>
      <c r="C662" s="443"/>
      <c r="D662" s="443"/>
      <c r="E662" s="443"/>
      <c r="F662" s="443"/>
      <c r="G662" s="444"/>
      <c r="H662" s="443"/>
      <c r="I662" s="445"/>
      <c r="J662" s="445"/>
      <c r="K662" s="445"/>
      <c r="L662" s="443"/>
      <c r="M662" s="444"/>
      <c r="N662" s="446"/>
      <c r="O662" s="443"/>
      <c r="P662" s="446"/>
      <c r="Q662" s="443"/>
      <c r="R662" s="447"/>
      <c r="S662" s="446"/>
      <c r="T662" s="443"/>
      <c r="U662" s="446"/>
      <c r="V662" s="443"/>
      <c r="W662" s="447"/>
      <c r="X662" s="446"/>
      <c r="Y662" s="443"/>
      <c r="Z662" s="448"/>
      <c r="AA662" s="448"/>
      <c r="AB662" s="448"/>
      <c r="AC662" s="448"/>
      <c r="AD662" s="448"/>
      <c r="AE662" s="448"/>
      <c r="AF662" s="448"/>
      <c r="AG662" s="448"/>
      <c r="AH662" s="448"/>
      <c r="AI662" s="448"/>
      <c r="AJ662" s="448"/>
      <c r="AK662" s="448"/>
      <c r="AL662" s="448"/>
      <c r="AM662" s="448"/>
      <c r="AN662" s="448"/>
      <c r="AO662" s="448"/>
      <c r="AP662" s="448"/>
      <c r="AQ662" s="448"/>
      <c r="AR662" s="448"/>
      <c r="AS662" s="448"/>
    </row>
    <row r="663" spans="1:45" ht="12.75" customHeight="1">
      <c r="A663" s="442"/>
      <c r="B663" s="443"/>
      <c r="C663" s="443"/>
      <c r="D663" s="443"/>
      <c r="E663" s="443"/>
      <c r="F663" s="443"/>
      <c r="G663" s="444"/>
      <c r="H663" s="443"/>
      <c r="I663" s="445"/>
      <c r="J663" s="445"/>
      <c r="K663" s="445"/>
      <c r="L663" s="443"/>
      <c r="M663" s="444"/>
      <c r="N663" s="446"/>
      <c r="O663" s="443"/>
      <c r="P663" s="446"/>
      <c r="Q663" s="443"/>
      <c r="R663" s="447"/>
      <c r="S663" s="446"/>
      <c r="T663" s="443"/>
      <c r="U663" s="446"/>
      <c r="V663" s="443"/>
      <c r="W663" s="447"/>
      <c r="X663" s="446"/>
      <c r="Y663" s="443"/>
      <c r="Z663" s="448"/>
      <c r="AA663" s="448"/>
      <c r="AB663" s="448"/>
      <c r="AC663" s="448"/>
      <c r="AD663" s="448"/>
      <c r="AE663" s="448"/>
      <c r="AF663" s="448"/>
      <c r="AG663" s="448"/>
      <c r="AH663" s="448"/>
      <c r="AI663" s="448"/>
      <c r="AJ663" s="448"/>
      <c r="AK663" s="448"/>
      <c r="AL663" s="448"/>
      <c r="AM663" s="448"/>
      <c r="AN663" s="448"/>
      <c r="AO663" s="448"/>
      <c r="AP663" s="448"/>
      <c r="AQ663" s="448"/>
      <c r="AR663" s="448"/>
      <c r="AS663" s="448"/>
    </row>
    <row r="664" spans="1:45" ht="12.75" customHeight="1">
      <c r="A664" s="442"/>
      <c r="B664" s="443"/>
      <c r="C664" s="443"/>
      <c r="D664" s="443"/>
      <c r="E664" s="443"/>
      <c r="F664" s="443"/>
      <c r="G664" s="444"/>
      <c r="H664" s="443"/>
      <c r="I664" s="445"/>
      <c r="J664" s="445"/>
      <c r="K664" s="445"/>
      <c r="L664" s="443"/>
      <c r="M664" s="444"/>
      <c r="N664" s="446"/>
      <c r="O664" s="443"/>
      <c r="P664" s="446"/>
      <c r="Q664" s="443"/>
      <c r="R664" s="447"/>
      <c r="S664" s="446"/>
      <c r="T664" s="443"/>
      <c r="U664" s="446"/>
      <c r="V664" s="443"/>
      <c r="W664" s="447"/>
      <c r="X664" s="446"/>
      <c r="Y664" s="443"/>
      <c r="Z664" s="448"/>
      <c r="AA664" s="448"/>
      <c r="AB664" s="448"/>
      <c r="AC664" s="448"/>
      <c r="AD664" s="448"/>
      <c r="AE664" s="448"/>
      <c r="AF664" s="448"/>
      <c r="AG664" s="448"/>
      <c r="AH664" s="448"/>
      <c r="AI664" s="448"/>
      <c r="AJ664" s="448"/>
      <c r="AK664" s="448"/>
      <c r="AL664" s="448"/>
      <c r="AM664" s="448"/>
      <c r="AN664" s="448"/>
      <c r="AO664" s="448"/>
      <c r="AP664" s="448"/>
      <c r="AQ664" s="448"/>
      <c r="AR664" s="448"/>
      <c r="AS664" s="448"/>
    </row>
    <row r="665" spans="1:45" ht="12.75" customHeight="1">
      <c r="A665" s="442"/>
      <c r="B665" s="443"/>
      <c r="C665" s="443"/>
      <c r="D665" s="443"/>
      <c r="E665" s="443"/>
      <c r="F665" s="443"/>
      <c r="G665" s="444"/>
      <c r="H665" s="443"/>
      <c r="I665" s="445"/>
      <c r="J665" s="445"/>
      <c r="K665" s="445"/>
      <c r="L665" s="443"/>
      <c r="M665" s="444"/>
      <c r="N665" s="446"/>
      <c r="O665" s="443"/>
      <c r="P665" s="446"/>
      <c r="Q665" s="443"/>
      <c r="R665" s="447"/>
      <c r="S665" s="446"/>
      <c r="T665" s="443"/>
      <c r="U665" s="446"/>
      <c r="V665" s="443"/>
      <c r="W665" s="447"/>
      <c r="X665" s="446"/>
      <c r="Y665" s="443"/>
      <c r="Z665" s="448"/>
      <c r="AA665" s="448"/>
      <c r="AB665" s="448"/>
      <c r="AC665" s="448"/>
      <c r="AD665" s="448"/>
      <c r="AE665" s="448"/>
      <c r="AF665" s="448"/>
      <c r="AG665" s="448"/>
      <c r="AH665" s="448"/>
      <c r="AI665" s="448"/>
      <c r="AJ665" s="448"/>
      <c r="AK665" s="448"/>
      <c r="AL665" s="448"/>
      <c r="AM665" s="448"/>
      <c r="AN665" s="448"/>
      <c r="AO665" s="448"/>
      <c r="AP665" s="448"/>
      <c r="AQ665" s="448"/>
      <c r="AR665" s="448"/>
      <c r="AS665" s="448"/>
    </row>
    <row r="666" spans="1:45" ht="12.75" customHeight="1">
      <c r="A666" s="442"/>
      <c r="B666" s="443"/>
      <c r="C666" s="443"/>
      <c r="D666" s="443"/>
      <c r="E666" s="443"/>
      <c r="F666" s="443"/>
      <c r="G666" s="444"/>
      <c r="H666" s="443"/>
      <c r="I666" s="445"/>
      <c r="J666" s="445"/>
      <c r="K666" s="445"/>
      <c r="L666" s="443"/>
      <c r="M666" s="444"/>
      <c r="N666" s="446"/>
      <c r="O666" s="443"/>
      <c r="P666" s="446"/>
      <c r="Q666" s="443"/>
      <c r="R666" s="447"/>
      <c r="S666" s="446"/>
      <c r="T666" s="443"/>
      <c r="U666" s="446"/>
      <c r="V666" s="443"/>
      <c r="W666" s="447"/>
      <c r="X666" s="446"/>
      <c r="Y666" s="443"/>
      <c r="Z666" s="448"/>
      <c r="AA666" s="448"/>
      <c r="AB666" s="448"/>
      <c r="AC666" s="448"/>
      <c r="AD666" s="448"/>
      <c r="AE666" s="448"/>
      <c r="AF666" s="448"/>
      <c r="AG666" s="448"/>
      <c r="AH666" s="448"/>
      <c r="AI666" s="448"/>
      <c r="AJ666" s="448"/>
      <c r="AK666" s="448"/>
      <c r="AL666" s="448"/>
      <c r="AM666" s="448"/>
      <c r="AN666" s="448"/>
      <c r="AO666" s="448"/>
      <c r="AP666" s="448"/>
      <c r="AQ666" s="448"/>
      <c r="AR666" s="448"/>
      <c r="AS666" s="448"/>
    </row>
    <row r="667" spans="1:45" ht="12.75" customHeight="1">
      <c r="A667" s="442"/>
      <c r="B667" s="443"/>
      <c r="C667" s="443"/>
      <c r="D667" s="443"/>
      <c r="E667" s="443"/>
      <c r="F667" s="443"/>
      <c r="G667" s="444"/>
      <c r="H667" s="443"/>
      <c r="I667" s="445"/>
      <c r="J667" s="445"/>
      <c r="K667" s="445"/>
      <c r="L667" s="443"/>
      <c r="M667" s="444"/>
      <c r="N667" s="446"/>
      <c r="O667" s="443"/>
      <c r="P667" s="446"/>
      <c r="Q667" s="443"/>
      <c r="R667" s="447"/>
      <c r="S667" s="446"/>
      <c r="T667" s="443"/>
      <c r="U667" s="446"/>
      <c r="V667" s="443"/>
      <c r="W667" s="447"/>
      <c r="X667" s="446"/>
      <c r="Y667" s="443"/>
      <c r="Z667" s="448"/>
      <c r="AA667" s="448"/>
      <c r="AB667" s="448"/>
      <c r="AC667" s="448"/>
      <c r="AD667" s="448"/>
      <c r="AE667" s="448"/>
      <c r="AF667" s="448"/>
      <c r="AG667" s="448"/>
      <c r="AH667" s="448"/>
      <c r="AI667" s="448"/>
      <c r="AJ667" s="448"/>
      <c r="AK667" s="448"/>
      <c r="AL667" s="448"/>
      <c r="AM667" s="448"/>
      <c r="AN667" s="448"/>
      <c r="AO667" s="448"/>
      <c r="AP667" s="448"/>
      <c r="AQ667" s="448"/>
      <c r="AR667" s="448"/>
      <c r="AS667" s="448"/>
    </row>
    <row r="668" spans="1:45" ht="12.75" customHeight="1">
      <c r="A668" s="442"/>
      <c r="B668" s="443"/>
      <c r="C668" s="443"/>
      <c r="D668" s="443"/>
      <c r="E668" s="443"/>
      <c r="F668" s="443"/>
      <c r="G668" s="444"/>
      <c r="H668" s="443"/>
      <c r="I668" s="445"/>
      <c r="J668" s="445"/>
      <c r="K668" s="445"/>
      <c r="L668" s="443"/>
      <c r="M668" s="444"/>
      <c r="N668" s="446"/>
      <c r="O668" s="443"/>
      <c r="P668" s="446"/>
      <c r="Q668" s="443"/>
      <c r="R668" s="447"/>
      <c r="S668" s="446"/>
      <c r="T668" s="443"/>
      <c r="U668" s="446"/>
      <c r="V668" s="443"/>
      <c r="W668" s="447"/>
      <c r="X668" s="446"/>
      <c r="Y668" s="443"/>
      <c r="Z668" s="448"/>
      <c r="AA668" s="448"/>
      <c r="AB668" s="448"/>
      <c r="AC668" s="448"/>
      <c r="AD668" s="448"/>
      <c r="AE668" s="448"/>
      <c r="AF668" s="448"/>
      <c r="AG668" s="448"/>
      <c r="AH668" s="448"/>
      <c r="AI668" s="448"/>
      <c r="AJ668" s="448"/>
      <c r="AK668" s="448"/>
      <c r="AL668" s="448"/>
      <c r="AM668" s="448"/>
      <c r="AN668" s="448"/>
      <c r="AO668" s="448"/>
      <c r="AP668" s="448"/>
      <c r="AQ668" s="448"/>
      <c r="AR668" s="448"/>
      <c r="AS668" s="448"/>
    </row>
    <row r="669" spans="1:45" ht="12.75" customHeight="1">
      <c r="A669" s="442"/>
      <c r="B669" s="443"/>
      <c r="C669" s="443"/>
      <c r="D669" s="443"/>
      <c r="E669" s="443"/>
      <c r="F669" s="443"/>
      <c r="G669" s="444"/>
      <c r="H669" s="443"/>
      <c r="I669" s="445"/>
      <c r="J669" s="445"/>
      <c r="K669" s="445"/>
      <c r="L669" s="443"/>
      <c r="M669" s="444"/>
      <c r="N669" s="446"/>
      <c r="O669" s="443"/>
      <c r="P669" s="446"/>
      <c r="Q669" s="443"/>
      <c r="R669" s="447"/>
      <c r="S669" s="446"/>
      <c r="T669" s="443"/>
      <c r="U669" s="446"/>
      <c r="V669" s="443"/>
      <c r="W669" s="447"/>
      <c r="X669" s="446"/>
      <c r="Y669" s="443"/>
      <c r="Z669" s="448"/>
      <c r="AA669" s="448"/>
      <c r="AB669" s="448"/>
      <c r="AC669" s="448"/>
      <c r="AD669" s="448"/>
      <c r="AE669" s="448"/>
      <c r="AF669" s="448"/>
      <c r="AG669" s="448"/>
      <c r="AH669" s="448"/>
      <c r="AI669" s="448"/>
      <c r="AJ669" s="448"/>
      <c r="AK669" s="448"/>
      <c r="AL669" s="448"/>
      <c r="AM669" s="448"/>
      <c r="AN669" s="448"/>
      <c r="AO669" s="448"/>
      <c r="AP669" s="448"/>
      <c r="AQ669" s="448"/>
      <c r="AR669" s="448"/>
      <c r="AS669" s="448"/>
    </row>
    <row r="670" spans="1:45" ht="12.75" customHeight="1">
      <c r="A670" s="442"/>
      <c r="B670" s="443"/>
      <c r="C670" s="443"/>
      <c r="D670" s="443"/>
      <c r="E670" s="443"/>
      <c r="F670" s="443"/>
      <c r="G670" s="444"/>
      <c r="H670" s="443"/>
      <c r="I670" s="445"/>
      <c r="J670" s="445"/>
      <c r="K670" s="445"/>
      <c r="L670" s="443"/>
      <c r="M670" s="444"/>
      <c r="N670" s="446"/>
      <c r="O670" s="443"/>
      <c r="P670" s="446"/>
      <c r="Q670" s="443"/>
      <c r="R670" s="447"/>
      <c r="S670" s="446"/>
      <c r="T670" s="443"/>
      <c r="U670" s="446"/>
      <c r="V670" s="443"/>
      <c r="W670" s="447"/>
      <c r="X670" s="446"/>
      <c r="Y670" s="443"/>
      <c r="Z670" s="448"/>
      <c r="AA670" s="448"/>
      <c r="AB670" s="448"/>
      <c r="AC670" s="448"/>
      <c r="AD670" s="448"/>
      <c r="AE670" s="448"/>
      <c r="AF670" s="448"/>
      <c r="AG670" s="448"/>
      <c r="AH670" s="448"/>
      <c r="AI670" s="448"/>
      <c r="AJ670" s="448"/>
      <c r="AK670" s="448"/>
      <c r="AL670" s="448"/>
      <c r="AM670" s="448"/>
      <c r="AN670" s="448"/>
      <c r="AO670" s="448"/>
      <c r="AP670" s="448"/>
      <c r="AQ670" s="448"/>
      <c r="AR670" s="448"/>
      <c r="AS670" s="448"/>
    </row>
    <row r="671" spans="1:45" ht="12.75" customHeight="1">
      <c r="A671" s="442"/>
      <c r="B671" s="443"/>
      <c r="C671" s="443"/>
      <c r="D671" s="443"/>
      <c r="E671" s="443"/>
      <c r="F671" s="443"/>
      <c r="G671" s="444"/>
      <c r="H671" s="443"/>
      <c r="I671" s="445"/>
      <c r="J671" s="445"/>
      <c r="K671" s="445"/>
      <c r="L671" s="443"/>
      <c r="M671" s="444"/>
      <c r="N671" s="446"/>
      <c r="O671" s="443"/>
      <c r="P671" s="446"/>
      <c r="Q671" s="443"/>
      <c r="R671" s="447"/>
      <c r="S671" s="446"/>
      <c r="T671" s="443"/>
      <c r="U671" s="446"/>
      <c r="V671" s="443"/>
      <c r="W671" s="447"/>
      <c r="X671" s="446"/>
      <c r="Y671" s="443"/>
      <c r="Z671" s="448"/>
      <c r="AA671" s="448"/>
      <c r="AB671" s="448"/>
      <c r="AC671" s="448"/>
      <c r="AD671" s="448"/>
      <c r="AE671" s="448"/>
      <c r="AF671" s="448"/>
      <c r="AG671" s="448"/>
      <c r="AH671" s="448"/>
      <c r="AI671" s="448"/>
      <c r="AJ671" s="448"/>
      <c r="AK671" s="448"/>
      <c r="AL671" s="448"/>
      <c r="AM671" s="448"/>
      <c r="AN671" s="448"/>
      <c r="AO671" s="448"/>
      <c r="AP671" s="448"/>
      <c r="AQ671" s="448"/>
      <c r="AR671" s="448"/>
      <c r="AS671" s="448"/>
    </row>
    <row r="672" spans="1:45" ht="12.75" customHeight="1">
      <c r="A672" s="442"/>
      <c r="B672" s="443"/>
      <c r="C672" s="443"/>
      <c r="D672" s="443"/>
      <c r="E672" s="443"/>
      <c r="F672" s="443"/>
      <c r="G672" s="444"/>
      <c r="H672" s="443"/>
      <c r="I672" s="445"/>
      <c r="J672" s="445"/>
      <c r="K672" s="445"/>
      <c r="L672" s="443"/>
      <c r="M672" s="444"/>
      <c r="N672" s="446"/>
      <c r="O672" s="443"/>
      <c r="P672" s="446"/>
      <c r="Q672" s="443"/>
      <c r="R672" s="447"/>
      <c r="S672" s="446"/>
      <c r="T672" s="443"/>
      <c r="U672" s="446"/>
      <c r="V672" s="443"/>
      <c r="W672" s="447"/>
      <c r="X672" s="446"/>
      <c r="Y672" s="443"/>
      <c r="Z672" s="448"/>
      <c r="AA672" s="448"/>
      <c r="AB672" s="448"/>
      <c r="AC672" s="448"/>
      <c r="AD672" s="448"/>
      <c r="AE672" s="448"/>
      <c r="AF672" s="448"/>
      <c r="AG672" s="448"/>
      <c r="AH672" s="448"/>
      <c r="AI672" s="448"/>
      <c r="AJ672" s="448"/>
      <c r="AK672" s="448"/>
      <c r="AL672" s="448"/>
      <c r="AM672" s="448"/>
      <c r="AN672" s="448"/>
      <c r="AO672" s="448"/>
      <c r="AP672" s="448"/>
      <c r="AQ672" s="448"/>
      <c r="AR672" s="448"/>
      <c r="AS672" s="448"/>
    </row>
    <row r="673" spans="1:45" ht="12.75" customHeight="1">
      <c r="A673" s="442"/>
      <c r="B673" s="443"/>
      <c r="C673" s="443"/>
      <c r="D673" s="443"/>
      <c r="E673" s="443"/>
      <c r="F673" s="443"/>
      <c r="G673" s="444"/>
      <c r="H673" s="443"/>
      <c r="I673" s="445"/>
      <c r="J673" s="445"/>
      <c r="K673" s="445"/>
      <c r="L673" s="443"/>
      <c r="M673" s="444"/>
      <c r="N673" s="446"/>
      <c r="O673" s="443"/>
      <c r="P673" s="446"/>
      <c r="Q673" s="443"/>
      <c r="R673" s="447"/>
      <c r="S673" s="446"/>
      <c r="T673" s="443"/>
      <c r="U673" s="446"/>
      <c r="V673" s="443"/>
      <c r="W673" s="447"/>
      <c r="X673" s="446"/>
      <c r="Y673" s="443"/>
      <c r="Z673" s="448"/>
      <c r="AA673" s="448"/>
      <c r="AB673" s="448"/>
      <c r="AC673" s="448"/>
      <c r="AD673" s="448"/>
      <c r="AE673" s="448"/>
      <c r="AF673" s="448"/>
      <c r="AG673" s="448"/>
      <c r="AH673" s="448"/>
      <c r="AI673" s="448"/>
      <c r="AJ673" s="448"/>
      <c r="AK673" s="448"/>
      <c r="AL673" s="448"/>
      <c r="AM673" s="448"/>
      <c r="AN673" s="448"/>
      <c r="AO673" s="448"/>
      <c r="AP673" s="448"/>
      <c r="AQ673" s="448"/>
      <c r="AR673" s="448"/>
      <c r="AS673" s="448"/>
    </row>
    <row r="674" spans="1:45" ht="12.75" customHeight="1">
      <c r="A674" s="442"/>
      <c r="B674" s="443"/>
      <c r="C674" s="443"/>
      <c r="D674" s="443"/>
      <c r="E674" s="443"/>
      <c r="F674" s="443"/>
      <c r="G674" s="444"/>
      <c r="H674" s="443"/>
      <c r="I674" s="445"/>
      <c r="J674" s="445"/>
      <c r="K674" s="445"/>
      <c r="L674" s="443"/>
      <c r="M674" s="444"/>
      <c r="N674" s="446"/>
      <c r="O674" s="443"/>
      <c r="P674" s="446"/>
      <c r="Q674" s="443"/>
      <c r="R674" s="447"/>
      <c r="S674" s="446"/>
      <c r="T674" s="443"/>
      <c r="U674" s="446"/>
      <c r="V674" s="443"/>
      <c r="W674" s="447"/>
      <c r="X674" s="446"/>
      <c r="Y674" s="443"/>
      <c r="Z674" s="448"/>
      <c r="AA674" s="448"/>
      <c r="AB674" s="448"/>
      <c r="AC674" s="448"/>
      <c r="AD674" s="448"/>
      <c r="AE674" s="448"/>
      <c r="AF674" s="448"/>
      <c r="AG674" s="448"/>
      <c r="AH674" s="448"/>
      <c r="AI674" s="448"/>
      <c r="AJ674" s="448"/>
      <c r="AK674" s="448"/>
      <c r="AL674" s="448"/>
      <c r="AM674" s="448"/>
      <c r="AN674" s="448"/>
      <c r="AO674" s="448"/>
      <c r="AP674" s="448"/>
      <c r="AQ674" s="448"/>
      <c r="AR674" s="448"/>
      <c r="AS674" s="448"/>
    </row>
    <row r="675" spans="1:45" ht="12.75" customHeight="1">
      <c r="A675" s="442"/>
      <c r="B675" s="443"/>
      <c r="C675" s="443"/>
      <c r="D675" s="443"/>
      <c r="E675" s="443"/>
      <c r="F675" s="443"/>
      <c r="G675" s="444"/>
      <c r="H675" s="443"/>
      <c r="I675" s="445"/>
      <c r="J675" s="445"/>
      <c r="K675" s="445"/>
      <c r="L675" s="443"/>
      <c r="M675" s="444"/>
      <c r="N675" s="446"/>
      <c r="O675" s="443"/>
      <c r="P675" s="446"/>
      <c r="Q675" s="443"/>
      <c r="R675" s="447"/>
      <c r="S675" s="446"/>
      <c r="T675" s="443"/>
      <c r="U675" s="446"/>
      <c r="V675" s="443"/>
      <c r="W675" s="447"/>
      <c r="X675" s="446"/>
      <c r="Y675" s="443"/>
      <c r="Z675" s="448"/>
      <c r="AA675" s="448"/>
      <c r="AB675" s="448"/>
      <c r="AC675" s="448"/>
      <c r="AD675" s="448"/>
      <c r="AE675" s="448"/>
      <c r="AF675" s="448"/>
      <c r="AG675" s="448"/>
      <c r="AH675" s="448"/>
      <c r="AI675" s="448"/>
      <c r="AJ675" s="448"/>
      <c r="AK675" s="448"/>
      <c r="AL675" s="448"/>
      <c r="AM675" s="448"/>
      <c r="AN675" s="448"/>
      <c r="AO675" s="448"/>
      <c r="AP675" s="448"/>
      <c r="AQ675" s="448"/>
      <c r="AR675" s="448"/>
      <c r="AS675" s="448"/>
    </row>
    <row r="676" spans="1:45" ht="12.75" customHeight="1">
      <c r="A676" s="442"/>
      <c r="B676" s="443"/>
      <c r="C676" s="443"/>
      <c r="D676" s="443"/>
      <c r="E676" s="443"/>
      <c r="F676" s="443"/>
      <c r="G676" s="444"/>
      <c r="H676" s="443"/>
      <c r="I676" s="445"/>
      <c r="J676" s="445"/>
      <c r="K676" s="445"/>
      <c r="L676" s="443"/>
      <c r="M676" s="444"/>
      <c r="N676" s="446"/>
      <c r="O676" s="443"/>
      <c r="P676" s="446"/>
      <c r="Q676" s="443"/>
      <c r="R676" s="447"/>
      <c r="S676" s="446"/>
      <c r="T676" s="443"/>
      <c r="U676" s="446"/>
      <c r="V676" s="443"/>
      <c r="W676" s="447"/>
      <c r="X676" s="446"/>
      <c r="Y676" s="443"/>
      <c r="Z676" s="448"/>
      <c r="AA676" s="448"/>
      <c r="AB676" s="448"/>
      <c r="AC676" s="448"/>
      <c r="AD676" s="448"/>
      <c r="AE676" s="448"/>
      <c r="AF676" s="448"/>
      <c r="AG676" s="448"/>
      <c r="AH676" s="448"/>
      <c r="AI676" s="448"/>
      <c r="AJ676" s="448"/>
      <c r="AK676" s="448"/>
      <c r="AL676" s="448"/>
      <c r="AM676" s="448"/>
      <c r="AN676" s="448"/>
      <c r="AO676" s="448"/>
      <c r="AP676" s="448"/>
      <c r="AQ676" s="448"/>
      <c r="AR676" s="448"/>
      <c r="AS676" s="448"/>
    </row>
    <row r="677" spans="1:45" ht="12.75" customHeight="1">
      <c r="A677" s="442"/>
      <c r="B677" s="443"/>
      <c r="C677" s="443"/>
      <c r="D677" s="443"/>
      <c r="E677" s="443"/>
      <c r="F677" s="443"/>
      <c r="G677" s="444"/>
      <c r="H677" s="443"/>
      <c r="I677" s="445"/>
      <c r="J677" s="445"/>
      <c r="K677" s="445"/>
      <c r="L677" s="443"/>
      <c r="M677" s="444"/>
      <c r="N677" s="446"/>
      <c r="O677" s="443"/>
      <c r="P677" s="446"/>
      <c r="Q677" s="443"/>
      <c r="R677" s="447"/>
      <c r="S677" s="446"/>
      <c r="T677" s="443"/>
      <c r="U677" s="446"/>
      <c r="V677" s="443"/>
      <c r="W677" s="447"/>
      <c r="X677" s="446"/>
      <c r="Y677" s="443"/>
      <c r="Z677" s="448"/>
      <c r="AA677" s="448"/>
      <c r="AB677" s="448"/>
      <c r="AC677" s="448"/>
      <c r="AD677" s="448"/>
      <c r="AE677" s="448"/>
      <c r="AF677" s="448"/>
      <c r="AG677" s="448"/>
      <c r="AH677" s="448"/>
      <c r="AI677" s="448"/>
      <c r="AJ677" s="448"/>
      <c r="AK677" s="448"/>
      <c r="AL677" s="448"/>
      <c r="AM677" s="448"/>
      <c r="AN677" s="448"/>
      <c r="AO677" s="448"/>
      <c r="AP677" s="448"/>
      <c r="AQ677" s="448"/>
      <c r="AR677" s="448"/>
      <c r="AS677" s="448"/>
    </row>
    <row r="678" spans="1:45" ht="12.75" customHeight="1">
      <c r="A678" s="442"/>
      <c r="B678" s="443"/>
      <c r="C678" s="443"/>
      <c r="D678" s="443"/>
      <c r="E678" s="443"/>
      <c r="F678" s="443"/>
      <c r="G678" s="444"/>
      <c r="H678" s="443"/>
      <c r="I678" s="445"/>
      <c r="J678" s="445"/>
      <c r="K678" s="445"/>
      <c r="L678" s="443"/>
      <c r="M678" s="444"/>
      <c r="N678" s="446"/>
      <c r="O678" s="443"/>
      <c r="P678" s="446"/>
      <c r="Q678" s="443"/>
      <c r="R678" s="447"/>
      <c r="S678" s="446"/>
      <c r="T678" s="443"/>
      <c r="U678" s="446"/>
      <c r="V678" s="443"/>
      <c r="W678" s="447"/>
      <c r="X678" s="446"/>
      <c r="Y678" s="443"/>
      <c r="Z678" s="448"/>
      <c r="AA678" s="448"/>
      <c r="AB678" s="448"/>
      <c r="AC678" s="448"/>
      <c r="AD678" s="448"/>
      <c r="AE678" s="448"/>
      <c r="AF678" s="448"/>
      <c r="AG678" s="448"/>
      <c r="AH678" s="448"/>
      <c r="AI678" s="448"/>
      <c r="AJ678" s="448"/>
      <c r="AK678" s="448"/>
      <c r="AL678" s="448"/>
      <c r="AM678" s="448"/>
      <c r="AN678" s="448"/>
      <c r="AO678" s="448"/>
      <c r="AP678" s="448"/>
      <c r="AQ678" s="448"/>
      <c r="AR678" s="448"/>
      <c r="AS678" s="448"/>
    </row>
    <row r="679" spans="1:45" ht="12.75" customHeight="1">
      <c r="A679" s="442"/>
      <c r="B679" s="443"/>
      <c r="C679" s="443"/>
      <c r="D679" s="443"/>
      <c r="E679" s="443"/>
      <c r="F679" s="443"/>
      <c r="G679" s="444"/>
      <c r="H679" s="443"/>
      <c r="I679" s="445"/>
      <c r="J679" s="445"/>
      <c r="K679" s="445"/>
      <c r="L679" s="443"/>
      <c r="M679" s="444"/>
      <c r="N679" s="446"/>
      <c r="O679" s="443"/>
      <c r="P679" s="446"/>
      <c r="Q679" s="443"/>
      <c r="R679" s="447"/>
      <c r="S679" s="446"/>
      <c r="T679" s="443"/>
      <c r="U679" s="446"/>
      <c r="V679" s="443"/>
      <c r="W679" s="447"/>
      <c r="X679" s="446"/>
      <c r="Y679" s="443"/>
      <c r="Z679" s="448"/>
      <c r="AA679" s="448"/>
      <c r="AB679" s="448"/>
      <c r="AC679" s="448"/>
      <c r="AD679" s="448"/>
      <c r="AE679" s="448"/>
      <c r="AF679" s="448"/>
      <c r="AG679" s="448"/>
      <c r="AH679" s="448"/>
      <c r="AI679" s="448"/>
      <c r="AJ679" s="448"/>
      <c r="AK679" s="448"/>
      <c r="AL679" s="448"/>
      <c r="AM679" s="448"/>
      <c r="AN679" s="448"/>
      <c r="AO679" s="448"/>
      <c r="AP679" s="448"/>
      <c r="AQ679" s="448"/>
      <c r="AR679" s="448"/>
      <c r="AS679" s="448"/>
    </row>
    <row r="680" spans="1:45" ht="12.75" customHeight="1">
      <c r="A680" s="442"/>
      <c r="B680" s="443"/>
      <c r="C680" s="443"/>
      <c r="D680" s="443"/>
      <c r="E680" s="443"/>
      <c r="F680" s="443"/>
      <c r="G680" s="444"/>
      <c r="H680" s="443"/>
      <c r="I680" s="445"/>
      <c r="J680" s="445"/>
      <c r="K680" s="445"/>
      <c r="L680" s="443"/>
      <c r="M680" s="444"/>
      <c r="N680" s="446"/>
      <c r="O680" s="443"/>
      <c r="P680" s="446"/>
      <c r="Q680" s="443"/>
      <c r="R680" s="447"/>
      <c r="S680" s="446"/>
      <c r="T680" s="443"/>
      <c r="U680" s="446"/>
      <c r="V680" s="443"/>
      <c r="W680" s="447"/>
      <c r="X680" s="446"/>
      <c r="Y680" s="443"/>
      <c r="Z680" s="448"/>
      <c r="AA680" s="448"/>
      <c r="AB680" s="448"/>
      <c r="AC680" s="448"/>
      <c r="AD680" s="448"/>
      <c r="AE680" s="448"/>
      <c r="AF680" s="448"/>
      <c r="AG680" s="448"/>
      <c r="AH680" s="448"/>
      <c r="AI680" s="448"/>
      <c r="AJ680" s="448"/>
      <c r="AK680" s="448"/>
      <c r="AL680" s="448"/>
      <c r="AM680" s="448"/>
      <c r="AN680" s="448"/>
      <c r="AO680" s="448"/>
      <c r="AP680" s="448"/>
      <c r="AQ680" s="448"/>
      <c r="AR680" s="448"/>
      <c r="AS680" s="448"/>
    </row>
    <row r="681" spans="1:45" ht="12.75" customHeight="1">
      <c r="A681" s="442"/>
      <c r="B681" s="443"/>
      <c r="C681" s="443"/>
      <c r="D681" s="443"/>
      <c r="E681" s="443"/>
      <c r="F681" s="443"/>
      <c r="G681" s="444"/>
      <c r="H681" s="443"/>
      <c r="I681" s="445"/>
      <c r="J681" s="445"/>
      <c r="K681" s="445"/>
      <c r="L681" s="443"/>
      <c r="M681" s="444"/>
      <c r="N681" s="446"/>
      <c r="O681" s="443"/>
      <c r="P681" s="446"/>
      <c r="Q681" s="443"/>
      <c r="R681" s="447"/>
      <c r="S681" s="446"/>
      <c r="T681" s="443"/>
      <c r="U681" s="446"/>
      <c r="V681" s="443"/>
      <c r="W681" s="447"/>
      <c r="X681" s="446"/>
      <c r="Y681" s="443"/>
      <c r="Z681" s="448"/>
      <c r="AA681" s="448"/>
      <c r="AB681" s="448"/>
      <c r="AC681" s="448"/>
      <c r="AD681" s="448"/>
      <c r="AE681" s="448"/>
      <c r="AF681" s="448"/>
      <c r="AG681" s="448"/>
      <c r="AH681" s="448"/>
      <c r="AI681" s="448"/>
      <c r="AJ681" s="448"/>
      <c r="AK681" s="448"/>
      <c r="AL681" s="448"/>
      <c r="AM681" s="448"/>
      <c r="AN681" s="448"/>
      <c r="AO681" s="448"/>
      <c r="AP681" s="448"/>
      <c r="AQ681" s="448"/>
      <c r="AR681" s="448"/>
      <c r="AS681" s="448"/>
    </row>
    <row r="682" spans="1:45" ht="12.75" customHeight="1">
      <c r="A682" s="442"/>
      <c r="B682" s="443"/>
      <c r="C682" s="443"/>
      <c r="D682" s="443"/>
      <c r="E682" s="443"/>
      <c r="F682" s="443"/>
      <c r="G682" s="444"/>
      <c r="H682" s="443"/>
      <c r="I682" s="445"/>
      <c r="J682" s="445"/>
      <c r="K682" s="445"/>
      <c r="L682" s="443"/>
      <c r="M682" s="444"/>
      <c r="N682" s="446"/>
      <c r="O682" s="443"/>
      <c r="P682" s="446"/>
      <c r="Q682" s="443"/>
      <c r="R682" s="447"/>
      <c r="S682" s="446"/>
      <c r="T682" s="443"/>
      <c r="U682" s="446"/>
      <c r="V682" s="443"/>
      <c r="W682" s="447"/>
      <c r="X682" s="446"/>
      <c r="Y682" s="443"/>
      <c r="Z682" s="448"/>
      <c r="AA682" s="448"/>
      <c r="AB682" s="448"/>
      <c r="AC682" s="448"/>
      <c r="AD682" s="448"/>
      <c r="AE682" s="448"/>
      <c r="AF682" s="448"/>
      <c r="AG682" s="448"/>
      <c r="AH682" s="448"/>
      <c r="AI682" s="448"/>
      <c r="AJ682" s="448"/>
      <c r="AK682" s="448"/>
      <c r="AL682" s="448"/>
      <c r="AM682" s="448"/>
      <c r="AN682" s="448"/>
      <c r="AO682" s="448"/>
      <c r="AP682" s="448"/>
      <c r="AQ682" s="448"/>
      <c r="AR682" s="448"/>
      <c r="AS682" s="448"/>
    </row>
    <row r="683" spans="1:45" ht="12.75" customHeight="1">
      <c r="A683" s="442"/>
      <c r="B683" s="443"/>
      <c r="C683" s="443"/>
      <c r="D683" s="443"/>
      <c r="E683" s="443"/>
      <c r="F683" s="443"/>
      <c r="G683" s="444"/>
      <c r="H683" s="443"/>
      <c r="I683" s="445"/>
      <c r="J683" s="445"/>
      <c r="K683" s="445"/>
      <c r="L683" s="443"/>
      <c r="M683" s="444"/>
      <c r="N683" s="446"/>
      <c r="O683" s="443"/>
      <c r="P683" s="446"/>
      <c r="Q683" s="443"/>
      <c r="R683" s="447"/>
      <c r="S683" s="446"/>
      <c r="T683" s="443"/>
      <c r="U683" s="446"/>
      <c r="V683" s="443"/>
      <c r="W683" s="447"/>
      <c r="X683" s="446"/>
      <c r="Y683" s="443"/>
      <c r="Z683" s="448"/>
      <c r="AA683" s="448"/>
      <c r="AB683" s="448"/>
      <c r="AC683" s="448"/>
      <c r="AD683" s="448"/>
      <c r="AE683" s="448"/>
      <c r="AF683" s="448"/>
      <c r="AG683" s="448"/>
      <c r="AH683" s="448"/>
      <c r="AI683" s="448"/>
      <c r="AJ683" s="448"/>
      <c r="AK683" s="448"/>
      <c r="AL683" s="448"/>
      <c r="AM683" s="448"/>
      <c r="AN683" s="448"/>
      <c r="AO683" s="448"/>
      <c r="AP683" s="448"/>
      <c r="AQ683" s="448"/>
      <c r="AR683" s="448"/>
      <c r="AS683" s="448"/>
    </row>
    <row r="684" spans="1:45" ht="12.75" customHeight="1">
      <c r="A684" s="442"/>
      <c r="B684" s="443"/>
      <c r="C684" s="443"/>
      <c r="D684" s="443"/>
      <c r="E684" s="443"/>
      <c r="F684" s="443"/>
      <c r="G684" s="444"/>
      <c r="H684" s="443"/>
      <c r="I684" s="445"/>
      <c r="J684" s="445"/>
      <c r="K684" s="445"/>
      <c r="L684" s="443"/>
      <c r="M684" s="444"/>
      <c r="N684" s="446"/>
      <c r="O684" s="443"/>
      <c r="P684" s="446"/>
      <c r="Q684" s="443"/>
      <c r="R684" s="447"/>
      <c r="S684" s="446"/>
      <c r="T684" s="443"/>
      <c r="U684" s="446"/>
      <c r="V684" s="443"/>
      <c r="W684" s="447"/>
      <c r="X684" s="446"/>
      <c r="Y684" s="443"/>
      <c r="Z684" s="448"/>
      <c r="AA684" s="448"/>
      <c r="AB684" s="448"/>
      <c r="AC684" s="448"/>
      <c r="AD684" s="448"/>
      <c r="AE684" s="448"/>
      <c r="AF684" s="448"/>
      <c r="AG684" s="448"/>
      <c r="AH684" s="448"/>
      <c r="AI684" s="448"/>
      <c r="AJ684" s="448"/>
      <c r="AK684" s="448"/>
      <c r="AL684" s="448"/>
      <c r="AM684" s="448"/>
      <c r="AN684" s="448"/>
      <c r="AO684" s="448"/>
      <c r="AP684" s="448"/>
      <c r="AQ684" s="448"/>
      <c r="AR684" s="448"/>
      <c r="AS684" s="448"/>
    </row>
    <row r="685" spans="1:45" ht="12.75" customHeight="1">
      <c r="A685" s="442"/>
      <c r="B685" s="443"/>
      <c r="C685" s="443"/>
      <c r="D685" s="443"/>
      <c r="E685" s="443"/>
      <c r="F685" s="443"/>
      <c r="G685" s="444"/>
      <c r="H685" s="443"/>
      <c r="I685" s="445"/>
      <c r="J685" s="445"/>
      <c r="K685" s="445"/>
      <c r="L685" s="443"/>
      <c r="M685" s="444"/>
      <c r="N685" s="446"/>
      <c r="O685" s="443"/>
      <c r="P685" s="446"/>
      <c r="Q685" s="443"/>
      <c r="R685" s="447"/>
      <c r="S685" s="446"/>
      <c r="T685" s="443"/>
      <c r="U685" s="446"/>
      <c r="V685" s="443"/>
      <c r="W685" s="447"/>
      <c r="X685" s="446"/>
      <c r="Y685" s="443"/>
      <c r="Z685" s="448"/>
      <c r="AA685" s="448"/>
      <c r="AB685" s="448"/>
      <c r="AC685" s="448"/>
      <c r="AD685" s="448"/>
      <c r="AE685" s="448"/>
      <c r="AF685" s="448"/>
      <c r="AG685" s="448"/>
      <c r="AH685" s="448"/>
      <c r="AI685" s="448"/>
      <c r="AJ685" s="448"/>
      <c r="AK685" s="448"/>
      <c r="AL685" s="448"/>
      <c r="AM685" s="448"/>
      <c r="AN685" s="448"/>
      <c r="AO685" s="448"/>
      <c r="AP685" s="448"/>
      <c r="AQ685" s="448"/>
      <c r="AR685" s="448"/>
      <c r="AS685" s="448"/>
    </row>
    <row r="686" spans="1:45" ht="12.75" customHeight="1">
      <c r="A686" s="442"/>
      <c r="B686" s="443"/>
      <c r="C686" s="443"/>
      <c r="D686" s="443"/>
      <c r="E686" s="443"/>
      <c r="F686" s="443"/>
      <c r="G686" s="444"/>
      <c r="H686" s="443"/>
      <c r="I686" s="445"/>
      <c r="J686" s="445"/>
      <c r="K686" s="445"/>
      <c r="L686" s="443"/>
      <c r="M686" s="444"/>
      <c r="N686" s="446"/>
      <c r="O686" s="443"/>
      <c r="P686" s="446"/>
      <c r="Q686" s="443"/>
      <c r="R686" s="447"/>
      <c r="S686" s="446"/>
      <c r="T686" s="443"/>
      <c r="U686" s="446"/>
      <c r="V686" s="443"/>
      <c r="W686" s="447"/>
      <c r="X686" s="446"/>
      <c r="Y686" s="443"/>
      <c r="Z686" s="448"/>
      <c r="AA686" s="448"/>
      <c r="AB686" s="448"/>
      <c r="AC686" s="448"/>
      <c r="AD686" s="448"/>
      <c r="AE686" s="448"/>
      <c r="AF686" s="448"/>
      <c r="AG686" s="448"/>
      <c r="AH686" s="448"/>
      <c r="AI686" s="448"/>
      <c r="AJ686" s="448"/>
      <c r="AK686" s="448"/>
      <c r="AL686" s="448"/>
      <c r="AM686" s="448"/>
      <c r="AN686" s="448"/>
      <c r="AO686" s="448"/>
      <c r="AP686" s="448"/>
      <c r="AQ686" s="448"/>
      <c r="AR686" s="448"/>
      <c r="AS686" s="448"/>
    </row>
    <row r="687" spans="1:45" ht="12.75" customHeight="1">
      <c r="A687" s="442"/>
      <c r="B687" s="443"/>
      <c r="C687" s="443"/>
      <c r="D687" s="443"/>
      <c r="E687" s="443"/>
      <c r="F687" s="443"/>
      <c r="G687" s="444"/>
      <c r="H687" s="443"/>
      <c r="I687" s="445"/>
      <c r="J687" s="445"/>
      <c r="K687" s="445"/>
      <c r="L687" s="443"/>
      <c r="M687" s="444"/>
      <c r="N687" s="446"/>
      <c r="O687" s="443"/>
      <c r="P687" s="446"/>
      <c r="Q687" s="443"/>
      <c r="R687" s="447"/>
      <c r="S687" s="446"/>
      <c r="T687" s="443"/>
      <c r="U687" s="446"/>
      <c r="V687" s="443"/>
      <c r="W687" s="447"/>
      <c r="X687" s="446"/>
      <c r="Y687" s="443"/>
      <c r="Z687" s="448"/>
      <c r="AA687" s="448"/>
      <c r="AB687" s="448"/>
      <c r="AC687" s="448"/>
      <c r="AD687" s="448"/>
      <c r="AE687" s="448"/>
      <c r="AF687" s="448"/>
      <c r="AG687" s="448"/>
      <c r="AH687" s="448"/>
      <c r="AI687" s="448"/>
      <c r="AJ687" s="448"/>
      <c r="AK687" s="448"/>
      <c r="AL687" s="448"/>
      <c r="AM687" s="448"/>
      <c r="AN687" s="448"/>
      <c r="AO687" s="448"/>
      <c r="AP687" s="448"/>
      <c r="AQ687" s="448"/>
      <c r="AR687" s="448"/>
      <c r="AS687" s="448"/>
    </row>
    <row r="688" spans="1:45" ht="12.75" customHeight="1">
      <c r="A688" s="442"/>
      <c r="B688" s="443"/>
      <c r="C688" s="443"/>
      <c r="D688" s="443"/>
      <c r="E688" s="443"/>
      <c r="F688" s="443"/>
      <c r="G688" s="444"/>
      <c r="H688" s="443"/>
      <c r="I688" s="445"/>
      <c r="J688" s="445"/>
      <c r="K688" s="445"/>
      <c r="L688" s="443"/>
      <c r="M688" s="444"/>
      <c r="N688" s="446"/>
      <c r="O688" s="443"/>
      <c r="P688" s="446"/>
      <c r="Q688" s="443"/>
      <c r="R688" s="447"/>
      <c r="S688" s="446"/>
      <c r="T688" s="443"/>
      <c r="U688" s="446"/>
      <c r="V688" s="443"/>
      <c r="W688" s="447"/>
      <c r="X688" s="446"/>
      <c r="Y688" s="443"/>
      <c r="Z688" s="448"/>
      <c r="AA688" s="448"/>
      <c r="AB688" s="448"/>
      <c r="AC688" s="448"/>
      <c r="AD688" s="448"/>
      <c r="AE688" s="448"/>
      <c r="AF688" s="448"/>
      <c r="AG688" s="448"/>
      <c r="AH688" s="448"/>
      <c r="AI688" s="448"/>
      <c r="AJ688" s="448"/>
      <c r="AK688" s="448"/>
      <c r="AL688" s="448"/>
      <c r="AM688" s="448"/>
      <c r="AN688" s="448"/>
      <c r="AO688" s="448"/>
      <c r="AP688" s="448"/>
      <c r="AQ688" s="448"/>
      <c r="AR688" s="448"/>
      <c r="AS688" s="448"/>
    </row>
    <row r="689" spans="1:45" ht="12.75" customHeight="1">
      <c r="A689" s="442"/>
      <c r="B689" s="443"/>
      <c r="C689" s="443"/>
      <c r="D689" s="443"/>
      <c r="E689" s="443"/>
      <c r="F689" s="443"/>
      <c r="G689" s="444"/>
      <c r="H689" s="443"/>
      <c r="I689" s="445"/>
      <c r="J689" s="445"/>
      <c r="K689" s="445"/>
      <c r="L689" s="443"/>
      <c r="M689" s="444"/>
      <c r="N689" s="446"/>
      <c r="O689" s="443"/>
      <c r="P689" s="446"/>
      <c r="Q689" s="443"/>
      <c r="R689" s="447"/>
      <c r="S689" s="446"/>
      <c r="T689" s="443"/>
      <c r="U689" s="446"/>
      <c r="V689" s="443"/>
      <c r="W689" s="447"/>
      <c r="X689" s="446"/>
      <c r="Y689" s="443"/>
      <c r="Z689" s="448"/>
      <c r="AA689" s="448"/>
      <c r="AB689" s="448"/>
      <c r="AC689" s="448"/>
      <c r="AD689" s="448"/>
      <c r="AE689" s="448"/>
      <c r="AF689" s="448"/>
      <c r="AG689" s="448"/>
      <c r="AH689" s="448"/>
      <c r="AI689" s="448"/>
      <c r="AJ689" s="448"/>
      <c r="AK689" s="448"/>
      <c r="AL689" s="448"/>
      <c r="AM689" s="448"/>
      <c r="AN689" s="448"/>
      <c r="AO689" s="448"/>
      <c r="AP689" s="448"/>
      <c r="AQ689" s="448"/>
      <c r="AR689" s="448"/>
      <c r="AS689" s="448"/>
    </row>
    <row r="690" spans="1:45" ht="12.75" customHeight="1">
      <c r="A690" s="442"/>
      <c r="B690" s="443"/>
      <c r="C690" s="443"/>
      <c r="D690" s="443"/>
      <c r="E690" s="443"/>
      <c r="F690" s="443"/>
      <c r="G690" s="444"/>
      <c r="H690" s="443"/>
      <c r="I690" s="445"/>
      <c r="J690" s="445"/>
      <c r="K690" s="445"/>
      <c r="L690" s="443"/>
      <c r="M690" s="444"/>
      <c r="N690" s="446"/>
      <c r="O690" s="443"/>
      <c r="P690" s="446"/>
      <c r="Q690" s="443"/>
      <c r="R690" s="447"/>
      <c r="S690" s="446"/>
      <c r="T690" s="443"/>
      <c r="U690" s="446"/>
      <c r="V690" s="443"/>
      <c r="W690" s="447"/>
      <c r="X690" s="446"/>
      <c r="Y690" s="443"/>
      <c r="Z690" s="448"/>
      <c r="AA690" s="448"/>
      <c r="AB690" s="448"/>
      <c r="AC690" s="448"/>
      <c r="AD690" s="448"/>
      <c r="AE690" s="448"/>
      <c r="AF690" s="448"/>
      <c r="AG690" s="448"/>
      <c r="AH690" s="448"/>
      <c r="AI690" s="448"/>
      <c r="AJ690" s="448"/>
      <c r="AK690" s="448"/>
      <c r="AL690" s="448"/>
      <c r="AM690" s="448"/>
      <c r="AN690" s="448"/>
      <c r="AO690" s="448"/>
      <c r="AP690" s="448"/>
      <c r="AQ690" s="448"/>
      <c r="AR690" s="448"/>
      <c r="AS690" s="448"/>
    </row>
    <row r="691" spans="1:45" ht="12.75" customHeight="1">
      <c r="A691" s="442"/>
      <c r="B691" s="443"/>
      <c r="C691" s="443"/>
      <c r="D691" s="443"/>
      <c r="E691" s="443"/>
      <c r="F691" s="443"/>
      <c r="G691" s="444"/>
      <c r="H691" s="443"/>
      <c r="I691" s="445"/>
      <c r="J691" s="445"/>
      <c r="K691" s="445"/>
      <c r="L691" s="443"/>
      <c r="M691" s="444"/>
      <c r="N691" s="446"/>
      <c r="O691" s="443"/>
      <c r="P691" s="446"/>
      <c r="Q691" s="443"/>
      <c r="R691" s="447"/>
      <c r="S691" s="446"/>
      <c r="T691" s="443"/>
      <c r="U691" s="446"/>
      <c r="V691" s="443"/>
      <c r="W691" s="447"/>
      <c r="X691" s="446"/>
      <c r="Y691" s="443"/>
      <c r="Z691" s="448"/>
      <c r="AA691" s="448"/>
      <c r="AB691" s="448"/>
      <c r="AC691" s="448"/>
      <c r="AD691" s="448"/>
      <c r="AE691" s="448"/>
      <c r="AF691" s="448"/>
      <c r="AG691" s="448"/>
      <c r="AH691" s="448"/>
      <c r="AI691" s="448"/>
      <c r="AJ691" s="448"/>
      <c r="AK691" s="448"/>
      <c r="AL691" s="448"/>
      <c r="AM691" s="448"/>
      <c r="AN691" s="448"/>
      <c r="AO691" s="448"/>
      <c r="AP691" s="448"/>
      <c r="AQ691" s="448"/>
      <c r="AR691" s="448"/>
      <c r="AS691" s="448"/>
    </row>
    <row r="692" spans="1:45" ht="12.75" customHeight="1">
      <c r="A692" s="442"/>
      <c r="B692" s="443"/>
      <c r="C692" s="443"/>
      <c r="D692" s="443"/>
      <c r="E692" s="443"/>
      <c r="F692" s="443"/>
      <c r="G692" s="444"/>
      <c r="H692" s="443"/>
      <c r="I692" s="445"/>
      <c r="J692" s="445"/>
      <c r="K692" s="445"/>
      <c r="L692" s="443"/>
      <c r="M692" s="444"/>
      <c r="N692" s="446"/>
      <c r="O692" s="443"/>
      <c r="P692" s="446"/>
      <c r="Q692" s="443"/>
      <c r="R692" s="447"/>
      <c r="S692" s="446"/>
      <c r="T692" s="443"/>
      <c r="U692" s="446"/>
      <c r="V692" s="443"/>
      <c r="W692" s="447"/>
      <c r="X692" s="446"/>
      <c r="Y692" s="443"/>
      <c r="Z692" s="448"/>
      <c r="AA692" s="448"/>
      <c r="AB692" s="448"/>
      <c r="AC692" s="448"/>
      <c r="AD692" s="448"/>
      <c r="AE692" s="448"/>
      <c r="AF692" s="448"/>
      <c r="AG692" s="448"/>
      <c r="AH692" s="448"/>
      <c r="AI692" s="448"/>
      <c r="AJ692" s="448"/>
      <c r="AK692" s="448"/>
      <c r="AL692" s="448"/>
      <c r="AM692" s="448"/>
      <c r="AN692" s="448"/>
      <c r="AO692" s="448"/>
      <c r="AP692" s="448"/>
      <c r="AQ692" s="448"/>
      <c r="AR692" s="448"/>
      <c r="AS692" s="448"/>
    </row>
    <row r="693" spans="1:45" ht="12.75" customHeight="1">
      <c r="A693" s="442"/>
      <c r="B693" s="443"/>
      <c r="C693" s="443"/>
      <c r="D693" s="443"/>
      <c r="E693" s="443"/>
      <c r="F693" s="443"/>
      <c r="G693" s="444"/>
      <c r="H693" s="443"/>
      <c r="I693" s="445"/>
      <c r="J693" s="445"/>
      <c r="K693" s="445"/>
      <c r="L693" s="443"/>
      <c r="M693" s="444"/>
      <c r="N693" s="446"/>
      <c r="O693" s="443"/>
      <c r="P693" s="446"/>
      <c r="Q693" s="443"/>
      <c r="R693" s="447"/>
      <c r="S693" s="446"/>
      <c r="T693" s="443"/>
      <c r="U693" s="446"/>
      <c r="V693" s="443"/>
      <c r="W693" s="447"/>
      <c r="X693" s="446"/>
      <c r="Y693" s="443"/>
      <c r="Z693" s="448"/>
      <c r="AA693" s="448"/>
      <c r="AB693" s="448"/>
      <c r="AC693" s="448"/>
      <c r="AD693" s="448"/>
      <c r="AE693" s="448"/>
      <c r="AF693" s="448"/>
      <c r="AG693" s="448"/>
      <c r="AH693" s="448"/>
      <c r="AI693" s="448"/>
      <c r="AJ693" s="448"/>
      <c r="AK693" s="448"/>
      <c r="AL693" s="448"/>
      <c r="AM693" s="448"/>
      <c r="AN693" s="448"/>
      <c r="AO693" s="448"/>
      <c r="AP693" s="448"/>
      <c r="AQ693" s="448"/>
      <c r="AR693" s="448"/>
      <c r="AS693" s="448"/>
    </row>
    <row r="694" spans="1:45" ht="12.75" customHeight="1">
      <c r="A694" s="442"/>
      <c r="B694" s="443"/>
      <c r="C694" s="443"/>
      <c r="D694" s="443"/>
      <c r="E694" s="443"/>
      <c r="F694" s="443"/>
      <c r="G694" s="444"/>
      <c r="H694" s="443"/>
      <c r="I694" s="445"/>
      <c r="J694" s="445"/>
      <c r="K694" s="445"/>
      <c r="L694" s="443"/>
      <c r="M694" s="444"/>
      <c r="N694" s="446"/>
      <c r="O694" s="443"/>
      <c r="P694" s="446"/>
      <c r="Q694" s="443"/>
      <c r="R694" s="447"/>
      <c r="S694" s="446"/>
      <c r="T694" s="443"/>
      <c r="U694" s="446"/>
      <c r="V694" s="443"/>
      <c r="W694" s="447"/>
      <c r="X694" s="446"/>
      <c r="Y694" s="443"/>
      <c r="Z694" s="448"/>
      <c r="AA694" s="448"/>
      <c r="AB694" s="448"/>
      <c r="AC694" s="448"/>
      <c r="AD694" s="448"/>
      <c r="AE694" s="448"/>
      <c r="AF694" s="448"/>
      <c r="AG694" s="448"/>
      <c r="AH694" s="448"/>
      <c r="AI694" s="448"/>
      <c r="AJ694" s="448"/>
      <c r="AK694" s="448"/>
      <c r="AL694" s="448"/>
      <c r="AM694" s="448"/>
      <c r="AN694" s="448"/>
      <c r="AO694" s="448"/>
      <c r="AP694" s="448"/>
      <c r="AQ694" s="448"/>
      <c r="AR694" s="448"/>
      <c r="AS694" s="448"/>
    </row>
    <row r="695" spans="1:45" ht="12.75" customHeight="1">
      <c r="A695" s="442"/>
      <c r="B695" s="443"/>
      <c r="C695" s="443"/>
      <c r="D695" s="443"/>
      <c r="E695" s="443"/>
      <c r="F695" s="443"/>
      <c r="G695" s="444"/>
      <c r="H695" s="443"/>
      <c r="I695" s="445"/>
      <c r="J695" s="445"/>
      <c r="K695" s="445"/>
      <c r="L695" s="443"/>
      <c r="M695" s="444"/>
      <c r="N695" s="446"/>
      <c r="O695" s="443"/>
      <c r="P695" s="446"/>
      <c r="Q695" s="443"/>
      <c r="R695" s="447"/>
      <c r="S695" s="446"/>
      <c r="T695" s="443"/>
      <c r="U695" s="446"/>
      <c r="V695" s="443"/>
      <c r="W695" s="447"/>
      <c r="X695" s="446"/>
      <c r="Y695" s="443"/>
      <c r="Z695" s="448"/>
      <c r="AA695" s="448"/>
      <c r="AB695" s="448"/>
      <c r="AC695" s="448"/>
      <c r="AD695" s="448"/>
      <c r="AE695" s="448"/>
      <c r="AF695" s="448"/>
      <c r="AG695" s="448"/>
      <c r="AH695" s="448"/>
      <c r="AI695" s="448"/>
      <c r="AJ695" s="448"/>
      <c r="AK695" s="448"/>
      <c r="AL695" s="448"/>
      <c r="AM695" s="448"/>
      <c r="AN695" s="448"/>
      <c r="AO695" s="448"/>
      <c r="AP695" s="448"/>
      <c r="AQ695" s="448"/>
      <c r="AR695" s="448"/>
      <c r="AS695" s="448"/>
    </row>
  </sheetData>
  <autoFilter ref="A5:AS65" xr:uid="{00000000-0009-0000-0000-000006000000}">
    <filterColumn colId="2">
      <colorFilter dxfId="0"/>
    </filterColumn>
  </autoFilter>
  <mergeCells count="11">
    <mergeCell ref="P4:R4"/>
    <mergeCell ref="S4:T4"/>
    <mergeCell ref="U4:W4"/>
    <mergeCell ref="X4:Y4"/>
    <mergeCell ref="A1:A3"/>
    <mergeCell ref="B1:W3"/>
    <mergeCell ref="X1:Y1"/>
    <mergeCell ref="X2:Y2"/>
    <mergeCell ref="X3:Y3"/>
    <mergeCell ref="K4:M4"/>
    <mergeCell ref="N4:O4"/>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'DATOS OCULTOS'!$B$3:$B$21</xm:f>
          </x14:formula1>
          <xm:sqref>B6:B74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00"/>
  <sheetViews>
    <sheetView workbookViewId="0"/>
  </sheetViews>
  <sheetFormatPr baseColWidth="10" defaultColWidth="14.42578125" defaultRowHeight="15" customHeight="1"/>
  <cols>
    <col min="1" max="1" width="31.85546875" customWidth="1"/>
    <col min="2" max="2" width="99.85546875" customWidth="1"/>
    <col min="3" max="3" width="25.140625" customWidth="1"/>
    <col min="4" max="4" width="12" customWidth="1"/>
    <col min="5" max="24" width="11.42578125" customWidth="1"/>
  </cols>
  <sheetData>
    <row r="1" spans="1:24" ht="30" customHeight="1">
      <c r="A1" s="898"/>
      <c r="B1" s="901" t="s">
        <v>2230</v>
      </c>
      <c r="C1" s="947"/>
      <c r="D1" s="902"/>
      <c r="E1" s="450"/>
      <c r="F1" s="450"/>
      <c r="G1" s="450"/>
      <c r="H1" s="450"/>
      <c r="I1" s="450"/>
      <c r="J1" s="450"/>
      <c r="K1" s="450"/>
      <c r="L1" s="450"/>
      <c r="M1" s="450"/>
      <c r="N1" s="450"/>
      <c r="O1" s="450"/>
      <c r="P1" s="450"/>
      <c r="Q1" s="450"/>
      <c r="R1" s="450"/>
      <c r="S1" s="450"/>
      <c r="T1" s="450"/>
      <c r="U1" s="450"/>
      <c r="V1" s="450"/>
      <c r="W1" s="450"/>
      <c r="X1" s="450"/>
    </row>
    <row r="2" spans="1:24" ht="30" customHeight="1">
      <c r="A2" s="899"/>
      <c r="B2" s="903"/>
      <c r="C2" s="948"/>
      <c r="D2" s="904"/>
      <c r="E2" s="450"/>
      <c r="F2" s="450"/>
      <c r="G2" s="450"/>
      <c r="H2" s="450"/>
      <c r="I2" s="450"/>
      <c r="J2" s="450"/>
      <c r="K2" s="450"/>
      <c r="L2" s="450"/>
      <c r="M2" s="450"/>
      <c r="N2" s="450"/>
      <c r="O2" s="450"/>
      <c r="P2" s="450"/>
      <c r="Q2" s="450"/>
      <c r="R2" s="450"/>
      <c r="S2" s="450"/>
      <c r="T2" s="450"/>
      <c r="U2" s="450"/>
      <c r="V2" s="450"/>
      <c r="W2" s="450"/>
      <c r="X2" s="450"/>
    </row>
    <row r="3" spans="1:24" ht="30" customHeight="1">
      <c r="A3" s="900"/>
      <c r="B3" s="905"/>
      <c r="C3" s="892"/>
      <c r="D3" s="906"/>
      <c r="E3" s="450"/>
      <c r="F3" s="450"/>
      <c r="G3" s="450"/>
      <c r="H3" s="450"/>
      <c r="I3" s="450"/>
      <c r="J3" s="450"/>
      <c r="K3" s="450"/>
      <c r="L3" s="450"/>
      <c r="M3" s="450"/>
      <c r="N3" s="450"/>
      <c r="O3" s="450"/>
      <c r="P3" s="450"/>
      <c r="Q3" s="450"/>
      <c r="R3" s="450"/>
      <c r="S3" s="450"/>
      <c r="T3" s="450"/>
      <c r="U3" s="450"/>
      <c r="V3" s="450"/>
      <c r="W3" s="450"/>
      <c r="X3" s="450"/>
    </row>
    <row r="4" spans="1:24" ht="15.75" customHeight="1">
      <c r="A4" s="1071"/>
      <c r="B4" s="892"/>
      <c r="C4" s="892"/>
      <c r="D4" s="892"/>
      <c r="E4" s="450"/>
      <c r="F4" s="450"/>
      <c r="G4" s="450"/>
      <c r="H4" s="450"/>
      <c r="I4" s="450"/>
      <c r="J4" s="450"/>
      <c r="K4" s="450"/>
      <c r="L4" s="450"/>
      <c r="M4" s="450"/>
      <c r="N4" s="450"/>
      <c r="O4" s="450"/>
      <c r="P4" s="450"/>
      <c r="Q4" s="450"/>
      <c r="R4" s="450"/>
      <c r="S4" s="450"/>
      <c r="T4" s="450"/>
      <c r="U4" s="450"/>
      <c r="V4" s="450"/>
      <c r="W4" s="450"/>
      <c r="X4" s="450"/>
    </row>
    <row r="5" spans="1:24" ht="34.5" customHeight="1">
      <c r="A5" s="451" t="s">
        <v>2231</v>
      </c>
      <c r="B5" s="451" t="s">
        <v>2232</v>
      </c>
      <c r="C5" s="452" t="s">
        <v>682</v>
      </c>
      <c r="D5" s="452" t="s">
        <v>2233</v>
      </c>
      <c r="E5" s="453"/>
      <c r="F5" s="453"/>
      <c r="G5" s="453"/>
      <c r="H5" s="453"/>
      <c r="I5" s="453"/>
      <c r="J5" s="453"/>
      <c r="K5" s="453"/>
      <c r="L5" s="453"/>
      <c r="M5" s="453"/>
      <c r="N5" s="453"/>
      <c r="O5" s="453"/>
      <c r="P5" s="453"/>
      <c r="Q5" s="453"/>
      <c r="R5" s="453"/>
      <c r="S5" s="453"/>
      <c r="T5" s="453"/>
      <c r="U5" s="453"/>
      <c r="V5" s="453"/>
      <c r="W5" s="453"/>
      <c r="X5" s="453"/>
    </row>
    <row r="6" spans="1:24" ht="15.75" customHeight="1">
      <c r="A6" s="353"/>
      <c r="B6" s="25"/>
      <c r="C6" s="454"/>
      <c r="D6" s="331"/>
      <c r="E6" s="453"/>
      <c r="F6" s="453"/>
      <c r="G6" s="453"/>
      <c r="H6" s="453"/>
      <c r="I6" s="453"/>
      <c r="J6" s="453"/>
      <c r="K6" s="453"/>
      <c r="L6" s="453"/>
      <c r="M6" s="453"/>
      <c r="N6" s="453"/>
      <c r="O6" s="453"/>
      <c r="P6" s="453"/>
      <c r="Q6" s="453"/>
      <c r="R6" s="453"/>
      <c r="S6" s="453"/>
      <c r="T6" s="453"/>
      <c r="U6" s="453"/>
      <c r="V6" s="453"/>
      <c r="W6" s="453"/>
      <c r="X6" s="453"/>
    </row>
    <row r="7" spans="1:24" ht="15.75" customHeight="1">
      <c r="A7" s="353"/>
      <c r="B7" s="25"/>
      <c r="C7" s="454"/>
      <c r="D7" s="331"/>
      <c r="E7" s="453"/>
      <c r="F7" s="453"/>
      <c r="G7" s="453"/>
      <c r="H7" s="453"/>
      <c r="I7" s="453"/>
      <c r="J7" s="453"/>
      <c r="K7" s="453"/>
      <c r="L7" s="453"/>
      <c r="M7" s="453"/>
      <c r="N7" s="453"/>
      <c r="O7" s="453"/>
      <c r="P7" s="453"/>
      <c r="Q7" s="453"/>
      <c r="R7" s="453"/>
      <c r="S7" s="453"/>
      <c r="T7" s="453"/>
      <c r="U7" s="453"/>
      <c r="V7" s="453"/>
      <c r="W7" s="453"/>
      <c r="X7" s="453"/>
    </row>
    <row r="8" spans="1:24" ht="15.75" customHeight="1">
      <c r="A8" s="353"/>
      <c r="B8" s="25"/>
      <c r="C8" s="454"/>
      <c r="D8" s="331"/>
      <c r="E8" s="453"/>
      <c r="F8" s="453"/>
      <c r="G8" s="453"/>
      <c r="H8" s="453"/>
      <c r="I8" s="453"/>
      <c r="J8" s="453"/>
      <c r="K8" s="453"/>
      <c r="L8" s="453"/>
      <c r="M8" s="453"/>
      <c r="N8" s="453"/>
      <c r="O8" s="453"/>
      <c r="P8" s="453"/>
      <c r="Q8" s="453"/>
      <c r="R8" s="453"/>
      <c r="S8" s="453"/>
      <c r="T8" s="453"/>
      <c r="U8" s="453"/>
      <c r="V8" s="453"/>
      <c r="W8" s="453"/>
      <c r="X8" s="453"/>
    </row>
    <row r="9" spans="1:24" ht="15.75" customHeight="1">
      <c r="A9" s="353"/>
      <c r="B9" s="25"/>
      <c r="C9" s="454"/>
      <c r="D9" s="331"/>
      <c r="E9" s="453"/>
      <c r="F9" s="453"/>
      <c r="G9" s="453"/>
      <c r="H9" s="453"/>
      <c r="I9" s="453"/>
      <c r="J9" s="453"/>
      <c r="K9" s="453"/>
      <c r="L9" s="453"/>
      <c r="M9" s="453"/>
      <c r="N9" s="453"/>
      <c r="O9" s="453"/>
      <c r="P9" s="453"/>
      <c r="Q9" s="453"/>
      <c r="R9" s="453"/>
      <c r="S9" s="453"/>
      <c r="T9" s="453"/>
      <c r="U9" s="453"/>
      <c r="V9" s="453"/>
      <c r="W9" s="453"/>
      <c r="X9" s="453"/>
    </row>
    <row r="10" spans="1:24" ht="15.75" customHeight="1">
      <c r="A10" s="353"/>
      <c r="B10" s="25"/>
      <c r="C10" s="454"/>
      <c r="D10" s="331"/>
      <c r="E10" s="453"/>
      <c r="F10" s="453"/>
      <c r="G10" s="453"/>
      <c r="H10" s="453"/>
      <c r="I10" s="453"/>
      <c r="J10" s="453"/>
      <c r="K10" s="453"/>
      <c r="L10" s="453"/>
      <c r="M10" s="453"/>
      <c r="N10" s="453"/>
      <c r="O10" s="453"/>
      <c r="P10" s="453"/>
      <c r="Q10" s="453"/>
      <c r="R10" s="453"/>
      <c r="S10" s="453"/>
      <c r="T10" s="453"/>
      <c r="U10" s="453"/>
      <c r="V10" s="453"/>
      <c r="W10" s="453"/>
      <c r="X10" s="453"/>
    </row>
    <row r="11" spans="1:24" ht="15.75" customHeight="1">
      <c r="A11" s="353"/>
      <c r="B11" s="25"/>
      <c r="C11" s="454"/>
      <c r="D11" s="331"/>
      <c r="E11" s="453"/>
      <c r="F11" s="453"/>
      <c r="G11" s="453"/>
      <c r="H11" s="453"/>
      <c r="I11" s="453"/>
      <c r="J11" s="453"/>
      <c r="K11" s="453"/>
      <c r="L11" s="453"/>
      <c r="M11" s="453"/>
      <c r="N11" s="453"/>
      <c r="O11" s="453"/>
      <c r="P11" s="453"/>
      <c r="Q11" s="453"/>
      <c r="R11" s="453"/>
      <c r="S11" s="453"/>
      <c r="T11" s="453"/>
      <c r="U11" s="453"/>
      <c r="V11" s="453"/>
      <c r="W11" s="453"/>
      <c r="X11" s="453"/>
    </row>
    <row r="12" spans="1:24" ht="15.75" customHeight="1">
      <c r="A12" s="353"/>
      <c r="B12" s="25"/>
      <c r="C12" s="454"/>
      <c r="D12" s="331"/>
      <c r="E12" s="453"/>
      <c r="F12" s="453"/>
      <c r="G12" s="453"/>
      <c r="H12" s="453"/>
      <c r="I12" s="453"/>
      <c r="J12" s="453"/>
      <c r="K12" s="453"/>
      <c r="L12" s="453"/>
      <c r="M12" s="453"/>
      <c r="N12" s="453"/>
      <c r="O12" s="453"/>
      <c r="P12" s="453"/>
      <c r="Q12" s="453"/>
      <c r="R12" s="453"/>
      <c r="S12" s="453"/>
      <c r="T12" s="453"/>
      <c r="U12" s="453"/>
      <c r="V12" s="453"/>
      <c r="W12" s="453"/>
      <c r="X12" s="453"/>
    </row>
    <row r="13" spans="1:24" ht="15.75" customHeight="1">
      <c r="A13" s="353"/>
      <c r="B13" s="25"/>
      <c r="C13" s="454"/>
      <c r="D13" s="331"/>
      <c r="E13" s="453"/>
      <c r="F13" s="453"/>
      <c r="G13" s="453"/>
      <c r="H13" s="453"/>
      <c r="I13" s="453"/>
      <c r="J13" s="453"/>
      <c r="K13" s="453"/>
      <c r="L13" s="453"/>
      <c r="M13" s="453"/>
      <c r="N13" s="453"/>
      <c r="O13" s="453"/>
      <c r="P13" s="453"/>
      <c r="Q13" s="453"/>
      <c r="R13" s="453"/>
      <c r="S13" s="453"/>
      <c r="T13" s="453"/>
      <c r="U13" s="453"/>
      <c r="V13" s="453"/>
      <c r="W13" s="453"/>
      <c r="X13" s="453"/>
    </row>
    <row r="14" spans="1:24" ht="15.75" customHeight="1">
      <c r="A14" s="353"/>
      <c r="B14" s="25"/>
      <c r="C14" s="454"/>
      <c r="D14" s="331"/>
      <c r="E14" s="453"/>
      <c r="F14" s="453"/>
      <c r="G14" s="453"/>
      <c r="H14" s="453"/>
      <c r="I14" s="453"/>
      <c r="J14" s="453"/>
      <c r="K14" s="453"/>
      <c r="L14" s="453"/>
      <c r="M14" s="453"/>
      <c r="N14" s="453"/>
      <c r="O14" s="453"/>
      <c r="P14" s="453"/>
      <c r="Q14" s="453"/>
      <c r="R14" s="453"/>
      <c r="S14" s="453"/>
      <c r="T14" s="453"/>
      <c r="U14" s="453"/>
      <c r="V14" s="453"/>
      <c r="W14" s="453"/>
      <c r="X14" s="453"/>
    </row>
    <row r="15" spans="1:24" ht="15.75" customHeight="1">
      <c r="A15" s="353"/>
      <c r="B15" s="25"/>
      <c r="C15" s="454"/>
      <c r="D15" s="331"/>
      <c r="E15" s="453"/>
      <c r="F15" s="453"/>
      <c r="G15" s="453"/>
      <c r="H15" s="453"/>
      <c r="I15" s="453"/>
      <c r="J15" s="453"/>
      <c r="K15" s="453"/>
      <c r="L15" s="453"/>
      <c r="M15" s="453"/>
      <c r="N15" s="453"/>
      <c r="O15" s="453"/>
      <c r="P15" s="453"/>
      <c r="Q15" s="453"/>
      <c r="R15" s="453"/>
      <c r="S15" s="453"/>
      <c r="T15" s="453"/>
      <c r="U15" s="453"/>
      <c r="V15" s="453"/>
      <c r="W15" s="453"/>
      <c r="X15" s="453"/>
    </row>
    <row r="16" spans="1:24" ht="15.75" customHeight="1">
      <c r="A16" s="353"/>
      <c r="B16" s="25"/>
      <c r="C16" s="454"/>
      <c r="D16" s="331"/>
      <c r="E16" s="453"/>
      <c r="F16" s="453"/>
      <c r="G16" s="453"/>
      <c r="H16" s="453"/>
      <c r="I16" s="453"/>
      <c r="J16" s="453"/>
      <c r="K16" s="453"/>
      <c r="L16" s="453"/>
      <c r="M16" s="453"/>
      <c r="N16" s="453"/>
      <c r="O16" s="453"/>
      <c r="P16" s="453"/>
      <c r="Q16" s="453"/>
      <c r="R16" s="453"/>
      <c r="S16" s="453"/>
      <c r="T16" s="453"/>
      <c r="U16" s="453"/>
      <c r="V16" s="453"/>
      <c r="W16" s="453"/>
      <c r="X16" s="453"/>
    </row>
    <row r="17" spans="1:24" ht="15.75" customHeight="1">
      <c r="A17" s="353"/>
      <c r="B17" s="25"/>
      <c r="C17" s="454"/>
      <c r="D17" s="331"/>
      <c r="E17" s="453"/>
      <c r="F17" s="453"/>
      <c r="G17" s="453"/>
      <c r="H17" s="453"/>
      <c r="I17" s="453"/>
      <c r="J17" s="453"/>
      <c r="K17" s="453"/>
      <c r="L17" s="453"/>
      <c r="M17" s="453"/>
      <c r="N17" s="453"/>
      <c r="O17" s="453"/>
      <c r="P17" s="453"/>
      <c r="Q17" s="453"/>
      <c r="R17" s="453"/>
      <c r="S17" s="453"/>
      <c r="T17" s="453"/>
      <c r="U17" s="453"/>
      <c r="V17" s="453"/>
      <c r="W17" s="453"/>
      <c r="X17" s="453"/>
    </row>
    <row r="18" spans="1:24" ht="15.75" customHeight="1">
      <c r="A18" s="353"/>
      <c r="B18" s="25"/>
      <c r="C18" s="454"/>
      <c r="D18" s="331"/>
      <c r="E18" s="453"/>
      <c r="F18" s="453"/>
      <c r="G18" s="453"/>
      <c r="H18" s="453"/>
      <c r="I18" s="453"/>
      <c r="J18" s="453"/>
      <c r="K18" s="453"/>
      <c r="L18" s="453"/>
      <c r="M18" s="453"/>
      <c r="N18" s="453"/>
      <c r="O18" s="453"/>
      <c r="P18" s="453"/>
      <c r="Q18" s="453"/>
      <c r="R18" s="453"/>
      <c r="S18" s="453"/>
      <c r="T18" s="453"/>
      <c r="U18" s="453"/>
      <c r="V18" s="453"/>
      <c r="W18" s="453"/>
      <c r="X18" s="453"/>
    </row>
    <row r="19" spans="1:24" ht="15.75" customHeight="1">
      <c r="A19" s="353"/>
      <c r="B19" s="25"/>
      <c r="C19" s="454"/>
      <c r="D19" s="331"/>
      <c r="E19" s="453"/>
      <c r="F19" s="453"/>
      <c r="G19" s="453"/>
      <c r="H19" s="453"/>
      <c r="I19" s="453"/>
      <c r="J19" s="453"/>
      <c r="K19" s="453"/>
      <c r="L19" s="453"/>
      <c r="M19" s="453"/>
      <c r="N19" s="453"/>
      <c r="O19" s="453"/>
      <c r="P19" s="453"/>
      <c r="Q19" s="453"/>
      <c r="R19" s="453"/>
      <c r="S19" s="453"/>
      <c r="T19" s="453"/>
      <c r="U19" s="453"/>
      <c r="V19" s="453"/>
      <c r="W19" s="453"/>
      <c r="X19" s="453"/>
    </row>
    <row r="20" spans="1:24" ht="15.75" customHeight="1">
      <c r="A20" s="353"/>
      <c r="B20" s="25"/>
      <c r="C20" s="454"/>
      <c r="D20" s="331"/>
      <c r="E20" s="453"/>
      <c r="F20" s="453"/>
      <c r="G20" s="453"/>
      <c r="H20" s="453"/>
      <c r="I20" s="453"/>
      <c r="J20" s="453"/>
      <c r="K20" s="453"/>
      <c r="L20" s="453"/>
      <c r="M20" s="453"/>
      <c r="N20" s="453"/>
      <c r="O20" s="453"/>
      <c r="P20" s="453"/>
      <c r="Q20" s="453"/>
      <c r="R20" s="453"/>
      <c r="S20" s="453"/>
      <c r="T20" s="453"/>
      <c r="U20" s="453"/>
      <c r="V20" s="453"/>
      <c r="W20" s="453"/>
      <c r="X20" s="453"/>
    </row>
    <row r="21" spans="1:24" ht="15.75" customHeight="1">
      <c r="A21" s="353"/>
      <c r="B21" s="25"/>
      <c r="C21" s="454"/>
      <c r="D21" s="331"/>
      <c r="E21" s="453"/>
      <c r="F21" s="453"/>
      <c r="G21" s="453"/>
      <c r="H21" s="453"/>
      <c r="I21" s="453"/>
      <c r="J21" s="453"/>
      <c r="K21" s="453"/>
      <c r="L21" s="453"/>
      <c r="M21" s="453"/>
      <c r="N21" s="453"/>
      <c r="O21" s="453"/>
      <c r="P21" s="453"/>
      <c r="Q21" s="453"/>
      <c r="R21" s="453"/>
      <c r="S21" s="453"/>
      <c r="T21" s="453"/>
      <c r="U21" s="453"/>
      <c r="V21" s="453"/>
      <c r="W21" s="453"/>
      <c r="X21" s="453"/>
    </row>
    <row r="22" spans="1:24" ht="15.75" customHeight="1">
      <c r="A22" s="353"/>
      <c r="B22" s="25"/>
      <c r="C22" s="454"/>
      <c r="D22" s="331"/>
      <c r="E22" s="453"/>
      <c r="F22" s="453"/>
      <c r="G22" s="453"/>
      <c r="H22" s="453"/>
      <c r="I22" s="453"/>
      <c r="J22" s="453"/>
      <c r="K22" s="453"/>
      <c r="L22" s="453"/>
      <c r="M22" s="453"/>
      <c r="N22" s="453"/>
      <c r="O22" s="453"/>
      <c r="P22" s="453"/>
      <c r="Q22" s="453"/>
      <c r="R22" s="453"/>
      <c r="S22" s="453"/>
      <c r="T22" s="453"/>
      <c r="U22" s="453"/>
      <c r="V22" s="453"/>
      <c r="W22" s="453"/>
      <c r="X22" s="453"/>
    </row>
    <row r="23" spans="1:24" ht="15.75" customHeight="1">
      <c r="A23" s="353"/>
      <c r="B23" s="25"/>
      <c r="C23" s="454"/>
      <c r="D23" s="331"/>
      <c r="E23" s="453"/>
      <c r="F23" s="453"/>
      <c r="G23" s="453"/>
      <c r="H23" s="453"/>
      <c r="I23" s="453"/>
      <c r="J23" s="453"/>
      <c r="K23" s="453"/>
      <c r="L23" s="453"/>
      <c r="M23" s="453"/>
      <c r="N23" s="453"/>
      <c r="O23" s="453"/>
      <c r="P23" s="453"/>
      <c r="Q23" s="453"/>
      <c r="R23" s="453"/>
      <c r="S23" s="453"/>
      <c r="T23" s="453"/>
      <c r="U23" s="453"/>
      <c r="V23" s="453"/>
      <c r="W23" s="453"/>
      <c r="X23" s="453"/>
    </row>
    <row r="24" spans="1:24" ht="15.75" customHeight="1">
      <c r="A24" s="353"/>
      <c r="B24" s="25"/>
      <c r="C24" s="454"/>
      <c r="D24" s="331"/>
      <c r="E24" s="453"/>
      <c r="F24" s="453"/>
      <c r="G24" s="453"/>
      <c r="H24" s="453"/>
      <c r="I24" s="453"/>
      <c r="J24" s="453"/>
      <c r="K24" s="453"/>
      <c r="L24" s="453"/>
      <c r="M24" s="453"/>
      <c r="N24" s="453"/>
      <c r="O24" s="453"/>
      <c r="P24" s="453"/>
      <c r="Q24" s="453"/>
      <c r="R24" s="453"/>
      <c r="S24" s="453"/>
      <c r="T24" s="453"/>
      <c r="U24" s="453"/>
      <c r="V24" s="453"/>
      <c r="W24" s="453"/>
      <c r="X24" s="453"/>
    </row>
    <row r="25" spans="1:24" ht="15.75" customHeight="1">
      <c r="A25" s="353"/>
      <c r="B25" s="25"/>
      <c r="C25" s="454"/>
      <c r="D25" s="331"/>
      <c r="E25" s="453"/>
      <c r="F25" s="453"/>
      <c r="G25" s="453"/>
      <c r="H25" s="453"/>
      <c r="I25" s="453"/>
      <c r="J25" s="453"/>
      <c r="K25" s="453"/>
      <c r="L25" s="453"/>
      <c r="M25" s="453"/>
      <c r="N25" s="453"/>
      <c r="O25" s="453"/>
      <c r="P25" s="453"/>
      <c r="Q25" s="453"/>
      <c r="R25" s="453"/>
      <c r="S25" s="453"/>
      <c r="T25" s="453"/>
      <c r="U25" s="453"/>
      <c r="V25" s="453"/>
      <c r="W25" s="453"/>
      <c r="X25" s="453"/>
    </row>
    <row r="26" spans="1:24" ht="15.75" customHeight="1">
      <c r="A26" s="453" t="s">
        <v>2234</v>
      </c>
      <c r="B26" s="453"/>
      <c r="C26" s="453"/>
      <c r="D26" s="453"/>
      <c r="E26" s="453"/>
      <c r="F26" s="453"/>
      <c r="G26" s="453"/>
      <c r="H26" s="453"/>
      <c r="I26" s="453"/>
      <c r="J26" s="453"/>
      <c r="K26" s="453"/>
      <c r="L26" s="453"/>
      <c r="M26" s="453"/>
      <c r="N26" s="453"/>
      <c r="O26" s="453"/>
      <c r="P26" s="453"/>
      <c r="Q26" s="453"/>
      <c r="R26" s="453"/>
      <c r="S26" s="453"/>
      <c r="T26" s="453"/>
      <c r="U26" s="453"/>
      <c r="V26" s="453"/>
      <c r="W26" s="453"/>
      <c r="X26" s="453"/>
    </row>
    <row r="27" spans="1:24" ht="15.75" customHeight="1">
      <c r="A27" s="453"/>
      <c r="B27" s="453"/>
      <c r="C27" s="453"/>
      <c r="D27" s="453"/>
      <c r="E27" s="453"/>
      <c r="F27" s="453"/>
      <c r="G27" s="453"/>
      <c r="H27" s="453"/>
      <c r="I27" s="453"/>
      <c r="J27" s="453"/>
      <c r="K27" s="453"/>
      <c r="L27" s="453"/>
      <c r="M27" s="453"/>
      <c r="N27" s="453"/>
      <c r="O27" s="453"/>
      <c r="P27" s="453"/>
      <c r="Q27" s="453"/>
      <c r="R27" s="453"/>
      <c r="S27" s="453"/>
      <c r="T27" s="453"/>
      <c r="U27" s="453"/>
      <c r="V27" s="453"/>
      <c r="W27" s="453"/>
      <c r="X27" s="453"/>
    </row>
    <row r="28" spans="1:24" ht="15.75" customHeight="1">
      <c r="A28" s="453"/>
      <c r="B28" s="453"/>
      <c r="C28" s="453"/>
      <c r="D28" s="453"/>
      <c r="E28" s="453"/>
      <c r="F28" s="453"/>
      <c r="G28" s="453"/>
      <c r="H28" s="453"/>
      <c r="I28" s="453"/>
      <c r="J28" s="453"/>
      <c r="K28" s="453"/>
      <c r="L28" s="453"/>
      <c r="M28" s="453"/>
      <c r="N28" s="453"/>
      <c r="O28" s="453"/>
      <c r="P28" s="453"/>
      <c r="Q28" s="453"/>
      <c r="R28" s="453"/>
      <c r="S28" s="453"/>
      <c r="T28" s="453"/>
      <c r="U28" s="453"/>
      <c r="V28" s="453"/>
      <c r="W28" s="453"/>
      <c r="X28" s="453"/>
    </row>
    <row r="29" spans="1:24" ht="15.75" customHeight="1">
      <c r="A29" s="453"/>
      <c r="B29" s="453"/>
      <c r="C29" s="453"/>
      <c r="D29" s="453"/>
      <c r="E29" s="453"/>
      <c r="F29" s="453"/>
      <c r="G29" s="453"/>
      <c r="H29" s="453"/>
      <c r="I29" s="453"/>
      <c r="J29" s="453"/>
      <c r="K29" s="453"/>
      <c r="L29" s="453"/>
      <c r="M29" s="453"/>
      <c r="N29" s="453"/>
      <c r="O29" s="453"/>
      <c r="P29" s="453"/>
      <c r="Q29" s="453"/>
      <c r="R29" s="453"/>
      <c r="S29" s="453"/>
      <c r="T29" s="453"/>
      <c r="U29" s="453"/>
      <c r="V29" s="453"/>
      <c r="W29" s="453"/>
      <c r="X29" s="453"/>
    </row>
    <row r="30" spans="1:24" ht="15.75" customHeight="1">
      <c r="A30" s="453"/>
      <c r="B30" s="453"/>
      <c r="C30" s="453"/>
      <c r="D30" s="453"/>
      <c r="E30" s="453"/>
      <c r="F30" s="453"/>
      <c r="G30" s="453"/>
      <c r="H30" s="453"/>
      <c r="I30" s="453"/>
      <c r="J30" s="453"/>
      <c r="K30" s="453"/>
      <c r="L30" s="453"/>
      <c r="M30" s="453"/>
      <c r="N30" s="453"/>
      <c r="O30" s="453"/>
      <c r="P30" s="453"/>
      <c r="Q30" s="453"/>
      <c r="R30" s="453"/>
      <c r="S30" s="453"/>
      <c r="T30" s="453"/>
      <c r="U30" s="453"/>
      <c r="V30" s="453"/>
      <c r="W30" s="453"/>
      <c r="X30" s="453"/>
    </row>
    <row r="31" spans="1:24" ht="15.75" customHeight="1">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X31" s="453"/>
    </row>
    <row r="32" spans="1:24" ht="15.75" customHeight="1">
      <c r="A32" s="453"/>
      <c r="B32" s="453"/>
      <c r="C32" s="453"/>
      <c r="D32" s="453"/>
      <c r="E32" s="453"/>
      <c r="F32" s="453"/>
      <c r="G32" s="453"/>
      <c r="H32" s="453"/>
      <c r="I32" s="453"/>
      <c r="J32" s="453"/>
      <c r="K32" s="453"/>
      <c r="L32" s="453"/>
      <c r="M32" s="453"/>
      <c r="N32" s="453"/>
      <c r="O32" s="453"/>
      <c r="P32" s="453"/>
      <c r="Q32" s="453"/>
      <c r="R32" s="453"/>
      <c r="S32" s="453"/>
      <c r="T32" s="453"/>
      <c r="U32" s="453"/>
      <c r="V32" s="453"/>
      <c r="W32" s="453"/>
      <c r="X32" s="453"/>
    </row>
    <row r="33" spans="1:24" ht="15.75" customHeight="1">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row>
    <row r="34" spans="1:24" ht="15.75" customHeight="1">
      <c r="A34" s="453"/>
      <c r="B34" s="453"/>
      <c r="C34" s="453"/>
      <c r="D34" s="453"/>
      <c r="E34" s="453"/>
      <c r="F34" s="453"/>
      <c r="G34" s="453"/>
      <c r="H34" s="453"/>
      <c r="I34" s="453"/>
      <c r="J34" s="453"/>
      <c r="K34" s="453"/>
      <c r="L34" s="453"/>
      <c r="M34" s="453"/>
      <c r="N34" s="453"/>
      <c r="O34" s="453"/>
      <c r="P34" s="453"/>
      <c r="Q34" s="453"/>
      <c r="R34" s="453"/>
      <c r="S34" s="453"/>
      <c r="T34" s="453"/>
      <c r="U34" s="453"/>
      <c r="V34" s="453"/>
      <c r="W34" s="453"/>
      <c r="X34" s="453"/>
    </row>
    <row r="35" spans="1:24" ht="15.75" customHeight="1">
      <c r="A35" s="453"/>
      <c r="B35" s="453"/>
      <c r="C35" s="453"/>
      <c r="D35" s="453"/>
      <c r="E35" s="453"/>
      <c r="F35" s="453"/>
      <c r="G35" s="453"/>
      <c r="H35" s="453"/>
      <c r="I35" s="453"/>
      <c r="J35" s="453"/>
      <c r="K35" s="453"/>
      <c r="L35" s="453"/>
      <c r="M35" s="453"/>
      <c r="N35" s="453"/>
      <c r="O35" s="453"/>
      <c r="P35" s="453"/>
      <c r="Q35" s="453"/>
      <c r="R35" s="453"/>
      <c r="S35" s="453"/>
      <c r="T35" s="453"/>
      <c r="U35" s="453"/>
      <c r="V35" s="453"/>
      <c r="W35" s="453"/>
      <c r="X35" s="453"/>
    </row>
    <row r="36" spans="1:24" ht="15.75" customHeight="1">
      <c r="A36" s="453"/>
      <c r="B36" s="453"/>
      <c r="C36" s="453"/>
      <c r="D36" s="453"/>
      <c r="E36" s="453"/>
      <c r="F36" s="453"/>
      <c r="G36" s="453"/>
      <c r="H36" s="453"/>
      <c r="I36" s="453"/>
      <c r="J36" s="453"/>
      <c r="K36" s="453"/>
      <c r="L36" s="453"/>
      <c r="M36" s="453"/>
      <c r="N36" s="453"/>
      <c r="O36" s="453"/>
      <c r="P36" s="453"/>
      <c r="Q36" s="453"/>
      <c r="R36" s="453"/>
      <c r="S36" s="453"/>
      <c r="T36" s="453"/>
      <c r="U36" s="453"/>
      <c r="V36" s="453"/>
      <c r="W36" s="453"/>
      <c r="X36" s="453"/>
    </row>
    <row r="37" spans="1:24" ht="15.75" customHeight="1">
      <c r="A37" s="453"/>
      <c r="B37" s="453"/>
      <c r="C37" s="453"/>
      <c r="D37" s="453"/>
      <c r="E37" s="453"/>
      <c r="F37" s="453"/>
      <c r="G37" s="453"/>
      <c r="H37" s="453"/>
      <c r="I37" s="453"/>
      <c r="J37" s="453"/>
      <c r="K37" s="453"/>
      <c r="L37" s="453"/>
      <c r="M37" s="453"/>
      <c r="N37" s="453"/>
      <c r="O37" s="453"/>
      <c r="P37" s="453"/>
      <c r="Q37" s="453"/>
      <c r="R37" s="453"/>
      <c r="S37" s="453"/>
      <c r="T37" s="453"/>
      <c r="U37" s="453"/>
      <c r="V37" s="453"/>
      <c r="W37" s="453"/>
      <c r="X37" s="453"/>
    </row>
    <row r="38" spans="1:24" ht="15.75" customHeight="1">
      <c r="A38" s="453"/>
      <c r="B38" s="453"/>
      <c r="C38" s="453"/>
      <c r="D38" s="453"/>
      <c r="E38" s="453"/>
      <c r="F38" s="453"/>
      <c r="G38" s="453"/>
      <c r="H38" s="453"/>
      <c r="I38" s="453"/>
      <c r="J38" s="453"/>
      <c r="K38" s="453"/>
      <c r="L38" s="453"/>
      <c r="M38" s="453"/>
      <c r="N38" s="453"/>
      <c r="O38" s="453"/>
      <c r="P38" s="453"/>
      <c r="Q38" s="453"/>
      <c r="R38" s="453"/>
      <c r="S38" s="453"/>
      <c r="T38" s="453"/>
      <c r="U38" s="453"/>
      <c r="V38" s="453"/>
      <c r="W38" s="453"/>
      <c r="X38" s="453"/>
    </row>
    <row r="39" spans="1:24" ht="15.75" customHeight="1">
      <c r="A39" s="453"/>
      <c r="B39" s="453"/>
      <c r="C39" s="453"/>
      <c r="D39" s="453"/>
      <c r="E39" s="453"/>
      <c r="F39" s="453"/>
      <c r="G39" s="453"/>
      <c r="H39" s="453"/>
      <c r="I39" s="453"/>
      <c r="J39" s="453"/>
      <c r="K39" s="453"/>
      <c r="L39" s="453"/>
      <c r="M39" s="453"/>
      <c r="N39" s="453"/>
      <c r="O39" s="453"/>
      <c r="P39" s="453"/>
      <c r="Q39" s="453"/>
      <c r="R39" s="453"/>
      <c r="S39" s="453"/>
      <c r="T39" s="453"/>
      <c r="U39" s="453"/>
      <c r="V39" s="453"/>
      <c r="W39" s="453"/>
      <c r="X39" s="453"/>
    </row>
    <row r="40" spans="1:24" ht="15.75" customHeight="1">
      <c r="A40" s="453"/>
      <c r="B40" s="453"/>
      <c r="C40" s="453"/>
      <c r="D40" s="453"/>
      <c r="E40" s="453"/>
      <c r="F40" s="453"/>
      <c r="G40" s="453"/>
      <c r="H40" s="453"/>
      <c r="I40" s="453"/>
      <c r="J40" s="453"/>
      <c r="K40" s="453"/>
      <c r="L40" s="453"/>
      <c r="M40" s="453"/>
      <c r="N40" s="453"/>
      <c r="O40" s="453"/>
      <c r="P40" s="453"/>
      <c r="Q40" s="453"/>
      <c r="R40" s="453"/>
      <c r="S40" s="453"/>
      <c r="T40" s="453"/>
      <c r="U40" s="453"/>
      <c r="V40" s="453"/>
      <c r="W40" s="453"/>
      <c r="X40" s="453"/>
    </row>
    <row r="41" spans="1:24" ht="15.75" customHeight="1">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row>
    <row r="42" spans="1:24" ht="15.75" customHeight="1">
      <c r="A42" s="453"/>
      <c r="B42" s="453"/>
      <c r="C42" s="453"/>
      <c r="D42" s="453"/>
      <c r="E42" s="453"/>
      <c r="F42" s="453"/>
      <c r="G42" s="453"/>
      <c r="H42" s="453"/>
      <c r="I42" s="453"/>
      <c r="J42" s="453"/>
      <c r="K42" s="453"/>
      <c r="L42" s="453"/>
      <c r="M42" s="453"/>
      <c r="N42" s="453"/>
      <c r="O42" s="453"/>
      <c r="P42" s="453"/>
      <c r="Q42" s="453"/>
      <c r="R42" s="453"/>
      <c r="S42" s="453"/>
      <c r="T42" s="453"/>
      <c r="U42" s="453"/>
      <c r="V42" s="453"/>
      <c r="W42" s="453"/>
      <c r="X42" s="453"/>
    </row>
    <row r="43" spans="1:24" ht="15.75" customHeight="1">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X43" s="453"/>
    </row>
    <row r="44" spans="1:24" ht="15.75" customHeight="1">
      <c r="A44" s="453"/>
      <c r="B44" s="453"/>
      <c r="C44" s="453"/>
      <c r="D44" s="453"/>
      <c r="E44" s="453"/>
      <c r="F44" s="453"/>
      <c r="G44" s="453"/>
      <c r="H44" s="453"/>
      <c r="I44" s="453"/>
      <c r="J44" s="453"/>
      <c r="K44" s="453"/>
      <c r="L44" s="453"/>
      <c r="M44" s="453"/>
      <c r="N44" s="453"/>
      <c r="O44" s="453"/>
      <c r="P44" s="453"/>
      <c r="Q44" s="453"/>
      <c r="R44" s="453"/>
      <c r="S44" s="453"/>
      <c r="T44" s="453"/>
      <c r="U44" s="453"/>
      <c r="V44" s="453"/>
      <c r="W44" s="453"/>
      <c r="X44" s="453"/>
    </row>
    <row r="45" spans="1:24" ht="15.75" customHeight="1">
      <c r="A45" s="453"/>
      <c r="B45" s="453"/>
      <c r="C45" s="453"/>
      <c r="D45" s="453"/>
      <c r="E45" s="453"/>
      <c r="F45" s="453"/>
      <c r="G45" s="453"/>
      <c r="H45" s="453"/>
      <c r="I45" s="453"/>
      <c r="J45" s="453"/>
      <c r="K45" s="453"/>
      <c r="L45" s="453"/>
      <c r="M45" s="453"/>
      <c r="N45" s="453"/>
      <c r="O45" s="453"/>
      <c r="P45" s="453"/>
      <c r="Q45" s="453"/>
      <c r="R45" s="453"/>
      <c r="S45" s="453"/>
      <c r="T45" s="453"/>
      <c r="U45" s="453"/>
      <c r="V45" s="453"/>
      <c r="W45" s="453"/>
      <c r="X45" s="453"/>
    </row>
    <row r="46" spans="1:24" ht="15.75" customHeight="1">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453"/>
    </row>
    <row r="47" spans="1:24" ht="15.75" customHeight="1">
      <c r="A47" s="453"/>
      <c r="B47" s="453"/>
      <c r="C47" s="453"/>
      <c r="D47" s="453"/>
      <c r="E47" s="453"/>
      <c r="F47" s="453"/>
      <c r="G47" s="453"/>
      <c r="H47" s="453"/>
      <c r="I47" s="453"/>
      <c r="J47" s="453"/>
      <c r="K47" s="453"/>
      <c r="L47" s="453"/>
      <c r="M47" s="453"/>
      <c r="N47" s="453"/>
      <c r="O47" s="453"/>
      <c r="P47" s="453"/>
      <c r="Q47" s="453"/>
      <c r="R47" s="453"/>
      <c r="S47" s="453"/>
      <c r="T47" s="453"/>
      <c r="U47" s="453"/>
      <c r="V47" s="453"/>
      <c r="W47" s="453"/>
      <c r="X47" s="453"/>
    </row>
    <row r="48" spans="1:24" ht="15.75" customHeight="1">
      <c r="A48" s="453"/>
      <c r="B48" s="453"/>
      <c r="C48" s="453"/>
      <c r="D48" s="453"/>
      <c r="E48" s="453"/>
      <c r="F48" s="453"/>
      <c r="G48" s="453"/>
      <c r="H48" s="453"/>
      <c r="I48" s="453"/>
      <c r="J48" s="453"/>
      <c r="K48" s="453"/>
      <c r="L48" s="453"/>
      <c r="M48" s="453"/>
      <c r="N48" s="453"/>
      <c r="O48" s="453"/>
      <c r="P48" s="453"/>
      <c r="Q48" s="453"/>
      <c r="R48" s="453"/>
      <c r="S48" s="453"/>
      <c r="T48" s="453"/>
      <c r="U48" s="453"/>
      <c r="V48" s="453"/>
      <c r="W48" s="453"/>
      <c r="X48" s="453"/>
    </row>
    <row r="49" spans="1:24" ht="15.75" customHeight="1">
      <c r="A49" s="453"/>
      <c r="B49" s="453"/>
      <c r="C49" s="453"/>
      <c r="D49" s="453"/>
      <c r="E49" s="453"/>
      <c r="F49" s="453"/>
      <c r="G49" s="453"/>
      <c r="H49" s="453"/>
      <c r="I49" s="453"/>
      <c r="J49" s="453"/>
      <c r="K49" s="453"/>
      <c r="L49" s="453"/>
      <c r="M49" s="453"/>
      <c r="N49" s="453"/>
      <c r="O49" s="453"/>
      <c r="P49" s="453"/>
      <c r="Q49" s="453"/>
      <c r="R49" s="453"/>
      <c r="S49" s="453"/>
      <c r="T49" s="453"/>
      <c r="U49" s="453"/>
      <c r="V49" s="453"/>
      <c r="W49" s="453"/>
      <c r="X49" s="453"/>
    </row>
    <row r="50" spans="1:24" ht="15.75" customHeight="1">
      <c r="A50" s="453"/>
      <c r="B50" s="453"/>
      <c r="C50" s="453"/>
      <c r="D50" s="453"/>
      <c r="E50" s="453"/>
      <c r="F50" s="453"/>
      <c r="G50" s="453"/>
      <c r="H50" s="453"/>
      <c r="I50" s="453"/>
      <c r="J50" s="453"/>
      <c r="K50" s="453"/>
      <c r="L50" s="453"/>
      <c r="M50" s="453"/>
      <c r="N50" s="453"/>
      <c r="O50" s="453"/>
      <c r="P50" s="453"/>
      <c r="Q50" s="453"/>
      <c r="R50" s="453"/>
      <c r="S50" s="453"/>
      <c r="T50" s="453"/>
      <c r="U50" s="453"/>
      <c r="V50" s="453"/>
      <c r="W50" s="453"/>
      <c r="X50" s="453"/>
    </row>
    <row r="51" spans="1:24" ht="15.75" customHeight="1">
      <c r="A51" s="453"/>
      <c r="B51" s="453"/>
      <c r="C51" s="453"/>
      <c r="D51" s="453"/>
      <c r="E51" s="453"/>
      <c r="F51" s="453"/>
      <c r="G51" s="453"/>
      <c r="H51" s="453"/>
      <c r="I51" s="453"/>
      <c r="J51" s="453"/>
      <c r="K51" s="453"/>
      <c r="L51" s="453"/>
      <c r="M51" s="453"/>
      <c r="N51" s="453"/>
      <c r="O51" s="453"/>
      <c r="P51" s="453"/>
      <c r="Q51" s="453"/>
      <c r="R51" s="453"/>
      <c r="S51" s="453"/>
      <c r="T51" s="453"/>
      <c r="U51" s="453"/>
      <c r="V51" s="453"/>
      <c r="W51" s="453"/>
      <c r="X51" s="453"/>
    </row>
    <row r="52" spans="1:24" ht="15.75" customHeight="1">
      <c r="A52" s="453"/>
      <c r="B52" s="453"/>
      <c r="C52" s="453"/>
      <c r="D52" s="453"/>
      <c r="E52" s="453"/>
      <c r="F52" s="453"/>
      <c r="G52" s="453"/>
      <c r="H52" s="453"/>
      <c r="I52" s="453"/>
      <c r="J52" s="453"/>
      <c r="K52" s="453"/>
      <c r="L52" s="453"/>
      <c r="M52" s="453"/>
      <c r="N52" s="453"/>
      <c r="O52" s="453"/>
      <c r="P52" s="453"/>
      <c r="Q52" s="453"/>
      <c r="R52" s="453"/>
      <c r="S52" s="453"/>
      <c r="T52" s="453"/>
      <c r="U52" s="453"/>
      <c r="V52" s="453"/>
      <c r="W52" s="453"/>
      <c r="X52" s="453"/>
    </row>
    <row r="53" spans="1:24" ht="15.75" customHeight="1">
      <c r="A53" s="453"/>
      <c r="B53" s="453"/>
      <c r="C53" s="453"/>
      <c r="D53" s="453"/>
      <c r="E53" s="453"/>
      <c r="F53" s="453"/>
      <c r="G53" s="453"/>
      <c r="H53" s="453"/>
      <c r="I53" s="453"/>
      <c r="J53" s="453"/>
      <c r="K53" s="453"/>
      <c r="L53" s="453"/>
      <c r="M53" s="453"/>
      <c r="N53" s="453"/>
      <c r="O53" s="453"/>
      <c r="P53" s="453"/>
      <c r="Q53" s="453"/>
      <c r="R53" s="453"/>
      <c r="S53" s="453"/>
      <c r="T53" s="453"/>
      <c r="U53" s="453"/>
      <c r="V53" s="453"/>
      <c r="W53" s="453"/>
      <c r="X53" s="453"/>
    </row>
    <row r="54" spans="1:24" ht="15.75" customHeight="1">
      <c r="A54" s="453"/>
      <c r="B54" s="453"/>
      <c r="C54" s="453"/>
      <c r="D54" s="453"/>
      <c r="E54" s="453"/>
      <c r="F54" s="453"/>
      <c r="G54" s="453"/>
      <c r="H54" s="453"/>
      <c r="I54" s="453"/>
      <c r="J54" s="453"/>
      <c r="K54" s="453"/>
      <c r="L54" s="453"/>
      <c r="M54" s="453"/>
      <c r="N54" s="453"/>
      <c r="O54" s="453"/>
      <c r="P54" s="453"/>
      <c r="Q54" s="453"/>
      <c r="R54" s="453"/>
      <c r="S54" s="453"/>
      <c r="T54" s="453"/>
      <c r="U54" s="453"/>
      <c r="V54" s="453"/>
      <c r="W54" s="453"/>
      <c r="X54" s="453"/>
    </row>
    <row r="55" spans="1:24" ht="15.75" customHeight="1">
      <c r="A55" s="453"/>
      <c r="B55" s="453"/>
      <c r="C55" s="453"/>
      <c r="D55" s="453"/>
      <c r="E55" s="453"/>
      <c r="F55" s="453"/>
      <c r="G55" s="453"/>
      <c r="H55" s="453"/>
      <c r="I55" s="453"/>
      <c r="J55" s="453"/>
      <c r="K55" s="453"/>
      <c r="L55" s="453"/>
      <c r="M55" s="453"/>
      <c r="N55" s="453"/>
      <c r="O55" s="453"/>
      <c r="P55" s="453"/>
      <c r="Q55" s="453"/>
      <c r="R55" s="453"/>
      <c r="S55" s="453"/>
      <c r="T55" s="453"/>
      <c r="U55" s="453"/>
      <c r="V55" s="453"/>
      <c r="W55" s="453"/>
      <c r="X55" s="453"/>
    </row>
    <row r="56" spans="1:24" ht="15.75" customHeight="1">
      <c r="A56" s="453"/>
      <c r="B56" s="453"/>
      <c r="C56" s="453"/>
      <c r="D56" s="453"/>
      <c r="E56" s="453"/>
      <c r="F56" s="453"/>
      <c r="G56" s="453"/>
      <c r="H56" s="453"/>
      <c r="I56" s="453"/>
      <c r="J56" s="453"/>
      <c r="K56" s="453"/>
      <c r="L56" s="453"/>
      <c r="M56" s="453"/>
      <c r="N56" s="453"/>
      <c r="O56" s="453"/>
      <c r="P56" s="453"/>
      <c r="Q56" s="453"/>
      <c r="R56" s="453"/>
      <c r="S56" s="453"/>
      <c r="T56" s="453"/>
      <c r="U56" s="453"/>
      <c r="V56" s="453"/>
      <c r="W56" s="453"/>
      <c r="X56" s="453"/>
    </row>
    <row r="57" spans="1:24" ht="15.75" customHeight="1">
      <c r="A57" s="453"/>
      <c r="B57" s="453"/>
      <c r="C57" s="453"/>
      <c r="D57" s="453"/>
      <c r="E57" s="453"/>
      <c r="F57" s="453"/>
      <c r="G57" s="453"/>
      <c r="H57" s="453"/>
      <c r="I57" s="453"/>
      <c r="J57" s="453"/>
      <c r="K57" s="453"/>
      <c r="L57" s="453"/>
      <c r="M57" s="453"/>
      <c r="N57" s="453"/>
      <c r="O57" s="453"/>
      <c r="P57" s="453"/>
      <c r="Q57" s="453"/>
      <c r="R57" s="453"/>
      <c r="S57" s="453"/>
      <c r="T57" s="453"/>
      <c r="U57" s="453"/>
      <c r="V57" s="453"/>
      <c r="W57" s="453"/>
      <c r="X57" s="453"/>
    </row>
    <row r="58" spans="1:24" ht="15.75" customHeight="1">
      <c r="A58" s="453"/>
      <c r="B58" s="453"/>
      <c r="C58" s="453"/>
      <c r="D58" s="453"/>
      <c r="E58" s="453"/>
      <c r="F58" s="453"/>
      <c r="G58" s="453"/>
      <c r="H58" s="453"/>
      <c r="I58" s="453"/>
      <c r="J58" s="453"/>
      <c r="K58" s="453"/>
      <c r="L58" s="453"/>
      <c r="M58" s="453"/>
      <c r="N58" s="453"/>
      <c r="O58" s="453"/>
      <c r="P58" s="453"/>
      <c r="Q58" s="453"/>
      <c r="R58" s="453"/>
      <c r="S58" s="453"/>
      <c r="T58" s="453"/>
      <c r="U58" s="453"/>
      <c r="V58" s="453"/>
      <c r="W58" s="453"/>
      <c r="X58" s="453"/>
    </row>
    <row r="59" spans="1:24" ht="15.75" customHeight="1">
      <c r="A59" s="453"/>
      <c r="B59" s="453"/>
      <c r="C59" s="453"/>
      <c r="D59" s="453"/>
      <c r="E59" s="453"/>
      <c r="F59" s="453"/>
      <c r="G59" s="453"/>
      <c r="H59" s="453"/>
      <c r="I59" s="453"/>
      <c r="J59" s="453"/>
      <c r="K59" s="453"/>
      <c r="L59" s="453"/>
      <c r="M59" s="453"/>
      <c r="N59" s="453"/>
      <c r="O59" s="453"/>
      <c r="P59" s="453"/>
      <c r="Q59" s="453"/>
      <c r="R59" s="453"/>
      <c r="S59" s="453"/>
      <c r="T59" s="453"/>
      <c r="U59" s="453"/>
      <c r="V59" s="453"/>
      <c r="W59" s="453"/>
      <c r="X59" s="453"/>
    </row>
    <row r="60" spans="1:24" ht="15.75" customHeight="1">
      <c r="A60" s="453"/>
      <c r="B60" s="453"/>
      <c r="C60" s="453"/>
      <c r="D60" s="453"/>
      <c r="E60" s="453"/>
      <c r="F60" s="453"/>
      <c r="G60" s="453"/>
      <c r="H60" s="453"/>
      <c r="I60" s="453"/>
      <c r="J60" s="453"/>
      <c r="K60" s="453"/>
      <c r="L60" s="453"/>
      <c r="M60" s="453"/>
      <c r="N60" s="453"/>
      <c r="O60" s="453"/>
      <c r="P60" s="453"/>
      <c r="Q60" s="453"/>
      <c r="R60" s="453"/>
      <c r="S60" s="453"/>
      <c r="T60" s="453"/>
      <c r="U60" s="453"/>
      <c r="V60" s="453"/>
      <c r="W60" s="453"/>
      <c r="X60" s="453"/>
    </row>
    <row r="61" spans="1:24" ht="15.75" customHeight="1">
      <c r="A61" s="453"/>
      <c r="B61" s="453"/>
      <c r="C61" s="453"/>
      <c r="D61" s="453"/>
      <c r="E61" s="453"/>
      <c r="F61" s="453"/>
      <c r="G61" s="453"/>
      <c r="H61" s="453"/>
      <c r="I61" s="453"/>
      <c r="J61" s="453"/>
      <c r="K61" s="453"/>
      <c r="L61" s="453"/>
      <c r="M61" s="453"/>
      <c r="N61" s="453"/>
      <c r="O61" s="453"/>
      <c r="P61" s="453"/>
      <c r="Q61" s="453"/>
      <c r="R61" s="453"/>
      <c r="S61" s="453"/>
      <c r="T61" s="453"/>
      <c r="U61" s="453"/>
      <c r="V61" s="453"/>
      <c r="W61" s="453"/>
      <c r="X61" s="453"/>
    </row>
    <row r="62" spans="1:24" ht="15.75" customHeight="1">
      <c r="A62" s="453"/>
      <c r="B62" s="453"/>
      <c r="C62" s="453"/>
      <c r="D62" s="453"/>
      <c r="E62" s="453"/>
      <c r="F62" s="453"/>
      <c r="G62" s="453"/>
      <c r="H62" s="453"/>
      <c r="I62" s="453"/>
      <c r="J62" s="453"/>
      <c r="K62" s="453"/>
      <c r="L62" s="453"/>
      <c r="M62" s="453"/>
      <c r="N62" s="453"/>
      <c r="O62" s="453"/>
      <c r="P62" s="453"/>
      <c r="Q62" s="453"/>
      <c r="R62" s="453"/>
      <c r="S62" s="453"/>
      <c r="T62" s="453"/>
      <c r="U62" s="453"/>
      <c r="V62" s="453"/>
      <c r="W62" s="453"/>
      <c r="X62" s="453"/>
    </row>
    <row r="63" spans="1:24" ht="15.75" customHeight="1">
      <c r="A63" s="453"/>
      <c r="B63" s="453"/>
      <c r="C63" s="453"/>
      <c r="D63" s="453"/>
      <c r="E63" s="453"/>
      <c r="F63" s="453"/>
      <c r="G63" s="453"/>
      <c r="H63" s="453"/>
      <c r="I63" s="453"/>
      <c r="J63" s="453"/>
      <c r="K63" s="453"/>
      <c r="L63" s="453"/>
      <c r="M63" s="453"/>
      <c r="N63" s="453"/>
      <c r="O63" s="453"/>
      <c r="P63" s="453"/>
      <c r="Q63" s="453"/>
      <c r="R63" s="453"/>
      <c r="S63" s="453"/>
      <c r="T63" s="453"/>
      <c r="U63" s="453"/>
      <c r="V63" s="453"/>
      <c r="W63" s="453"/>
      <c r="X63" s="453"/>
    </row>
    <row r="64" spans="1:24" ht="15.75" customHeight="1">
      <c r="A64" s="453"/>
      <c r="B64" s="453"/>
      <c r="C64" s="453"/>
      <c r="D64" s="453"/>
      <c r="E64" s="453"/>
      <c r="F64" s="453"/>
      <c r="G64" s="453"/>
      <c r="H64" s="453"/>
      <c r="I64" s="453"/>
      <c r="J64" s="453"/>
      <c r="K64" s="453"/>
      <c r="L64" s="453"/>
      <c r="M64" s="453"/>
      <c r="N64" s="453"/>
      <c r="O64" s="453"/>
      <c r="P64" s="453"/>
      <c r="Q64" s="453"/>
      <c r="R64" s="453"/>
      <c r="S64" s="453"/>
      <c r="T64" s="453"/>
      <c r="U64" s="453"/>
      <c r="V64" s="453"/>
      <c r="W64" s="453"/>
      <c r="X64" s="453"/>
    </row>
    <row r="65" spans="1:24" ht="15.75" customHeight="1">
      <c r="A65" s="453"/>
      <c r="B65" s="453"/>
      <c r="C65" s="453"/>
      <c r="D65" s="453"/>
      <c r="E65" s="453"/>
      <c r="F65" s="453"/>
      <c r="G65" s="453"/>
      <c r="H65" s="453"/>
      <c r="I65" s="453"/>
      <c r="J65" s="453"/>
      <c r="K65" s="453"/>
      <c r="L65" s="453"/>
      <c r="M65" s="453"/>
      <c r="N65" s="453"/>
      <c r="O65" s="453"/>
      <c r="P65" s="453"/>
      <c r="Q65" s="453"/>
      <c r="R65" s="453"/>
      <c r="S65" s="453"/>
      <c r="T65" s="453"/>
      <c r="U65" s="453"/>
      <c r="V65" s="453"/>
      <c r="W65" s="453"/>
      <c r="X65" s="453"/>
    </row>
    <row r="66" spans="1:24" ht="15.75" customHeight="1">
      <c r="A66" s="453"/>
      <c r="B66" s="453"/>
      <c r="C66" s="453"/>
      <c r="D66" s="453"/>
      <c r="E66" s="453"/>
      <c r="F66" s="453"/>
      <c r="G66" s="453"/>
      <c r="H66" s="453"/>
      <c r="I66" s="453"/>
      <c r="J66" s="453"/>
      <c r="K66" s="453"/>
      <c r="L66" s="453"/>
      <c r="M66" s="453"/>
      <c r="N66" s="453"/>
      <c r="O66" s="453"/>
      <c r="P66" s="453"/>
      <c r="Q66" s="453"/>
      <c r="R66" s="453"/>
      <c r="S66" s="453"/>
      <c r="T66" s="453"/>
      <c r="U66" s="453"/>
      <c r="V66" s="453"/>
      <c r="W66" s="453"/>
      <c r="X66" s="453"/>
    </row>
    <row r="67" spans="1:24" ht="15.75" customHeight="1">
      <c r="A67" s="453"/>
      <c r="B67" s="453"/>
      <c r="C67" s="453"/>
      <c r="D67" s="453"/>
      <c r="E67" s="453"/>
      <c r="F67" s="453"/>
      <c r="G67" s="453"/>
      <c r="H67" s="453"/>
      <c r="I67" s="453"/>
      <c r="J67" s="453"/>
      <c r="K67" s="453"/>
      <c r="L67" s="453"/>
      <c r="M67" s="453"/>
      <c r="N67" s="453"/>
      <c r="O67" s="453"/>
      <c r="P67" s="453"/>
      <c r="Q67" s="453"/>
      <c r="R67" s="453"/>
      <c r="S67" s="453"/>
      <c r="T67" s="453"/>
      <c r="U67" s="453"/>
      <c r="V67" s="453"/>
      <c r="W67" s="453"/>
      <c r="X67" s="453"/>
    </row>
    <row r="68" spans="1:24" ht="15.75" customHeight="1">
      <c r="A68" s="453"/>
      <c r="B68" s="453"/>
      <c r="C68" s="453"/>
      <c r="D68" s="453"/>
      <c r="E68" s="453"/>
      <c r="F68" s="453"/>
      <c r="G68" s="453"/>
      <c r="H68" s="453"/>
      <c r="I68" s="453"/>
      <c r="J68" s="453"/>
      <c r="K68" s="453"/>
      <c r="L68" s="453"/>
      <c r="M68" s="453"/>
      <c r="N68" s="453"/>
      <c r="O68" s="453"/>
      <c r="P68" s="453"/>
      <c r="Q68" s="453"/>
      <c r="R68" s="453"/>
      <c r="S68" s="453"/>
      <c r="T68" s="453"/>
      <c r="U68" s="453"/>
      <c r="V68" s="453"/>
      <c r="W68" s="453"/>
      <c r="X68" s="453"/>
    </row>
    <row r="69" spans="1:24" ht="15.75" customHeight="1">
      <c r="A69" s="453"/>
      <c r="B69" s="453"/>
      <c r="C69" s="453"/>
      <c r="D69" s="453"/>
      <c r="E69" s="453"/>
      <c r="F69" s="453"/>
      <c r="G69" s="453"/>
      <c r="H69" s="453"/>
      <c r="I69" s="453"/>
      <c r="J69" s="453"/>
      <c r="K69" s="453"/>
      <c r="L69" s="453"/>
      <c r="M69" s="453"/>
      <c r="N69" s="453"/>
      <c r="O69" s="453"/>
      <c r="P69" s="453"/>
      <c r="Q69" s="453"/>
      <c r="R69" s="453"/>
      <c r="S69" s="453"/>
      <c r="T69" s="453"/>
      <c r="U69" s="453"/>
      <c r="V69" s="453"/>
      <c r="W69" s="453"/>
      <c r="X69" s="453"/>
    </row>
    <row r="70" spans="1:24" ht="15.75" customHeight="1">
      <c r="A70" s="453"/>
      <c r="B70" s="453"/>
      <c r="C70" s="453"/>
      <c r="D70" s="453"/>
      <c r="E70" s="453"/>
      <c r="F70" s="453"/>
      <c r="G70" s="453"/>
      <c r="H70" s="453"/>
      <c r="I70" s="453"/>
      <c r="J70" s="453"/>
      <c r="K70" s="453"/>
      <c r="L70" s="453"/>
      <c r="M70" s="453"/>
      <c r="N70" s="453"/>
      <c r="O70" s="453"/>
      <c r="P70" s="453"/>
      <c r="Q70" s="453"/>
      <c r="R70" s="453"/>
      <c r="S70" s="453"/>
      <c r="T70" s="453"/>
      <c r="U70" s="453"/>
      <c r="V70" s="453"/>
      <c r="W70" s="453"/>
      <c r="X70" s="453"/>
    </row>
    <row r="71" spans="1:24" ht="15.75" customHeight="1">
      <c r="A71" s="453"/>
      <c r="B71" s="453"/>
      <c r="C71" s="453"/>
      <c r="D71" s="453"/>
      <c r="E71" s="453"/>
      <c r="F71" s="453"/>
      <c r="G71" s="453"/>
      <c r="H71" s="453"/>
      <c r="I71" s="453"/>
      <c r="J71" s="453"/>
      <c r="K71" s="453"/>
      <c r="L71" s="453"/>
      <c r="M71" s="453"/>
      <c r="N71" s="453"/>
      <c r="O71" s="453"/>
      <c r="P71" s="453"/>
      <c r="Q71" s="453"/>
      <c r="R71" s="453"/>
      <c r="S71" s="453"/>
      <c r="T71" s="453"/>
      <c r="U71" s="453"/>
      <c r="V71" s="453"/>
      <c r="W71" s="453"/>
      <c r="X71" s="453"/>
    </row>
    <row r="72" spans="1:24" ht="15.75" customHeight="1">
      <c r="A72" s="453"/>
      <c r="B72" s="453"/>
      <c r="C72" s="453"/>
      <c r="D72" s="453"/>
      <c r="E72" s="453"/>
      <c r="F72" s="453"/>
      <c r="G72" s="453"/>
      <c r="H72" s="453"/>
      <c r="I72" s="453"/>
      <c r="J72" s="453"/>
      <c r="K72" s="453"/>
      <c r="L72" s="453"/>
      <c r="M72" s="453"/>
      <c r="N72" s="453"/>
      <c r="O72" s="453"/>
      <c r="P72" s="453"/>
      <c r="Q72" s="453"/>
      <c r="R72" s="453"/>
      <c r="S72" s="453"/>
      <c r="T72" s="453"/>
      <c r="U72" s="453"/>
      <c r="V72" s="453"/>
      <c r="W72" s="453"/>
      <c r="X72" s="453"/>
    </row>
    <row r="73" spans="1:24" ht="15.75" customHeight="1">
      <c r="A73" s="453"/>
      <c r="B73" s="453"/>
      <c r="C73" s="453"/>
      <c r="D73" s="453"/>
      <c r="E73" s="453"/>
      <c r="F73" s="453"/>
      <c r="G73" s="453"/>
      <c r="H73" s="453"/>
      <c r="I73" s="453"/>
      <c r="J73" s="453"/>
      <c r="K73" s="453"/>
      <c r="L73" s="453"/>
      <c r="M73" s="453"/>
      <c r="N73" s="453"/>
      <c r="O73" s="453"/>
      <c r="P73" s="453"/>
      <c r="Q73" s="453"/>
      <c r="R73" s="453"/>
      <c r="S73" s="453"/>
      <c r="T73" s="453"/>
      <c r="U73" s="453"/>
      <c r="V73" s="453"/>
      <c r="W73" s="453"/>
      <c r="X73" s="453"/>
    </row>
    <row r="74" spans="1:24" ht="15.75" customHeight="1">
      <c r="A74" s="453"/>
      <c r="B74" s="453"/>
      <c r="C74" s="453"/>
      <c r="D74" s="453"/>
      <c r="E74" s="453"/>
      <c r="F74" s="453"/>
      <c r="G74" s="453"/>
      <c r="H74" s="453"/>
      <c r="I74" s="453"/>
      <c r="J74" s="453"/>
      <c r="K74" s="453"/>
      <c r="L74" s="453"/>
      <c r="M74" s="453"/>
      <c r="N74" s="453"/>
      <c r="O74" s="453"/>
      <c r="P74" s="453"/>
      <c r="Q74" s="453"/>
      <c r="R74" s="453"/>
      <c r="S74" s="453"/>
      <c r="T74" s="453"/>
      <c r="U74" s="453"/>
      <c r="V74" s="453"/>
      <c r="W74" s="453"/>
      <c r="X74" s="453"/>
    </row>
    <row r="75" spans="1:24" ht="15.75" customHeight="1">
      <c r="A75" s="453"/>
      <c r="B75" s="453"/>
      <c r="C75" s="453"/>
      <c r="D75" s="453"/>
      <c r="E75" s="453"/>
      <c r="F75" s="453"/>
      <c r="G75" s="453"/>
      <c r="H75" s="453"/>
      <c r="I75" s="453"/>
      <c r="J75" s="453"/>
      <c r="K75" s="453"/>
      <c r="L75" s="453"/>
      <c r="M75" s="453"/>
      <c r="N75" s="453"/>
      <c r="O75" s="453"/>
      <c r="P75" s="453"/>
      <c r="Q75" s="453"/>
      <c r="R75" s="453"/>
      <c r="S75" s="453"/>
      <c r="T75" s="453"/>
      <c r="U75" s="453"/>
      <c r="V75" s="453"/>
      <c r="W75" s="453"/>
      <c r="X75" s="453"/>
    </row>
    <row r="76" spans="1:24" ht="15.75" customHeight="1">
      <c r="A76" s="453"/>
      <c r="B76" s="453"/>
      <c r="C76" s="453"/>
      <c r="D76" s="453"/>
      <c r="E76" s="453"/>
      <c r="F76" s="453"/>
      <c r="G76" s="453"/>
      <c r="H76" s="453"/>
      <c r="I76" s="453"/>
      <c r="J76" s="453"/>
      <c r="K76" s="453"/>
      <c r="L76" s="453"/>
      <c r="M76" s="453"/>
      <c r="N76" s="453"/>
      <c r="O76" s="453"/>
      <c r="P76" s="453"/>
      <c r="Q76" s="453"/>
      <c r="R76" s="453"/>
      <c r="S76" s="453"/>
      <c r="T76" s="453"/>
      <c r="U76" s="453"/>
      <c r="V76" s="453"/>
      <c r="W76" s="453"/>
      <c r="X76" s="453"/>
    </row>
    <row r="77" spans="1:24" ht="15.75" customHeight="1">
      <c r="A77" s="453"/>
      <c r="B77" s="453"/>
      <c r="C77" s="453"/>
      <c r="D77" s="453"/>
      <c r="E77" s="453"/>
      <c r="F77" s="453"/>
      <c r="G77" s="453"/>
      <c r="H77" s="453"/>
      <c r="I77" s="453"/>
      <c r="J77" s="453"/>
      <c r="K77" s="453"/>
      <c r="L77" s="453"/>
      <c r="M77" s="453"/>
      <c r="N77" s="453"/>
      <c r="O77" s="453"/>
      <c r="P77" s="453"/>
      <c r="Q77" s="453"/>
      <c r="R77" s="453"/>
      <c r="S77" s="453"/>
      <c r="T77" s="453"/>
      <c r="U77" s="453"/>
      <c r="V77" s="453"/>
      <c r="W77" s="453"/>
      <c r="X77" s="453"/>
    </row>
    <row r="78" spans="1:24" ht="15.75" customHeight="1">
      <c r="A78" s="453"/>
      <c r="B78" s="453"/>
      <c r="C78" s="453"/>
      <c r="D78" s="453"/>
      <c r="E78" s="453"/>
      <c r="F78" s="453"/>
      <c r="G78" s="453"/>
      <c r="H78" s="453"/>
      <c r="I78" s="453"/>
      <c r="J78" s="453"/>
      <c r="K78" s="453"/>
      <c r="L78" s="453"/>
      <c r="M78" s="453"/>
      <c r="N78" s="453"/>
      <c r="O78" s="453"/>
      <c r="P78" s="453"/>
      <c r="Q78" s="453"/>
      <c r="R78" s="453"/>
      <c r="S78" s="453"/>
      <c r="T78" s="453"/>
      <c r="U78" s="453"/>
      <c r="V78" s="453"/>
      <c r="W78" s="453"/>
      <c r="X78" s="453"/>
    </row>
    <row r="79" spans="1:24" ht="15.75" customHeight="1">
      <c r="A79" s="453"/>
      <c r="B79" s="453"/>
      <c r="C79" s="453"/>
      <c r="D79" s="453"/>
      <c r="E79" s="453"/>
      <c r="F79" s="453"/>
      <c r="G79" s="453"/>
      <c r="H79" s="453"/>
      <c r="I79" s="453"/>
      <c r="J79" s="453"/>
      <c r="K79" s="453"/>
      <c r="L79" s="453"/>
      <c r="M79" s="453"/>
      <c r="N79" s="453"/>
      <c r="O79" s="453"/>
      <c r="P79" s="453"/>
      <c r="Q79" s="453"/>
      <c r="R79" s="453"/>
      <c r="S79" s="453"/>
      <c r="T79" s="453"/>
      <c r="U79" s="453"/>
      <c r="V79" s="453"/>
      <c r="W79" s="453"/>
      <c r="X79" s="453"/>
    </row>
    <row r="80" spans="1:24" ht="15.75" customHeight="1">
      <c r="A80" s="453"/>
      <c r="B80" s="453"/>
      <c r="C80" s="453"/>
      <c r="D80" s="453"/>
      <c r="E80" s="453"/>
      <c r="F80" s="453"/>
      <c r="G80" s="453"/>
      <c r="H80" s="453"/>
      <c r="I80" s="453"/>
      <c r="J80" s="453"/>
      <c r="K80" s="453"/>
      <c r="L80" s="453"/>
      <c r="M80" s="453"/>
      <c r="N80" s="453"/>
      <c r="O80" s="453"/>
      <c r="P80" s="453"/>
      <c r="Q80" s="453"/>
      <c r="R80" s="453"/>
      <c r="S80" s="453"/>
      <c r="T80" s="453"/>
      <c r="U80" s="453"/>
      <c r="V80" s="453"/>
      <c r="W80" s="453"/>
      <c r="X80" s="453"/>
    </row>
    <row r="81" spans="1:24" ht="15.75" customHeight="1">
      <c r="A81" s="453"/>
      <c r="B81" s="453"/>
      <c r="C81" s="453"/>
      <c r="D81" s="453"/>
      <c r="E81" s="453"/>
      <c r="F81" s="453"/>
      <c r="G81" s="453"/>
      <c r="H81" s="453"/>
      <c r="I81" s="453"/>
      <c r="J81" s="453"/>
      <c r="K81" s="453"/>
      <c r="L81" s="453"/>
      <c r="M81" s="453"/>
      <c r="N81" s="453"/>
      <c r="O81" s="453"/>
      <c r="P81" s="453"/>
      <c r="Q81" s="453"/>
      <c r="R81" s="453"/>
      <c r="S81" s="453"/>
      <c r="T81" s="453"/>
      <c r="U81" s="453"/>
      <c r="V81" s="453"/>
      <c r="W81" s="453"/>
      <c r="X81" s="453"/>
    </row>
    <row r="82" spans="1:24" ht="15.75" customHeight="1">
      <c r="A82" s="453"/>
      <c r="B82" s="453"/>
      <c r="C82" s="453"/>
      <c r="D82" s="453"/>
      <c r="E82" s="453"/>
      <c r="F82" s="453"/>
      <c r="G82" s="453"/>
      <c r="H82" s="453"/>
      <c r="I82" s="453"/>
      <c r="J82" s="453"/>
      <c r="K82" s="453"/>
      <c r="L82" s="453"/>
      <c r="M82" s="453"/>
      <c r="N82" s="453"/>
      <c r="O82" s="453"/>
      <c r="P82" s="453"/>
      <c r="Q82" s="453"/>
      <c r="R82" s="453"/>
      <c r="S82" s="453"/>
      <c r="T82" s="453"/>
      <c r="U82" s="453"/>
      <c r="V82" s="453"/>
      <c r="W82" s="453"/>
      <c r="X82" s="453"/>
    </row>
    <row r="83" spans="1:24" ht="15.75" customHeight="1">
      <c r="A83" s="453"/>
      <c r="B83" s="453"/>
      <c r="C83" s="453"/>
      <c r="D83" s="453"/>
      <c r="E83" s="453"/>
      <c r="F83" s="453"/>
      <c r="G83" s="453"/>
      <c r="H83" s="453"/>
      <c r="I83" s="453"/>
      <c r="J83" s="453"/>
      <c r="K83" s="453"/>
      <c r="L83" s="453"/>
      <c r="M83" s="453"/>
      <c r="N83" s="453"/>
      <c r="O83" s="453"/>
      <c r="P83" s="453"/>
      <c r="Q83" s="453"/>
      <c r="R83" s="453"/>
      <c r="S83" s="453"/>
      <c r="T83" s="453"/>
      <c r="U83" s="453"/>
      <c r="V83" s="453"/>
      <c r="W83" s="453"/>
      <c r="X83" s="453"/>
    </row>
    <row r="84" spans="1:24" ht="15.75" customHeight="1">
      <c r="A84" s="453"/>
      <c r="B84" s="453"/>
      <c r="C84" s="453"/>
      <c r="D84" s="453"/>
      <c r="E84" s="453"/>
      <c r="F84" s="453"/>
      <c r="G84" s="453"/>
      <c r="H84" s="453"/>
      <c r="I84" s="453"/>
      <c r="J84" s="453"/>
      <c r="K84" s="453"/>
      <c r="L84" s="453"/>
      <c r="M84" s="453"/>
      <c r="N84" s="453"/>
      <c r="O84" s="453"/>
      <c r="P84" s="453"/>
      <c r="Q84" s="453"/>
      <c r="R84" s="453"/>
      <c r="S84" s="453"/>
      <c r="T84" s="453"/>
      <c r="U84" s="453"/>
      <c r="V84" s="453"/>
      <c r="W84" s="453"/>
      <c r="X84" s="453"/>
    </row>
    <row r="85" spans="1:24" ht="15.75" customHeight="1">
      <c r="A85" s="453"/>
      <c r="B85" s="453"/>
      <c r="C85" s="453"/>
      <c r="D85" s="453"/>
      <c r="E85" s="453"/>
      <c r="F85" s="453"/>
      <c r="G85" s="453"/>
      <c r="H85" s="453"/>
      <c r="I85" s="453"/>
      <c r="J85" s="453"/>
      <c r="K85" s="453"/>
      <c r="L85" s="453"/>
      <c r="M85" s="453"/>
      <c r="N85" s="453"/>
      <c r="O85" s="453"/>
      <c r="P85" s="453"/>
      <c r="Q85" s="453"/>
      <c r="R85" s="453"/>
      <c r="S85" s="453"/>
      <c r="T85" s="453"/>
      <c r="U85" s="453"/>
      <c r="V85" s="453"/>
      <c r="W85" s="453"/>
      <c r="X85" s="453"/>
    </row>
    <row r="86" spans="1:24" ht="15.75" customHeight="1">
      <c r="A86" s="453"/>
      <c r="B86" s="453"/>
      <c r="C86" s="453"/>
      <c r="D86" s="453"/>
      <c r="E86" s="453"/>
      <c r="F86" s="453"/>
      <c r="G86" s="453"/>
      <c r="H86" s="453"/>
      <c r="I86" s="453"/>
      <c r="J86" s="453"/>
      <c r="K86" s="453"/>
      <c r="L86" s="453"/>
      <c r="M86" s="453"/>
      <c r="N86" s="453"/>
      <c r="O86" s="453"/>
      <c r="P86" s="453"/>
      <c r="Q86" s="453"/>
      <c r="R86" s="453"/>
      <c r="S86" s="453"/>
      <c r="T86" s="453"/>
      <c r="U86" s="453"/>
      <c r="V86" s="453"/>
      <c r="W86" s="453"/>
      <c r="X86" s="453"/>
    </row>
    <row r="87" spans="1:24" ht="15.75" customHeight="1">
      <c r="A87" s="453"/>
      <c r="B87" s="453"/>
      <c r="C87" s="453"/>
      <c r="D87" s="453"/>
      <c r="E87" s="453"/>
      <c r="F87" s="453"/>
      <c r="G87" s="453"/>
      <c r="H87" s="453"/>
      <c r="I87" s="453"/>
      <c r="J87" s="453"/>
      <c r="K87" s="453"/>
      <c r="L87" s="453"/>
      <c r="M87" s="453"/>
      <c r="N87" s="453"/>
      <c r="O87" s="453"/>
      <c r="P87" s="453"/>
      <c r="Q87" s="453"/>
      <c r="R87" s="453"/>
      <c r="S87" s="453"/>
      <c r="T87" s="453"/>
      <c r="U87" s="453"/>
      <c r="V87" s="453"/>
      <c r="W87" s="453"/>
      <c r="X87" s="453"/>
    </row>
    <row r="88" spans="1:24" ht="15.75" customHeight="1">
      <c r="A88" s="453"/>
      <c r="B88" s="453"/>
      <c r="C88" s="453"/>
      <c r="D88" s="453"/>
      <c r="E88" s="453"/>
      <c r="F88" s="453"/>
      <c r="G88" s="453"/>
      <c r="H88" s="453"/>
      <c r="I88" s="453"/>
      <c r="J88" s="453"/>
      <c r="K88" s="453"/>
      <c r="L88" s="453"/>
      <c r="M88" s="453"/>
      <c r="N88" s="453"/>
      <c r="O88" s="453"/>
      <c r="P88" s="453"/>
      <c r="Q88" s="453"/>
      <c r="R88" s="453"/>
      <c r="S88" s="453"/>
      <c r="T88" s="453"/>
      <c r="U88" s="453"/>
      <c r="V88" s="453"/>
      <c r="W88" s="453"/>
      <c r="X88" s="453"/>
    </row>
    <row r="89" spans="1:24" ht="15.75" customHeight="1">
      <c r="A89" s="453"/>
      <c r="B89" s="453"/>
      <c r="C89" s="453"/>
      <c r="D89" s="453"/>
      <c r="E89" s="453"/>
      <c r="F89" s="453"/>
      <c r="G89" s="453"/>
      <c r="H89" s="453"/>
      <c r="I89" s="453"/>
      <c r="J89" s="453"/>
      <c r="K89" s="453"/>
      <c r="L89" s="453"/>
      <c r="M89" s="453"/>
      <c r="N89" s="453"/>
      <c r="O89" s="453"/>
      <c r="P89" s="453"/>
      <c r="Q89" s="453"/>
      <c r="R89" s="453"/>
      <c r="S89" s="453"/>
      <c r="T89" s="453"/>
      <c r="U89" s="453"/>
      <c r="V89" s="453"/>
      <c r="W89" s="453"/>
      <c r="X89" s="453"/>
    </row>
    <row r="90" spans="1:24" ht="15.75" customHeight="1">
      <c r="A90" s="453"/>
      <c r="B90" s="453"/>
      <c r="C90" s="453"/>
      <c r="D90" s="453"/>
      <c r="E90" s="453"/>
      <c r="F90" s="453"/>
      <c r="G90" s="453"/>
      <c r="H90" s="453"/>
      <c r="I90" s="453"/>
      <c r="J90" s="453"/>
      <c r="K90" s="453"/>
      <c r="L90" s="453"/>
      <c r="M90" s="453"/>
      <c r="N90" s="453"/>
      <c r="O90" s="453"/>
      <c r="P90" s="453"/>
      <c r="Q90" s="453"/>
      <c r="R90" s="453"/>
      <c r="S90" s="453"/>
      <c r="T90" s="453"/>
      <c r="U90" s="453"/>
      <c r="V90" s="453"/>
      <c r="W90" s="453"/>
      <c r="X90" s="453"/>
    </row>
    <row r="91" spans="1:24" ht="15.75" customHeight="1">
      <c r="A91" s="453"/>
      <c r="B91" s="453"/>
      <c r="C91" s="453"/>
      <c r="D91" s="453"/>
      <c r="E91" s="453"/>
      <c r="F91" s="453"/>
      <c r="G91" s="453"/>
      <c r="H91" s="453"/>
      <c r="I91" s="453"/>
      <c r="J91" s="453"/>
      <c r="K91" s="453"/>
      <c r="L91" s="453"/>
      <c r="M91" s="453"/>
      <c r="N91" s="453"/>
      <c r="O91" s="453"/>
      <c r="P91" s="453"/>
      <c r="Q91" s="453"/>
      <c r="R91" s="453"/>
      <c r="S91" s="453"/>
      <c r="T91" s="453"/>
      <c r="U91" s="453"/>
      <c r="V91" s="453"/>
      <c r="W91" s="453"/>
      <c r="X91" s="453"/>
    </row>
    <row r="92" spans="1:24" ht="15.75" customHeight="1">
      <c r="A92" s="453"/>
      <c r="B92" s="453"/>
      <c r="C92" s="453"/>
      <c r="D92" s="453"/>
      <c r="E92" s="453"/>
      <c r="F92" s="453"/>
      <c r="G92" s="453"/>
      <c r="H92" s="453"/>
      <c r="I92" s="453"/>
      <c r="J92" s="453"/>
      <c r="K92" s="453"/>
      <c r="L92" s="453"/>
      <c r="M92" s="453"/>
      <c r="N92" s="453"/>
      <c r="O92" s="453"/>
      <c r="P92" s="453"/>
      <c r="Q92" s="453"/>
      <c r="R92" s="453"/>
      <c r="S92" s="453"/>
      <c r="T92" s="453"/>
      <c r="U92" s="453"/>
      <c r="V92" s="453"/>
      <c r="W92" s="453"/>
      <c r="X92" s="453"/>
    </row>
    <row r="93" spans="1:24" ht="15.75" customHeight="1">
      <c r="A93" s="453"/>
      <c r="B93" s="453"/>
      <c r="C93" s="453"/>
      <c r="D93" s="453"/>
      <c r="E93" s="453"/>
      <c r="F93" s="453"/>
      <c r="G93" s="453"/>
      <c r="H93" s="453"/>
      <c r="I93" s="453"/>
      <c r="J93" s="453"/>
      <c r="K93" s="453"/>
      <c r="L93" s="453"/>
      <c r="M93" s="453"/>
      <c r="N93" s="453"/>
      <c r="O93" s="453"/>
      <c r="P93" s="453"/>
      <c r="Q93" s="453"/>
      <c r="R93" s="453"/>
      <c r="S93" s="453"/>
      <c r="T93" s="453"/>
      <c r="U93" s="453"/>
      <c r="V93" s="453"/>
      <c r="W93" s="453"/>
      <c r="X93" s="453"/>
    </row>
    <row r="94" spans="1:24" ht="15.75" customHeight="1">
      <c r="A94" s="453"/>
      <c r="B94" s="453"/>
      <c r="C94" s="453"/>
      <c r="D94" s="453"/>
      <c r="E94" s="453"/>
      <c r="F94" s="453"/>
      <c r="G94" s="453"/>
      <c r="H94" s="453"/>
      <c r="I94" s="453"/>
      <c r="J94" s="453"/>
      <c r="K94" s="453"/>
      <c r="L94" s="453"/>
      <c r="M94" s="453"/>
      <c r="N94" s="453"/>
      <c r="O94" s="453"/>
      <c r="P94" s="453"/>
      <c r="Q94" s="453"/>
      <c r="R94" s="453"/>
      <c r="S94" s="453"/>
      <c r="T94" s="453"/>
      <c r="U94" s="453"/>
      <c r="V94" s="453"/>
      <c r="W94" s="453"/>
      <c r="X94" s="453"/>
    </row>
    <row r="95" spans="1:24" ht="15.75" customHeight="1">
      <c r="A95" s="453"/>
      <c r="B95" s="453"/>
      <c r="C95" s="453"/>
      <c r="D95" s="453"/>
      <c r="E95" s="453"/>
      <c r="F95" s="453"/>
      <c r="G95" s="453"/>
      <c r="H95" s="453"/>
      <c r="I95" s="453"/>
      <c r="J95" s="453"/>
      <c r="K95" s="453"/>
      <c r="L95" s="453"/>
      <c r="M95" s="453"/>
      <c r="N95" s="453"/>
      <c r="O95" s="453"/>
      <c r="P95" s="453"/>
      <c r="Q95" s="453"/>
      <c r="R95" s="453"/>
      <c r="S95" s="453"/>
      <c r="T95" s="453"/>
      <c r="U95" s="453"/>
      <c r="V95" s="453"/>
      <c r="W95" s="453"/>
      <c r="X95" s="453"/>
    </row>
    <row r="96" spans="1:24" ht="15.75" customHeight="1">
      <c r="A96" s="453"/>
      <c r="B96" s="453"/>
      <c r="C96" s="453"/>
      <c r="D96" s="453"/>
      <c r="E96" s="453"/>
      <c r="F96" s="453"/>
      <c r="G96" s="453"/>
      <c r="H96" s="453"/>
      <c r="I96" s="453"/>
      <c r="J96" s="453"/>
      <c r="K96" s="453"/>
      <c r="L96" s="453"/>
      <c r="M96" s="453"/>
      <c r="N96" s="453"/>
      <c r="O96" s="453"/>
      <c r="P96" s="453"/>
      <c r="Q96" s="453"/>
      <c r="R96" s="453"/>
      <c r="S96" s="453"/>
      <c r="T96" s="453"/>
      <c r="U96" s="453"/>
      <c r="V96" s="453"/>
      <c r="W96" s="453"/>
      <c r="X96" s="453"/>
    </row>
    <row r="97" spans="1:24" ht="15.75" customHeight="1">
      <c r="A97" s="453"/>
      <c r="B97" s="453"/>
      <c r="C97" s="453"/>
      <c r="D97" s="453"/>
      <c r="E97" s="453"/>
      <c r="F97" s="453"/>
      <c r="G97" s="453"/>
      <c r="H97" s="453"/>
      <c r="I97" s="453"/>
      <c r="J97" s="453"/>
      <c r="K97" s="453"/>
      <c r="L97" s="453"/>
      <c r="M97" s="453"/>
      <c r="N97" s="453"/>
      <c r="O97" s="453"/>
      <c r="P97" s="453"/>
      <c r="Q97" s="453"/>
      <c r="R97" s="453"/>
      <c r="S97" s="453"/>
      <c r="T97" s="453"/>
      <c r="U97" s="453"/>
      <c r="V97" s="453"/>
      <c r="W97" s="453"/>
      <c r="X97" s="453"/>
    </row>
    <row r="98" spans="1:24" ht="15.75" customHeight="1">
      <c r="A98" s="453"/>
      <c r="B98" s="453"/>
      <c r="C98" s="453"/>
      <c r="D98" s="453"/>
      <c r="E98" s="453"/>
      <c r="F98" s="453"/>
      <c r="G98" s="453"/>
      <c r="H98" s="453"/>
      <c r="I98" s="453"/>
      <c r="J98" s="453"/>
      <c r="K98" s="453"/>
      <c r="L98" s="453"/>
      <c r="M98" s="453"/>
      <c r="N98" s="453"/>
      <c r="O98" s="453"/>
      <c r="P98" s="453"/>
      <c r="Q98" s="453"/>
      <c r="R98" s="453"/>
      <c r="S98" s="453"/>
      <c r="T98" s="453"/>
      <c r="U98" s="453"/>
      <c r="V98" s="453"/>
      <c r="W98" s="453"/>
      <c r="X98" s="453"/>
    </row>
    <row r="99" spans="1:24" ht="15.75" customHeight="1">
      <c r="A99" s="453"/>
      <c r="B99" s="453"/>
      <c r="C99" s="453"/>
      <c r="D99" s="453"/>
      <c r="E99" s="453"/>
      <c r="F99" s="453"/>
      <c r="G99" s="453"/>
      <c r="H99" s="453"/>
      <c r="I99" s="453"/>
      <c r="J99" s="453"/>
      <c r="K99" s="453"/>
      <c r="L99" s="453"/>
      <c r="M99" s="453"/>
      <c r="N99" s="453"/>
      <c r="O99" s="453"/>
      <c r="P99" s="453"/>
      <c r="Q99" s="453"/>
      <c r="R99" s="453"/>
      <c r="S99" s="453"/>
      <c r="T99" s="453"/>
      <c r="U99" s="453"/>
      <c r="V99" s="453"/>
      <c r="W99" s="453"/>
      <c r="X99" s="453"/>
    </row>
    <row r="100" spans="1:24" ht="15.75" customHeight="1">
      <c r="A100" s="453"/>
      <c r="B100" s="453"/>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row>
    <row r="101" spans="1:24" ht="15.75" customHeight="1">
      <c r="A101" s="453"/>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row>
    <row r="102" spans="1:24" ht="15.75" customHeight="1">
      <c r="A102" s="453"/>
      <c r="B102" s="453"/>
      <c r="C102" s="453"/>
      <c r="D102" s="453"/>
      <c r="E102" s="453"/>
      <c r="F102" s="453"/>
      <c r="G102" s="453"/>
      <c r="H102" s="453"/>
      <c r="I102" s="453"/>
      <c r="J102" s="453"/>
      <c r="K102" s="453"/>
      <c r="L102" s="453"/>
      <c r="M102" s="453"/>
      <c r="N102" s="453"/>
      <c r="O102" s="453"/>
      <c r="P102" s="453"/>
      <c r="Q102" s="453"/>
      <c r="R102" s="453"/>
      <c r="S102" s="453"/>
      <c r="T102" s="453"/>
      <c r="U102" s="453"/>
      <c r="V102" s="453"/>
      <c r="W102" s="453"/>
      <c r="X102" s="453"/>
    </row>
    <row r="103" spans="1:24" ht="15.75" customHeight="1">
      <c r="A103" s="453"/>
      <c r="B103" s="453"/>
      <c r="C103" s="453"/>
      <c r="D103" s="453"/>
      <c r="E103" s="453"/>
      <c r="F103" s="453"/>
      <c r="G103" s="453"/>
      <c r="H103" s="453"/>
      <c r="I103" s="453"/>
      <c r="J103" s="453"/>
      <c r="K103" s="453"/>
      <c r="L103" s="453"/>
      <c r="M103" s="453"/>
      <c r="N103" s="453"/>
      <c r="O103" s="453"/>
      <c r="P103" s="453"/>
      <c r="Q103" s="453"/>
      <c r="R103" s="453"/>
      <c r="S103" s="453"/>
      <c r="T103" s="453"/>
      <c r="U103" s="453"/>
      <c r="V103" s="453"/>
      <c r="W103" s="453"/>
      <c r="X103" s="453"/>
    </row>
    <row r="104" spans="1:24" ht="15.75" customHeight="1">
      <c r="A104" s="453"/>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row>
    <row r="105" spans="1:24" ht="15.75" customHeight="1">
      <c r="A105" s="453"/>
      <c r="B105" s="453"/>
      <c r="C105" s="453"/>
      <c r="D105" s="453"/>
      <c r="E105" s="453"/>
      <c r="F105" s="453"/>
      <c r="G105" s="453"/>
      <c r="H105" s="453"/>
      <c r="I105" s="453"/>
      <c r="J105" s="453"/>
      <c r="K105" s="453"/>
      <c r="L105" s="453"/>
      <c r="M105" s="453"/>
      <c r="N105" s="453"/>
      <c r="O105" s="453"/>
      <c r="P105" s="453"/>
      <c r="Q105" s="453"/>
      <c r="R105" s="453"/>
      <c r="S105" s="453"/>
      <c r="T105" s="453"/>
      <c r="U105" s="453"/>
      <c r="V105" s="453"/>
      <c r="W105" s="453"/>
      <c r="X105" s="453"/>
    </row>
    <row r="106" spans="1:24" ht="15.75" customHeight="1">
      <c r="A106" s="453"/>
      <c r="B106" s="453"/>
      <c r="C106" s="453"/>
      <c r="D106" s="453"/>
      <c r="E106" s="453"/>
      <c r="F106" s="453"/>
      <c r="G106" s="453"/>
      <c r="H106" s="453"/>
      <c r="I106" s="453"/>
      <c r="J106" s="453"/>
      <c r="K106" s="453"/>
      <c r="L106" s="453"/>
      <c r="M106" s="453"/>
      <c r="N106" s="453"/>
      <c r="O106" s="453"/>
      <c r="P106" s="453"/>
      <c r="Q106" s="453"/>
      <c r="R106" s="453"/>
      <c r="S106" s="453"/>
      <c r="T106" s="453"/>
      <c r="U106" s="453"/>
      <c r="V106" s="453"/>
      <c r="W106" s="453"/>
      <c r="X106" s="453"/>
    </row>
    <row r="107" spans="1:24" ht="15.75" customHeight="1">
      <c r="A107" s="453"/>
      <c r="B107" s="453"/>
      <c r="C107" s="453"/>
      <c r="D107" s="453"/>
      <c r="E107" s="453"/>
      <c r="F107" s="453"/>
      <c r="G107" s="453"/>
      <c r="H107" s="453"/>
      <c r="I107" s="453"/>
      <c r="J107" s="453"/>
      <c r="K107" s="453"/>
      <c r="L107" s="453"/>
      <c r="M107" s="453"/>
      <c r="N107" s="453"/>
      <c r="O107" s="453"/>
      <c r="P107" s="453"/>
      <c r="Q107" s="453"/>
      <c r="R107" s="453"/>
      <c r="S107" s="453"/>
      <c r="T107" s="453"/>
      <c r="U107" s="453"/>
      <c r="V107" s="453"/>
      <c r="W107" s="453"/>
      <c r="X107" s="453"/>
    </row>
    <row r="108" spans="1:24" ht="15.75" customHeight="1">
      <c r="A108" s="453"/>
      <c r="B108" s="453"/>
      <c r="C108" s="453"/>
      <c r="D108" s="453"/>
      <c r="E108" s="453"/>
      <c r="F108" s="453"/>
      <c r="G108" s="453"/>
      <c r="H108" s="453"/>
      <c r="I108" s="453"/>
      <c r="J108" s="453"/>
      <c r="K108" s="453"/>
      <c r="L108" s="453"/>
      <c r="M108" s="453"/>
      <c r="N108" s="453"/>
      <c r="O108" s="453"/>
      <c r="P108" s="453"/>
      <c r="Q108" s="453"/>
      <c r="R108" s="453"/>
      <c r="S108" s="453"/>
      <c r="T108" s="453"/>
      <c r="U108" s="453"/>
      <c r="V108" s="453"/>
      <c r="W108" s="453"/>
      <c r="X108" s="453"/>
    </row>
    <row r="109" spans="1:24" ht="15.75" customHeight="1">
      <c r="A109" s="453"/>
      <c r="B109" s="453"/>
      <c r="C109" s="453"/>
      <c r="D109" s="453"/>
      <c r="E109" s="453"/>
      <c r="F109" s="453"/>
      <c r="G109" s="453"/>
      <c r="H109" s="453"/>
      <c r="I109" s="453"/>
      <c r="J109" s="453"/>
      <c r="K109" s="453"/>
      <c r="L109" s="453"/>
      <c r="M109" s="453"/>
      <c r="N109" s="453"/>
      <c r="O109" s="453"/>
      <c r="P109" s="453"/>
      <c r="Q109" s="453"/>
      <c r="R109" s="453"/>
      <c r="S109" s="453"/>
      <c r="T109" s="453"/>
      <c r="U109" s="453"/>
      <c r="V109" s="453"/>
      <c r="W109" s="453"/>
      <c r="X109" s="453"/>
    </row>
    <row r="110" spans="1:24" ht="15.75" customHeight="1">
      <c r="A110" s="453"/>
      <c r="B110" s="453"/>
      <c r="C110" s="453"/>
      <c r="D110" s="453"/>
      <c r="E110" s="453"/>
      <c r="F110" s="453"/>
      <c r="G110" s="453"/>
      <c r="H110" s="453"/>
      <c r="I110" s="453"/>
      <c r="J110" s="453"/>
      <c r="K110" s="453"/>
      <c r="L110" s="453"/>
      <c r="M110" s="453"/>
      <c r="N110" s="453"/>
      <c r="O110" s="453"/>
      <c r="P110" s="453"/>
      <c r="Q110" s="453"/>
      <c r="R110" s="453"/>
      <c r="S110" s="453"/>
      <c r="T110" s="453"/>
      <c r="U110" s="453"/>
      <c r="V110" s="453"/>
      <c r="W110" s="453"/>
      <c r="X110" s="453"/>
    </row>
    <row r="111" spans="1:24" ht="15.75" customHeight="1">
      <c r="A111" s="453"/>
      <c r="B111" s="453"/>
      <c r="C111" s="453"/>
      <c r="D111" s="453"/>
      <c r="E111" s="453"/>
      <c r="F111" s="453"/>
      <c r="G111" s="453"/>
      <c r="H111" s="453"/>
      <c r="I111" s="453"/>
      <c r="J111" s="453"/>
      <c r="K111" s="453"/>
      <c r="L111" s="453"/>
      <c r="M111" s="453"/>
      <c r="N111" s="453"/>
      <c r="O111" s="453"/>
      <c r="P111" s="453"/>
      <c r="Q111" s="453"/>
      <c r="R111" s="453"/>
      <c r="S111" s="453"/>
      <c r="T111" s="453"/>
      <c r="U111" s="453"/>
      <c r="V111" s="453"/>
      <c r="W111" s="453"/>
      <c r="X111" s="453"/>
    </row>
    <row r="112" spans="1:24" ht="15.75" customHeight="1">
      <c r="A112" s="453"/>
      <c r="B112" s="453"/>
      <c r="C112" s="453"/>
      <c r="D112" s="453"/>
      <c r="E112" s="453"/>
      <c r="F112" s="453"/>
      <c r="G112" s="453"/>
      <c r="H112" s="453"/>
      <c r="I112" s="453"/>
      <c r="J112" s="453"/>
      <c r="K112" s="453"/>
      <c r="L112" s="453"/>
      <c r="M112" s="453"/>
      <c r="N112" s="453"/>
      <c r="O112" s="453"/>
      <c r="P112" s="453"/>
      <c r="Q112" s="453"/>
      <c r="R112" s="453"/>
      <c r="S112" s="453"/>
      <c r="T112" s="453"/>
      <c r="U112" s="453"/>
      <c r="V112" s="453"/>
      <c r="W112" s="453"/>
      <c r="X112" s="453"/>
    </row>
    <row r="113" spans="1:24" ht="15.75" customHeight="1">
      <c r="A113" s="453"/>
      <c r="B113" s="453"/>
      <c r="C113" s="453"/>
      <c r="D113" s="453"/>
      <c r="E113" s="453"/>
      <c r="F113" s="453"/>
      <c r="G113" s="453"/>
      <c r="H113" s="453"/>
      <c r="I113" s="453"/>
      <c r="J113" s="453"/>
      <c r="K113" s="453"/>
      <c r="L113" s="453"/>
      <c r="M113" s="453"/>
      <c r="N113" s="453"/>
      <c r="O113" s="453"/>
      <c r="P113" s="453"/>
      <c r="Q113" s="453"/>
      <c r="R113" s="453"/>
      <c r="S113" s="453"/>
      <c r="T113" s="453"/>
      <c r="U113" s="453"/>
      <c r="V113" s="453"/>
      <c r="W113" s="453"/>
      <c r="X113" s="453"/>
    </row>
    <row r="114" spans="1:24" ht="15.75" customHeight="1">
      <c r="A114" s="453"/>
      <c r="B114" s="453"/>
      <c r="C114" s="453"/>
      <c r="D114" s="453"/>
      <c r="E114" s="453"/>
      <c r="F114" s="453"/>
      <c r="G114" s="453"/>
      <c r="H114" s="453"/>
      <c r="I114" s="453"/>
      <c r="J114" s="453"/>
      <c r="K114" s="453"/>
      <c r="L114" s="453"/>
      <c r="M114" s="453"/>
      <c r="N114" s="453"/>
      <c r="O114" s="453"/>
      <c r="P114" s="453"/>
      <c r="Q114" s="453"/>
      <c r="R114" s="453"/>
      <c r="S114" s="453"/>
      <c r="T114" s="453"/>
      <c r="U114" s="453"/>
      <c r="V114" s="453"/>
      <c r="W114" s="453"/>
      <c r="X114" s="453"/>
    </row>
    <row r="115" spans="1:24" ht="15.75" customHeight="1">
      <c r="A115" s="453"/>
      <c r="B115" s="453"/>
      <c r="C115" s="453"/>
      <c r="D115" s="453"/>
      <c r="E115" s="453"/>
      <c r="F115" s="453"/>
      <c r="G115" s="453"/>
      <c r="H115" s="453"/>
      <c r="I115" s="453"/>
      <c r="J115" s="453"/>
      <c r="K115" s="453"/>
      <c r="L115" s="453"/>
      <c r="M115" s="453"/>
      <c r="N115" s="453"/>
      <c r="O115" s="453"/>
      <c r="P115" s="453"/>
      <c r="Q115" s="453"/>
      <c r="R115" s="453"/>
      <c r="S115" s="453"/>
      <c r="T115" s="453"/>
      <c r="U115" s="453"/>
      <c r="V115" s="453"/>
      <c r="W115" s="453"/>
      <c r="X115" s="453"/>
    </row>
    <row r="116" spans="1:24" ht="15.75" customHeight="1">
      <c r="A116" s="453"/>
      <c r="B116" s="453"/>
      <c r="C116" s="453"/>
      <c r="D116" s="453"/>
      <c r="E116" s="453"/>
      <c r="F116" s="453"/>
      <c r="G116" s="453"/>
      <c r="H116" s="453"/>
      <c r="I116" s="453"/>
      <c r="J116" s="453"/>
      <c r="K116" s="453"/>
      <c r="L116" s="453"/>
      <c r="M116" s="453"/>
      <c r="N116" s="453"/>
      <c r="O116" s="453"/>
      <c r="P116" s="453"/>
      <c r="Q116" s="453"/>
      <c r="R116" s="453"/>
      <c r="S116" s="453"/>
      <c r="T116" s="453"/>
      <c r="U116" s="453"/>
      <c r="V116" s="453"/>
      <c r="W116" s="453"/>
      <c r="X116" s="453"/>
    </row>
    <row r="117" spans="1:24" ht="15.75" customHeight="1">
      <c r="A117" s="453"/>
      <c r="B117" s="453"/>
      <c r="C117" s="453"/>
      <c r="D117" s="453"/>
      <c r="E117" s="453"/>
      <c r="F117" s="453"/>
      <c r="G117" s="453"/>
      <c r="H117" s="453"/>
      <c r="I117" s="453"/>
      <c r="J117" s="453"/>
      <c r="K117" s="453"/>
      <c r="L117" s="453"/>
      <c r="M117" s="453"/>
      <c r="N117" s="453"/>
      <c r="O117" s="453"/>
      <c r="P117" s="453"/>
      <c r="Q117" s="453"/>
      <c r="R117" s="453"/>
      <c r="S117" s="453"/>
      <c r="T117" s="453"/>
      <c r="U117" s="453"/>
      <c r="V117" s="453"/>
      <c r="W117" s="453"/>
      <c r="X117" s="453"/>
    </row>
    <row r="118" spans="1:24" ht="15.75" customHeight="1">
      <c r="A118" s="453"/>
      <c r="B118" s="453"/>
      <c r="C118" s="453"/>
      <c r="D118" s="453"/>
      <c r="E118" s="453"/>
      <c r="F118" s="453"/>
      <c r="G118" s="453"/>
      <c r="H118" s="453"/>
      <c r="I118" s="453"/>
      <c r="J118" s="453"/>
      <c r="K118" s="453"/>
      <c r="L118" s="453"/>
      <c r="M118" s="453"/>
      <c r="N118" s="453"/>
      <c r="O118" s="453"/>
      <c r="P118" s="453"/>
      <c r="Q118" s="453"/>
      <c r="R118" s="453"/>
      <c r="S118" s="453"/>
      <c r="T118" s="453"/>
      <c r="U118" s="453"/>
      <c r="V118" s="453"/>
      <c r="W118" s="453"/>
      <c r="X118" s="453"/>
    </row>
    <row r="119" spans="1:24" ht="15.75" customHeight="1">
      <c r="A119" s="453"/>
      <c r="B119" s="453"/>
      <c r="C119" s="453"/>
      <c r="D119" s="453"/>
      <c r="E119" s="453"/>
      <c r="F119" s="453"/>
      <c r="G119" s="453"/>
      <c r="H119" s="453"/>
      <c r="I119" s="453"/>
      <c r="J119" s="453"/>
      <c r="K119" s="453"/>
      <c r="L119" s="453"/>
      <c r="M119" s="453"/>
      <c r="N119" s="453"/>
      <c r="O119" s="453"/>
      <c r="P119" s="453"/>
      <c r="Q119" s="453"/>
      <c r="R119" s="453"/>
      <c r="S119" s="453"/>
      <c r="T119" s="453"/>
      <c r="U119" s="453"/>
      <c r="V119" s="453"/>
      <c r="W119" s="453"/>
      <c r="X119" s="453"/>
    </row>
    <row r="120" spans="1:24" ht="15.75" customHeight="1">
      <c r="A120" s="453"/>
      <c r="B120" s="453"/>
      <c r="C120" s="453"/>
      <c r="D120" s="453"/>
      <c r="E120" s="453"/>
      <c r="F120" s="453"/>
      <c r="G120" s="453"/>
      <c r="H120" s="453"/>
      <c r="I120" s="453"/>
      <c r="J120" s="453"/>
      <c r="K120" s="453"/>
      <c r="L120" s="453"/>
      <c r="M120" s="453"/>
      <c r="N120" s="453"/>
      <c r="O120" s="453"/>
      <c r="P120" s="453"/>
      <c r="Q120" s="453"/>
      <c r="R120" s="453"/>
      <c r="S120" s="453"/>
      <c r="T120" s="453"/>
      <c r="U120" s="453"/>
      <c r="V120" s="453"/>
      <c r="W120" s="453"/>
      <c r="X120" s="453"/>
    </row>
    <row r="121" spans="1:24" ht="15.75" customHeight="1">
      <c r="A121" s="453"/>
      <c r="B121" s="453"/>
      <c r="C121" s="453"/>
      <c r="D121" s="453"/>
      <c r="E121" s="453"/>
      <c r="F121" s="453"/>
      <c r="G121" s="453"/>
      <c r="H121" s="453"/>
      <c r="I121" s="453"/>
      <c r="J121" s="453"/>
      <c r="K121" s="453"/>
      <c r="L121" s="453"/>
      <c r="M121" s="453"/>
      <c r="N121" s="453"/>
      <c r="O121" s="453"/>
      <c r="P121" s="453"/>
      <c r="Q121" s="453"/>
      <c r="R121" s="453"/>
      <c r="S121" s="453"/>
      <c r="T121" s="453"/>
      <c r="U121" s="453"/>
      <c r="V121" s="453"/>
      <c r="W121" s="453"/>
      <c r="X121" s="453"/>
    </row>
    <row r="122" spans="1:24" ht="15.75" customHeight="1">
      <c r="A122" s="453"/>
      <c r="B122" s="453"/>
      <c r="C122" s="453"/>
      <c r="D122" s="453"/>
      <c r="E122" s="453"/>
      <c r="F122" s="453"/>
      <c r="G122" s="453"/>
      <c r="H122" s="453"/>
      <c r="I122" s="453"/>
      <c r="J122" s="453"/>
      <c r="K122" s="453"/>
      <c r="L122" s="453"/>
      <c r="M122" s="453"/>
      <c r="N122" s="453"/>
      <c r="O122" s="453"/>
      <c r="P122" s="453"/>
      <c r="Q122" s="453"/>
      <c r="R122" s="453"/>
      <c r="S122" s="453"/>
      <c r="T122" s="453"/>
      <c r="U122" s="453"/>
      <c r="V122" s="453"/>
      <c r="W122" s="453"/>
      <c r="X122" s="453"/>
    </row>
    <row r="123" spans="1:24" ht="15.75" customHeight="1">
      <c r="A123" s="453"/>
      <c r="B123" s="453"/>
      <c r="C123" s="453"/>
      <c r="D123" s="453"/>
      <c r="E123" s="453"/>
      <c r="F123" s="453"/>
      <c r="G123" s="453"/>
      <c r="H123" s="453"/>
      <c r="I123" s="453"/>
      <c r="J123" s="453"/>
      <c r="K123" s="453"/>
      <c r="L123" s="453"/>
      <c r="M123" s="453"/>
      <c r="N123" s="453"/>
      <c r="O123" s="453"/>
      <c r="P123" s="453"/>
      <c r="Q123" s="453"/>
      <c r="R123" s="453"/>
      <c r="S123" s="453"/>
      <c r="T123" s="453"/>
      <c r="U123" s="453"/>
      <c r="V123" s="453"/>
      <c r="W123" s="453"/>
      <c r="X123" s="453"/>
    </row>
    <row r="124" spans="1:24" ht="15.75" customHeight="1">
      <c r="A124" s="453"/>
      <c r="B124" s="453"/>
      <c r="C124" s="453"/>
      <c r="D124" s="453"/>
      <c r="E124" s="453"/>
      <c r="F124" s="453"/>
      <c r="G124" s="453"/>
      <c r="H124" s="453"/>
      <c r="I124" s="453"/>
      <c r="J124" s="453"/>
      <c r="K124" s="453"/>
      <c r="L124" s="453"/>
      <c r="M124" s="453"/>
      <c r="N124" s="453"/>
      <c r="O124" s="453"/>
      <c r="P124" s="453"/>
      <c r="Q124" s="453"/>
      <c r="R124" s="453"/>
      <c r="S124" s="453"/>
      <c r="T124" s="453"/>
      <c r="U124" s="453"/>
      <c r="V124" s="453"/>
      <c r="W124" s="453"/>
      <c r="X124" s="453"/>
    </row>
    <row r="125" spans="1:24" ht="15.75" customHeight="1">
      <c r="A125" s="453"/>
      <c r="B125" s="45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row>
    <row r="126" spans="1:24" ht="15.75" customHeight="1">
      <c r="A126" s="453"/>
      <c r="B126" s="453"/>
      <c r="C126" s="453"/>
      <c r="D126" s="453"/>
      <c r="E126" s="453"/>
      <c r="F126" s="453"/>
      <c r="G126" s="453"/>
      <c r="H126" s="453"/>
      <c r="I126" s="453"/>
      <c r="J126" s="453"/>
      <c r="K126" s="453"/>
      <c r="L126" s="453"/>
      <c r="M126" s="453"/>
      <c r="N126" s="453"/>
      <c r="O126" s="453"/>
      <c r="P126" s="453"/>
      <c r="Q126" s="453"/>
      <c r="R126" s="453"/>
      <c r="S126" s="453"/>
      <c r="T126" s="453"/>
      <c r="U126" s="453"/>
      <c r="V126" s="453"/>
      <c r="W126" s="453"/>
      <c r="X126" s="453"/>
    </row>
    <row r="127" spans="1:24" ht="15.75" customHeight="1">
      <c r="A127" s="453"/>
      <c r="B127" s="453"/>
      <c r="C127" s="453"/>
      <c r="D127" s="453"/>
      <c r="E127" s="453"/>
      <c r="F127" s="453"/>
      <c r="G127" s="453"/>
      <c r="H127" s="453"/>
      <c r="I127" s="453"/>
      <c r="J127" s="453"/>
      <c r="K127" s="453"/>
      <c r="L127" s="453"/>
      <c r="M127" s="453"/>
      <c r="N127" s="453"/>
      <c r="O127" s="453"/>
      <c r="P127" s="453"/>
      <c r="Q127" s="453"/>
      <c r="R127" s="453"/>
      <c r="S127" s="453"/>
      <c r="T127" s="453"/>
      <c r="U127" s="453"/>
      <c r="V127" s="453"/>
      <c r="W127" s="453"/>
      <c r="X127" s="453"/>
    </row>
    <row r="128" spans="1:24" ht="15.75" customHeight="1">
      <c r="A128" s="453"/>
      <c r="B128" s="453"/>
      <c r="C128" s="453"/>
      <c r="D128" s="453"/>
      <c r="E128" s="453"/>
      <c r="F128" s="453"/>
      <c r="G128" s="453"/>
      <c r="H128" s="453"/>
      <c r="I128" s="453"/>
      <c r="J128" s="453"/>
      <c r="K128" s="453"/>
      <c r="L128" s="453"/>
      <c r="M128" s="453"/>
      <c r="N128" s="453"/>
      <c r="O128" s="453"/>
      <c r="P128" s="453"/>
      <c r="Q128" s="453"/>
      <c r="R128" s="453"/>
      <c r="S128" s="453"/>
      <c r="T128" s="453"/>
      <c r="U128" s="453"/>
      <c r="V128" s="453"/>
      <c r="W128" s="453"/>
      <c r="X128" s="453"/>
    </row>
    <row r="129" spans="1:24" ht="15.75" customHeight="1">
      <c r="A129" s="453"/>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row>
    <row r="130" spans="1:24" ht="15.75" customHeight="1">
      <c r="A130" s="453"/>
      <c r="B130" s="453"/>
      <c r="C130" s="453"/>
      <c r="D130" s="453"/>
      <c r="E130" s="453"/>
      <c r="F130" s="453"/>
      <c r="G130" s="453"/>
      <c r="H130" s="453"/>
      <c r="I130" s="453"/>
      <c r="J130" s="453"/>
      <c r="K130" s="453"/>
      <c r="L130" s="453"/>
      <c r="M130" s="453"/>
      <c r="N130" s="453"/>
      <c r="O130" s="453"/>
      <c r="P130" s="453"/>
      <c r="Q130" s="453"/>
      <c r="R130" s="453"/>
      <c r="S130" s="453"/>
      <c r="T130" s="453"/>
      <c r="U130" s="453"/>
      <c r="V130" s="453"/>
      <c r="W130" s="453"/>
      <c r="X130" s="453"/>
    </row>
    <row r="131" spans="1:24" ht="15.75" customHeight="1">
      <c r="A131" s="453"/>
      <c r="B131" s="453"/>
      <c r="C131" s="453"/>
      <c r="D131" s="453"/>
      <c r="E131" s="453"/>
      <c r="F131" s="453"/>
      <c r="G131" s="453"/>
      <c r="H131" s="453"/>
      <c r="I131" s="453"/>
      <c r="J131" s="453"/>
      <c r="K131" s="453"/>
      <c r="L131" s="453"/>
      <c r="M131" s="453"/>
      <c r="N131" s="453"/>
      <c r="O131" s="453"/>
      <c r="P131" s="453"/>
      <c r="Q131" s="453"/>
      <c r="R131" s="453"/>
      <c r="S131" s="453"/>
      <c r="T131" s="453"/>
      <c r="U131" s="453"/>
      <c r="V131" s="453"/>
      <c r="W131" s="453"/>
      <c r="X131" s="453"/>
    </row>
    <row r="132" spans="1:24" ht="15.75" customHeight="1">
      <c r="A132" s="453"/>
      <c r="B132" s="453"/>
      <c r="C132" s="453"/>
      <c r="D132" s="453"/>
      <c r="E132" s="453"/>
      <c r="F132" s="453"/>
      <c r="G132" s="453"/>
      <c r="H132" s="453"/>
      <c r="I132" s="453"/>
      <c r="J132" s="453"/>
      <c r="K132" s="453"/>
      <c r="L132" s="453"/>
      <c r="M132" s="453"/>
      <c r="N132" s="453"/>
      <c r="O132" s="453"/>
      <c r="P132" s="453"/>
      <c r="Q132" s="453"/>
      <c r="R132" s="453"/>
      <c r="S132" s="453"/>
      <c r="T132" s="453"/>
      <c r="U132" s="453"/>
      <c r="V132" s="453"/>
      <c r="W132" s="453"/>
      <c r="X132" s="453"/>
    </row>
    <row r="133" spans="1:24" ht="15.75" customHeight="1">
      <c r="A133" s="453"/>
      <c r="B133" s="453"/>
      <c r="C133" s="453"/>
      <c r="D133" s="453"/>
      <c r="E133" s="453"/>
      <c r="F133" s="453"/>
      <c r="G133" s="453"/>
      <c r="H133" s="453"/>
      <c r="I133" s="453"/>
      <c r="J133" s="453"/>
      <c r="K133" s="453"/>
      <c r="L133" s="453"/>
      <c r="M133" s="453"/>
      <c r="N133" s="453"/>
      <c r="O133" s="453"/>
      <c r="P133" s="453"/>
      <c r="Q133" s="453"/>
      <c r="R133" s="453"/>
      <c r="S133" s="453"/>
      <c r="T133" s="453"/>
      <c r="U133" s="453"/>
      <c r="V133" s="453"/>
      <c r="W133" s="453"/>
      <c r="X133" s="453"/>
    </row>
    <row r="134" spans="1:24" ht="15.75" customHeight="1">
      <c r="A134" s="453"/>
      <c r="B134" s="453"/>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row>
    <row r="135" spans="1:24" ht="15.75" customHeight="1">
      <c r="A135" s="453"/>
      <c r="B135" s="453"/>
      <c r="C135" s="453"/>
      <c r="D135" s="453"/>
      <c r="E135" s="453"/>
      <c r="F135" s="453"/>
      <c r="G135" s="453"/>
      <c r="H135" s="453"/>
      <c r="I135" s="453"/>
      <c r="J135" s="453"/>
      <c r="K135" s="453"/>
      <c r="L135" s="453"/>
      <c r="M135" s="453"/>
      <c r="N135" s="453"/>
      <c r="O135" s="453"/>
      <c r="P135" s="453"/>
      <c r="Q135" s="453"/>
      <c r="R135" s="453"/>
      <c r="S135" s="453"/>
      <c r="T135" s="453"/>
      <c r="U135" s="453"/>
      <c r="V135" s="453"/>
      <c r="W135" s="453"/>
      <c r="X135" s="453"/>
    </row>
    <row r="136" spans="1:24" ht="15.75" customHeight="1">
      <c r="A136" s="453"/>
      <c r="B136" s="453"/>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row>
    <row r="137" spans="1:24" ht="15.75" customHeight="1">
      <c r="A137" s="453"/>
      <c r="B137" s="453"/>
      <c r="C137" s="453"/>
      <c r="D137" s="453"/>
      <c r="E137" s="453"/>
      <c r="F137" s="453"/>
      <c r="G137" s="453"/>
      <c r="H137" s="453"/>
      <c r="I137" s="453"/>
      <c r="J137" s="453"/>
      <c r="K137" s="453"/>
      <c r="L137" s="453"/>
      <c r="M137" s="453"/>
      <c r="N137" s="453"/>
      <c r="O137" s="453"/>
      <c r="P137" s="453"/>
      <c r="Q137" s="453"/>
      <c r="R137" s="453"/>
      <c r="S137" s="453"/>
      <c r="T137" s="453"/>
      <c r="U137" s="453"/>
      <c r="V137" s="453"/>
      <c r="W137" s="453"/>
      <c r="X137" s="453"/>
    </row>
    <row r="138" spans="1:24" ht="15.75" customHeight="1">
      <c r="A138" s="453"/>
      <c r="B138" s="453"/>
      <c r="C138" s="453"/>
      <c r="D138" s="453"/>
      <c r="E138" s="453"/>
      <c r="F138" s="453"/>
      <c r="G138" s="453"/>
      <c r="H138" s="453"/>
      <c r="I138" s="453"/>
      <c r="J138" s="453"/>
      <c r="K138" s="453"/>
      <c r="L138" s="453"/>
      <c r="M138" s="453"/>
      <c r="N138" s="453"/>
      <c r="O138" s="453"/>
      <c r="P138" s="453"/>
      <c r="Q138" s="453"/>
      <c r="R138" s="453"/>
      <c r="S138" s="453"/>
      <c r="T138" s="453"/>
      <c r="U138" s="453"/>
      <c r="V138" s="453"/>
      <c r="W138" s="453"/>
      <c r="X138" s="453"/>
    </row>
    <row r="139" spans="1:24" ht="15.75" customHeight="1">
      <c r="A139" s="453"/>
      <c r="B139" s="453"/>
      <c r="C139" s="453"/>
      <c r="D139" s="453"/>
      <c r="E139" s="453"/>
      <c r="F139" s="453"/>
      <c r="G139" s="453"/>
      <c r="H139" s="453"/>
      <c r="I139" s="453"/>
      <c r="J139" s="453"/>
      <c r="K139" s="453"/>
      <c r="L139" s="453"/>
      <c r="M139" s="453"/>
      <c r="N139" s="453"/>
      <c r="O139" s="453"/>
      <c r="P139" s="453"/>
      <c r="Q139" s="453"/>
      <c r="R139" s="453"/>
      <c r="S139" s="453"/>
      <c r="T139" s="453"/>
      <c r="U139" s="453"/>
      <c r="V139" s="453"/>
      <c r="W139" s="453"/>
      <c r="X139" s="453"/>
    </row>
    <row r="140" spans="1:24" ht="15.75" customHeight="1">
      <c r="A140" s="453"/>
      <c r="B140" s="453"/>
      <c r="C140" s="453"/>
      <c r="D140" s="453"/>
      <c r="E140" s="453"/>
      <c r="F140" s="453"/>
      <c r="G140" s="453"/>
      <c r="H140" s="453"/>
      <c r="I140" s="453"/>
      <c r="J140" s="453"/>
      <c r="K140" s="453"/>
      <c r="L140" s="453"/>
      <c r="M140" s="453"/>
      <c r="N140" s="453"/>
      <c r="O140" s="453"/>
      <c r="P140" s="453"/>
      <c r="Q140" s="453"/>
      <c r="R140" s="453"/>
      <c r="S140" s="453"/>
      <c r="T140" s="453"/>
      <c r="U140" s="453"/>
      <c r="V140" s="453"/>
      <c r="W140" s="453"/>
      <c r="X140" s="453"/>
    </row>
    <row r="141" spans="1:24" ht="15.75" customHeight="1">
      <c r="A141" s="453"/>
      <c r="B141" s="453"/>
      <c r="C141" s="453"/>
      <c r="D141" s="453"/>
      <c r="E141" s="453"/>
      <c r="F141" s="453"/>
      <c r="G141" s="453"/>
      <c r="H141" s="453"/>
      <c r="I141" s="453"/>
      <c r="J141" s="453"/>
      <c r="K141" s="453"/>
      <c r="L141" s="453"/>
      <c r="M141" s="453"/>
      <c r="N141" s="453"/>
      <c r="O141" s="453"/>
      <c r="P141" s="453"/>
      <c r="Q141" s="453"/>
      <c r="R141" s="453"/>
      <c r="S141" s="453"/>
      <c r="T141" s="453"/>
      <c r="U141" s="453"/>
      <c r="V141" s="453"/>
      <c r="W141" s="453"/>
      <c r="X141" s="453"/>
    </row>
    <row r="142" spans="1:24" ht="15.75" customHeight="1">
      <c r="A142" s="453"/>
      <c r="B142" s="453"/>
      <c r="C142" s="453"/>
      <c r="D142" s="453"/>
      <c r="E142" s="453"/>
      <c r="F142" s="453"/>
      <c r="G142" s="453"/>
      <c r="H142" s="453"/>
      <c r="I142" s="453"/>
      <c r="J142" s="453"/>
      <c r="K142" s="453"/>
      <c r="L142" s="453"/>
      <c r="M142" s="453"/>
      <c r="N142" s="453"/>
      <c r="O142" s="453"/>
      <c r="P142" s="453"/>
      <c r="Q142" s="453"/>
      <c r="R142" s="453"/>
      <c r="S142" s="453"/>
      <c r="T142" s="453"/>
      <c r="U142" s="453"/>
      <c r="V142" s="453"/>
      <c r="W142" s="453"/>
      <c r="X142" s="453"/>
    </row>
    <row r="143" spans="1:24" ht="15.75" customHeight="1">
      <c r="A143" s="453"/>
      <c r="B143" s="453"/>
      <c r="C143" s="453"/>
      <c r="D143" s="453"/>
      <c r="E143" s="453"/>
      <c r="F143" s="453"/>
      <c r="G143" s="453"/>
      <c r="H143" s="453"/>
      <c r="I143" s="453"/>
      <c r="J143" s="453"/>
      <c r="K143" s="453"/>
      <c r="L143" s="453"/>
      <c r="M143" s="453"/>
      <c r="N143" s="453"/>
      <c r="O143" s="453"/>
      <c r="P143" s="453"/>
      <c r="Q143" s="453"/>
      <c r="R143" s="453"/>
      <c r="S143" s="453"/>
      <c r="T143" s="453"/>
      <c r="U143" s="453"/>
      <c r="V143" s="453"/>
      <c r="W143" s="453"/>
      <c r="X143" s="453"/>
    </row>
    <row r="144" spans="1:24" ht="15.75" customHeight="1">
      <c r="A144" s="453"/>
      <c r="B144" s="453"/>
      <c r="C144" s="453"/>
      <c r="D144" s="453"/>
      <c r="E144" s="453"/>
      <c r="F144" s="453"/>
      <c r="G144" s="453"/>
      <c r="H144" s="453"/>
      <c r="I144" s="453"/>
      <c r="J144" s="453"/>
      <c r="K144" s="453"/>
      <c r="L144" s="453"/>
      <c r="M144" s="453"/>
      <c r="N144" s="453"/>
      <c r="O144" s="453"/>
      <c r="P144" s="453"/>
      <c r="Q144" s="453"/>
      <c r="R144" s="453"/>
      <c r="S144" s="453"/>
      <c r="T144" s="453"/>
      <c r="U144" s="453"/>
      <c r="V144" s="453"/>
      <c r="W144" s="453"/>
      <c r="X144" s="453"/>
    </row>
    <row r="145" spans="1:24" ht="15.75" customHeight="1">
      <c r="A145" s="453"/>
      <c r="B145" s="453"/>
      <c r="C145" s="453"/>
      <c r="D145" s="453"/>
      <c r="E145" s="453"/>
      <c r="F145" s="453"/>
      <c r="G145" s="453"/>
      <c r="H145" s="453"/>
      <c r="I145" s="453"/>
      <c r="J145" s="453"/>
      <c r="K145" s="453"/>
      <c r="L145" s="453"/>
      <c r="M145" s="453"/>
      <c r="N145" s="453"/>
      <c r="O145" s="453"/>
      <c r="P145" s="453"/>
      <c r="Q145" s="453"/>
      <c r="R145" s="453"/>
      <c r="S145" s="453"/>
      <c r="T145" s="453"/>
      <c r="U145" s="453"/>
      <c r="V145" s="453"/>
      <c r="W145" s="453"/>
      <c r="X145" s="453"/>
    </row>
    <row r="146" spans="1:24" ht="15.75" customHeight="1">
      <c r="A146" s="453"/>
      <c r="B146" s="453"/>
      <c r="C146" s="453"/>
      <c r="D146" s="453"/>
      <c r="E146" s="453"/>
      <c r="F146" s="453"/>
      <c r="G146" s="453"/>
      <c r="H146" s="453"/>
      <c r="I146" s="453"/>
      <c r="J146" s="453"/>
      <c r="K146" s="453"/>
      <c r="L146" s="453"/>
      <c r="M146" s="453"/>
      <c r="N146" s="453"/>
      <c r="O146" s="453"/>
      <c r="P146" s="453"/>
      <c r="Q146" s="453"/>
      <c r="R146" s="453"/>
      <c r="S146" s="453"/>
      <c r="T146" s="453"/>
      <c r="U146" s="453"/>
      <c r="V146" s="453"/>
      <c r="W146" s="453"/>
      <c r="X146" s="453"/>
    </row>
    <row r="147" spans="1:24" ht="15.75" customHeight="1">
      <c r="A147" s="453"/>
      <c r="B147" s="453"/>
      <c r="C147" s="453"/>
      <c r="D147" s="453"/>
      <c r="E147" s="453"/>
      <c r="F147" s="453"/>
      <c r="G147" s="453"/>
      <c r="H147" s="453"/>
      <c r="I147" s="453"/>
      <c r="J147" s="453"/>
      <c r="K147" s="453"/>
      <c r="L147" s="453"/>
      <c r="M147" s="453"/>
      <c r="N147" s="453"/>
      <c r="O147" s="453"/>
      <c r="P147" s="453"/>
      <c r="Q147" s="453"/>
      <c r="R147" s="453"/>
      <c r="S147" s="453"/>
      <c r="T147" s="453"/>
      <c r="U147" s="453"/>
      <c r="V147" s="453"/>
      <c r="W147" s="453"/>
      <c r="X147" s="453"/>
    </row>
    <row r="148" spans="1:24" ht="15.75" customHeight="1">
      <c r="A148" s="453"/>
      <c r="B148" s="453"/>
      <c r="C148" s="453"/>
      <c r="D148" s="453"/>
      <c r="E148" s="453"/>
      <c r="F148" s="453"/>
      <c r="G148" s="453"/>
      <c r="H148" s="453"/>
      <c r="I148" s="453"/>
      <c r="J148" s="453"/>
      <c r="K148" s="453"/>
      <c r="L148" s="453"/>
      <c r="M148" s="453"/>
      <c r="N148" s="453"/>
      <c r="O148" s="453"/>
      <c r="P148" s="453"/>
      <c r="Q148" s="453"/>
      <c r="R148" s="453"/>
      <c r="S148" s="453"/>
      <c r="T148" s="453"/>
      <c r="U148" s="453"/>
      <c r="V148" s="453"/>
      <c r="W148" s="453"/>
      <c r="X148" s="453"/>
    </row>
    <row r="149" spans="1:24" ht="15.75" customHeight="1">
      <c r="A149" s="453"/>
      <c r="B149" s="453"/>
      <c r="C149" s="453"/>
      <c r="D149" s="453"/>
      <c r="E149" s="453"/>
      <c r="F149" s="453"/>
      <c r="G149" s="453"/>
      <c r="H149" s="453"/>
      <c r="I149" s="453"/>
      <c r="J149" s="453"/>
      <c r="K149" s="453"/>
      <c r="L149" s="453"/>
      <c r="M149" s="453"/>
      <c r="N149" s="453"/>
      <c r="O149" s="453"/>
      <c r="P149" s="453"/>
      <c r="Q149" s="453"/>
      <c r="R149" s="453"/>
      <c r="S149" s="453"/>
      <c r="T149" s="453"/>
      <c r="U149" s="453"/>
      <c r="V149" s="453"/>
      <c r="W149" s="453"/>
      <c r="X149" s="453"/>
    </row>
    <row r="150" spans="1:24" ht="15.75" customHeight="1">
      <c r="A150" s="453"/>
      <c r="B150" s="453"/>
      <c r="C150" s="453"/>
      <c r="D150" s="453"/>
      <c r="E150" s="453"/>
      <c r="F150" s="453"/>
      <c r="G150" s="453"/>
      <c r="H150" s="453"/>
      <c r="I150" s="453"/>
      <c r="J150" s="453"/>
      <c r="K150" s="453"/>
      <c r="L150" s="453"/>
      <c r="M150" s="453"/>
      <c r="N150" s="453"/>
      <c r="O150" s="453"/>
      <c r="P150" s="453"/>
      <c r="Q150" s="453"/>
      <c r="R150" s="453"/>
      <c r="S150" s="453"/>
      <c r="T150" s="453"/>
      <c r="U150" s="453"/>
      <c r="V150" s="453"/>
      <c r="W150" s="453"/>
      <c r="X150" s="453"/>
    </row>
    <row r="151" spans="1:24" ht="15.75" customHeight="1">
      <c r="A151" s="453"/>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row>
    <row r="152" spans="1:24" ht="15.75" customHeight="1">
      <c r="A152" s="453"/>
      <c r="B152" s="453"/>
      <c r="C152" s="453"/>
      <c r="D152" s="453"/>
      <c r="E152" s="453"/>
      <c r="F152" s="453"/>
      <c r="G152" s="453"/>
      <c r="H152" s="453"/>
      <c r="I152" s="453"/>
      <c r="J152" s="453"/>
      <c r="K152" s="453"/>
      <c r="L152" s="453"/>
      <c r="M152" s="453"/>
      <c r="N152" s="453"/>
      <c r="O152" s="453"/>
      <c r="P152" s="453"/>
      <c r="Q152" s="453"/>
      <c r="R152" s="453"/>
      <c r="S152" s="453"/>
      <c r="T152" s="453"/>
      <c r="U152" s="453"/>
      <c r="V152" s="453"/>
      <c r="W152" s="453"/>
      <c r="X152" s="453"/>
    </row>
    <row r="153" spans="1:24" ht="15.75" customHeight="1">
      <c r="A153" s="453"/>
      <c r="B153" s="453"/>
      <c r="C153" s="453"/>
      <c r="D153" s="453"/>
      <c r="E153" s="453"/>
      <c r="F153" s="453"/>
      <c r="G153" s="453"/>
      <c r="H153" s="453"/>
      <c r="I153" s="453"/>
      <c r="J153" s="453"/>
      <c r="K153" s="453"/>
      <c r="L153" s="453"/>
      <c r="M153" s="453"/>
      <c r="N153" s="453"/>
      <c r="O153" s="453"/>
      <c r="P153" s="453"/>
      <c r="Q153" s="453"/>
      <c r="R153" s="453"/>
      <c r="S153" s="453"/>
      <c r="T153" s="453"/>
      <c r="U153" s="453"/>
      <c r="V153" s="453"/>
      <c r="W153" s="453"/>
      <c r="X153" s="453"/>
    </row>
    <row r="154" spans="1:24" ht="15.75" customHeight="1">
      <c r="A154" s="453"/>
      <c r="B154" s="453"/>
      <c r="C154" s="453"/>
      <c r="D154" s="453"/>
      <c r="E154" s="453"/>
      <c r="F154" s="453"/>
      <c r="G154" s="453"/>
      <c r="H154" s="453"/>
      <c r="I154" s="453"/>
      <c r="J154" s="453"/>
      <c r="K154" s="453"/>
      <c r="L154" s="453"/>
      <c r="M154" s="453"/>
      <c r="N154" s="453"/>
      <c r="O154" s="453"/>
      <c r="P154" s="453"/>
      <c r="Q154" s="453"/>
      <c r="R154" s="453"/>
      <c r="S154" s="453"/>
      <c r="T154" s="453"/>
      <c r="U154" s="453"/>
      <c r="V154" s="453"/>
      <c r="W154" s="453"/>
      <c r="X154" s="453"/>
    </row>
    <row r="155" spans="1:24" ht="15.75" customHeight="1">
      <c r="A155" s="453"/>
      <c r="B155" s="453"/>
      <c r="C155" s="453"/>
      <c r="D155" s="453"/>
      <c r="E155" s="453"/>
      <c r="F155" s="453"/>
      <c r="G155" s="453"/>
      <c r="H155" s="453"/>
      <c r="I155" s="453"/>
      <c r="J155" s="453"/>
      <c r="K155" s="453"/>
      <c r="L155" s="453"/>
      <c r="M155" s="453"/>
      <c r="N155" s="453"/>
      <c r="O155" s="453"/>
      <c r="P155" s="453"/>
      <c r="Q155" s="453"/>
      <c r="R155" s="453"/>
      <c r="S155" s="453"/>
      <c r="T155" s="453"/>
      <c r="U155" s="453"/>
      <c r="V155" s="453"/>
      <c r="W155" s="453"/>
      <c r="X155" s="453"/>
    </row>
    <row r="156" spans="1:24" ht="15.75" customHeight="1">
      <c r="A156" s="453"/>
      <c r="B156" s="453"/>
      <c r="C156" s="453"/>
      <c r="D156" s="453"/>
      <c r="E156" s="453"/>
      <c r="F156" s="453"/>
      <c r="G156" s="453"/>
      <c r="H156" s="453"/>
      <c r="I156" s="453"/>
      <c r="J156" s="453"/>
      <c r="K156" s="453"/>
      <c r="L156" s="453"/>
      <c r="M156" s="453"/>
      <c r="N156" s="453"/>
      <c r="O156" s="453"/>
      <c r="P156" s="453"/>
      <c r="Q156" s="453"/>
      <c r="R156" s="453"/>
      <c r="S156" s="453"/>
      <c r="T156" s="453"/>
      <c r="U156" s="453"/>
      <c r="V156" s="453"/>
      <c r="W156" s="453"/>
      <c r="X156" s="453"/>
    </row>
    <row r="157" spans="1:24" ht="15.75" customHeight="1">
      <c r="A157" s="453"/>
      <c r="B157" s="453"/>
      <c r="C157" s="453"/>
      <c r="D157" s="453"/>
      <c r="E157" s="453"/>
      <c r="F157" s="453"/>
      <c r="G157" s="453"/>
      <c r="H157" s="453"/>
      <c r="I157" s="453"/>
      <c r="J157" s="453"/>
      <c r="K157" s="453"/>
      <c r="L157" s="453"/>
      <c r="M157" s="453"/>
      <c r="N157" s="453"/>
      <c r="O157" s="453"/>
      <c r="P157" s="453"/>
      <c r="Q157" s="453"/>
      <c r="R157" s="453"/>
      <c r="S157" s="453"/>
      <c r="T157" s="453"/>
      <c r="U157" s="453"/>
      <c r="V157" s="453"/>
      <c r="W157" s="453"/>
      <c r="X157" s="453"/>
    </row>
    <row r="158" spans="1:24" ht="15.75" customHeight="1">
      <c r="A158" s="453"/>
      <c r="B158" s="453"/>
      <c r="C158" s="453"/>
      <c r="D158" s="453"/>
      <c r="E158" s="453"/>
      <c r="F158" s="453"/>
      <c r="G158" s="453"/>
      <c r="H158" s="453"/>
      <c r="I158" s="453"/>
      <c r="J158" s="453"/>
      <c r="K158" s="453"/>
      <c r="L158" s="453"/>
      <c r="M158" s="453"/>
      <c r="N158" s="453"/>
      <c r="O158" s="453"/>
      <c r="P158" s="453"/>
      <c r="Q158" s="453"/>
      <c r="R158" s="453"/>
      <c r="S158" s="453"/>
      <c r="T158" s="453"/>
      <c r="U158" s="453"/>
      <c r="V158" s="453"/>
      <c r="W158" s="453"/>
      <c r="X158" s="453"/>
    </row>
    <row r="159" spans="1:24" ht="15.75" customHeight="1">
      <c r="A159" s="453"/>
      <c r="B159" s="453"/>
      <c r="C159" s="453"/>
      <c r="D159" s="453"/>
      <c r="E159" s="453"/>
      <c r="F159" s="453"/>
      <c r="G159" s="453"/>
      <c r="H159" s="453"/>
      <c r="I159" s="453"/>
      <c r="J159" s="453"/>
      <c r="K159" s="453"/>
      <c r="L159" s="453"/>
      <c r="M159" s="453"/>
      <c r="N159" s="453"/>
      <c r="O159" s="453"/>
      <c r="P159" s="453"/>
      <c r="Q159" s="453"/>
      <c r="R159" s="453"/>
      <c r="S159" s="453"/>
      <c r="T159" s="453"/>
      <c r="U159" s="453"/>
      <c r="V159" s="453"/>
      <c r="W159" s="453"/>
      <c r="X159" s="453"/>
    </row>
    <row r="160" spans="1:24" ht="15.75" customHeight="1">
      <c r="A160" s="453"/>
      <c r="B160" s="453"/>
      <c r="C160" s="453"/>
      <c r="D160" s="453"/>
      <c r="E160" s="453"/>
      <c r="F160" s="453"/>
      <c r="G160" s="453"/>
      <c r="H160" s="453"/>
      <c r="I160" s="453"/>
      <c r="J160" s="453"/>
      <c r="K160" s="453"/>
      <c r="L160" s="453"/>
      <c r="M160" s="453"/>
      <c r="N160" s="453"/>
      <c r="O160" s="453"/>
      <c r="P160" s="453"/>
      <c r="Q160" s="453"/>
      <c r="R160" s="453"/>
      <c r="S160" s="453"/>
      <c r="T160" s="453"/>
      <c r="U160" s="453"/>
      <c r="V160" s="453"/>
      <c r="W160" s="453"/>
      <c r="X160" s="453"/>
    </row>
    <row r="161" spans="1:24" ht="15.75" customHeight="1">
      <c r="A161" s="453"/>
      <c r="B161" s="453"/>
      <c r="C161" s="453"/>
      <c r="D161" s="453"/>
      <c r="E161" s="453"/>
      <c r="F161" s="453"/>
      <c r="G161" s="453"/>
      <c r="H161" s="453"/>
      <c r="I161" s="453"/>
      <c r="J161" s="453"/>
      <c r="K161" s="453"/>
      <c r="L161" s="453"/>
      <c r="M161" s="453"/>
      <c r="N161" s="453"/>
      <c r="O161" s="453"/>
      <c r="P161" s="453"/>
      <c r="Q161" s="453"/>
      <c r="R161" s="453"/>
      <c r="S161" s="453"/>
      <c r="T161" s="453"/>
      <c r="U161" s="453"/>
      <c r="V161" s="453"/>
      <c r="W161" s="453"/>
      <c r="X161" s="453"/>
    </row>
    <row r="162" spans="1:24" ht="15.75" customHeight="1">
      <c r="A162" s="453"/>
      <c r="B162" s="453"/>
      <c r="C162" s="453"/>
      <c r="D162" s="453"/>
      <c r="E162" s="453"/>
      <c r="F162" s="453"/>
      <c r="G162" s="453"/>
      <c r="H162" s="453"/>
      <c r="I162" s="453"/>
      <c r="J162" s="453"/>
      <c r="K162" s="453"/>
      <c r="L162" s="453"/>
      <c r="M162" s="453"/>
      <c r="N162" s="453"/>
      <c r="O162" s="453"/>
      <c r="P162" s="453"/>
      <c r="Q162" s="453"/>
      <c r="R162" s="453"/>
      <c r="S162" s="453"/>
      <c r="T162" s="453"/>
      <c r="U162" s="453"/>
      <c r="V162" s="453"/>
      <c r="W162" s="453"/>
      <c r="X162" s="453"/>
    </row>
    <row r="163" spans="1:24" ht="15.75" customHeight="1">
      <c r="A163" s="453"/>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row>
    <row r="164" spans="1:24" ht="15.75" customHeight="1">
      <c r="A164" s="453"/>
      <c r="B164" s="453"/>
      <c r="C164" s="453"/>
      <c r="D164" s="453"/>
      <c r="E164" s="453"/>
      <c r="F164" s="453"/>
      <c r="G164" s="453"/>
      <c r="H164" s="453"/>
      <c r="I164" s="453"/>
      <c r="J164" s="453"/>
      <c r="K164" s="453"/>
      <c r="L164" s="453"/>
      <c r="M164" s="453"/>
      <c r="N164" s="453"/>
      <c r="O164" s="453"/>
      <c r="P164" s="453"/>
      <c r="Q164" s="453"/>
      <c r="R164" s="453"/>
      <c r="S164" s="453"/>
      <c r="T164" s="453"/>
      <c r="U164" s="453"/>
      <c r="V164" s="453"/>
      <c r="W164" s="453"/>
      <c r="X164" s="453"/>
    </row>
    <row r="165" spans="1:24" ht="15.75" customHeight="1">
      <c r="A165" s="453"/>
      <c r="B165" s="453"/>
      <c r="C165" s="453"/>
      <c r="D165" s="453"/>
      <c r="E165" s="453"/>
      <c r="F165" s="453"/>
      <c r="G165" s="453"/>
      <c r="H165" s="453"/>
      <c r="I165" s="453"/>
      <c r="J165" s="453"/>
      <c r="K165" s="453"/>
      <c r="L165" s="453"/>
      <c r="M165" s="453"/>
      <c r="N165" s="453"/>
      <c r="O165" s="453"/>
      <c r="P165" s="453"/>
      <c r="Q165" s="453"/>
      <c r="R165" s="453"/>
      <c r="S165" s="453"/>
      <c r="T165" s="453"/>
      <c r="U165" s="453"/>
      <c r="V165" s="453"/>
      <c r="W165" s="453"/>
      <c r="X165" s="453"/>
    </row>
    <row r="166" spans="1:24" ht="15.75" customHeight="1">
      <c r="A166" s="453"/>
      <c r="B166" s="453"/>
      <c r="C166" s="453"/>
      <c r="D166" s="453"/>
      <c r="E166" s="453"/>
      <c r="F166" s="453"/>
      <c r="G166" s="453"/>
      <c r="H166" s="453"/>
      <c r="I166" s="453"/>
      <c r="J166" s="453"/>
      <c r="K166" s="453"/>
      <c r="L166" s="453"/>
      <c r="M166" s="453"/>
      <c r="N166" s="453"/>
      <c r="O166" s="453"/>
      <c r="P166" s="453"/>
      <c r="Q166" s="453"/>
      <c r="R166" s="453"/>
      <c r="S166" s="453"/>
      <c r="T166" s="453"/>
      <c r="U166" s="453"/>
      <c r="V166" s="453"/>
      <c r="W166" s="453"/>
      <c r="X166" s="453"/>
    </row>
    <row r="167" spans="1:24" ht="15.75" customHeight="1">
      <c r="A167" s="453"/>
      <c r="B167" s="453"/>
      <c r="C167" s="453"/>
      <c r="D167" s="453"/>
      <c r="E167" s="453"/>
      <c r="F167" s="453"/>
      <c r="G167" s="453"/>
      <c r="H167" s="453"/>
      <c r="I167" s="453"/>
      <c r="J167" s="453"/>
      <c r="K167" s="453"/>
      <c r="L167" s="453"/>
      <c r="M167" s="453"/>
      <c r="N167" s="453"/>
      <c r="O167" s="453"/>
      <c r="P167" s="453"/>
      <c r="Q167" s="453"/>
      <c r="R167" s="453"/>
      <c r="S167" s="453"/>
      <c r="T167" s="453"/>
      <c r="U167" s="453"/>
      <c r="V167" s="453"/>
      <c r="W167" s="453"/>
      <c r="X167" s="453"/>
    </row>
    <row r="168" spans="1:24" ht="15.75" customHeight="1">
      <c r="A168" s="453"/>
      <c r="B168" s="453"/>
      <c r="C168" s="453"/>
      <c r="D168" s="453"/>
      <c r="E168" s="453"/>
      <c r="F168" s="453"/>
      <c r="G168" s="453"/>
      <c r="H168" s="453"/>
      <c r="I168" s="453"/>
      <c r="J168" s="453"/>
      <c r="K168" s="453"/>
      <c r="L168" s="453"/>
      <c r="M168" s="453"/>
      <c r="N168" s="453"/>
      <c r="O168" s="453"/>
      <c r="P168" s="453"/>
      <c r="Q168" s="453"/>
      <c r="R168" s="453"/>
      <c r="S168" s="453"/>
      <c r="T168" s="453"/>
      <c r="U168" s="453"/>
      <c r="V168" s="453"/>
      <c r="W168" s="453"/>
      <c r="X168" s="453"/>
    </row>
    <row r="169" spans="1:24" ht="15.75" customHeight="1">
      <c r="A169" s="453"/>
      <c r="B169" s="453"/>
      <c r="C169" s="453"/>
      <c r="D169" s="453"/>
      <c r="E169" s="453"/>
      <c r="F169" s="453"/>
      <c r="G169" s="453"/>
      <c r="H169" s="453"/>
      <c r="I169" s="453"/>
      <c r="J169" s="453"/>
      <c r="K169" s="453"/>
      <c r="L169" s="453"/>
      <c r="M169" s="453"/>
      <c r="N169" s="453"/>
      <c r="O169" s="453"/>
      <c r="P169" s="453"/>
      <c r="Q169" s="453"/>
      <c r="R169" s="453"/>
      <c r="S169" s="453"/>
      <c r="T169" s="453"/>
      <c r="U169" s="453"/>
      <c r="V169" s="453"/>
      <c r="W169" s="453"/>
      <c r="X169" s="453"/>
    </row>
    <row r="170" spans="1:24" ht="15.75" customHeight="1">
      <c r="A170" s="453"/>
      <c r="B170" s="453"/>
      <c r="C170" s="453"/>
      <c r="D170" s="453"/>
      <c r="E170" s="453"/>
      <c r="F170" s="453"/>
      <c r="G170" s="453"/>
      <c r="H170" s="453"/>
      <c r="I170" s="453"/>
      <c r="J170" s="453"/>
      <c r="K170" s="453"/>
      <c r="L170" s="453"/>
      <c r="M170" s="453"/>
      <c r="N170" s="453"/>
      <c r="O170" s="453"/>
      <c r="P170" s="453"/>
      <c r="Q170" s="453"/>
      <c r="R170" s="453"/>
      <c r="S170" s="453"/>
      <c r="T170" s="453"/>
      <c r="U170" s="453"/>
      <c r="V170" s="453"/>
      <c r="W170" s="453"/>
      <c r="X170" s="453"/>
    </row>
    <row r="171" spans="1:24" ht="15.75" customHeight="1">
      <c r="A171" s="453"/>
      <c r="B171" s="453"/>
      <c r="C171" s="453"/>
      <c r="D171" s="453"/>
      <c r="E171" s="453"/>
      <c r="F171" s="453"/>
      <c r="G171" s="453"/>
      <c r="H171" s="453"/>
      <c r="I171" s="453"/>
      <c r="J171" s="453"/>
      <c r="K171" s="453"/>
      <c r="L171" s="453"/>
      <c r="M171" s="453"/>
      <c r="N171" s="453"/>
      <c r="O171" s="453"/>
      <c r="P171" s="453"/>
      <c r="Q171" s="453"/>
      <c r="R171" s="453"/>
      <c r="S171" s="453"/>
      <c r="T171" s="453"/>
      <c r="U171" s="453"/>
      <c r="V171" s="453"/>
      <c r="W171" s="453"/>
      <c r="X171" s="453"/>
    </row>
    <row r="172" spans="1:24" ht="15.75" customHeight="1">
      <c r="A172" s="453"/>
      <c r="B172" s="453"/>
      <c r="C172" s="453"/>
      <c r="D172" s="453"/>
      <c r="E172" s="453"/>
      <c r="F172" s="453"/>
      <c r="G172" s="453"/>
      <c r="H172" s="453"/>
      <c r="I172" s="453"/>
      <c r="J172" s="453"/>
      <c r="K172" s="453"/>
      <c r="L172" s="453"/>
      <c r="M172" s="453"/>
      <c r="N172" s="453"/>
      <c r="O172" s="453"/>
      <c r="P172" s="453"/>
      <c r="Q172" s="453"/>
      <c r="R172" s="453"/>
      <c r="S172" s="453"/>
      <c r="T172" s="453"/>
      <c r="U172" s="453"/>
      <c r="V172" s="453"/>
      <c r="W172" s="453"/>
      <c r="X172" s="453"/>
    </row>
    <row r="173" spans="1:24" ht="15.75" customHeight="1">
      <c r="A173" s="453"/>
      <c r="B173" s="453"/>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row>
    <row r="174" spans="1:24" ht="15.75" customHeight="1">
      <c r="A174" s="453"/>
      <c r="B174" s="453"/>
      <c r="C174" s="453"/>
      <c r="D174" s="453"/>
      <c r="E174" s="453"/>
      <c r="F174" s="453"/>
      <c r="G174" s="453"/>
      <c r="H174" s="453"/>
      <c r="I174" s="453"/>
      <c r="J174" s="453"/>
      <c r="K174" s="453"/>
      <c r="L174" s="453"/>
      <c r="M174" s="453"/>
      <c r="N174" s="453"/>
      <c r="O174" s="453"/>
      <c r="P174" s="453"/>
      <c r="Q174" s="453"/>
      <c r="R174" s="453"/>
      <c r="S174" s="453"/>
      <c r="T174" s="453"/>
      <c r="U174" s="453"/>
      <c r="V174" s="453"/>
      <c r="W174" s="453"/>
      <c r="X174" s="453"/>
    </row>
    <row r="175" spans="1:24" ht="15.75" customHeight="1">
      <c r="A175" s="453"/>
      <c r="B175" s="453"/>
      <c r="C175" s="453"/>
      <c r="D175" s="453"/>
      <c r="E175" s="453"/>
      <c r="F175" s="453"/>
      <c r="G175" s="453"/>
      <c r="H175" s="453"/>
      <c r="I175" s="453"/>
      <c r="J175" s="453"/>
      <c r="K175" s="453"/>
      <c r="L175" s="453"/>
      <c r="M175" s="453"/>
      <c r="N175" s="453"/>
      <c r="O175" s="453"/>
      <c r="P175" s="453"/>
      <c r="Q175" s="453"/>
      <c r="R175" s="453"/>
      <c r="S175" s="453"/>
      <c r="T175" s="453"/>
      <c r="U175" s="453"/>
      <c r="V175" s="453"/>
      <c r="W175" s="453"/>
      <c r="X175" s="453"/>
    </row>
    <row r="176" spans="1:24" ht="15.75" customHeight="1">
      <c r="A176" s="453"/>
      <c r="B176" s="453"/>
      <c r="C176" s="453"/>
      <c r="D176" s="453"/>
      <c r="E176" s="453"/>
      <c r="F176" s="453"/>
      <c r="G176" s="453"/>
      <c r="H176" s="453"/>
      <c r="I176" s="453"/>
      <c r="J176" s="453"/>
      <c r="K176" s="453"/>
      <c r="L176" s="453"/>
      <c r="M176" s="453"/>
      <c r="N176" s="453"/>
      <c r="O176" s="453"/>
      <c r="P176" s="453"/>
      <c r="Q176" s="453"/>
      <c r="R176" s="453"/>
      <c r="S176" s="453"/>
      <c r="T176" s="453"/>
      <c r="U176" s="453"/>
      <c r="V176" s="453"/>
      <c r="W176" s="453"/>
      <c r="X176" s="453"/>
    </row>
    <row r="177" spans="1:24" ht="15.75" customHeight="1">
      <c r="A177" s="453"/>
      <c r="B177" s="453"/>
      <c r="C177" s="453"/>
      <c r="D177" s="453"/>
      <c r="E177" s="453"/>
      <c r="F177" s="453"/>
      <c r="G177" s="453"/>
      <c r="H177" s="453"/>
      <c r="I177" s="453"/>
      <c r="J177" s="453"/>
      <c r="K177" s="453"/>
      <c r="L177" s="453"/>
      <c r="M177" s="453"/>
      <c r="N177" s="453"/>
      <c r="O177" s="453"/>
      <c r="P177" s="453"/>
      <c r="Q177" s="453"/>
      <c r="R177" s="453"/>
      <c r="S177" s="453"/>
      <c r="T177" s="453"/>
      <c r="U177" s="453"/>
      <c r="V177" s="453"/>
      <c r="W177" s="453"/>
      <c r="X177" s="453"/>
    </row>
    <row r="178" spans="1:24" ht="15.75" customHeight="1">
      <c r="A178" s="453"/>
      <c r="B178" s="453"/>
      <c r="C178" s="453"/>
      <c r="D178" s="453"/>
      <c r="E178" s="453"/>
      <c r="F178" s="453"/>
      <c r="G178" s="453"/>
      <c r="H178" s="453"/>
      <c r="I178" s="453"/>
      <c r="J178" s="453"/>
      <c r="K178" s="453"/>
      <c r="L178" s="453"/>
      <c r="M178" s="453"/>
      <c r="N178" s="453"/>
      <c r="O178" s="453"/>
      <c r="P178" s="453"/>
      <c r="Q178" s="453"/>
      <c r="R178" s="453"/>
      <c r="S178" s="453"/>
      <c r="T178" s="453"/>
      <c r="U178" s="453"/>
      <c r="V178" s="453"/>
      <c r="W178" s="453"/>
      <c r="X178" s="453"/>
    </row>
    <row r="179" spans="1:24" ht="15.75" customHeight="1">
      <c r="A179" s="453"/>
      <c r="B179" s="453"/>
      <c r="C179" s="453"/>
      <c r="D179" s="453"/>
      <c r="E179" s="453"/>
      <c r="F179" s="453"/>
      <c r="G179" s="453"/>
      <c r="H179" s="453"/>
      <c r="I179" s="453"/>
      <c r="J179" s="453"/>
      <c r="K179" s="453"/>
      <c r="L179" s="453"/>
      <c r="M179" s="453"/>
      <c r="N179" s="453"/>
      <c r="O179" s="453"/>
      <c r="P179" s="453"/>
      <c r="Q179" s="453"/>
      <c r="R179" s="453"/>
      <c r="S179" s="453"/>
      <c r="T179" s="453"/>
      <c r="U179" s="453"/>
      <c r="V179" s="453"/>
      <c r="W179" s="453"/>
      <c r="X179" s="453"/>
    </row>
    <row r="180" spans="1:24" ht="15.75" customHeight="1">
      <c r="A180" s="453"/>
      <c r="B180" s="453"/>
      <c r="C180" s="453"/>
      <c r="D180" s="453"/>
      <c r="E180" s="453"/>
      <c r="F180" s="453"/>
      <c r="G180" s="453"/>
      <c r="H180" s="453"/>
      <c r="I180" s="453"/>
      <c r="J180" s="453"/>
      <c r="K180" s="453"/>
      <c r="L180" s="453"/>
      <c r="M180" s="453"/>
      <c r="N180" s="453"/>
      <c r="O180" s="453"/>
      <c r="P180" s="453"/>
      <c r="Q180" s="453"/>
      <c r="R180" s="453"/>
      <c r="S180" s="453"/>
      <c r="T180" s="453"/>
      <c r="U180" s="453"/>
      <c r="V180" s="453"/>
      <c r="W180" s="453"/>
      <c r="X180" s="453"/>
    </row>
    <row r="181" spans="1:24" ht="15.75" customHeight="1">
      <c r="A181" s="453"/>
      <c r="B181" s="453"/>
      <c r="C181" s="453"/>
      <c r="D181" s="453"/>
      <c r="E181" s="453"/>
      <c r="F181" s="453"/>
      <c r="G181" s="453"/>
      <c r="H181" s="453"/>
      <c r="I181" s="453"/>
      <c r="J181" s="453"/>
      <c r="K181" s="453"/>
      <c r="L181" s="453"/>
      <c r="M181" s="453"/>
      <c r="N181" s="453"/>
      <c r="O181" s="453"/>
      <c r="P181" s="453"/>
      <c r="Q181" s="453"/>
      <c r="R181" s="453"/>
      <c r="S181" s="453"/>
      <c r="T181" s="453"/>
      <c r="U181" s="453"/>
      <c r="V181" s="453"/>
      <c r="W181" s="453"/>
      <c r="X181" s="453"/>
    </row>
    <row r="182" spans="1:24" ht="15.75" customHeight="1">
      <c r="A182" s="453"/>
      <c r="B182" s="453"/>
      <c r="C182" s="453"/>
      <c r="D182" s="453"/>
      <c r="E182" s="453"/>
      <c r="F182" s="453"/>
      <c r="G182" s="453"/>
      <c r="H182" s="453"/>
      <c r="I182" s="453"/>
      <c r="J182" s="453"/>
      <c r="K182" s="453"/>
      <c r="L182" s="453"/>
      <c r="M182" s="453"/>
      <c r="N182" s="453"/>
      <c r="O182" s="453"/>
      <c r="P182" s="453"/>
      <c r="Q182" s="453"/>
      <c r="R182" s="453"/>
      <c r="S182" s="453"/>
      <c r="T182" s="453"/>
      <c r="U182" s="453"/>
      <c r="V182" s="453"/>
      <c r="W182" s="453"/>
      <c r="X182" s="453"/>
    </row>
    <row r="183" spans="1:24" ht="15.75" customHeight="1">
      <c r="A183" s="453"/>
      <c r="B183" s="453"/>
      <c r="C183" s="453"/>
      <c r="D183" s="453"/>
      <c r="E183" s="453"/>
      <c r="F183" s="453"/>
      <c r="G183" s="453"/>
      <c r="H183" s="453"/>
      <c r="I183" s="453"/>
      <c r="J183" s="453"/>
      <c r="K183" s="453"/>
      <c r="L183" s="453"/>
      <c r="M183" s="453"/>
      <c r="N183" s="453"/>
      <c r="O183" s="453"/>
      <c r="P183" s="453"/>
      <c r="Q183" s="453"/>
      <c r="R183" s="453"/>
      <c r="S183" s="453"/>
      <c r="T183" s="453"/>
      <c r="U183" s="453"/>
      <c r="V183" s="453"/>
      <c r="W183" s="453"/>
      <c r="X183" s="453"/>
    </row>
    <row r="184" spans="1:24" ht="15.75" customHeight="1">
      <c r="A184" s="453"/>
      <c r="B184" s="453"/>
      <c r="C184" s="453"/>
      <c r="D184" s="453"/>
      <c r="E184" s="453"/>
      <c r="F184" s="453"/>
      <c r="G184" s="453"/>
      <c r="H184" s="453"/>
      <c r="I184" s="453"/>
      <c r="J184" s="453"/>
      <c r="K184" s="453"/>
      <c r="L184" s="453"/>
      <c r="M184" s="453"/>
      <c r="N184" s="453"/>
      <c r="O184" s="453"/>
      <c r="P184" s="453"/>
      <c r="Q184" s="453"/>
      <c r="R184" s="453"/>
      <c r="S184" s="453"/>
      <c r="T184" s="453"/>
      <c r="U184" s="453"/>
      <c r="V184" s="453"/>
      <c r="W184" s="453"/>
      <c r="X184" s="453"/>
    </row>
    <row r="185" spans="1:24" ht="15.75" customHeight="1">
      <c r="A185" s="453"/>
      <c r="B185" s="453"/>
      <c r="C185" s="453"/>
      <c r="D185" s="453"/>
      <c r="E185" s="453"/>
      <c r="F185" s="453"/>
      <c r="G185" s="453"/>
      <c r="H185" s="453"/>
      <c r="I185" s="453"/>
      <c r="J185" s="453"/>
      <c r="K185" s="453"/>
      <c r="L185" s="453"/>
      <c r="M185" s="453"/>
      <c r="N185" s="453"/>
      <c r="O185" s="453"/>
      <c r="P185" s="453"/>
      <c r="Q185" s="453"/>
      <c r="R185" s="453"/>
      <c r="S185" s="453"/>
      <c r="T185" s="453"/>
      <c r="U185" s="453"/>
      <c r="V185" s="453"/>
      <c r="W185" s="453"/>
      <c r="X185" s="453"/>
    </row>
    <row r="186" spans="1:24" ht="15.75" customHeight="1">
      <c r="A186" s="453"/>
      <c r="B186" s="453"/>
      <c r="C186" s="453"/>
      <c r="D186" s="453"/>
      <c r="E186" s="453"/>
      <c r="F186" s="453"/>
      <c r="G186" s="453"/>
      <c r="H186" s="453"/>
      <c r="I186" s="453"/>
      <c r="J186" s="453"/>
      <c r="K186" s="453"/>
      <c r="L186" s="453"/>
      <c r="M186" s="453"/>
      <c r="N186" s="453"/>
      <c r="O186" s="453"/>
      <c r="P186" s="453"/>
      <c r="Q186" s="453"/>
      <c r="R186" s="453"/>
      <c r="S186" s="453"/>
      <c r="T186" s="453"/>
      <c r="U186" s="453"/>
      <c r="V186" s="453"/>
      <c r="W186" s="453"/>
      <c r="X186" s="453"/>
    </row>
    <row r="187" spans="1:24" ht="15.75" customHeight="1">
      <c r="A187" s="453"/>
      <c r="B187" s="453"/>
      <c r="C187" s="453"/>
      <c r="D187" s="453"/>
      <c r="E187" s="453"/>
      <c r="F187" s="453"/>
      <c r="G187" s="453"/>
      <c r="H187" s="453"/>
      <c r="I187" s="453"/>
      <c r="J187" s="453"/>
      <c r="K187" s="453"/>
      <c r="L187" s="453"/>
      <c r="M187" s="453"/>
      <c r="N187" s="453"/>
      <c r="O187" s="453"/>
      <c r="P187" s="453"/>
      <c r="Q187" s="453"/>
      <c r="R187" s="453"/>
      <c r="S187" s="453"/>
      <c r="T187" s="453"/>
      <c r="U187" s="453"/>
      <c r="V187" s="453"/>
      <c r="W187" s="453"/>
      <c r="X187" s="453"/>
    </row>
    <row r="188" spans="1:24" ht="15.75" customHeight="1">
      <c r="A188" s="453"/>
      <c r="B188" s="453"/>
      <c r="C188" s="453"/>
      <c r="D188" s="453"/>
      <c r="E188" s="453"/>
      <c r="F188" s="453"/>
      <c r="G188" s="453"/>
      <c r="H188" s="453"/>
      <c r="I188" s="453"/>
      <c r="J188" s="453"/>
      <c r="K188" s="453"/>
      <c r="L188" s="453"/>
      <c r="M188" s="453"/>
      <c r="N188" s="453"/>
      <c r="O188" s="453"/>
      <c r="P188" s="453"/>
      <c r="Q188" s="453"/>
      <c r="R188" s="453"/>
      <c r="S188" s="453"/>
      <c r="T188" s="453"/>
      <c r="U188" s="453"/>
      <c r="V188" s="453"/>
      <c r="W188" s="453"/>
      <c r="X188" s="453"/>
    </row>
    <row r="189" spans="1:24" ht="15.75" customHeight="1">
      <c r="A189" s="453"/>
      <c r="B189" s="453"/>
      <c r="C189" s="453"/>
      <c r="D189" s="453"/>
      <c r="E189" s="453"/>
      <c r="F189" s="453"/>
      <c r="G189" s="453"/>
      <c r="H189" s="453"/>
      <c r="I189" s="453"/>
      <c r="J189" s="453"/>
      <c r="K189" s="453"/>
      <c r="L189" s="453"/>
      <c r="M189" s="453"/>
      <c r="N189" s="453"/>
      <c r="O189" s="453"/>
      <c r="P189" s="453"/>
      <c r="Q189" s="453"/>
      <c r="R189" s="453"/>
      <c r="S189" s="453"/>
      <c r="T189" s="453"/>
      <c r="U189" s="453"/>
      <c r="V189" s="453"/>
      <c r="W189" s="453"/>
      <c r="X189" s="453"/>
    </row>
    <row r="190" spans="1:24" ht="15.75" customHeight="1">
      <c r="A190" s="453"/>
      <c r="B190" s="453"/>
      <c r="C190" s="453"/>
      <c r="D190" s="453"/>
      <c r="E190" s="453"/>
      <c r="F190" s="453"/>
      <c r="G190" s="453"/>
      <c r="H190" s="453"/>
      <c r="I190" s="453"/>
      <c r="J190" s="453"/>
      <c r="K190" s="453"/>
      <c r="L190" s="453"/>
      <c r="M190" s="453"/>
      <c r="N190" s="453"/>
      <c r="O190" s="453"/>
      <c r="P190" s="453"/>
      <c r="Q190" s="453"/>
      <c r="R190" s="453"/>
      <c r="S190" s="453"/>
      <c r="T190" s="453"/>
      <c r="U190" s="453"/>
      <c r="V190" s="453"/>
      <c r="W190" s="453"/>
      <c r="X190" s="453"/>
    </row>
    <row r="191" spans="1:24" ht="15.75" customHeight="1">
      <c r="A191" s="453"/>
      <c r="B191" s="453"/>
      <c r="C191" s="453"/>
      <c r="D191" s="453"/>
      <c r="E191" s="453"/>
      <c r="F191" s="453"/>
      <c r="G191" s="453"/>
      <c r="H191" s="453"/>
      <c r="I191" s="453"/>
      <c r="J191" s="453"/>
      <c r="K191" s="453"/>
      <c r="L191" s="453"/>
      <c r="M191" s="453"/>
      <c r="N191" s="453"/>
      <c r="O191" s="453"/>
      <c r="P191" s="453"/>
      <c r="Q191" s="453"/>
      <c r="R191" s="453"/>
      <c r="S191" s="453"/>
      <c r="T191" s="453"/>
      <c r="U191" s="453"/>
      <c r="V191" s="453"/>
      <c r="W191" s="453"/>
      <c r="X191" s="453"/>
    </row>
    <row r="192" spans="1:24" ht="15.75" customHeight="1">
      <c r="A192" s="453"/>
      <c r="B192" s="453"/>
      <c r="C192" s="453"/>
      <c r="D192" s="453"/>
      <c r="E192" s="453"/>
      <c r="F192" s="453"/>
      <c r="G192" s="453"/>
      <c r="H192" s="453"/>
      <c r="I192" s="453"/>
      <c r="J192" s="453"/>
      <c r="K192" s="453"/>
      <c r="L192" s="453"/>
      <c r="M192" s="453"/>
      <c r="N192" s="453"/>
      <c r="O192" s="453"/>
      <c r="P192" s="453"/>
      <c r="Q192" s="453"/>
      <c r="R192" s="453"/>
      <c r="S192" s="453"/>
      <c r="T192" s="453"/>
      <c r="U192" s="453"/>
      <c r="V192" s="453"/>
      <c r="W192" s="453"/>
      <c r="X192" s="453"/>
    </row>
    <row r="193" spans="1:24" ht="15.75" customHeight="1">
      <c r="A193" s="453"/>
      <c r="B193" s="453"/>
      <c r="C193" s="453"/>
      <c r="D193" s="453"/>
      <c r="E193" s="453"/>
      <c r="F193" s="453"/>
      <c r="G193" s="453"/>
      <c r="H193" s="453"/>
      <c r="I193" s="453"/>
      <c r="J193" s="453"/>
      <c r="K193" s="453"/>
      <c r="L193" s="453"/>
      <c r="M193" s="453"/>
      <c r="N193" s="453"/>
      <c r="O193" s="453"/>
      <c r="P193" s="453"/>
      <c r="Q193" s="453"/>
      <c r="R193" s="453"/>
      <c r="S193" s="453"/>
      <c r="T193" s="453"/>
      <c r="U193" s="453"/>
      <c r="V193" s="453"/>
      <c r="W193" s="453"/>
      <c r="X193" s="453"/>
    </row>
    <row r="194" spans="1:24" ht="15.75" customHeight="1">
      <c r="A194" s="453"/>
      <c r="B194" s="453"/>
      <c r="C194" s="453"/>
      <c r="D194" s="453"/>
      <c r="E194" s="453"/>
      <c r="F194" s="453"/>
      <c r="G194" s="453"/>
      <c r="H194" s="453"/>
      <c r="I194" s="453"/>
      <c r="J194" s="453"/>
      <c r="K194" s="453"/>
      <c r="L194" s="453"/>
      <c r="M194" s="453"/>
      <c r="N194" s="453"/>
      <c r="O194" s="453"/>
      <c r="P194" s="453"/>
      <c r="Q194" s="453"/>
      <c r="R194" s="453"/>
      <c r="S194" s="453"/>
      <c r="T194" s="453"/>
      <c r="U194" s="453"/>
      <c r="V194" s="453"/>
      <c r="W194" s="453"/>
      <c r="X194" s="453"/>
    </row>
    <row r="195" spans="1:24" ht="15.75" customHeight="1">
      <c r="A195" s="453"/>
      <c r="B195" s="453"/>
      <c r="C195" s="453"/>
      <c r="D195" s="453"/>
      <c r="E195" s="453"/>
      <c r="F195" s="453"/>
      <c r="G195" s="453"/>
      <c r="H195" s="453"/>
      <c r="I195" s="453"/>
      <c r="J195" s="453"/>
      <c r="K195" s="453"/>
      <c r="L195" s="453"/>
      <c r="M195" s="453"/>
      <c r="N195" s="453"/>
      <c r="O195" s="453"/>
      <c r="P195" s="453"/>
      <c r="Q195" s="453"/>
      <c r="R195" s="453"/>
      <c r="S195" s="453"/>
      <c r="T195" s="453"/>
      <c r="U195" s="453"/>
      <c r="V195" s="453"/>
      <c r="W195" s="453"/>
      <c r="X195" s="453"/>
    </row>
    <row r="196" spans="1:24" ht="15.75" customHeight="1">
      <c r="A196" s="453"/>
      <c r="B196" s="453"/>
      <c r="C196" s="453"/>
      <c r="D196" s="453"/>
      <c r="E196" s="453"/>
      <c r="F196" s="453"/>
      <c r="G196" s="453"/>
      <c r="H196" s="453"/>
      <c r="I196" s="453"/>
      <c r="J196" s="453"/>
      <c r="K196" s="453"/>
      <c r="L196" s="453"/>
      <c r="M196" s="453"/>
      <c r="N196" s="453"/>
      <c r="O196" s="453"/>
      <c r="P196" s="453"/>
      <c r="Q196" s="453"/>
      <c r="R196" s="453"/>
      <c r="S196" s="453"/>
      <c r="T196" s="453"/>
      <c r="U196" s="453"/>
      <c r="V196" s="453"/>
      <c r="W196" s="453"/>
      <c r="X196" s="453"/>
    </row>
    <row r="197" spans="1:24" ht="15.75" customHeight="1">
      <c r="A197" s="453"/>
      <c r="B197" s="453"/>
      <c r="C197" s="453"/>
      <c r="D197" s="453"/>
      <c r="E197" s="453"/>
      <c r="F197" s="453"/>
      <c r="G197" s="453"/>
      <c r="H197" s="453"/>
      <c r="I197" s="453"/>
      <c r="J197" s="453"/>
      <c r="K197" s="453"/>
      <c r="L197" s="453"/>
      <c r="M197" s="453"/>
      <c r="N197" s="453"/>
      <c r="O197" s="453"/>
      <c r="P197" s="453"/>
      <c r="Q197" s="453"/>
      <c r="R197" s="453"/>
      <c r="S197" s="453"/>
      <c r="T197" s="453"/>
      <c r="U197" s="453"/>
      <c r="V197" s="453"/>
      <c r="W197" s="453"/>
      <c r="X197" s="453"/>
    </row>
    <row r="198" spans="1:24" ht="15.75" customHeight="1">
      <c r="A198" s="453"/>
      <c r="B198" s="453"/>
      <c r="C198" s="453"/>
      <c r="D198" s="453"/>
      <c r="E198" s="453"/>
      <c r="F198" s="453"/>
      <c r="G198" s="453"/>
      <c r="H198" s="453"/>
      <c r="I198" s="453"/>
      <c r="J198" s="453"/>
      <c r="K198" s="453"/>
      <c r="L198" s="453"/>
      <c r="M198" s="453"/>
      <c r="N198" s="453"/>
      <c r="O198" s="453"/>
      <c r="P198" s="453"/>
      <c r="Q198" s="453"/>
      <c r="R198" s="453"/>
      <c r="S198" s="453"/>
      <c r="T198" s="453"/>
      <c r="U198" s="453"/>
      <c r="V198" s="453"/>
      <c r="W198" s="453"/>
      <c r="X198" s="453"/>
    </row>
    <row r="199" spans="1:24" ht="15.75" customHeight="1">
      <c r="A199" s="453"/>
      <c r="B199" s="453"/>
      <c r="C199" s="453"/>
      <c r="D199" s="453"/>
      <c r="E199" s="453"/>
      <c r="F199" s="453"/>
      <c r="G199" s="453"/>
      <c r="H199" s="453"/>
      <c r="I199" s="453"/>
      <c r="J199" s="453"/>
      <c r="K199" s="453"/>
      <c r="L199" s="453"/>
      <c r="M199" s="453"/>
      <c r="N199" s="453"/>
      <c r="O199" s="453"/>
      <c r="P199" s="453"/>
      <c r="Q199" s="453"/>
      <c r="R199" s="453"/>
      <c r="S199" s="453"/>
      <c r="T199" s="453"/>
      <c r="U199" s="453"/>
      <c r="V199" s="453"/>
      <c r="W199" s="453"/>
      <c r="X199" s="453"/>
    </row>
    <row r="200" spans="1:24" ht="15.75" customHeight="1">
      <c r="A200" s="453"/>
      <c r="B200" s="453"/>
      <c r="C200" s="453"/>
      <c r="D200" s="453"/>
      <c r="E200" s="453"/>
      <c r="F200" s="453"/>
      <c r="G200" s="453"/>
      <c r="H200" s="453"/>
      <c r="I200" s="453"/>
      <c r="J200" s="453"/>
      <c r="K200" s="453"/>
      <c r="L200" s="453"/>
      <c r="M200" s="453"/>
      <c r="N200" s="453"/>
      <c r="O200" s="453"/>
      <c r="P200" s="453"/>
      <c r="Q200" s="453"/>
      <c r="R200" s="453"/>
      <c r="S200" s="453"/>
      <c r="T200" s="453"/>
      <c r="U200" s="453"/>
      <c r="V200" s="453"/>
      <c r="W200" s="453"/>
      <c r="X200" s="453"/>
    </row>
    <row r="201" spans="1:24" ht="15.75" customHeight="1">
      <c r="A201" s="453"/>
      <c r="B201" s="453"/>
      <c r="C201" s="453"/>
      <c r="D201" s="453"/>
      <c r="E201" s="453"/>
      <c r="F201" s="453"/>
      <c r="G201" s="453"/>
      <c r="H201" s="453"/>
      <c r="I201" s="453"/>
      <c r="J201" s="453"/>
      <c r="K201" s="453"/>
      <c r="L201" s="453"/>
      <c r="M201" s="453"/>
      <c r="N201" s="453"/>
      <c r="O201" s="453"/>
      <c r="P201" s="453"/>
      <c r="Q201" s="453"/>
      <c r="R201" s="453"/>
      <c r="S201" s="453"/>
      <c r="T201" s="453"/>
      <c r="U201" s="453"/>
      <c r="V201" s="453"/>
      <c r="W201" s="453"/>
      <c r="X201" s="453"/>
    </row>
    <row r="202" spans="1:24" ht="15.75" customHeight="1">
      <c r="A202" s="453"/>
      <c r="B202" s="453"/>
      <c r="C202" s="453"/>
      <c r="D202" s="453"/>
      <c r="E202" s="453"/>
      <c r="F202" s="453"/>
      <c r="G202" s="453"/>
      <c r="H202" s="453"/>
      <c r="I202" s="453"/>
      <c r="J202" s="453"/>
      <c r="K202" s="453"/>
      <c r="L202" s="453"/>
      <c r="M202" s="453"/>
      <c r="N202" s="453"/>
      <c r="O202" s="453"/>
      <c r="P202" s="453"/>
      <c r="Q202" s="453"/>
      <c r="R202" s="453"/>
      <c r="S202" s="453"/>
      <c r="T202" s="453"/>
      <c r="U202" s="453"/>
      <c r="V202" s="453"/>
      <c r="W202" s="453"/>
      <c r="X202" s="453"/>
    </row>
    <row r="203" spans="1:24" ht="15.75" customHeight="1">
      <c r="A203" s="453"/>
      <c r="B203" s="453"/>
      <c r="C203" s="453"/>
      <c r="D203" s="453"/>
      <c r="E203" s="453"/>
      <c r="F203" s="453"/>
      <c r="G203" s="453"/>
      <c r="H203" s="453"/>
      <c r="I203" s="453"/>
      <c r="J203" s="453"/>
      <c r="K203" s="453"/>
      <c r="L203" s="453"/>
      <c r="M203" s="453"/>
      <c r="N203" s="453"/>
      <c r="O203" s="453"/>
      <c r="P203" s="453"/>
      <c r="Q203" s="453"/>
      <c r="R203" s="453"/>
      <c r="S203" s="453"/>
      <c r="T203" s="453"/>
      <c r="U203" s="453"/>
      <c r="V203" s="453"/>
      <c r="W203" s="453"/>
      <c r="X203" s="453"/>
    </row>
    <row r="204" spans="1:24" ht="15.75" customHeight="1">
      <c r="A204" s="453"/>
      <c r="B204" s="453"/>
      <c r="C204" s="453"/>
      <c r="D204" s="453"/>
      <c r="E204" s="453"/>
      <c r="F204" s="453"/>
      <c r="G204" s="453"/>
      <c r="H204" s="453"/>
      <c r="I204" s="453"/>
      <c r="J204" s="453"/>
      <c r="K204" s="453"/>
      <c r="L204" s="453"/>
      <c r="M204" s="453"/>
      <c r="N204" s="453"/>
      <c r="O204" s="453"/>
      <c r="P204" s="453"/>
      <c r="Q204" s="453"/>
      <c r="R204" s="453"/>
      <c r="S204" s="453"/>
      <c r="T204" s="453"/>
      <c r="U204" s="453"/>
      <c r="V204" s="453"/>
      <c r="W204" s="453"/>
      <c r="X204" s="453"/>
    </row>
    <row r="205" spans="1:24" ht="15.75" customHeight="1">
      <c r="A205" s="453"/>
      <c r="B205" s="453"/>
      <c r="C205" s="453"/>
      <c r="D205" s="453"/>
      <c r="E205" s="453"/>
      <c r="F205" s="453"/>
      <c r="G205" s="453"/>
      <c r="H205" s="453"/>
      <c r="I205" s="453"/>
      <c r="J205" s="453"/>
      <c r="K205" s="453"/>
      <c r="L205" s="453"/>
      <c r="M205" s="453"/>
      <c r="N205" s="453"/>
      <c r="O205" s="453"/>
      <c r="P205" s="453"/>
      <c r="Q205" s="453"/>
      <c r="R205" s="453"/>
      <c r="S205" s="453"/>
      <c r="T205" s="453"/>
      <c r="U205" s="453"/>
      <c r="V205" s="453"/>
      <c r="W205" s="453"/>
      <c r="X205" s="453"/>
    </row>
    <row r="206" spans="1:24" ht="15.75" customHeight="1">
      <c r="A206" s="453"/>
      <c r="B206" s="453"/>
      <c r="C206" s="453"/>
      <c r="D206" s="453"/>
      <c r="E206" s="453"/>
      <c r="F206" s="453"/>
      <c r="G206" s="453"/>
      <c r="H206" s="453"/>
      <c r="I206" s="453"/>
      <c r="J206" s="453"/>
      <c r="K206" s="453"/>
      <c r="L206" s="453"/>
      <c r="M206" s="453"/>
      <c r="N206" s="453"/>
      <c r="O206" s="453"/>
      <c r="P206" s="453"/>
      <c r="Q206" s="453"/>
      <c r="R206" s="453"/>
      <c r="S206" s="453"/>
      <c r="T206" s="453"/>
      <c r="U206" s="453"/>
      <c r="V206" s="453"/>
      <c r="W206" s="453"/>
      <c r="X206" s="453"/>
    </row>
    <row r="207" spans="1:24" ht="15.75" customHeight="1">
      <c r="A207" s="453"/>
      <c r="B207" s="453"/>
      <c r="C207" s="453"/>
      <c r="D207" s="453"/>
      <c r="E207" s="453"/>
      <c r="F207" s="453"/>
      <c r="G207" s="453"/>
      <c r="H207" s="453"/>
      <c r="I207" s="453"/>
      <c r="J207" s="453"/>
      <c r="K207" s="453"/>
      <c r="L207" s="453"/>
      <c r="M207" s="453"/>
      <c r="N207" s="453"/>
      <c r="O207" s="453"/>
      <c r="P207" s="453"/>
      <c r="Q207" s="453"/>
      <c r="R207" s="453"/>
      <c r="S207" s="453"/>
      <c r="T207" s="453"/>
      <c r="U207" s="453"/>
      <c r="V207" s="453"/>
      <c r="W207" s="453"/>
      <c r="X207" s="453"/>
    </row>
    <row r="208" spans="1:24" ht="15.75" customHeight="1">
      <c r="A208" s="453"/>
      <c r="B208" s="453"/>
      <c r="C208" s="453"/>
      <c r="D208" s="453"/>
      <c r="E208" s="453"/>
      <c r="F208" s="453"/>
      <c r="G208" s="453"/>
      <c r="H208" s="453"/>
      <c r="I208" s="453"/>
      <c r="J208" s="453"/>
      <c r="K208" s="453"/>
      <c r="L208" s="453"/>
      <c r="M208" s="453"/>
      <c r="N208" s="453"/>
      <c r="O208" s="453"/>
      <c r="P208" s="453"/>
      <c r="Q208" s="453"/>
      <c r="R208" s="453"/>
      <c r="S208" s="453"/>
      <c r="T208" s="453"/>
      <c r="U208" s="453"/>
      <c r="V208" s="453"/>
      <c r="W208" s="453"/>
      <c r="X208" s="453"/>
    </row>
    <row r="209" spans="1:24" ht="15.75" customHeight="1">
      <c r="A209" s="453"/>
      <c r="B209" s="453"/>
      <c r="C209" s="453"/>
      <c r="D209" s="453"/>
      <c r="E209" s="453"/>
      <c r="F209" s="453"/>
      <c r="G209" s="453"/>
      <c r="H209" s="453"/>
      <c r="I209" s="453"/>
      <c r="J209" s="453"/>
      <c r="K209" s="453"/>
      <c r="L209" s="453"/>
      <c r="M209" s="453"/>
      <c r="N209" s="453"/>
      <c r="O209" s="453"/>
      <c r="P209" s="453"/>
      <c r="Q209" s="453"/>
      <c r="R209" s="453"/>
      <c r="S209" s="453"/>
      <c r="T209" s="453"/>
      <c r="U209" s="453"/>
      <c r="V209" s="453"/>
      <c r="W209" s="453"/>
      <c r="X209" s="453"/>
    </row>
    <row r="210" spans="1:24" ht="15.75" customHeight="1">
      <c r="A210" s="453"/>
      <c r="B210" s="453"/>
      <c r="C210" s="453"/>
      <c r="D210" s="453"/>
      <c r="E210" s="453"/>
      <c r="F210" s="453"/>
      <c r="G210" s="453"/>
      <c r="H210" s="453"/>
      <c r="I210" s="453"/>
      <c r="J210" s="453"/>
      <c r="K210" s="453"/>
      <c r="L210" s="453"/>
      <c r="M210" s="453"/>
      <c r="N210" s="453"/>
      <c r="O210" s="453"/>
      <c r="P210" s="453"/>
      <c r="Q210" s="453"/>
      <c r="R210" s="453"/>
      <c r="S210" s="453"/>
      <c r="T210" s="453"/>
      <c r="U210" s="453"/>
      <c r="V210" s="453"/>
      <c r="W210" s="453"/>
      <c r="X210" s="453"/>
    </row>
    <row r="211" spans="1:24" ht="15.75" customHeight="1">
      <c r="A211" s="453"/>
      <c r="B211" s="453"/>
      <c r="C211" s="453"/>
      <c r="D211" s="453"/>
      <c r="E211" s="453"/>
      <c r="F211" s="453"/>
      <c r="G211" s="453"/>
      <c r="H211" s="453"/>
      <c r="I211" s="453"/>
      <c r="J211" s="453"/>
      <c r="K211" s="453"/>
      <c r="L211" s="453"/>
      <c r="M211" s="453"/>
      <c r="N211" s="453"/>
      <c r="O211" s="453"/>
      <c r="P211" s="453"/>
      <c r="Q211" s="453"/>
      <c r="R211" s="453"/>
      <c r="S211" s="453"/>
      <c r="T211" s="453"/>
      <c r="U211" s="453"/>
      <c r="V211" s="453"/>
      <c r="W211" s="453"/>
      <c r="X211" s="453"/>
    </row>
    <row r="212" spans="1:24" ht="15.75" customHeight="1">
      <c r="A212" s="453"/>
      <c r="B212" s="453"/>
      <c r="C212" s="453"/>
      <c r="D212" s="453"/>
      <c r="E212" s="453"/>
      <c r="F212" s="453"/>
      <c r="G212" s="453"/>
      <c r="H212" s="453"/>
      <c r="I212" s="453"/>
      <c r="J212" s="453"/>
      <c r="K212" s="453"/>
      <c r="L212" s="453"/>
      <c r="M212" s="453"/>
      <c r="N212" s="453"/>
      <c r="O212" s="453"/>
      <c r="P212" s="453"/>
      <c r="Q212" s="453"/>
      <c r="R212" s="453"/>
      <c r="S212" s="453"/>
      <c r="T212" s="453"/>
      <c r="U212" s="453"/>
      <c r="V212" s="453"/>
      <c r="W212" s="453"/>
      <c r="X212" s="453"/>
    </row>
    <row r="213" spans="1:24" ht="15.75" customHeight="1">
      <c r="A213" s="453"/>
      <c r="B213" s="453"/>
      <c r="C213" s="453"/>
      <c r="D213" s="453"/>
      <c r="E213" s="453"/>
      <c r="F213" s="453"/>
      <c r="G213" s="453"/>
      <c r="H213" s="453"/>
      <c r="I213" s="453"/>
      <c r="J213" s="453"/>
      <c r="K213" s="453"/>
      <c r="L213" s="453"/>
      <c r="M213" s="453"/>
      <c r="N213" s="453"/>
      <c r="O213" s="453"/>
      <c r="P213" s="453"/>
      <c r="Q213" s="453"/>
      <c r="R213" s="453"/>
      <c r="S213" s="453"/>
      <c r="T213" s="453"/>
      <c r="U213" s="453"/>
      <c r="V213" s="453"/>
      <c r="W213" s="453"/>
      <c r="X213" s="453"/>
    </row>
    <row r="214" spans="1:24" ht="15.75" customHeight="1">
      <c r="A214" s="453"/>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row>
    <row r="215" spans="1:24" ht="15.75" customHeight="1">
      <c r="A215" s="453"/>
      <c r="B215" s="453"/>
      <c r="C215" s="453"/>
      <c r="D215" s="453"/>
      <c r="E215" s="453"/>
      <c r="F215" s="453"/>
      <c r="G215" s="453"/>
      <c r="H215" s="453"/>
      <c r="I215" s="453"/>
      <c r="J215" s="453"/>
      <c r="K215" s="453"/>
      <c r="L215" s="453"/>
      <c r="M215" s="453"/>
      <c r="N215" s="453"/>
      <c r="O215" s="453"/>
      <c r="P215" s="453"/>
      <c r="Q215" s="453"/>
      <c r="R215" s="453"/>
      <c r="S215" s="453"/>
      <c r="T215" s="453"/>
      <c r="U215" s="453"/>
      <c r="V215" s="453"/>
      <c r="W215" s="453"/>
      <c r="X215" s="453"/>
    </row>
    <row r="216" spans="1:24" ht="15.75" customHeight="1">
      <c r="A216" s="453"/>
      <c r="B216" s="453"/>
      <c r="C216" s="453"/>
      <c r="D216" s="453"/>
      <c r="E216" s="453"/>
      <c r="F216" s="453"/>
      <c r="G216" s="453"/>
      <c r="H216" s="453"/>
      <c r="I216" s="453"/>
      <c r="J216" s="453"/>
      <c r="K216" s="453"/>
      <c r="L216" s="453"/>
      <c r="M216" s="453"/>
      <c r="N216" s="453"/>
      <c r="O216" s="453"/>
      <c r="P216" s="453"/>
      <c r="Q216" s="453"/>
      <c r="R216" s="453"/>
      <c r="S216" s="453"/>
      <c r="T216" s="453"/>
      <c r="U216" s="453"/>
      <c r="V216" s="453"/>
      <c r="W216" s="453"/>
      <c r="X216" s="453"/>
    </row>
    <row r="217" spans="1:24" ht="15.75" customHeight="1">
      <c r="A217" s="453"/>
      <c r="B217" s="453"/>
      <c r="C217" s="453"/>
      <c r="D217" s="453"/>
      <c r="E217" s="453"/>
      <c r="F217" s="453"/>
      <c r="G217" s="453"/>
      <c r="H217" s="453"/>
      <c r="I217" s="453"/>
      <c r="J217" s="453"/>
      <c r="K217" s="453"/>
      <c r="L217" s="453"/>
      <c r="M217" s="453"/>
      <c r="N217" s="453"/>
      <c r="O217" s="453"/>
      <c r="P217" s="453"/>
      <c r="Q217" s="453"/>
      <c r="R217" s="453"/>
      <c r="S217" s="453"/>
      <c r="T217" s="453"/>
      <c r="U217" s="453"/>
      <c r="V217" s="453"/>
      <c r="W217" s="453"/>
      <c r="X217" s="453"/>
    </row>
    <row r="218" spans="1:24" ht="15.75" customHeight="1">
      <c r="A218" s="453"/>
      <c r="B218" s="453"/>
      <c r="C218" s="453"/>
      <c r="D218" s="453"/>
      <c r="E218" s="453"/>
      <c r="F218" s="453"/>
      <c r="G218" s="453"/>
      <c r="H218" s="453"/>
      <c r="I218" s="453"/>
      <c r="J218" s="453"/>
      <c r="K218" s="453"/>
      <c r="L218" s="453"/>
      <c r="M218" s="453"/>
      <c r="N218" s="453"/>
      <c r="O218" s="453"/>
      <c r="P218" s="453"/>
      <c r="Q218" s="453"/>
      <c r="R218" s="453"/>
      <c r="S218" s="453"/>
      <c r="T218" s="453"/>
      <c r="U218" s="453"/>
      <c r="V218" s="453"/>
      <c r="W218" s="453"/>
      <c r="X218" s="453"/>
    </row>
    <row r="219" spans="1:24" ht="15.75" customHeight="1">
      <c r="A219" s="453"/>
      <c r="B219" s="453"/>
      <c r="C219" s="453"/>
      <c r="D219" s="453"/>
      <c r="E219" s="453"/>
      <c r="F219" s="453"/>
      <c r="G219" s="453"/>
      <c r="H219" s="453"/>
      <c r="I219" s="453"/>
      <c r="J219" s="453"/>
      <c r="K219" s="453"/>
      <c r="L219" s="453"/>
      <c r="M219" s="453"/>
      <c r="N219" s="453"/>
      <c r="O219" s="453"/>
      <c r="P219" s="453"/>
      <c r="Q219" s="453"/>
      <c r="R219" s="453"/>
      <c r="S219" s="453"/>
      <c r="T219" s="453"/>
      <c r="U219" s="453"/>
      <c r="V219" s="453"/>
      <c r="W219" s="453"/>
      <c r="X219" s="453"/>
    </row>
    <row r="220" spans="1:24" ht="15.75" customHeight="1">
      <c r="A220" s="453"/>
      <c r="B220" s="453"/>
      <c r="C220" s="453"/>
      <c r="D220" s="453"/>
      <c r="E220" s="453"/>
      <c r="F220" s="453"/>
      <c r="G220" s="453"/>
      <c r="H220" s="453"/>
      <c r="I220" s="453"/>
      <c r="J220" s="453"/>
      <c r="K220" s="453"/>
      <c r="L220" s="453"/>
      <c r="M220" s="453"/>
      <c r="N220" s="453"/>
      <c r="O220" s="453"/>
      <c r="P220" s="453"/>
      <c r="Q220" s="453"/>
      <c r="R220" s="453"/>
      <c r="S220" s="453"/>
      <c r="T220" s="453"/>
      <c r="U220" s="453"/>
      <c r="V220" s="453"/>
      <c r="W220" s="453"/>
      <c r="X220" s="453"/>
    </row>
    <row r="221" spans="1:24" ht="15.75" customHeight="1">
      <c r="A221" s="453"/>
      <c r="B221" s="453"/>
      <c r="C221" s="453"/>
      <c r="D221" s="453"/>
      <c r="E221" s="453"/>
      <c r="F221" s="453"/>
      <c r="G221" s="453"/>
      <c r="H221" s="453"/>
      <c r="I221" s="453"/>
      <c r="J221" s="453"/>
      <c r="K221" s="453"/>
      <c r="L221" s="453"/>
      <c r="M221" s="453"/>
      <c r="N221" s="453"/>
      <c r="O221" s="453"/>
      <c r="P221" s="453"/>
      <c r="Q221" s="453"/>
      <c r="R221" s="453"/>
      <c r="S221" s="453"/>
      <c r="T221" s="453"/>
      <c r="U221" s="453"/>
      <c r="V221" s="453"/>
      <c r="W221" s="453"/>
      <c r="X221" s="453"/>
    </row>
    <row r="222" spans="1:24" ht="15.75" customHeight="1">
      <c r="A222" s="453"/>
      <c r="B222" s="453"/>
      <c r="C222" s="453"/>
      <c r="D222" s="453"/>
      <c r="E222" s="453"/>
      <c r="F222" s="453"/>
      <c r="G222" s="453"/>
      <c r="H222" s="453"/>
      <c r="I222" s="453"/>
      <c r="J222" s="453"/>
      <c r="K222" s="453"/>
      <c r="L222" s="453"/>
      <c r="M222" s="453"/>
      <c r="N222" s="453"/>
      <c r="O222" s="453"/>
      <c r="P222" s="453"/>
      <c r="Q222" s="453"/>
      <c r="R222" s="453"/>
      <c r="S222" s="453"/>
      <c r="T222" s="453"/>
      <c r="U222" s="453"/>
      <c r="V222" s="453"/>
      <c r="W222" s="453"/>
      <c r="X222" s="453"/>
    </row>
    <row r="223" spans="1:24" ht="15.75" customHeight="1">
      <c r="A223" s="453"/>
      <c r="B223" s="453"/>
      <c r="C223" s="453"/>
      <c r="D223" s="453"/>
      <c r="E223" s="453"/>
      <c r="F223" s="453"/>
      <c r="G223" s="453"/>
      <c r="H223" s="453"/>
      <c r="I223" s="453"/>
      <c r="J223" s="453"/>
      <c r="K223" s="453"/>
      <c r="L223" s="453"/>
      <c r="M223" s="453"/>
      <c r="N223" s="453"/>
      <c r="O223" s="453"/>
      <c r="P223" s="453"/>
      <c r="Q223" s="453"/>
      <c r="R223" s="453"/>
      <c r="S223" s="453"/>
      <c r="T223" s="453"/>
      <c r="U223" s="453"/>
      <c r="V223" s="453"/>
      <c r="W223" s="453"/>
      <c r="X223" s="453"/>
    </row>
    <row r="224" spans="1:24" ht="15.75" customHeight="1">
      <c r="A224" s="453"/>
      <c r="B224" s="453"/>
      <c r="C224" s="453"/>
      <c r="D224" s="453"/>
      <c r="E224" s="453"/>
      <c r="F224" s="453"/>
      <c r="G224" s="453"/>
      <c r="H224" s="453"/>
      <c r="I224" s="453"/>
      <c r="J224" s="453"/>
      <c r="K224" s="453"/>
      <c r="L224" s="453"/>
      <c r="M224" s="453"/>
      <c r="N224" s="453"/>
      <c r="O224" s="453"/>
      <c r="P224" s="453"/>
      <c r="Q224" s="453"/>
      <c r="R224" s="453"/>
      <c r="S224" s="453"/>
      <c r="T224" s="453"/>
      <c r="U224" s="453"/>
      <c r="V224" s="453"/>
      <c r="W224" s="453"/>
      <c r="X224" s="453"/>
    </row>
    <row r="225" spans="1:24" ht="15.75" customHeight="1">
      <c r="A225" s="453"/>
      <c r="B225" s="453"/>
      <c r="C225" s="453"/>
      <c r="D225" s="453"/>
      <c r="E225" s="453"/>
      <c r="F225" s="453"/>
      <c r="G225" s="453"/>
      <c r="H225" s="453"/>
      <c r="I225" s="453"/>
      <c r="J225" s="453"/>
      <c r="K225" s="453"/>
      <c r="L225" s="453"/>
      <c r="M225" s="453"/>
      <c r="N225" s="453"/>
      <c r="O225" s="453"/>
      <c r="P225" s="453"/>
      <c r="Q225" s="453"/>
      <c r="R225" s="453"/>
      <c r="S225" s="453"/>
      <c r="T225" s="453"/>
      <c r="U225" s="453"/>
      <c r="V225" s="453"/>
      <c r="W225" s="453"/>
      <c r="X225" s="453"/>
    </row>
    <row r="226" spans="1:24" ht="15.75" customHeight="1">
      <c r="A226" s="453"/>
      <c r="B226" s="453"/>
      <c r="C226" s="453"/>
      <c r="D226" s="453"/>
      <c r="E226" s="453"/>
      <c r="F226" s="453"/>
      <c r="G226" s="453"/>
      <c r="H226" s="453"/>
      <c r="I226" s="453"/>
      <c r="J226" s="453"/>
      <c r="K226" s="453"/>
      <c r="L226" s="453"/>
      <c r="M226" s="453"/>
      <c r="N226" s="453"/>
      <c r="O226" s="453"/>
      <c r="P226" s="453"/>
      <c r="Q226" s="453"/>
      <c r="R226" s="453"/>
      <c r="S226" s="453"/>
      <c r="T226" s="453"/>
      <c r="U226" s="453"/>
      <c r="V226" s="453"/>
      <c r="W226" s="453"/>
      <c r="X226" s="453"/>
    </row>
    <row r="227" spans="1:24" ht="15.75" customHeight="1"/>
    <row r="228" spans="1:24" ht="15.75" customHeight="1"/>
    <row r="229" spans="1:24" ht="15.75" customHeight="1"/>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3"/>
    <mergeCell ref="B1:D3"/>
    <mergeCell ref="A4:D4"/>
  </mergeCell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'DATOS OCULTOS'!$B$3:$B$21</xm:f>
          </x14:formula1>
          <xm:sqref>C6:C25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7.42578125" customWidth="1"/>
    <col min="2" max="2" width="53.85546875" customWidth="1"/>
    <col min="3" max="3" width="78" customWidth="1"/>
    <col min="4" max="5" width="10.85546875" customWidth="1"/>
    <col min="6" max="6" width="13.140625" customWidth="1"/>
    <col min="7" max="7" width="10.85546875" customWidth="1"/>
    <col min="8" max="8" width="12.85546875" customWidth="1"/>
    <col min="9" max="16" width="10.85546875" customWidth="1"/>
    <col min="17" max="17" width="17" customWidth="1"/>
    <col min="18" max="18" width="14.140625" customWidth="1"/>
    <col min="19" max="19" width="46" customWidth="1"/>
    <col min="20" max="26" width="10.85546875" customWidth="1"/>
  </cols>
  <sheetData>
    <row r="1" spans="1:26" ht="16.5" customHeight="1">
      <c r="A1" s="5"/>
      <c r="B1" s="2">
        <v>1</v>
      </c>
      <c r="C1" s="2">
        <v>2</v>
      </c>
      <c r="D1" s="2"/>
      <c r="E1" s="2"/>
      <c r="F1" s="2"/>
      <c r="G1" s="2"/>
      <c r="H1" s="2"/>
      <c r="I1" s="2"/>
      <c r="J1" s="2"/>
      <c r="K1" s="2"/>
      <c r="L1" s="2"/>
      <c r="M1" s="2"/>
      <c r="N1" s="2"/>
      <c r="O1" s="2"/>
      <c r="P1" s="2"/>
      <c r="Q1" s="2"/>
      <c r="R1" s="2"/>
      <c r="S1" s="2"/>
      <c r="T1" s="2"/>
      <c r="U1" s="2"/>
      <c r="V1" s="2"/>
      <c r="W1" s="2"/>
      <c r="X1" s="2"/>
      <c r="Y1" s="2"/>
      <c r="Z1" s="2"/>
    </row>
    <row r="2" spans="1:26" ht="16.5" customHeight="1">
      <c r="A2" s="455" t="s">
        <v>2235</v>
      </c>
      <c r="B2" s="456" t="s">
        <v>2236</v>
      </c>
      <c r="C2" s="384"/>
      <c r="D2" s="2"/>
      <c r="E2" s="1097" t="s">
        <v>1251</v>
      </c>
      <c r="F2" s="889"/>
      <c r="G2" s="889"/>
      <c r="H2" s="889"/>
      <c r="I2" s="889"/>
      <c r="J2" s="889"/>
      <c r="K2" s="889"/>
      <c r="L2" s="889"/>
      <c r="M2" s="890"/>
      <c r="N2" s="2"/>
      <c r="O2" s="2"/>
      <c r="P2" s="2"/>
      <c r="Q2" s="2"/>
      <c r="R2" s="2"/>
      <c r="S2" s="2"/>
      <c r="T2" s="2"/>
      <c r="U2" s="2"/>
      <c r="V2" s="2"/>
      <c r="W2" s="2"/>
      <c r="X2" s="2"/>
      <c r="Y2" s="2"/>
      <c r="Z2" s="2"/>
    </row>
    <row r="3" spans="1:26" ht="16.5" customHeight="1">
      <c r="A3" s="112">
        <v>1</v>
      </c>
      <c r="B3" s="457" t="s">
        <v>398</v>
      </c>
      <c r="C3" s="27"/>
      <c r="D3" s="2"/>
      <c r="E3" s="1098" t="s">
        <v>2237</v>
      </c>
      <c r="F3" s="878"/>
      <c r="G3" s="1098" t="s">
        <v>1270</v>
      </c>
      <c r="H3" s="878"/>
      <c r="I3" s="1099" t="s">
        <v>1271</v>
      </c>
      <c r="J3" s="878"/>
      <c r="K3" s="1099" t="s">
        <v>1272</v>
      </c>
      <c r="L3" s="893"/>
      <c r="M3" s="878"/>
      <c r="N3" s="2"/>
      <c r="O3" s="2"/>
      <c r="P3" s="1100" t="s">
        <v>2238</v>
      </c>
      <c r="Q3" s="1065"/>
      <c r="R3" s="1065"/>
      <c r="S3" s="1065"/>
      <c r="T3" s="1066"/>
      <c r="U3" s="2"/>
      <c r="V3" s="2"/>
      <c r="W3" s="2"/>
      <c r="X3" s="2"/>
      <c r="Y3" s="2"/>
      <c r="Z3" s="2"/>
    </row>
    <row r="4" spans="1:26" ht="16.5" customHeight="1">
      <c r="A4" s="112">
        <v>2</v>
      </c>
      <c r="B4" s="457" t="s">
        <v>5</v>
      </c>
      <c r="C4" s="27"/>
      <c r="D4" s="2"/>
      <c r="E4" s="112" t="s">
        <v>2239</v>
      </c>
      <c r="F4" s="112">
        <v>15</v>
      </c>
      <c r="G4" s="112" t="s">
        <v>2240</v>
      </c>
      <c r="H4" s="112">
        <v>15</v>
      </c>
      <c r="I4" s="112" t="s">
        <v>2241</v>
      </c>
      <c r="J4" s="112">
        <v>15</v>
      </c>
      <c r="K4" s="112" t="s">
        <v>2242</v>
      </c>
      <c r="L4" s="112" t="s">
        <v>2243</v>
      </c>
      <c r="M4" s="113" t="s">
        <v>2244</v>
      </c>
      <c r="N4" s="2"/>
      <c r="O4" s="2"/>
      <c r="P4" s="124"/>
      <c r="Q4" s="124"/>
      <c r="R4" s="124"/>
      <c r="S4" s="124"/>
      <c r="T4" s="124"/>
      <c r="U4" s="2"/>
      <c r="V4" s="2"/>
      <c r="W4" s="2"/>
      <c r="X4" s="2"/>
      <c r="Y4" s="2"/>
      <c r="Z4" s="2"/>
    </row>
    <row r="5" spans="1:26" ht="16.5" customHeight="1">
      <c r="A5" s="112">
        <v>3</v>
      </c>
      <c r="B5" s="457" t="s">
        <v>125</v>
      </c>
      <c r="C5" s="27"/>
      <c r="D5" s="2"/>
      <c r="E5" s="113" t="s">
        <v>2245</v>
      </c>
      <c r="F5" s="112">
        <v>0</v>
      </c>
      <c r="G5" s="112" t="s">
        <v>2246</v>
      </c>
      <c r="H5" s="112">
        <v>0</v>
      </c>
      <c r="I5" s="112" t="s">
        <v>2247</v>
      </c>
      <c r="J5" s="112">
        <v>0</v>
      </c>
      <c r="K5" s="112">
        <v>15</v>
      </c>
      <c r="L5" s="112">
        <v>10</v>
      </c>
      <c r="M5" s="112">
        <v>0</v>
      </c>
      <c r="N5" s="2"/>
      <c r="O5" s="2"/>
      <c r="P5" s="1100" t="s">
        <v>2248</v>
      </c>
      <c r="Q5" s="1065"/>
      <c r="R5" s="1101"/>
      <c r="S5" s="458" t="s">
        <v>2249</v>
      </c>
      <c r="T5" s="459" t="s">
        <v>2250</v>
      </c>
      <c r="U5" s="2"/>
      <c r="V5" s="2"/>
      <c r="W5" s="2"/>
      <c r="X5" s="2"/>
      <c r="Y5" s="2"/>
      <c r="Z5" s="2"/>
    </row>
    <row r="6" spans="1:26" ht="16.5" customHeight="1">
      <c r="A6" s="112">
        <v>4</v>
      </c>
      <c r="B6" s="457" t="s">
        <v>63</v>
      </c>
      <c r="C6" s="27"/>
      <c r="D6" s="2"/>
      <c r="E6" s="1098" t="s">
        <v>1273</v>
      </c>
      <c r="F6" s="878"/>
      <c r="G6" s="1098" t="s">
        <v>2251</v>
      </c>
      <c r="H6" s="878"/>
      <c r="I6" s="1098" t="s">
        <v>1275</v>
      </c>
      <c r="J6" s="893"/>
      <c r="K6" s="878"/>
      <c r="L6" s="460"/>
      <c r="M6" s="460"/>
      <c r="N6" s="2"/>
      <c r="O6" s="2"/>
      <c r="P6" s="1105" t="s">
        <v>2252</v>
      </c>
      <c r="Q6" s="1102" t="s">
        <v>806</v>
      </c>
      <c r="R6" s="461" t="s">
        <v>837</v>
      </c>
      <c r="S6" s="462" t="s">
        <v>2253</v>
      </c>
      <c r="T6" s="463">
        <v>0.25</v>
      </c>
      <c r="U6" s="2"/>
      <c r="V6" s="2"/>
      <c r="W6" s="2"/>
      <c r="X6" s="2"/>
      <c r="Y6" s="2"/>
      <c r="Z6" s="2"/>
    </row>
    <row r="7" spans="1:26" ht="16.5" customHeight="1">
      <c r="A7" s="112">
        <v>5</v>
      </c>
      <c r="B7" s="457" t="s">
        <v>615</v>
      </c>
      <c r="C7" s="27"/>
      <c r="D7" s="2"/>
      <c r="E7" s="112" t="s">
        <v>2254</v>
      </c>
      <c r="F7" s="112" t="s">
        <v>2255</v>
      </c>
      <c r="G7" s="113" t="s">
        <v>2256</v>
      </c>
      <c r="H7" s="113" t="s">
        <v>2257</v>
      </c>
      <c r="I7" s="112" t="s">
        <v>2258</v>
      </c>
      <c r="J7" s="112" t="s">
        <v>2259</v>
      </c>
      <c r="K7" s="112" t="s">
        <v>2260</v>
      </c>
      <c r="L7" s="383"/>
      <c r="M7" s="2"/>
      <c r="N7" s="2"/>
      <c r="O7" s="2"/>
      <c r="P7" s="957"/>
      <c r="Q7" s="899"/>
      <c r="R7" s="464" t="s">
        <v>827</v>
      </c>
      <c r="S7" s="465" t="s">
        <v>2261</v>
      </c>
      <c r="T7" s="466">
        <v>0.15</v>
      </c>
      <c r="U7" s="2"/>
      <c r="V7" s="2"/>
      <c r="W7" s="2"/>
      <c r="X7" s="2"/>
      <c r="Y7" s="2"/>
      <c r="Z7" s="2"/>
    </row>
    <row r="8" spans="1:26" ht="16.5" customHeight="1">
      <c r="A8" s="112">
        <v>6</v>
      </c>
      <c r="B8" s="457" t="s">
        <v>370</v>
      </c>
      <c r="C8" s="27"/>
      <c r="D8" s="2"/>
      <c r="E8" s="112">
        <v>15</v>
      </c>
      <c r="F8" s="112">
        <v>0</v>
      </c>
      <c r="G8" s="112">
        <v>15</v>
      </c>
      <c r="H8" s="112">
        <v>0</v>
      </c>
      <c r="I8" s="112">
        <v>10</v>
      </c>
      <c r="J8" s="112">
        <v>5</v>
      </c>
      <c r="K8" s="467">
        <v>0</v>
      </c>
      <c r="L8" s="2"/>
      <c r="M8" s="2"/>
      <c r="N8" s="2"/>
      <c r="O8" s="2"/>
      <c r="P8" s="957"/>
      <c r="Q8" s="900"/>
      <c r="R8" s="464" t="s">
        <v>841</v>
      </c>
      <c r="S8" s="465" t="s">
        <v>2262</v>
      </c>
      <c r="T8" s="466">
        <v>0.1</v>
      </c>
      <c r="U8" s="2"/>
      <c r="V8" s="2"/>
      <c r="W8" s="2"/>
      <c r="X8" s="2"/>
      <c r="Y8" s="2"/>
      <c r="Z8" s="2"/>
    </row>
    <row r="9" spans="1:26" ht="16.5" customHeight="1">
      <c r="A9" s="112">
        <v>7</v>
      </c>
      <c r="B9" s="55" t="s">
        <v>250</v>
      </c>
      <c r="C9" s="27"/>
      <c r="D9" s="2"/>
      <c r="E9" s="1098" t="s">
        <v>2263</v>
      </c>
      <c r="F9" s="893"/>
      <c r="G9" s="878"/>
      <c r="H9" s="1098" t="s">
        <v>2263</v>
      </c>
      <c r="I9" s="893"/>
      <c r="J9" s="878"/>
      <c r="K9" s="1098" t="s">
        <v>2264</v>
      </c>
      <c r="L9" s="893"/>
      <c r="M9" s="878"/>
      <c r="N9" s="2"/>
      <c r="O9" s="2"/>
      <c r="P9" s="957"/>
      <c r="Q9" s="1103" t="s">
        <v>807</v>
      </c>
      <c r="R9" s="464" t="s">
        <v>948</v>
      </c>
      <c r="S9" s="465" t="s">
        <v>2265</v>
      </c>
      <c r="T9" s="466">
        <v>0.25</v>
      </c>
      <c r="U9" s="2"/>
      <c r="V9" s="2"/>
      <c r="W9" s="2"/>
      <c r="X9" s="2"/>
      <c r="Y9" s="2"/>
      <c r="Z9" s="2"/>
    </row>
    <row r="10" spans="1:26" ht="16.5" customHeight="1">
      <c r="A10" s="112">
        <v>8</v>
      </c>
      <c r="B10" s="457" t="s">
        <v>150</v>
      </c>
      <c r="C10" s="27"/>
      <c r="D10" s="2"/>
      <c r="E10" s="468" t="s">
        <v>1304</v>
      </c>
      <c r="F10" s="468" t="s">
        <v>1305</v>
      </c>
      <c r="G10" s="468" t="s">
        <v>1452</v>
      </c>
      <c r="H10" s="468" t="s">
        <v>1304</v>
      </c>
      <c r="I10" s="468" t="s">
        <v>1305</v>
      </c>
      <c r="J10" s="468" t="s">
        <v>1452</v>
      </c>
      <c r="K10" s="468" t="s">
        <v>1304</v>
      </c>
      <c r="L10" s="468" t="s">
        <v>1305</v>
      </c>
      <c r="M10" s="468" t="s">
        <v>1452</v>
      </c>
      <c r="N10" s="2"/>
      <c r="O10" s="2"/>
      <c r="P10" s="1106"/>
      <c r="Q10" s="900"/>
      <c r="R10" s="464" t="s">
        <v>828</v>
      </c>
      <c r="S10" s="465" t="s">
        <v>2266</v>
      </c>
      <c r="T10" s="466">
        <v>0.15</v>
      </c>
      <c r="U10" s="2"/>
      <c r="V10" s="2"/>
      <c r="W10" s="2"/>
      <c r="X10" s="2"/>
      <c r="Y10" s="2"/>
      <c r="Z10" s="2"/>
    </row>
    <row r="11" spans="1:26" ht="16.5" customHeight="1">
      <c r="A11" s="112">
        <v>9</v>
      </c>
      <c r="B11" s="457" t="s">
        <v>92</v>
      </c>
      <c r="C11" s="27"/>
      <c r="D11" s="2"/>
      <c r="E11" s="2"/>
      <c r="F11" s="2"/>
      <c r="G11" s="2"/>
      <c r="H11" s="2"/>
      <c r="I11" s="2"/>
      <c r="J11" s="2"/>
      <c r="K11" s="2"/>
      <c r="L11" s="2"/>
      <c r="M11" s="2"/>
      <c r="N11" s="2"/>
      <c r="O11" s="2"/>
      <c r="P11" s="1104" t="s">
        <v>2267</v>
      </c>
      <c r="Q11" s="1103" t="s">
        <v>809</v>
      </c>
      <c r="R11" s="464" t="s">
        <v>829</v>
      </c>
      <c r="S11" s="465" t="s">
        <v>2268</v>
      </c>
      <c r="T11" s="469" t="s">
        <v>2269</v>
      </c>
      <c r="U11" s="2"/>
      <c r="V11" s="2"/>
      <c r="W11" s="2"/>
      <c r="X11" s="2"/>
      <c r="Y11" s="2"/>
      <c r="Z11" s="2"/>
    </row>
    <row r="12" spans="1:26" ht="16.5" customHeight="1">
      <c r="A12" s="112">
        <v>10</v>
      </c>
      <c r="B12" s="457" t="s">
        <v>318</v>
      </c>
      <c r="C12" s="27"/>
      <c r="D12" s="2"/>
      <c r="E12" s="1109" t="s">
        <v>1280</v>
      </c>
      <c r="F12" s="893"/>
      <c r="G12" s="878"/>
      <c r="H12" s="2"/>
      <c r="I12" s="2"/>
      <c r="J12" s="2"/>
      <c r="K12" s="2"/>
      <c r="L12" s="2"/>
      <c r="M12" s="2"/>
      <c r="N12" s="2"/>
      <c r="O12" s="2"/>
      <c r="P12" s="957"/>
      <c r="Q12" s="900"/>
      <c r="R12" s="464" t="s">
        <v>842</v>
      </c>
      <c r="S12" s="465" t="s">
        <v>2270</v>
      </c>
      <c r="T12" s="469" t="s">
        <v>2269</v>
      </c>
      <c r="U12" s="2"/>
      <c r="V12" s="2"/>
      <c r="W12" s="2"/>
      <c r="X12" s="2"/>
      <c r="Y12" s="2"/>
      <c r="Z12" s="2"/>
    </row>
    <row r="13" spans="1:26" ht="16.5" customHeight="1">
      <c r="A13" s="112">
        <v>11</v>
      </c>
      <c r="B13" s="457" t="s">
        <v>345</v>
      </c>
      <c r="C13" s="27"/>
      <c r="D13" s="2"/>
      <c r="E13" s="112" t="s">
        <v>1304</v>
      </c>
      <c r="F13" s="112" t="s">
        <v>1305</v>
      </c>
      <c r="G13" s="112" t="s">
        <v>1452</v>
      </c>
      <c r="H13" s="2"/>
      <c r="I13" s="2"/>
      <c r="J13" s="2"/>
      <c r="K13" s="2"/>
      <c r="L13" s="2"/>
      <c r="M13" s="2"/>
      <c r="N13" s="2"/>
      <c r="O13" s="2"/>
      <c r="P13" s="957"/>
      <c r="Q13" s="1103" t="s">
        <v>810</v>
      </c>
      <c r="R13" s="464" t="s">
        <v>830</v>
      </c>
      <c r="S13" s="465" t="s">
        <v>2271</v>
      </c>
      <c r="T13" s="469" t="s">
        <v>2269</v>
      </c>
      <c r="U13" s="2"/>
      <c r="V13" s="2"/>
      <c r="W13" s="2"/>
      <c r="X13" s="2"/>
      <c r="Y13" s="2"/>
      <c r="Z13" s="2"/>
    </row>
    <row r="14" spans="1:26" ht="16.5" customHeight="1">
      <c r="A14" s="112">
        <v>12</v>
      </c>
      <c r="B14" s="457" t="s">
        <v>661</v>
      </c>
      <c r="C14" s="27"/>
      <c r="D14" s="2"/>
      <c r="E14" s="112">
        <v>100</v>
      </c>
      <c r="F14" s="112">
        <v>50</v>
      </c>
      <c r="G14" s="112">
        <v>0</v>
      </c>
      <c r="H14" s="2"/>
      <c r="I14" s="2"/>
      <c r="J14" s="2"/>
      <c r="K14" s="2"/>
      <c r="L14" s="2"/>
      <c r="M14" s="2"/>
      <c r="N14" s="2"/>
      <c r="O14" s="2"/>
      <c r="P14" s="957"/>
      <c r="Q14" s="900"/>
      <c r="R14" s="464" t="s">
        <v>930</v>
      </c>
      <c r="S14" s="465" t="s">
        <v>2272</v>
      </c>
      <c r="T14" s="469" t="s">
        <v>2269</v>
      </c>
      <c r="U14" s="2"/>
      <c r="V14" s="2"/>
      <c r="W14" s="2"/>
      <c r="X14" s="2"/>
      <c r="Y14" s="2"/>
      <c r="Z14" s="2"/>
    </row>
    <row r="15" spans="1:26" ht="16.5" customHeight="1">
      <c r="A15" s="112">
        <v>13</v>
      </c>
      <c r="B15" s="457" t="s">
        <v>229</v>
      </c>
      <c r="C15" s="27"/>
      <c r="D15" s="2"/>
      <c r="E15" s="2"/>
      <c r="F15" s="2" t="s">
        <v>1264</v>
      </c>
      <c r="G15" s="2" t="s">
        <v>1285</v>
      </c>
      <c r="H15" s="2"/>
      <c r="I15" s="2"/>
      <c r="J15" s="2"/>
      <c r="K15" s="2"/>
      <c r="L15" s="2"/>
      <c r="M15" s="2"/>
      <c r="N15" s="2"/>
      <c r="O15" s="2"/>
      <c r="P15" s="957"/>
      <c r="Q15" s="1103" t="s">
        <v>811</v>
      </c>
      <c r="R15" s="464" t="s">
        <v>831</v>
      </c>
      <c r="S15" s="465" t="s">
        <v>2273</v>
      </c>
      <c r="T15" s="469" t="s">
        <v>2269</v>
      </c>
      <c r="U15" s="2"/>
      <c r="V15" s="2"/>
      <c r="W15" s="2"/>
      <c r="X15" s="2"/>
      <c r="Y15" s="2"/>
      <c r="Z15" s="2"/>
    </row>
    <row r="16" spans="1:26" ht="16.5" customHeight="1">
      <c r="A16" s="112">
        <v>14</v>
      </c>
      <c r="B16" s="457" t="s">
        <v>192</v>
      </c>
      <c r="C16" s="27"/>
      <c r="D16" s="2"/>
      <c r="E16" s="2"/>
      <c r="F16" s="2">
        <v>1</v>
      </c>
      <c r="G16" s="2">
        <v>1</v>
      </c>
      <c r="H16" s="383"/>
      <c r="I16" s="2"/>
      <c r="J16" s="2"/>
      <c r="K16" s="2"/>
      <c r="L16" s="2"/>
      <c r="M16" s="2"/>
      <c r="N16" s="2"/>
      <c r="O16" s="2"/>
      <c r="P16" s="958"/>
      <c r="Q16" s="953"/>
      <c r="R16" s="470" t="s">
        <v>931</v>
      </c>
      <c r="S16" s="471" t="s">
        <v>2274</v>
      </c>
      <c r="T16" s="472" t="s">
        <v>2269</v>
      </c>
      <c r="U16" s="2"/>
      <c r="V16" s="2"/>
      <c r="W16" s="2"/>
      <c r="X16" s="2"/>
      <c r="Y16" s="2"/>
      <c r="Z16" s="2"/>
    </row>
    <row r="17" spans="1:26" ht="16.5" customHeight="1">
      <c r="A17" s="112">
        <v>15</v>
      </c>
      <c r="B17" s="457" t="s">
        <v>169</v>
      </c>
      <c r="C17" s="27"/>
      <c r="D17" s="2"/>
      <c r="E17" s="2"/>
      <c r="F17" s="2">
        <v>2</v>
      </c>
      <c r="G17" s="2">
        <v>2</v>
      </c>
      <c r="H17" s="473" t="s">
        <v>1364</v>
      </c>
      <c r="I17" s="2"/>
      <c r="J17" s="2"/>
      <c r="K17" s="2"/>
      <c r="L17" s="2"/>
      <c r="M17" s="2"/>
      <c r="N17" s="2"/>
      <c r="O17" s="2"/>
      <c r="P17" s="1107" t="s">
        <v>2275</v>
      </c>
      <c r="Q17" s="941"/>
      <c r="R17" s="941"/>
      <c r="S17" s="941"/>
      <c r="T17" s="1108"/>
      <c r="U17" s="2"/>
      <c r="V17" s="2"/>
      <c r="W17" s="2"/>
      <c r="X17" s="2"/>
      <c r="Y17" s="2"/>
      <c r="Z17" s="2"/>
    </row>
    <row r="18" spans="1:26" ht="16.5" customHeight="1">
      <c r="A18" s="112">
        <v>16</v>
      </c>
      <c r="B18" s="457" t="s">
        <v>647</v>
      </c>
      <c r="C18" s="27"/>
      <c r="D18" s="2"/>
      <c r="E18" s="2"/>
      <c r="F18" s="2">
        <v>3</v>
      </c>
      <c r="G18" s="2">
        <v>3</v>
      </c>
      <c r="H18" s="474" t="s">
        <v>1318</v>
      </c>
      <c r="I18" s="2"/>
      <c r="J18" s="2"/>
      <c r="K18" s="2"/>
      <c r="L18" s="2"/>
      <c r="M18" s="2"/>
      <c r="N18" s="2"/>
      <c r="O18" s="2"/>
      <c r="P18" s="2"/>
      <c r="Q18" s="2"/>
      <c r="R18" s="2"/>
      <c r="S18" s="2"/>
      <c r="T18" s="2"/>
      <c r="U18" s="2"/>
      <c r="V18" s="2"/>
      <c r="W18" s="2"/>
      <c r="X18" s="2"/>
      <c r="Y18" s="2"/>
      <c r="Z18" s="2"/>
    </row>
    <row r="19" spans="1:26" ht="16.5" customHeight="1">
      <c r="A19" s="112">
        <v>17</v>
      </c>
      <c r="B19" s="457" t="s">
        <v>210</v>
      </c>
      <c r="C19" s="27"/>
      <c r="D19" s="2"/>
      <c r="E19" s="2"/>
      <c r="F19" s="2">
        <v>4</v>
      </c>
      <c r="G19" s="2">
        <v>4</v>
      </c>
      <c r="H19" s="475" t="s">
        <v>1302</v>
      </c>
      <c r="I19" s="2"/>
      <c r="J19" s="2"/>
      <c r="K19" s="2"/>
      <c r="L19" s="2"/>
      <c r="M19" s="2"/>
      <c r="N19" s="2"/>
      <c r="O19" s="2"/>
      <c r="P19" s="2"/>
      <c r="Q19" s="2"/>
      <c r="R19" s="2"/>
      <c r="S19" s="2"/>
      <c r="T19" s="2"/>
      <c r="U19" s="2"/>
      <c r="V19" s="2"/>
      <c r="W19" s="2"/>
      <c r="X19" s="2"/>
      <c r="Y19" s="2"/>
      <c r="Z19" s="2"/>
    </row>
    <row r="20" spans="1:26" ht="16.5" customHeight="1">
      <c r="A20" s="112">
        <v>18</v>
      </c>
      <c r="B20" s="457" t="s">
        <v>1516</v>
      </c>
      <c r="C20" s="27"/>
      <c r="D20" s="2"/>
      <c r="E20" s="2"/>
      <c r="F20" s="2">
        <v>5</v>
      </c>
      <c r="G20" s="2">
        <v>5</v>
      </c>
      <c r="H20" s="2"/>
      <c r="I20" s="2"/>
      <c r="J20" s="2"/>
      <c r="K20" s="2"/>
      <c r="L20" s="2"/>
      <c r="M20" s="2"/>
      <c r="N20" s="2"/>
      <c r="O20" s="2"/>
      <c r="P20" s="2"/>
      <c r="Q20" s="2"/>
      <c r="R20" s="2"/>
      <c r="S20" s="2"/>
      <c r="T20" s="2"/>
      <c r="U20" s="2"/>
      <c r="V20" s="2"/>
      <c r="W20" s="2"/>
      <c r="X20" s="2"/>
      <c r="Y20" s="2"/>
      <c r="Z20" s="2"/>
    </row>
    <row r="21" spans="1:26" ht="16.5" customHeight="1">
      <c r="A21" s="112">
        <v>19</v>
      </c>
      <c r="B21" s="55" t="s">
        <v>289</v>
      </c>
      <c r="C21" s="27"/>
      <c r="D21" s="2"/>
      <c r="E21" s="2"/>
      <c r="F21" s="2"/>
      <c r="G21" s="2"/>
      <c r="H21" s="2"/>
      <c r="I21" s="2"/>
      <c r="J21" s="2"/>
      <c r="K21" s="2"/>
      <c r="L21" s="2"/>
      <c r="M21" s="2"/>
      <c r="N21" s="2"/>
      <c r="O21" s="2"/>
      <c r="P21" s="2"/>
      <c r="Q21" s="2"/>
      <c r="R21" s="2"/>
      <c r="S21" s="2"/>
      <c r="T21" s="2"/>
      <c r="U21" s="2"/>
      <c r="V21" s="2"/>
      <c r="W21" s="2"/>
      <c r="X21" s="2"/>
      <c r="Y21" s="2"/>
      <c r="Z21" s="2"/>
    </row>
    <row r="22" spans="1:26" ht="16.5" customHeight="1">
      <c r="A22" s="5"/>
      <c r="B22" s="2" t="s">
        <v>8</v>
      </c>
      <c r="C22" s="2"/>
      <c r="D22" s="2"/>
      <c r="E22" s="2"/>
      <c r="F22" s="2"/>
      <c r="G22" s="2"/>
      <c r="H22" s="2"/>
      <c r="I22" s="2"/>
      <c r="J22" s="2"/>
      <c r="K22" s="2"/>
      <c r="L22" s="2"/>
      <c r="M22" s="2"/>
      <c r="N22" s="2"/>
      <c r="O22" s="2"/>
      <c r="P22" s="2"/>
      <c r="Q22" s="2"/>
      <c r="R22" s="2"/>
      <c r="S22" s="2"/>
      <c r="T22" s="2"/>
      <c r="U22" s="2"/>
      <c r="V22" s="2"/>
      <c r="W22" s="2"/>
      <c r="X22" s="2"/>
      <c r="Y22" s="2"/>
      <c r="Z22" s="2"/>
    </row>
    <row r="23" spans="1:26" ht="16.5" customHeight="1">
      <c r="A23" s="5"/>
      <c r="B23" s="1110" t="s">
        <v>2276</v>
      </c>
      <c r="C23" s="878"/>
      <c r="D23" s="2"/>
      <c r="E23" s="2"/>
      <c r="F23" s="1111" t="s">
        <v>2277</v>
      </c>
      <c r="G23" s="2"/>
      <c r="H23" s="2"/>
      <c r="I23" s="476" t="s">
        <v>1248</v>
      </c>
      <c r="J23" s="2"/>
      <c r="K23" s="2"/>
      <c r="L23" s="2"/>
      <c r="M23" s="2"/>
      <c r="N23" s="2"/>
      <c r="O23" s="2"/>
      <c r="P23" s="2"/>
      <c r="Q23" s="2"/>
      <c r="R23" s="2"/>
      <c r="S23" s="2"/>
      <c r="T23" s="2"/>
      <c r="U23" s="2"/>
      <c r="V23" s="2"/>
      <c r="W23" s="2"/>
      <c r="X23" s="2"/>
      <c r="Y23" s="2"/>
      <c r="Z23" s="2"/>
    </row>
    <row r="24" spans="1:26" ht="16.5" customHeight="1">
      <c r="A24" s="5"/>
      <c r="B24" s="477" t="s">
        <v>1328</v>
      </c>
      <c r="C24" s="478" t="s">
        <v>2278</v>
      </c>
      <c r="D24" s="2"/>
      <c r="E24" s="2"/>
      <c r="F24" s="1112"/>
      <c r="G24" s="2"/>
      <c r="H24" s="2"/>
      <c r="I24" s="2" t="s">
        <v>2279</v>
      </c>
      <c r="J24" s="2"/>
      <c r="K24" s="2"/>
      <c r="L24" s="2"/>
      <c r="M24" s="2"/>
      <c r="N24" s="2"/>
      <c r="O24" s="2"/>
      <c r="P24" s="2"/>
      <c r="Q24" s="2"/>
      <c r="R24" s="2"/>
      <c r="S24" s="2"/>
      <c r="T24" s="2"/>
      <c r="U24" s="2"/>
      <c r="V24" s="2"/>
      <c r="W24" s="2"/>
      <c r="X24" s="2"/>
      <c r="Y24" s="2"/>
      <c r="Z24" s="2"/>
    </row>
    <row r="25" spans="1:26" ht="16.5" customHeight="1">
      <c r="A25" s="5"/>
      <c r="B25" s="477" t="s">
        <v>1312</v>
      </c>
      <c r="C25" s="478" t="s">
        <v>2280</v>
      </c>
      <c r="D25" s="2"/>
      <c r="E25" s="2"/>
      <c r="F25" s="2" t="s">
        <v>1306</v>
      </c>
      <c r="G25" s="2"/>
      <c r="H25" s="2"/>
      <c r="I25" s="2" t="s">
        <v>2281</v>
      </c>
      <c r="J25" s="2"/>
      <c r="K25" s="2"/>
      <c r="L25" s="2"/>
      <c r="M25" s="2"/>
      <c r="N25" s="2"/>
      <c r="O25" s="2"/>
      <c r="P25" s="2"/>
      <c r="Q25" s="2"/>
      <c r="R25" s="2"/>
      <c r="S25" s="2"/>
      <c r="T25" s="2"/>
      <c r="U25" s="2"/>
      <c r="V25" s="2"/>
      <c r="W25" s="2"/>
      <c r="X25" s="2"/>
      <c r="Y25" s="2"/>
      <c r="Z25" s="2"/>
    </row>
    <row r="26" spans="1:26" ht="16.5" customHeight="1">
      <c r="A26" s="5"/>
      <c r="B26" s="477" t="s">
        <v>1297</v>
      </c>
      <c r="C26" s="478" t="s">
        <v>2282</v>
      </c>
      <c r="D26" s="2"/>
      <c r="E26" s="2" t="s">
        <v>2283</v>
      </c>
      <c r="F26" s="2" t="s">
        <v>2284</v>
      </c>
      <c r="G26" s="2"/>
      <c r="H26" s="2"/>
      <c r="I26" s="2" t="s">
        <v>1307</v>
      </c>
      <c r="J26" s="2"/>
      <c r="K26" s="2"/>
      <c r="L26" s="2"/>
      <c r="M26" s="2"/>
      <c r="N26" s="2"/>
      <c r="O26" s="2"/>
      <c r="P26" s="2"/>
      <c r="Q26" s="2"/>
      <c r="R26" s="2"/>
      <c r="S26" s="2"/>
      <c r="T26" s="2"/>
      <c r="U26" s="2"/>
      <c r="V26" s="2"/>
      <c r="W26" s="2"/>
      <c r="X26" s="2"/>
      <c r="Y26" s="2"/>
      <c r="Z26" s="2"/>
    </row>
    <row r="27" spans="1:26" ht="16.5" customHeight="1">
      <c r="A27" s="5"/>
      <c r="B27" s="477" t="s">
        <v>1082</v>
      </c>
      <c r="C27" s="478" t="s">
        <v>2285</v>
      </c>
      <c r="D27" s="2"/>
      <c r="E27" s="2"/>
      <c r="F27" s="2" t="s">
        <v>2286</v>
      </c>
      <c r="G27" s="2"/>
      <c r="H27" s="2"/>
      <c r="I27" s="2" t="s">
        <v>2287</v>
      </c>
      <c r="J27" s="2"/>
      <c r="K27" s="2"/>
      <c r="L27" s="2"/>
      <c r="M27" s="2"/>
      <c r="N27" s="2"/>
      <c r="O27" s="2"/>
      <c r="P27" s="2"/>
      <c r="Q27" s="2"/>
      <c r="R27" s="2"/>
      <c r="S27" s="2"/>
      <c r="T27" s="2"/>
      <c r="U27" s="2"/>
      <c r="V27" s="2"/>
      <c r="W27" s="2"/>
      <c r="X27" s="2"/>
      <c r="Y27" s="2"/>
      <c r="Z27" s="2"/>
    </row>
    <row r="28" spans="1:26" ht="16.5" customHeight="1">
      <c r="A28" s="5"/>
      <c r="B28" s="477" t="s">
        <v>2288</v>
      </c>
      <c r="C28" s="478" t="s">
        <v>2289</v>
      </c>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5"/>
      <c r="B29" s="477" t="s">
        <v>1584</v>
      </c>
      <c r="C29" s="478" t="s">
        <v>2290</v>
      </c>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5"/>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5"/>
      <c r="B31" s="1110" t="s">
        <v>2291</v>
      </c>
      <c r="C31" s="878"/>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5"/>
      <c r="B32" s="477" t="s">
        <v>827</v>
      </c>
      <c r="C32" s="477" t="s">
        <v>837</v>
      </c>
      <c r="D32" s="2" t="s">
        <v>8</v>
      </c>
      <c r="E32" s="2"/>
      <c r="F32" s="2"/>
      <c r="G32" s="2"/>
      <c r="H32" s="2"/>
      <c r="I32" s="2"/>
      <c r="J32" s="2"/>
      <c r="K32" s="2"/>
      <c r="L32" s="2"/>
      <c r="M32" s="2"/>
      <c r="N32" s="2"/>
      <c r="O32" s="2"/>
      <c r="P32" s="2"/>
      <c r="Q32" s="2"/>
      <c r="R32" s="2"/>
      <c r="S32" s="2"/>
      <c r="T32" s="2"/>
      <c r="U32" s="2"/>
      <c r="V32" s="2"/>
      <c r="W32" s="2"/>
      <c r="X32" s="2"/>
      <c r="Y32" s="2"/>
      <c r="Z32" s="2"/>
    </row>
    <row r="33" spans="1:26" ht="16.5" customHeight="1">
      <c r="A33" s="5"/>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5"/>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5"/>
      <c r="B35" s="1111" t="s">
        <v>1264</v>
      </c>
      <c r="C35" s="1011" t="s">
        <v>1285</v>
      </c>
      <c r="D35" s="468"/>
      <c r="E35" s="2"/>
      <c r="F35" s="2"/>
      <c r="G35" s="2"/>
      <c r="H35" s="2"/>
      <c r="I35" s="2"/>
      <c r="J35" s="2"/>
      <c r="K35" s="2"/>
      <c r="L35" s="2"/>
      <c r="M35" s="2"/>
      <c r="N35" s="2"/>
      <c r="O35" s="2"/>
      <c r="P35" s="2"/>
      <c r="Q35" s="2"/>
      <c r="R35" s="2"/>
      <c r="S35" s="2"/>
      <c r="T35" s="2"/>
      <c r="U35" s="2"/>
      <c r="V35" s="2"/>
      <c r="W35" s="2"/>
      <c r="X35" s="2"/>
      <c r="Y35" s="2"/>
      <c r="Z35" s="2"/>
    </row>
    <row r="36" spans="1:26" ht="16.5" customHeight="1">
      <c r="A36" s="5"/>
      <c r="B36" s="1007"/>
      <c r="C36" s="900"/>
      <c r="D36" s="468"/>
      <c r="E36" s="2"/>
      <c r="F36" s="2"/>
      <c r="G36" s="2"/>
      <c r="H36" s="2"/>
      <c r="I36" s="2"/>
      <c r="J36" s="2"/>
      <c r="K36" s="2"/>
      <c r="L36" s="2"/>
      <c r="M36" s="2"/>
      <c r="N36" s="2"/>
      <c r="O36" s="2"/>
      <c r="P36" s="2"/>
      <c r="Q36" s="2"/>
      <c r="R36" s="2"/>
      <c r="S36" s="2"/>
      <c r="T36" s="2"/>
      <c r="U36" s="2"/>
      <c r="V36" s="2"/>
      <c r="W36" s="2"/>
      <c r="X36" s="2"/>
      <c r="Y36" s="2"/>
      <c r="Z36" s="2"/>
    </row>
    <row r="37" spans="1:26" ht="16.5" customHeight="1">
      <c r="A37" s="5">
        <v>5</v>
      </c>
      <c r="B37" s="44" t="s">
        <v>2292</v>
      </c>
      <c r="C37" s="331" t="s">
        <v>1215</v>
      </c>
      <c r="D37" s="468">
        <v>1</v>
      </c>
      <c r="E37" s="2"/>
      <c r="F37" s="2"/>
      <c r="G37" s="2"/>
      <c r="H37" s="2"/>
      <c r="I37" s="2"/>
      <c r="J37" s="2"/>
      <c r="K37" s="2"/>
      <c r="L37" s="2"/>
      <c r="M37" s="2"/>
      <c r="N37" s="2"/>
      <c r="O37" s="2"/>
      <c r="P37" s="2"/>
      <c r="Q37" s="2"/>
      <c r="R37" s="2"/>
      <c r="S37" s="2"/>
      <c r="T37" s="2"/>
      <c r="U37" s="2"/>
      <c r="V37" s="2"/>
      <c r="W37" s="2"/>
      <c r="X37" s="2"/>
      <c r="Y37" s="2"/>
      <c r="Z37" s="2"/>
    </row>
    <row r="38" spans="1:26" ht="16.5" customHeight="1">
      <c r="A38" s="5">
        <v>4</v>
      </c>
      <c r="B38" s="44" t="s">
        <v>2293</v>
      </c>
      <c r="C38" s="331" t="s">
        <v>1219</v>
      </c>
      <c r="D38" s="468">
        <v>2</v>
      </c>
      <c r="E38" s="2"/>
      <c r="F38" s="2"/>
      <c r="G38" s="2"/>
      <c r="H38" s="2"/>
      <c r="I38" s="2"/>
      <c r="J38" s="2"/>
      <c r="K38" s="2"/>
      <c r="L38" s="2"/>
      <c r="M38" s="2"/>
      <c r="N38" s="2"/>
      <c r="O38" s="2"/>
      <c r="P38" s="2"/>
      <c r="Q38" s="2"/>
      <c r="R38" s="2"/>
      <c r="S38" s="2"/>
      <c r="T38" s="2"/>
      <c r="U38" s="2"/>
      <c r="V38" s="2"/>
      <c r="W38" s="2"/>
      <c r="X38" s="2"/>
      <c r="Y38" s="2"/>
      <c r="Z38" s="2"/>
    </row>
    <row r="39" spans="1:26" ht="16.5" customHeight="1">
      <c r="A39" s="5">
        <v>3</v>
      </c>
      <c r="B39" s="44" t="s">
        <v>2294</v>
      </c>
      <c r="C39" s="331" t="s">
        <v>1223</v>
      </c>
      <c r="D39" s="468">
        <v>3</v>
      </c>
      <c r="E39" s="2"/>
      <c r="F39" s="2"/>
      <c r="G39" s="2"/>
      <c r="H39" s="2"/>
      <c r="I39" s="2"/>
      <c r="J39" s="2"/>
      <c r="K39" s="2"/>
      <c r="L39" s="2"/>
      <c r="M39" s="2"/>
      <c r="N39" s="2"/>
      <c r="O39" s="2"/>
      <c r="P39" s="2"/>
      <c r="Q39" s="2"/>
      <c r="R39" s="2"/>
      <c r="S39" s="2"/>
      <c r="T39" s="2"/>
      <c r="U39" s="2"/>
      <c r="V39" s="2"/>
      <c r="W39" s="2"/>
      <c r="X39" s="2"/>
      <c r="Y39" s="2"/>
      <c r="Z39" s="2"/>
    </row>
    <row r="40" spans="1:26" ht="16.5" customHeight="1">
      <c r="A40" s="5">
        <v>2</v>
      </c>
      <c r="B40" s="44" t="s">
        <v>2295</v>
      </c>
      <c r="C40" s="331" t="s">
        <v>1227</v>
      </c>
      <c r="D40" s="468">
        <v>4</v>
      </c>
      <c r="E40" s="2"/>
      <c r="F40" s="2"/>
      <c r="G40" s="2"/>
      <c r="H40" s="2"/>
      <c r="I40" s="2"/>
      <c r="J40" s="2"/>
      <c r="K40" s="2"/>
      <c r="L40" s="2"/>
      <c r="M40" s="2"/>
      <c r="N40" s="2"/>
      <c r="O40" s="2"/>
      <c r="P40" s="2"/>
      <c r="Q40" s="2"/>
      <c r="R40" s="2"/>
      <c r="S40" s="2"/>
      <c r="T40" s="2"/>
      <c r="U40" s="2"/>
      <c r="V40" s="2"/>
      <c r="W40" s="2"/>
      <c r="X40" s="2"/>
      <c r="Y40" s="2"/>
      <c r="Z40" s="2"/>
    </row>
    <row r="41" spans="1:26" ht="16.5" customHeight="1">
      <c r="A41" s="5">
        <v>1</v>
      </c>
      <c r="B41" s="44" t="s">
        <v>2296</v>
      </c>
      <c r="C41" s="479" t="s">
        <v>1231</v>
      </c>
      <c r="D41" s="468">
        <v>5</v>
      </c>
      <c r="E41" s="2"/>
      <c r="F41" s="2"/>
      <c r="G41" s="2"/>
      <c r="H41" s="2"/>
      <c r="I41" s="2"/>
      <c r="J41" s="2"/>
      <c r="K41" s="2"/>
      <c r="L41" s="2"/>
      <c r="M41" s="2"/>
      <c r="N41" s="2"/>
      <c r="O41" s="2"/>
      <c r="P41" s="2"/>
      <c r="Q41" s="2"/>
      <c r="R41" s="2"/>
      <c r="S41" s="2"/>
      <c r="T41" s="2"/>
      <c r="U41" s="2"/>
      <c r="V41" s="2"/>
      <c r="W41" s="2"/>
      <c r="X41" s="2"/>
      <c r="Y41" s="2"/>
      <c r="Z41" s="2"/>
    </row>
    <row r="42" spans="1:26" ht="16.5" customHeight="1">
      <c r="A42" s="5"/>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5"/>
      <c r="B43" s="2" t="str">
        <f t="shared" ref="B43:B48" si="0">(UPPER(C43))</f>
        <v>DIRECCIÓN TERRITORIAL  PACÍFICO</v>
      </c>
      <c r="C43" s="2" t="s">
        <v>2297</v>
      </c>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5"/>
      <c r="B44" s="2" t="str">
        <f t="shared" si="0"/>
        <v>DIRECCIÓN TERRITORIAL  ANDES NORORIENTALES</v>
      </c>
      <c r="C44" s="2" t="s">
        <v>2298</v>
      </c>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5"/>
      <c r="B45" s="2" t="str">
        <f t="shared" si="0"/>
        <v>DIRECCIÓN TERRITORIAL  CARIBE</v>
      </c>
      <c r="C45" s="2" t="s">
        <v>2299</v>
      </c>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5"/>
      <c r="B46" s="2" t="str">
        <f t="shared" si="0"/>
        <v xml:space="preserve">DIRECCIÓN TERRITORIAL  AMAZONÍA </v>
      </c>
      <c r="C46" s="2" t="s">
        <v>2300</v>
      </c>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5"/>
      <c r="B47" s="2" t="str">
        <f t="shared" si="0"/>
        <v>DIRECCIÓN TERRITORIAL  ORINOQUÍA</v>
      </c>
      <c r="C47" s="2" t="s">
        <v>2301</v>
      </c>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5"/>
      <c r="B48" s="2" t="str">
        <f t="shared" si="0"/>
        <v>DIRECCIÓN TERRITORIAL  ANDES OCCIDENTALES</v>
      </c>
      <c r="C48" s="2" t="s">
        <v>2302</v>
      </c>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5"/>
      <c r="B49" s="2" t="s">
        <v>8</v>
      </c>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5"/>
      <c r="B50" s="2"/>
      <c r="C50" s="2"/>
      <c r="D50" s="2"/>
      <c r="E50" s="2"/>
      <c r="F50" s="2"/>
      <c r="G50" s="2"/>
      <c r="H50" s="2"/>
      <c r="I50" s="2"/>
      <c r="J50" s="2"/>
      <c r="K50" s="2"/>
      <c r="L50" s="2"/>
      <c r="M50" s="2"/>
      <c r="N50" s="2"/>
      <c r="O50" s="2"/>
      <c r="P50" s="2"/>
      <c r="Q50" s="2"/>
      <c r="R50" s="2"/>
      <c r="S50" s="2"/>
      <c r="T50" s="2"/>
      <c r="U50" s="2"/>
      <c r="V50" s="2"/>
      <c r="W50" s="2"/>
      <c r="X50" s="2"/>
      <c r="Y50" s="2"/>
      <c r="Z50" s="2"/>
    </row>
    <row r="51" spans="1:26" ht="19.5" customHeight="1">
      <c r="A51" s="5"/>
      <c r="B51" s="480" t="s">
        <v>2303</v>
      </c>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5"/>
      <c r="B52" s="468" t="s">
        <v>902</v>
      </c>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5"/>
      <c r="B53" s="468" t="s">
        <v>820</v>
      </c>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5"/>
      <c r="B54" s="468" t="s">
        <v>873</v>
      </c>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5"/>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5"/>
      <c r="B56" s="2"/>
      <c r="C56" s="2"/>
      <c r="D56" s="2"/>
      <c r="E56" s="2"/>
      <c r="F56" s="2"/>
      <c r="G56" s="2"/>
      <c r="H56" s="2"/>
      <c r="I56" s="2"/>
      <c r="J56" s="2"/>
      <c r="K56" s="2"/>
      <c r="L56" s="2"/>
      <c r="M56" s="2"/>
      <c r="N56" s="2"/>
      <c r="O56" s="2"/>
      <c r="P56" s="2"/>
      <c r="Q56" s="2"/>
      <c r="R56" s="2"/>
      <c r="S56" s="2"/>
      <c r="T56" s="2"/>
      <c r="U56" s="2"/>
      <c r="V56" s="2"/>
      <c r="W56" s="2"/>
      <c r="X56" s="2"/>
      <c r="Y56" s="2"/>
      <c r="Z56" s="2"/>
    </row>
    <row r="57" spans="1:26" ht="27" customHeight="1">
      <c r="A57" s="5"/>
      <c r="B57" s="480" t="s">
        <v>2304</v>
      </c>
      <c r="C57" s="2"/>
      <c r="D57" s="2"/>
      <c r="E57" s="2"/>
      <c r="F57" s="2"/>
      <c r="G57" s="2"/>
      <c r="H57" s="2"/>
      <c r="I57" s="2"/>
      <c r="J57" s="2"/>
      <c r="K57" s="2"/>
      <c r="L57" s="2"/>
      <c r="M57" s="2"/>
      <c r="N57" s="2"/>
      <c r="O57" s="2"/>
      <c r="P57" s="2"/>
      <c r="Q57" s="2"/>
      <c r="R57" s="2"/>
      <c r="S57" s="2"/>
      <c r="T57" s="2"/>
      <c r="U57" s="2"/>
      <c r="V57" s="2"/>
      <c r="W57" s="2"/>
      <c r="X57" s="2"/>
      <c r="Y57" s="2"/>
      <c r="Z57" s="2"/>
    </row>
    <row r="58" spans="1:26" ht="21.75" customHeight="1">
      <c r="A58" s="5"/>
      <c r="B58" s="457" t="s">
        <v>824</v>
      </c>
      <c r="C58" s="2"/>
      <c r="D58" s="2"/>
      <c r="E58" s="2"/>
      <c r="F58" s="2"/>
      <c r="G58" s="2"/>
      <c r="H58" s="2"/>
      <c r="I58" s="2"/>
      <c r="J58" s="2"/>
      <c r="K58" s="2"/>
      <c r="L58" s="2"/>
      <c r="M58" s="2"/>
      <c r="N58" s="2"/>
      <c r="O58" s="2"/>
      <c r="P58" s="2"/>
      <c r="Q58" s="2"/>
      <c r="R58" s="2"/>
      <c r="S58" s="2"/>
      <c r="T58" s="2"/>
      <c r="U58" s="2"/>
      <c r="V58" s="2"/>
      <c r="W58" s="2"/>
      <c r="X58" s="2"/>
      <c r="Y58" s="2"/>
      <c r="Z58" s="2"/>
    </row>
    <row r="59" spans="1:26" ht="21.75" customHeight="1">
      <c r="A59" s="5"/>
      <c r="B59" s="457" t="s">
        <v>1129</v>
      </c>
      <c r="C59" s="2"/>
      <c r="D59" s="2"/>
      <c r="E59" s="2"/>
      <c r="F59" s="2"/>
      <c r="G59" s="2"/>
      <c r="H59" s="2"/>
      <c r="I59" s="2"/>
      <c r="J59" s="2"/>
      <c r="K59" s="2"/>
      <c r="L59" s="2"/>
      <c r="M59" s="2"/>
      <c r="N59" s="2"/>
      <c r="O59" s="2"/>
      <c r="P59" s="2"/>
      <c r="Q59" s="2"/>
      <c r="R59" s="2"/>
      <c r="S59" s="2"/>
      <c r="T59" s="2"/>
      <c r="U59" s="2"/>
      <c r="V59" s="2"/>
      <c r="W59" s="2"/>
      <c r="X59" s="2"/>
      <c r="Y59" s="2"/>
      <c r="Z59" s="2"/>
    </row>
    <row r="60" spans="1:26" ht="21.75" customHeight="1">
      <c r="A60" s="5"/>
      <c r="B60" s="457" t="s">
        <v>1134</v>
      </c>
      <c r="C60" s="2"/>
      <c r="D60" s="2"/>
      <c r="E60" s="2"/>
      <c r="F60" s="2"/>
      <c r="G60" s="2"/>
      <c r="H60" s="2"/>
      <c r="I60" s="2"/>
      <c r="J60" s="2"/>
      <c r="K60" s="2"/>
      <c r="L60" s="2"/>
      <c r="M60" s="2"/>
      <c r="N60" s="2"/>
      <c r="O60" s="2"/>
      <c r="P60" s="2"/>
      <c r="Q60" s="2"/>
      <c r="R60" s="2"/>
      <c r="S60" s="2"/>
      <c r="T60" s="2"/>
      <c r="U60" s="2"/>
      <c r="V60" s="2"/>
      <c r="W60" s="2"/>
      <c r="X60" s="2"/>
      <c r="Y60" s="2"/>
      <c r="Z60" s="2"/>
    </row>
    <row r="61" spans="1:26" ht="21.75" customHeight="1">
      <c r="A61" s="5"/>
      <c r="B61" s="457" t="s">
        <v>946</v>
      </c>
      <c r="C61" s="2"/>
      <c r="D61" s="2"/>
      <c r="E61" s="2"/>
      <c r="F61" s="2"/>
      <c r="G61" s="2"/>
      <c r="H61" s="2"/>
      <c r="I61" s="2"/>
      <c r="J61" s="2"/>
      <c r="K61" s="2"/>
      <c r="L61" s="2"/>
      <c r="M61" s="2"/>
      <c r="N61" s="2"/>
      <c r="O61" s="2"/>
      <c r="P61" s="2"/>
      <c r="Q61" s="2"/>
      <c r="R61" s="2"/>
      <c r="S61" s="2"/>
      <c r="T61" s="2"/>
      <c r="U61" s="2"/>
      <c r="V61" s="2"/>
      <c r="W61" s="2"/>
      <c r="X61" s="2"/>
      <c r="Y61" s="2"/>
      <c r="Z61" s="2"/>
    </row>
    <row r="62" spans="1:26" ht="21.75" customHeight="1">
      <c r="A62" s="5"/>
      <c r="B62" s="457" t="s">
        <v>2305</v>
      </c>
      <c r="C62" s="2"/>
      <c r="D62" s="2"/>
      <c r="E62" s="2"/>
      <c r="F62" s="2"/>
      <c r="G62" s="2"/>
      <c r="H62" s="2"/>
      <c r="I62" s="2"/>
      <c r="J62" s="2"/>
      <c r="K62" s="2"/>
      <c r="L62" s="2"/>
      <c r="M62" s="2"/>
      <c r="N62" s="2"/>
      <c r="O62" s="2"/>
      <c r="P62" s="2"/>
      <c r="Q62" s="2"/>
      <c r="R62" s="2"/>
      <c r="S62" s="2"/>
      <c r="T62" s="2"/>
      <c r="U62" s="2"/>
      <c r="V62" s="2"/>
      <c r="W62" s="2"/>
      <c r="X62" s="2"/>
      <c r="Y62" s="2"/>
      <c r="Z62" s="2"/>
    </row>
    <row r="63" spans="1:26" ht="21.75" customHeight="1">
      <c r="A63" s="5"/>
      <c r="B63" s="457" t="s">
        <v>2306</v>
      </c>
      <c r="C63" s="2"/>
      <c r="D63" s="2"/>
      <c r="E63" s="2"/>
      <c r="F63" s="2"/>
      <c r="G63" s="2"/>
      <c r="H63" s="2"/>
      <c r="I63" s="2"/>
      <c r="J63" s="2"/>
      <c r="K63" s="2"/>
      <c r="L63" s="2"/>
      <c r="M63" s="2"/>
      <c r="N63" s="2"/>
      <c r="O63" s="2"/>
      <c r="P63" s="2"/>
      <c r="Q63" s="2"/>
      <c r="R63" s="2"/>
      <c r="S63" s="2"/>
      <c r="T63" s="2"/>
      <c r="U63" s="2"/>
      <c r="V63" s="2"/>
      <c r="W63" s="2"/>
      <c r="X63" s="2"/>
      <c r="Y63" s="2"/>
      <c r="Z63" s="2"/>
    </row>
    <row r="64" spans="1:26" ht="21.75" customHeight="1">
      <c r="A64" s="5"/>
      <c r="B64" s="457" t="s">
        <v>1070</v>
      </c>
      <c r="C64" s="2"/>
      <c r="D64" s="2"/>
      <c r="E64" s="2"/>
      <c r="F64" s="2"/>
      <c r="G64" s="2"/>
      <c r="H64" s="2"/>
      <c r="I64" s="2"/>
      <c r="J64" s="2"/>
      <c r="K64" s="2"/>
      <c r="L64" s="2"/>
      <c r="M64" s="2"/>
      <c r="N64" s="2"/>
      <c r="O64" s="2"/>
      <c r="P64" s="2"/>
      <c r="Q64" s="2"/>
      <c r="R64" s="2"/>
      <c r="S64" s="2"/>
      <c r="T64" s="2"/>
      <c r="U64" s="2"/>
      <c r="V64" s="2"/>
      <c r="W64" s="2"/>
      <c r="X64" s="2"/>
      <c r="Y64" s="2"/>
      <c r="Z64" s="2"/>
    </row>
    <row r="65" spans="1:26" ht="21.75" customHeight="1">
      <c r="A65" s="5"/>
      <c r="B65" s="457" t="s">
        <v>2307</v>
      </c>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5"/>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5"/>
      <c r="B67" s="2"/>
      <c r="C67" s="2"/>
      <c r="D67" s="2"/>
      <c r="E67" s="2"/>
      <c r="F67" s="2"/>
      <c r="G67" s="2"/>
      <c r="H67" s="2"/>
      <c r="I67" s="2"/>
      <c r="J67" s="2"/>
      <c r="K67" s="2"/>
      <c r="L67" s="2"/>
      <c r="M67" s="2"/>
      <c r="N67" s="2"/>
      <c r="O67" s="2"/>
      <c r="P67" s="2"/>
      <c r="Q67" s="2"/>
      <c r="R67" s="2"/>
      <c r="S67" s="2"/>
      <c r="T67" s="2"/>
      <c r="U67" s="2"/>
      <c r="V67" s="2"/>
      <c r="W67" s="2"/>
      <c r="X67" s="2"/>
      <c r="Y67" s="2"/>
      <c r="Z67" s="2"/>
    </row>
    <row r="68" spans="1:26" ht="22.5" customHeight="1">
      <c r="A68" s="5"/>
      <c r="B68" s="480" t="s">
        <v>2308</v>
      </c>
      <c r="C68" s="2"/>
      <c r="D68" s="2"/>
      <c r="E68" s="2"/>
      <c r="F68" s="2"/>
      <c r="G68" s="2"/>
      <c r="H68" s="2"/>
      <c r="I68" s="2"/>
      <c r="J68" s="2"/>
      <c r="K68" s="2"/>
      <c r="L68" s="2"/>
      <c r="M68" s="2"/>
      <c r="N68" s="2"/>
      <c r="O68" s="2"/>
      <c r="P68" s="2"/>
      <c r="Q68" s="2"/>
      <c r="R68" s="2"/>
      <c r="S68" s="2"/>
      <c r="T68" s="2"/>
      <c r="U68" s="2"/>
      <c r="V68" s="2"/>
      <c r="W68" s="2"/>
      <c r="X68" s="2"/>
      <c r="Y68" s="2"/>
      <c r="Z68" s="2"/>
    </row>
    <row r="69" spans="1:26" ht="22.5" customHeight="1">
      <c r="A69" s="5"/>
      <c r="B69" s="457" t="s">
        <v>2309</v>
      </c>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5"/>
      <c r="B70" s="457" t="s">
        <v>2310</v>
      </c>
      <c r="C70" s="2"/>
      <c r="D70" s="2"/>
      <c r="E70" s="2"/>
      <c r="F70" s="2"/>
      <c r="G70" s="2"/>
      <c r="H70" s="2"/>
      <c r="I70" s="2"/>
      <c r="J70" s="2"/>
      <c r="K70" s="2"/>
      <c r="L70" s="2"/>
      <c r="M70" s="2"/>
      <c r="N70" s="2"/>
      <c r="O70" s="2"/>
      <c r="P70" s="2"/>
      <c r="Q70" s="2"/>
      <c r="R70" s="2"/>
      <c r="S70" s="2"/>
      <c r="T70" s="2"/>
      <c r="U70" s="2"/>
      <c r="V70" s="2"/>
      <c r="W70" s="2"/>
      <c r="X70" s="2"/>
      <c r="Y70" s="2"/>
      <c r="Z70" s="2"/>
    </row>
    <row r="71" spans="1:26" ht="22.5" customHeight="1">
      <c r="A71" s="5"/>
      <c r="B71" s="457" t="s">
        <v>2311</v>
      </c>
      <c r="C71" s="2"/>
      <c r="D71" s="2"/>
      <c r="E71" s="2"/>
      <c r="F71" s="2"/>
      <c r="G71" s="2"/>
      <c r="H71" s="2"/>
      <c r="I71" s="2"/>
      <c r="J71" s="2"/>
      <c r="K71" s="2"/>
      <c r="L71" s="2"/>
      <c r="M71" s="2"/>
      <c r="N71" s="2"/>
      <c r="O71" s="2"/>
      <c r="P71" s="2"/>
      <c r="Q71" s="2"/>
      <c r="R71" s="2"/>
      <c r="S71" s="2"/>
      <c r="T71" s="2"/>
      <c r="U71" s="2"/>
      <c r="V71" s="2"/>
      <c r="W71" s="2"/>
      <c r="X71" s="2"/>
      <c r="Y71" s="2"/>
      <c r="Z71" s="2"/>
    </row>
    <row r="72" spans="1:26" ht="22.5" customHeight="1">
      <c r="A72" s="5"/>
      <c r="B72" s="457" t="s">
        <v>2312</v>
      </c>
      <c r="C72" s="2"/>
      <c r="D72" s="2"/>
      <c r="E72" s="2"/>
      <c r="F72" s="2"/>
      <c r="G72" s="2"/>
      <c r="H72" s="2"/>
      <c r="I72" s="2"/>
      <c r="J72" s="2"/>
      <c r="K72" s="2"/>
      <c r="L72" s="2"/>
      <c r="M72" s="2"/>
      <c r="N72" s="2"/>
      <c r="O72" s="2"/>
      <c r="P72" s="2"/>
      <c r="Q72" s="2"/>
      <c r="R72" s="2"/>
      <c r="S72" s="2"/>
      <c r="T72" s="2"/>
      <c r="U72" s="2"/>
      <c r="V72" s="2"/>
      <c r="W72" s="2"/>
      <c r="X72" s="2"/>
      <c r="Y72" s="2"/>
      <c r="Z72" s="2"/>
    </row>
    <row r="73" spans="1:26" ht="22.5" customHeight="1">
      <c r="A73" s="5"/>
      <c r="B73" s="457" t="s">
        <v>2313</v>
      </c>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5"/>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5"/>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5"/>
      <c r="B76" s="480" t="s">
        <v>2314</v>
      </c>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5"/>
      <c r="B77" s="55" t="s">
        <v>1242</v>
      </c>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5"/>
      <c r="B78" s="55" t="s">
        <v>1236</v>
      </c>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5"/>
      <c r="B79" s="55" t="s">
        <v>923</v>
      </c>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5"/>
      <c r="B80" s="55" t="s">
        <v>1135</v>
      </c>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5"/>
      <c r="B81" s="55" t="s">
        <v>904</v>
      </c>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5"/>
      <c r="B82" s="55" t="s">
        <v>1239</v>
      </c>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5"/>
      <c r="B83" s="55" t="s">
        <v>1214</v>
      </c>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5"/>
      <c r="B84" s="55" t="s">
        <v>1237</v>
      </c>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5"/>
      <c r="B85" s="55" t="s">
        <v>956</v>
      </c>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5"/>
      <c r="B86" s="55" t="s">
        <v>825</v>
      </c>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5"/>
      <c r="B87" s="55" t="s">
        <v>846</v>
      </c>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5"/>
      <c r="B88" s="55" t="s">
        <v>864</v>
      </c>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5"/>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5"/>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5"/>
      <c r="B91" s="480" t="s">
        <v>2315</v>
      </c>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5"/>
      <c r="B92" s="457" t="s">
        <v>2316</v>
      </c>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5"/>
      <c r="B93" s="457" t="s">
        <v>2317</v>
      </c>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5"/>
      <c r="B94" s="457" t="s">
        <v>925</v>
      </c>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5"/>
      <c r="B95" s="457" t="s">
        <v>832</v>
      </c>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5"/>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5"/>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5"/>
      <c r="B98" s="480" t="s">
        <v>2318</v>
      </c>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5"/>
      <c r="B99" s="468" t="s">
        <v>21</v>
      </c>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5"/>
      <c r="B100" s="468" t="s">
        <v>2319</v>
      </c>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5"/>
      <c r="B101" s="468" t="s">
        <v>1509</v>
      </c>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5"/>
      <c r="B102" s="468" t="s">
        <v>25</v>
      </c>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5"/>
      <c r="B103" s="468" t="s">
        <v>58</v>
      </c>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5"/>
      <c r="B104" s="468" t="s">
        <v>1316</v>
      </c>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5"/>
      <c r="B105" s="468" t="s">
        <v>471</v>
      </c>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5"/>
      <c r="B106" s="468" t="s">
        <v>1301</v>
      </c>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5"/>
      <c r="B107" s="468" t="s">
        <v>2320</v>
      </c>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5"/>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5"/>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5"/>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5"/>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5"/>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5"/>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5"/>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5"/>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5"/>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5"/>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5"/>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5"/>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5"/>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5"/>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5"/>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5"/>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5"/>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5"/>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5"/>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5"/>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5"/>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5"/>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5"/>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5"/>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5"/>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5"/>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5"/>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5"/>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5"/>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5"/>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5"/>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5"/>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5"/>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5"/>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5"/>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5"/>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5"/>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5"/>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5"/>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5"/>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5"/>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5"/>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5"/>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5"/>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5"/>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5"/>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5"/>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5"/>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5"/>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5"/>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5"/>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5"/>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5"/>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5"/>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5"/>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5"/>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5"/>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5"/>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5"/>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5"/>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5"/>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5"/>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5"/>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5"/>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5"/>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5"/>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5"/>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5"/>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5"/>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5"/>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5"/>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5"/>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5"/>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5"/>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5"/>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5"/>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5"/>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5"/>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5"/>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5"/>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5"/>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5"/>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5"/>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5"/>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5"/>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5"/>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5"/>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5"/>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5"/>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5"/>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5"/>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5"/>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5"/>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5"/>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5"/>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5"/>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5"/>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5"/>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5"/>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5"/>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5"/>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5"/>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5"/>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5"/>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5"/>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5"/>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5"/>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5"/>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5"/>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5"/>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5"/>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5"/>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5"/>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5"/>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5"/>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5"/>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5"/>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5"/>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5"/>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5"/>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5"/>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5"/>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5"/>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5"/>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5"/>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5"/>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5"/>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5"/>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5"/>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5"/>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5"/>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5"/>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5"/>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5"/>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5"/>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5"/>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5"/>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5"/>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5"/>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5"/>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5"/>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5"/>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5"/>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5"/>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5"/>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5"/>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5"/>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5"/>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5"/>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5"/>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5"/>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5"/>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5"/>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5"/>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5"/>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5"/>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5"/>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5"/>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5"/>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5"/>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5"/>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5"/>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5"/>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5"/>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5"/>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5"/>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5"/>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5"/>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5"/>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5"/>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5"/>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5"/>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5"/>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5"/>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5"/>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5"/>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5"/>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5"/>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5"/>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5"/>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5"/>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5"/>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5"/>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5"/>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5"/>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5"/>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5"/>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5"/>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5"/>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5"/>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5"/>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5"/>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5"/>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5"/>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5"/>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5"/>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5"/>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5"/>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5"/>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row r="309" spans="1:26" ht="15.75" customHeight="1"/>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B35:B36"/>
    <mergeCell ref="C35:C36"/>
    <mergeCell ref="E6:F6"/>
    <mergeCell ref="G6:H6"/>
    <mergeCell ref="I6:K6"/>
    <mergeCell ref="E9:G9"/>
    <mergeCell ref="H9:J9"/>
    <mergeCell ref="K9:M9"/>
    <mergeCell ref="P17:T17"/>
    <mergeCell ref="E12:G12"/>
    <mergeCell ref="B23:C23"/>
    <mergeCell ref="F23:F24"/>
    <mergeCell ref="B31:C31"/>
    <mergeCell ref="P3:T3"/>
    <mergeCell ref="P5:R5"/>
    <mergeCell ref="Q6:Q8"/>
    <mergeCell ref="Q9:Q10"/>
    <mergeCell ref="P11:P16"/>
    <mergeCell ref="Q11:Q12"/>
    <mergeCell ref="Q13:Q14"/>
    <mergeCell ref="Q15:Q16"/>
    <mergeCell ref="P6:P10"/>
    <mergeCell ref="E2:M2"/>
    <mergeCell ref="E3:F3"/>
    <mergeCell ref="G3:H3"/>
    <mergeCell ref="I3:J3"/>
    <mergeCell ref="K3:M3"/>
  </mergeCells>
  <dataValidations count="3">
    <dataValidation type="list" allowBlank="1" showErrorMessage="1" sqref="C41" xr:uid="{00000000-0002-0000-0800-000000000000}">
      <formula1>$I$4:$J$4</formula1>
    </dataValidation>
    <dataValidation type="list" allowBlank="1" showErrorMessage="1" sqref="C40" xr:uid="{00000000-0002-0000-0800-000001000000}">
      <formula1>$G$4:$H$4</formula1>
    </dataValidation>
    <dataValidation type="list" allowBlank="1" showErrorMessage="1" sqref="C39" xr:uid="{00000000-0002-0000-0800-000002000000}">
      <formula1>$F$4:$F$5</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42578125" defaultRowHeight="15" customHeight="1"/>
  <cols>
    <col min="1" max="1" width="10.140625" customWidth="1"/>
    <col min="2" max="2" width="7" customWidth="1"/>
    <col min="3" max="3" width="12.42578125" customWidth="1"/>
    <col min="4" max="4" width="10.140625" customWidth="1"/>
    <col min="5" max="5" width="16.85546875" customWidth="1"/>
    <col min="6" max="7" width="15.42578125" customWidth="1"/>
    <col min="8" max="8" width="17" customWidth="1"/>
    <col min="9" max="9" width="16.85546875" customWidth="1"/>
    <col min="10" max="10" width="19.140625" customWidth="1"/>
    <col min="11" max="11" width="10.85546875" customWidth="1"/>
    <col min="12" max="12" width="7" customWidth="1"/>
    <col min="13" max="13" width="15.85546875" customWidth="1"/>
    <col min="14" max="15" width="17.140625" customWidth="1"/>
    <col min="16" max="16" width="15.85546875" customWidth="1"/>
    <col min="17" max="17" width="17.85546875" customWidth="1"/>
    <col min="18" max="18" width="3.140625" customWidth="1"/>
    <col min="19" max="19" width="14.85546875" customWidth="1"/>
    <col min="20" max="20" width="13.42578125" customWidth="1"/>
    <col min="21" max="26" width="10.85546875" customWidth="1"/>
  </cols>
  <sheetData>
    <row r="1" spans="1:26" ht="50.25" customHeight="1">
      <c r="A1" s="481"/>
      <c r="B1" s="481"/>
      <c r="C1" s="1113"/>
      <c r="D1" s="892"/>
      <c r="E1" s="892"/>
      <c r="F1" s="892"/>
      <c r="G1" s="892"/>
      <c r="H1" s="892"/>
      <c r="I1" s="892"/>
      <c r="J1" s="481"/>
      <c r="K1" s="481"/>
      <c r="L1" s="481"/>
      <c r="M1" s="1114"/>
      <c r="N1" s="892"/>
      <c r="O1" s="892"/>
      <c r="P1" s="892"/>
      <c r="Q1" s="892"/>
      <c r="R1" s="481"/>
      <c r="S1" s="481"/>
      <c r="T1" s="481"/>
      <c r="U1" s="481"/>
      <c r="V1" s="481"/>
      <c r="W1" s="481"/>
      <c r="X1" s="481"/>
      <c r="Y1" s="481"/>
      <c r="Z1" s="450"/>
    </row>
    <row r="2" spans="1:26" ht="38.25" customHeight="1">
      <c r="A2" s="481"/>
      <c r="B2" s="481"/>
      <c r="C2" s="1115" t="s">
        <v>2321</v>
      </c>
      <c r="D2" s="893"/>
      <c r="E2" s="893"/>
      <c r="F2" s="893"/>
      <c r="G2" s="893"/>
      <c r="H2" s="893"/>
      <c r="I2" s="878"/>
      <c r="J2" s="481"/>
      <c r="K2" s="481"/>
      <c r="L2" s="481"/>
      <c r="M2" s="1115" t="s">
        <v>2322</v>
      </c>
      <c r="N2" s="893"/>
      <c r="O2" s="893"/>
      <c r="P2" s="893"/>
      <c r="Q2" s="878"/>
      <c r="R2" s="481"/>
      <c r="S2" s="481"/>
      <c r="T2" s="481"/>
      <c r="U2" s="481"/>
      <c r="V2" s="481"/>
      <c r="W2" s="481"/>
      <c r="X2" s="481"/>
      <c r="Y2" s="481"/>
      <c r="Z2" s="450"/>
    </row>
    <row r="3" spans="1:26" ht="16.5" customHeight="1">
      <c r="A3" s="481"/>
      <c r="B3" s="481"/>
      <c r="C3" s="1116"/>
      <c r="D3" s="893"/>
      <c r="E3" s="893"/>
      <c r="F3" s="893"/>
      <c r="G3" s="893"/>
      <c r="H3" s="893"/>
      <c r="I3" s="878"/>
      <c r="J3" s="481"/>
      <c r="K3" s="481"/>
      <c r="L3" s="481"/>
      <c r="M3" s="1116"/>
      <c r="N3" s="893"/>
      <c r="O3" s="893"/>
      <c r="P3" s="893"/>
      <c r="Q3" s="878"/>
      <c r="R3" s="481"/>
      <c r="S3" s="481"/>
      <c r="T3" s="481"/>
      <c r="U3" s="481"/>
      <c r="V3" s="481"/>
      <c r="W3" s="481"/>
      <c r="X3" s="481"/>
      <c r="Y3" s="481"/>
      <c r="Z3" s="450"/>
    </row>
    <row r="4" spans="1:26" ht="45" customHeight="1">
      <c r="A4" s="1117" t="s">
        <v>1306</v>
      </c>
      <c r="B4" s="482"/>
      <c r="C4" s="483" t="s">
        <v>2313</v>
      </c>
      <c r="D4" s="484">
        <v>1</v>
      </c>
      <c r="E4" s="485"/>
      <c r="F4" s="485"/>
      <c r="G4" s="485"/>
      <c r="H4" s="485"/>
      <c r="I4" s="486"/>
      <c r="J4" s="481"/>
      <c r="K4" s="1117" t="s">
        <v>2323</v>
      </c>
      <c r="L4" s="482"/>
      <c r="M4" s="483" t="s">
        <v>2292</v>
      </c>
      <c r="N4" s="487">
        <v>5</v>
      </c>
      <c r="O4" s="486"/>
      <c r="P4" s="486"/>
      <c r="Q4" s="486"/>
      <c r="R4" s="481"/>
      <c r="S4" s="481"/>
      <c r="T4" s="481"/>
      <c r="U4" s="481"/>
      <c r="V4" s="481"/>
      <c r="W4" s="481"/>
      <c r="X4" s="481"/>
      <c r="Y4" s="481"/>
      <c r="Z4" s="450"/>
    </row>
    <row r="5" spans="1:26" ht="38.25" customHeight="1">
      <c r="A5" s="948"/>
      <c r="B5" s="482"/>
      <c r="C5" s="483" t="s">
        <v>2312</v>
      </c>
      <c r="D5" s="484">
        <v>0.8</v>
      </c>
      <c r="E5" s="488"/>
      <c r="F5" s="488"/>
      <c r="G5" s="485"/>
      <c r="H5" s="485"/>
      <c r="I5" s="486"/>
      <c r="J5" s="481"/>
      <c r="K5" s="948"/>
      <c r="L5" s="482"/>
      <c r="M5" s="483" t="s">
        <v>2293</v>
      </c>
      <c r="N5" s="487">
        <v>4</v>
      </c>
      <c r="O5" s="485"/>
      <c r="P5" s="486"/>
      <c r="Q5" s="486"/>
      <c r="R5" s="481"/>
      <c r="S5" s="481"/>
      <c r="T5" s="481"/>
      <c r="U5" s="481"/>
      <c r="V5" s="481"/>
      <c r="W5" s="481"/>
      <c r="X5" s="481"/>
      <c r="Y5" s="481"/>
      <c r="Z5" s="450"/>
    </row>
    <row r="6" spans="1:26" ht="37.5" customHeight="1">
      <c r="A6" s="948"/>
      <c r="B6" s="482"/>
      <c r="C6" s="483" t="s">
        <v>2311</v>
      </c>
      <c r="D6" s="484">
        <v>0.6</v>
      </c>
      <c r="E6" s="488"/>
      <c r="F6" s="488"/>
      <c r="G6" s="488"/>
      <c r="H6" s="485"/>
      <c r="I6" s="486"/>
      <c r="J6" s="481"/>
      <c r="K6" s="948"/>
      <c r="L6" s="482"/>
      <c r="M6" s="483" t="s">
        <v>2294</v>
      </c>
      <c r="N6" s="487">
        <v>3</v>
      </c>
      <c r="O6" s="485"/>
      <c r="P6" s="486"/>
      <c r="Q6" s="486"/>
      <c r="R6" s="481"/>
      <c r="S6" s="481"/>
      <c r="T6" s="481"/>
      <c r="U6" s="481"/>
      <c r="V6" s="481"/>
      <c r="W6" s="481"/>
      <c r="X6" s="481"/>
      <c r="Y6" s="481"/>
      <c r="Z6" s="450"/>
    </row>
    <row r="7" spans="1:26" ht="48.75" customHeight="1">
      <c r="A7" s="948"/>
      <c r="B7" s="482"/>
      <c r="C7" s="483" t="s">
        <v>2310</v>
      </c>
      <c r="D7" s="484">
        <v>0.4</v>
      </c>
      <c r="E7" s="489"/>
      <c r="F7" s="488"/>
      <c r="G7" s="488"/>
      <c r="H7" s="485"/>
      <c r="I7" s="486"/>
      <c r="J7" s="481"/>
      <c r="K7" s="948"/>
      <c r="L7" s="482"/>
      <c r="M7" s="483" t="s">
        <v>2295</v>
      </c>
      <c r="N7" s="487">
        <v>2</v>
      </c>
      <c r="O7" s="488"/>
      <c r="P7" s="485"/>
      <c r="Q7" s="486"/>
      <c r="R7" s="481"/>
      <c r="S7" s="481"/>
      <c r="T7" s="481"/>
      <c r="U7" s="481"/>
      <c r="V7" s="481"/>
      <c r="W7" s="481"/>
      <c r="X7" s="481"/>
      <c r="Y7" s="481"/>
      <c r="Z7" s="450"/>
    </row>
    <row r="8" spans="1:26" ht="45.75" customHeight="1">
      <c r="A8" s="948"/>
      <c r="B8" s="482"/>
      <c r="C8" s="483" t="s">
        <v>2324</v>
      </c>
      <c r="D8" s="484">
        <v>0.2</v>
      </c>
      <c r="E8" s="489"/>
      <c r="F8" s="489"/>
      <c r="G8" s="488"/>
      <c r="H8" s="485"/>
      <c r="I8" s="486"/>
      <c r="J8" s="481"/>
      <c r="K8" s="948"/>
      <c r="L8" s="482"/>
      <c r="M8" s="483" t="s">
        <v>2296</v>
      </c>
      <c r="N8" s="487">
        <v>1</v>
      </c>
      <c r="O8" s="488"/>
      <c r="P8" s="485"/>
      <c r="Q8" s="486"/>
      <c r="R8" s="481"/>
      <c r="S8" s="490" t="s">
        <v>1364</v>
      </c>
      <c r="T8" s="488"/>
      <c r="U8" s="481"/>
      <c r="V8" s="481"/>
      <c r="W8" s="481"/>
      <c r="X8" s="481"/>
      <c r="Y8" s="481"/>
      <c r="Z8" s="450"/>
    </row>
    <row r="9" spans="1:26" ht="22.5" customHeight="1">
      <c r="A9" s="481"/>
      <c r="B9" s="481"/>
      <c r="C9" s="491"/>
      <c r="D9" s="492"/>
      <c r="E9" s="484">
        <v>0.2</v>
      </c>
      <c r="F9" s="484">
        <v>0.4</v>
      </c>
      <c r="G9" s="484">
        <v>0.6</v>
      </c>
      <c r="H9" s="484">
        <v>0.8</v>
      </c>
      <c r="I9" s="484">
        <v>1</v>
      </c>
      <c r="J9" s="481"/>
      <c r="K9" s="481"/>
      <c r="L9" s="481"/>
      <c r="M9" s="491"/>
      <c r="N9" s="492"/>
      <c r="O9" s="487">
        <v>3</v>
      </c>
      <c r="P9" s="487">
        <v>4</v>
      </c>
      <c r="Q9" s="487">
        <v>5</v>
      </c>
      <c r="R9" s="481"/>
      <c r="S9" s="490" t="s">
        <v>1318</v>
      </c>
      <c r="T9" s="485"/>
      <c r="U9" s="481"/>
      <c r="V9" s="481"/>
      <c r="W9" s="481"/>
      <c r="X9" s="481"/>
      <c r="Y9" s="481"/>
      <c r="Z9" s="450"/>
    </row>
    <row r="10" spans="1:26" ht="22.5" customHeight="1">
      <c r="A10" s="481"/>
      <c r="B10" s="481"/>
      <c r="C10" s="124"/>
      <c r="D10" s="124"/>
      <c r="E10" s="487" t="s">
        <v>2325</v>
      </c>
      <c r="F10" s="487" t="s">
        <v>1219</v>
      </c>
      <c r="G10" s="487" t="s">
        <v>1223</v>
      </c>
      <c r="H10" s="487" t="s">
        <v>1227</v>
      </c>
      <c r="I10" s="493" t="s">
        <v>1231</v>
      </c>
      <c r="J10" s="481"/>
      <c r="K10" s="481"/>
      <c r="L10" s="481"/>
      <c r="M10" s="124"/>
      <c r="N10" s="124"/>
      <c r="O10" s="487" t="s">
        <v>1223</v>
      </c>
      <c r="P10" s="487" t="s">
        <v>1227</v>
      </c>
      <c r="Q10" s="493" t="s">
        <v>1231</v>
      </c>
      <c r="R10" s="481"/>
      <c r="S10" s="490" t="s">
        <v>1302</v>
      </c>
      <c r="T10" s="486"/>
      <c r="U10" s="481"/>
      <c r="V10" s="481"/>
      <c r="W10" s="481"/>
      <c r="X10" s="481"/>
      <c r="Y10" s="481"/>
      <c r="Z10" s="450"/>
    </row>
    <row r="11" spans="1:26" ht="16.5" customHeight="1">
      <c r="A11" s="481"/>
      <c r="B11" s="481"/>
      <c r="C11" s="124"/>
      <c r="D11" s="124"/>
      <c r="E11" s="124"/>
      <c r="F11" s="124"/>
      <c r="G11" s="124"/>
      <c r="H11" s="481"/>
      <c r="I11" s="481"/>
      <c r="J11" s="481"/>
      <c r="K11" s="481"/>
      <c r="L11" s="481"/>
      <c r="M11" s="124"/>
      <c r="N11" s="124"/>
      <c r="O11" s="124"/>
      <c r="P11" s="481"/>
      <c r="Q11" s="481"/>
      <c r="R11" s="481"/>
      <c r="S11" s="481"/>
      <c r="T11" s="481"/>
      <c r="U11" s="481"/>
      <c r="V11" s="481"/>
      <c r="W11" s="481"/>
      <c r="X11" s="481"/>
      <c r="Y11" s="481"/>
      <c r="Z11" s="450"/>
    </row>
    <row r="12" spans="1:26" ht="16.5" customHeight="1">
      <c r="A12" s="481"/>
      <c r="B12" s="481"/>
      <c r="C12" s="124"/>
      <c r="D12" s="124"/>
      <c r="E12" s="124"/>
      <c r="F12" s="124"/>
      <c r="G12" s="124"/>
      <c r="H12" s="481"/>
      <c r="I12" s="481"/>
      <c r="J12" s="481"/>
      <c r="K12" s="481"/>
      <c r="L12" s="481"/>
      <c r="M12" s="124"/>
      <c r="N12" s="124"/>
      <c r="O12" s="124"/>
      <c r="P12" s="481"/>
      <c r="Q12" s="481"/>
      <c r="R12" s="481"/>
      <c r="S12" s="481"/>
      <c r="T12" s="481"/>
      <c r="U12" s="481"/>
      <c r="V12" s="481"/>
      <c r="W12" s="481"/>
      <c r="X12" s="481"/>
      <c r="Y12" s="481"/>
      <c r="Z12" s="450"/>
    </row>
    <row r="13" spans="1:26" ht="15.75" customHeight="1">
      <c r="A13" s="481"/>
      <c r="B13" s="481"/>
      <c r="C13" s="1118" t="s">
        <v>2326</v>
      </c>
      <c r="D13" s="941"/>
      <c r="E13" s="941"/>
      <c r="F13" s="941"/>
      <c r="G13" s="941"/>
      <c r="H13" s="941"/>
      <c r="I13" s="1108"/>
      <c r="J13" s="481"/>
      <c r="K13" s="481"/>
      <c r="L13" s="481"/>
      <c r="M13" s="1118" t="s">
        <v>2327</v>
      </c>
      <c r="N13" s="941"/>
      <c r="O13" s="941"/>
      <c r="P13" s="941"/>
      <c r="Q13" s="1108"/>
      <c r="R13" s="481"/>
      <c r="S13" s="481"/>
      <c r="T13" s="481"/>
      <c r="U13" s="481"/>
      <c r="V13" s="481"/>
      <c r="W13" s="481"/>
      <c r="X13" s="481"/>
      <c r="Y13" s="481"/>
      <c r="Z13" s="450"/>
    </row>
    <row r="14" spans="1:26" ht="16.5" customHeight="1">
      <c r="A14" s="481"/>
      <c r="B14" s="481"/>
      <c r="C14" s="124"/>
      <c r="D14" s="124"/>
      <c r="E14" s="124"/>
      <c r="F14" s="124"/>
      <c r="G14" s="124"/>
      <c r="H14" s="481"/>
      <c r="I14" s="481"/>
      <c r="J14" s="481"/>
      <c r="K14" s="481"/>
      <c r="L14" s="481"/>
      <c r="M14" s="481"/>
      <c r="N14" s="481"/>
      <c r="O14" s="481"/>
      <c r="P14" s="481"/>
      <c r="Q14" s="481"/>
      <c r="R14" s="481"/>
      <c r="S14" s="481"/>
      <c r="T14" s="481"/>
      <c r="U14" s="481"/>
      <c r="V14" s="481"/>
      <c r="W14" s="481"/>
      <c r="X14" s="481"/>
      <c r="Y14" s="481"/>
      <c r="Z14" s="450"/>
    </row>
    <row r="15" spans="1:26" ht="16.5" customHeight="1">
      <c r="A15" s="481"/>
      <c r="B15" s="481"/>
      <c r="C15" s="124"/>
      <c r="D15" s="124"/>
      <c r="E15" s="124"/>
      <c r="F15" s="124"/>
      <c r="G15" s="124"/>
      <c r="H15" s="481"/>
      <c r="I15" s="481"/>
      <c r="J15" s="481"/>
      <c r="K15" s="481"/>
      <c r="L15" s="481"/>
      <c r="M15" s="481"/>
      <c r="N15" s="481"/>
      <c r="O15" s="481"/>
      <c r="P15" s="481"/>
      <c r="Q15" s="481"/>
      <c r="R15" s="481"/>
      <c r="S15" s="481"/>
      <c r="T15" s="481"/>
      <c r="U15" s="481"/>
      <c r="V15" s="481"/>
      <c r="W15" s="481"/>
      <c r="X15" s="481"/>
      <c r="Y15" s="481"/>
      <c r="Z15" s="450"/>
    </row>
    <row r="16" spans="1:26" ht="27" customHeight="1">
      <c r="A16" s="481"/>
      <c r="B16" s="481"/>
      <c r="C16" s="124"/>
      <c r="D16" s="124"/>
      <c r="E16" s="494"/>
      <c r="F16" s="486"/>
      <c r="G16" s="490" t="s">
        <v>1302</v>
      </c>
      <c r="H16" s="494"/>
      <c r="I16" s="494"/>
      <c r="J16" s="481"/>
      <c r="K16" s="481"/>
      <c r="L16" s="481"/>
      <c r="M16" s="481"/>
      <c r="N16" s="481"/>
      <c r="Q16" s="481"/>
      <c r="R16" s="481"/>
      <c r="S16" s="481"/>
      <c r="T16" s="481"/>
      <c r="U16" s="481"/>
      <c r="V16" s="481"/>
      <c r="W16" s="481"/>
      <c r="X16" s="481"/>
      <c r="Y16" s="481"/>
      <c r="Z16" s="450"/>
    </row>
    <row r="17" spans="1:26" ht="27" customHeight="1">
      <c r="A17" s="481"/>
      <c r="B17" s="481"/>
      <c r="C17" s="124"/>
      <c r="D17" s="124"/>
      <c r="E17" s="494"/>
      <c r="F17" s="485"/>
      <c r="G17" s="490" t="s">
        <v>1318</v>
      </c>
      <c r="H17" s="481"/>
      <c r="I17" s="481"/>
      <c r="J17" s="481"/>
      <c r="K17" s="481"/>
      <c r="L17" s="481"/>
      <c r="M17" s="481"/>
      <c r="N17" s="481"/>
      <c r="Q17" s="481"/>
      <c r="R17" s="481"/>
      <c r="S17" s="481"/>
      <c r="T17" s="481"/>
      <c r="U17" s="481"/>
      <c r="V17" s="481"/>
      <c r="W17" s="481"/>
      <c r="X17" s="481"/>
      <c r="Y17" s="481"/>
      <c r="Z17" s="450"/>
    </row>
    <row r="18" spans="1:26" ht="27" customHeight="1">
      <c r="A18" s="481"/>
      <c r="B18" s="481"/>
      <c r="C18" s="124"/>
      <c r="D18" s="124"/>
      <c r="E18" s="494"/>
      <c r="F18" s="488"/>
      <c r="G18" s="490" t="s">
        <v>1364</v>
      </c>
      <c r="H18" s="481"/>
      <c r="I18" s="481"/>
      <c r="J18" s="481"/>
      <c r="K18" s="481"/>
      <c r="L18" s="481"/>
      <c r="M18" s="481"/>
      <c r="N18" s="481"/>
      <c r="Q18" s="481"/>
      <c r="R18" s="481"/>
      <c r="S18" s="481"/>
      <c r="T18" s="481"/>
      <c r="U18" s="481"/>
      <c r="V18" s="481"/>
      <c r="W18" s="481"/>
      <c r="X18" s="481"/>
      <c r="Y18" s="481"/>
      <c r="Z18" s="450"/>
    </row>
    <row r="19" spans="1:26" ht="27" customHeight="1">
      <c r="A19" s="481"/>
      <c r="B19" s="481"/>
      <c r="C19" s="124"/>
      <c r="D19" s="124"/>
      <c r="E19" s="494"/>
      <c r="F19" s="489"/>
      <c r="G19" s="495" t="s">
        <v>2328</v>
      </c>
      <c r="H19" s="481"/>
      <c r="I19" s="481"/>
      <c r="J19" s="481"/>
      <c r="K19" s="481"/>
      <c r="L19" s="481"/>
      <c r="M19" s="481"/>
      <c r="N19" s="481"/>
      <c r="O19" s="450"/>
      <c r="P19" s="481"/>
      <c r="Q19" s="481"/>
      <c r="R19" s="481"/>
      <c r="S19" s="481"/>
      <c r="T19" s="481"/>
      <c r="U19" s="481"/>
      <c r="V19" s="481"/>
      <c r="W19" s="481"/>
      <c r="X19" s="481"/>
      <c r="Y19" s="481"/>
      <c r="Z19" s="450"/>
    </row>
    <row r="20" spans="1:26" ht="16.5" customHeight="1">
      <c r="A20" s="481"/>
      <c r="B20" s="481"/>
      <c r="C20" s="124"/>
      <c r="D20" s="124"/>
      <c r="E20" s="124"/>
      <c r="F20" s="124"/>
      <c r="G20" s="124"/>
      <c r="H20" s="481"/>
      <c r="I20" s="481"/>
      <c r="J20" s="481"/>
      <c r="K20" s="481"/>
      <c r="L20" s="481"/>
      <c r="M20" s="481"/>
      <c r="N20" s="481"/>
      <c r="O20" s="481"/>
      <c r="P20" s="481"/>
      <c r="Q20" s="481"/>
      <c r="R20" s="481"/>
      <c r="S20" s="481"/>
      <c r="T20" s="481"/>
      <c r="U20" s="481"/>
      <c r="V20" s="481"/>
      <c r="W20" s="481"/>
      <c r="X20" s="481"/>
      <c r="Y20" s="481"/>
      <c r="Z20" s="481"/>
    </row>
    <row r="21" spans="1:26" ht="16.5" customHeight="1">
      <c r="A21" s="481"/>
      <c r="B21" s="481"/>
      <c r="C21" s="124"/>
      <c r="D21" s="124"/>
      <c r="E21" s="124"/>
      <c r="F21" s="124"/>
      <c r="G21" s="124"/>
      <c r="H21" s="481"/>
      <c r="I21" s="481"/>
      <c r="J21" s="481"/>
      <c r="K21" s="481"/>
      <c r="L21" s="481"/>
      <c r="M21" s="481"/>
      <c r="N21" s="481"/>
      <c r="O21" s="481"/>
      <c r="P21" s="481"/>
      <c r="Q21" s="481"/>
      <c r="R21" s="481"/>
      <c r="S21" s="481"/>
      <c r="T21" s="481"/>
      <c r="U21" s="481"/>
      <c r="V21" s="481"/>
      <c r="W21" s="481"/>
      <c r="X21" s="481"/>
      <c r="Y21" s="481"/>
      <c r="Z21" s="481"/>
    </row>
    <row r="22" spans="1:26" ht="16.5" customHeight="1">
      <c r="A22" s="481"/>
      <c r="B22" s="481"/>
      <c r="C22" s="124"/>
      <c r="D22" s="124"/>
      <c r="E22" s="124"/>
      <c r="F22" s="124"/>
      <c r="G22" s="124"/>
      <c r="H22" s="481"/>
      <c r="I22" s="481"/>
      <c r="J22" s="481"/>
      <c r="K22" s="481"/>
      <c r="L22" s="481"/>
      <c r="M22" s="481"/>
      <c r="N22" s="481"/>
      <c r="O22" s="481"/>
      <c r="P22" s="481"/>
      <c r="Q22" s="481"/>
      <c r="R22" s="481"/>
      <c r="S22" s="481"/>
      <c r="T22" s="481"/>
      <c r="U22" s="481"/>
      <c r="V22" s="481"/>
      <c r="W22" s="481"/>
      <c r="X22" s="481"/>
      <c r="Y22" s="481"/>
      <c r="Z22" s="481"/>
    </row>
    <row r="23" spans="1:26" ht="16.5" customHeight="1">
      <c r="A23" s="481"/>
      <c r="B23" s="481"/>
      <c r="C23" s="124"/>
      <c r="D23" s="124"/>
      <c r="E23" s="124"/>
      <c r="F23" s="124"/>
      <c r="G23" s="124"/>
      <c r="H23" s="481"/>
      <c r="I23" s="481"/>
      <c r="J23" s="481"/>
      <c r="K23" s="481"/>
      <c r="L23" s="481"/>
      <c r="M23" s="481"/>
      <c r="N23" s="481"/>
      <c r="O23" s="481"/>
      <c r="P23" s="481"/>
      <c r="Q23" s="481"/>
      <c r="R23" s="481"/>
      <c r="S23" s="481"/>
      <c r="T23" s="481"/>
      <c r="U23" s="481"/>
      <c r="V23" s="481"/>
      <c r="W23" s="481"/>
      <c r="X23" s="481"/>
      <c r="Y23" s="481"/>
      <c r="Z23" s="481"/>
    </row>
    <row r="24" spans="1:26" ht="16.5" customHeight="1">
      <c r="A24" s="481"/>
      <c r="B24" s="481"/>
      <c r="C24" s="124"/>
      <c r="D24" s="124"/>
      <c r="E24" s="124"/>
      <c r="F24" s="124"/>
      <c r="G24" s="124"/>
      <c r="H24" s="481"/>
      <c r="I24" s="481"/>
      <c r="J24" s="481"/>
      <c r="K24" s="481"/>
      <c r="L24" s="481"/>
      <c r="M24" s="481"/>
      <c r="N24" s="481"/>
      <c r="O24" s="481"/>
      <c r="P24" s="481"/>
      <c r="Q24" s="481"/>
      <c r="R24" s="481"/>
      <c r="S24" s="481"/>
      <c r="T24" s="481"/>
      <c r="U24" s="481"/>
      <c r="V24" s="481"/>
      <c r="W24" s="481"/>
      <c r="X24" s="481"/>
      <c r="Y24" s="481"/>
      <c r="Z24" s="481"/>
    </row>
    <row r="25" spans="1:26" ht="16.5" customHeight="1">
      <c r="A25" s="481"/>
      <c r="B25" s="481"/>
      <c r="C25" s="124"/>
      <c r="D25" s="124"/>
      <c r="E25" s="124"/>
      <c r="F25" s="124"/>
      <c r="G25" s="124"/>
      <c r="H25" s="481"/>
      <c r="I25" s="481"/>
      <c r="J25" s="481"/>
      <c r="K25" s="481"/>
      <c r="L25" s="481"/>
      <c r="M25" s="481"/>
      <c r="N25" s="481"/>
      <c r="O25" s="481"/>
      <c r="P25" s="481"/>
      <c r="Q25" s="481"/>
      <c r="R25" s="481"/>
      <c r="S25" s="481"/>
      <c r="T25" s="481"/>
      <c r="U25" s="481"/>
      <c r="V25" s="481"/>
      <c r="W25" s="481"/>
      <c r="X25" s="481"/>
      <c r="Y25" s="481"/>
      <c r="Z25" s="481"/>
    </row>
    <row r="26" spans="1:26" ht="16.5" customHeight="1">
      <c r="A26" s="481"/>
      <c r="B26" s="481"/>
      <c r="C26" s="124"/>
      <c r="D26" s="124"/>
      <c r="E26" s="124"/>
      <c r="F26" s="124"/>
      <c r="G26" s="124"/>
      <c r="H26" s="481"/>
      <c r="I26" s="481"/>
      <c r="J26" s="481"/>
      <c r="K26" s="481"/>
      <c r="L26" s="481"/>
      <c r="M26" s="481"/>
      <c r="N26" s="481"/>
      <c r="O26" s="481"/>
      <c r="P26" s="481"/>
      <c r="Q26" s="481"/>
      <c r="R26" s="481"/>
      <c r="S26" s="481"/>
      <c r="T26" s="481"/>
      <c r="U26" s="481"/>
      <c r="V26" s="481"/>
      <c r="W26" s="481"/>
      <c r="X26" s="481"/>
      <c r="Y26" s="481"/>
      <c r="Z26" s="481"/>
    </row>
    <row r="27" spans="1:26" ht="16.5" customHeight="1">
      <c r="A27" s="481"/>
      <c r="B27" s="481"/>
      <c r="C27" s="124"/>
      <c r="D27" s="124"/>
      <c r="E27" s="124"/>
      <c r="F27" s="124"/>
      <c r="G27" s="124"/>
      <c r="H27" s="481"/>
      <c r="I27" s="481"/>
      <c r="J27" s="481"/>
      <c r="K27" s="481"/>
      <c r="L27" s="481"/>
      <c r="M27" s="481"/>
      <c r="N27" s="481"/>
      <c r="O27" s="481"/>
      <c r="P27" s="481"/>
      <c r="Q27" s="481"/>
      <c r="R27" s="481"/>
      <c r="S27" s="481"/>
      <c r="T27" s="481"/>
      <c r="U27" s="481"/>
      <c r="V27" s="481"/>
      <c r="W27" s="481"/>
      <c r="X27" s="481"/>
      <c r="Y27" s="481"/>
      <c r="Z27" s="481"/>
    </row>
    <row r="28" spans="1:26" ht="16.5" customHeight="1">
      <c r="A28" s="481"/>
      <c r="B28" s="481"/>
      <c r="C28" s="124"/>
      <c r="D28" s="124"/>
      <c r="E28" s="124"/>
      <c r="F28" s="124"/>
      <c r="G28" s="124"/>
      <c r="H28" s="481"/>
      <c r="I28" s="481"/>
      <c r="J28" s="481"/>
      <c r="K28" s="481"/>
      <c r="L28" s="481"/>
      <c r="M28" s="481"/>
      <c r="N28" s="481"/>
      <c r="O28" s="481"/>
      <c r="P28" s="481"/>
      <c r="Q28" s="481"/>
      <c r="R28" s="481"/>
      <c r="S28" s="481"/>
      <c r="T28" s="481"/>
      <c r="U28" s="481"/>
      <c r="V28" s="481"/>
      <c r="W28" s="481"/>
      <c r="X28" s="481"/>
      <c r="Y28" s="481"/>
      <c r="Z28" s="481"/>
    </row>
    <row r="29" spans="1:26" ht="16.5" customHeight="1">
      <c r="A29" s="481"/>
      <c r="B29" s="481"/>
      <c r="C29" s="124"/>
      <c r="D29" s="124"/>
      <c r="E29" s="124"/>
      <c r="F29" s="124"/>
      <c r="G29" s="124"/>
      <c r="H29" s="481"/>
      <c r="I29" s="481"/>
      <c r="J29" s="481"/>
      <c r="K29" s="481"/>
      <c r="L29" s="481"/>
      <c r="M29" s="481"/>
      <c r="N29" s="481"/>
      <c r="O29" s="481"/>
      <c r="P29" s="481"/>
      <c r="Q29" s="481"/>
      <c r="R29" s="481"/>
      <c r="S29" s="481"/>
      <c r="T29" s="481"/>
      <c r="U29" s="481"/>
      <c r="V29" s="481"/>
      <c r="W29" s="481"/>
      <c r="X29" s="481"/>
      <c r="Y29" s="481"/>
      <c r="Z29" s="481"/>
    </row>
    <row r="30" spans="1:26" ht="16.5" customHeight="1">
      <c r="A30" s="481"/>
      <c r="B30" s="481"/>
      <c r="C30" s="124"/>
      <c r="D30" s="124"/>
      <c r="E30" s="124"/>
      <c r="F30" s="124"/>
      <c r="G30" s="124"/>
      <c r="H30" s="481"/>
      <c r="I30" s="481"/>
      <c r="J30" s="481"/>
      <c r="K30" s="481"/>
      <c r="L30" s="481"/>
      <c r="M30" s="481"/>
      <c r="N30" s="481"/>
      <c r="O30" s="481"/>
      <c r="P30" s="481"/>
      <c r="Q30" s="481"/>
      <c r="R30" s="481"/>
      <c r="S30" s="481"/>
      <c r="T30" s="481"/>
      <c r="U30" s="481"/>
      <c r="V30" s="481"/>
      <c r="W30" s="481"/>
      <c r="X30" s="481"/>
      <c r="Y30" s="481"/>
      <c r="Z30" s="481"/>
    </row>
    <row r="31" spans="1:26" ht="16.5" customHeight="1">
      <c r="A31" s="481"/>
      <c r="B31" s="481"/>
      <c r="C31" s="124"/>
      <c r="D31" s="124"/>
      <c r="E31" s="124"/>
      <c r="F31" s="124"/>
      <c r="G31" s="124"/>
      <c r="H31" s="481"/>
      <c r="I31" s="481"/>
      <c r="J31" s="481"/>
      <c r="K31" s="481"/>
      <c r="L31" s="481"/>
      <c r="M31" s="481"/>
      <c r="N31" s="481"/>
      <c r="O31" s="481"/>
      <c r="P31" s="481"/>
      <c r="Q31" s="481"/>
      <c r="R31" s="481"/>
      <c r="S31" s="481"/>
      <c r="T31" s="481"/>
      <c r="U31" s="481"/>
      <c r="V31" s="481"/>
      <c r="W31" s="481"/>
      <c r="X31" s="481"/>
      <c r="Y31" s="481"/>
      <c r="Z31" s="481"/>
    </row>
    <row r="32" spans="1:26" ht="16.5" customHeight="1">
      <c r="A32" s="481"/>
      <c r="B32" s="481"/>
      <c r="C32" s="124"/>
      <c r="D32" s="124"/>
      <c r="E32" s="124"/>
      <c r="F32" s="124"/>
      <c r="G32" s="124"/>
      <c r="H32" s="481"/>
      <c r="I32" s="481"/>
      <c r="J32" s="481"/>
      <c r="K32" s="481"/>
      <c r="L32" s="481"/>
      <c r="M32" s="481"/>
      <c r="N32" s="481"/>
      <c r="O32" s="481"/>
      <c r="P32" s="481"/>
      <c r="Q32" s="481"/>
      <c r="R32" s="481"/>
      <c r="S32" s="481"/>
      <c r="T32" s="481"/>
      <c r="U32" s="481"/>
      <c r="V32" s="481"/>
      <c r="W32" s="481"/>
      <c r="X32" s="481"/>
      <c r="Y32" s="481"/>
      <c r="Z32" s="481"/>
    </row>
    <row r="33" spans="1:26" ht="16.5" customHeight="1">
      <c r="A33" s="481"/>
      <c r="B33" s="481"/>
      <c r="C33" s="124"/>
      <c r="D33" s="124"/>
      <c r="E33" s="124"/>
      <c r="F33" s="124"/>
      <c r="G33" s="124"/>
      <c r="H33" s="481"/>
      <c r="I33" s="481"/>
      <c r="J33" s="481"/>
      <c r="K33" s="481"/>
      <c r="L33" s="481"/>
      <c r="M33" s="481"/>
      <c r="N33" s="481"/>
      <c r="O33" s="481"/>
      <c r="P33" s="481"/>
      <c r="Q33" s="481"/>
      <c r="R33" s="481"/>
      <c r="S33" s="481"/>
      <c r="T33" s="481"/>
      <c r="U33" s="481"/>
      <c r="V33" s="481"/>
      <c r="W33" s="481"/>
      <c r="X33" s="481"/>
      <c r="Y33" s="481"/>
      <c r="Z33" s="481"/>
    </row>
    <row r="34" spans="1:26" ht="16.5" customHeight="1">
      <c r="A34" s="481"/>
      <c r="B34" s="481"/>
      <c r="C34" s="124"/>
      <c r="D34" s="124"/>
      <c r="E34" s="124"/>
      <c r="F34" s="124"/>
      <c r="G34" s="124"/>
      <c r="H34" s="481"/>
      <c r="I34" s="481"/>
      <c r="J34" s="481"/>
      <c r="K34" s="481"/>
      <c r="L34" s="481"/>
      <c r="M34" s="481"/>
      <c r="N34" s="481"/>
      <c r="O34" s="481"/>
      <c r="P34" s="481"/>
      <c r="Q34" s="481"/>
      <c r="R34" s="481"/>
      <c r="S34" s="481"/>
      <c r="T34" s="481"/>
      <c r="U34" s="481"/>
      <c r="V34" s="481"/>
      <c r="W34" s="481"/>
      <c r="X34" s="481"/>
      <c r="Y34" s="481"/>
      <c r="Z34" s="481"/>
    </row>
    <row r="35" spans="1:26" ht="16.5" customHeight="1">
      <c r="A35" s="481"/>
      <c r="B35" s="481"/>
      <c r="C35" s="124"/>
      <c r="D35" s="124"/>
      <c r="E35" s="124"/>
      <c r="F35" s="124"/>
      <c r="G35" s="124"/>
      <c r="H35" s="481"/>
      <c r="I35" s="481"/>
      <c r="J35" s="481"/>
      <c r="K35" s="481"/>
      <c r="L35" s="481"/>
      <c r="M35" s="481"/>
      <c r="N35" s="481"/>
      <c r="O35" s="481"/>
      <c r="P35" s="481"/>
      <c r="Q35" s="481"/>
      <c r="R35" s="481"/>
      <c r="S35" s="481"/>
      <c r="T35" s="481"/>
      <c r="U35" s="481"/>
      <c r="V35" s="481"/>
      <c r="W35" s="481"/>
      <c r="X35" s="481"/>
      <c r="Y35" s="481"/>
      <c r="Z35" s="481"/>
    </row>
    <row r="36" spans="1:26" ht="16.5" customHeight="1">
      <c r="A36" s="481"/>
      <c r="B36" s="481"/>
      <c r="C36" s="124"/>
      <c r="D36" s="124"/>
      <c r="E36" s="124"/>
      <c r="F36" s="124"/>
      <c r="G36" s="124"/>
      <c r="H36" s="481"/>
      <c r="I36" s="481"/>
      <c r="J36" s="481"/>
      <c r="K36" s="481"/>
      <c r="L36" s="481"/>
      <c r="M36" s="481"/>
      <c r="N36" s="481"/>
      <c r="O36" s="481"/>
      <c r="P36" s="481"/>
      <c r="Q36" s="481"/>
      <c r="R36" s="481"/>
      <c r="S36" s="481"/>
      <c r="T36" s="481"/>
      <c r="U36" s="481"/>
      <c r="V36" s="481"/>
      <c r="W36" s="481"/>
      <c r="X36" s="481"/>
      <c r="Y36" s="481"/>
      <c r="Z36" s="481"/>
    </row>
    <row r="37" spans="1:26" ht="16.5" customHeight="1">
      <c r="A37" s="481"/>
      <c r="B37" s="481"/>
      <c r="C37" s="124"/>
      <c r="D37" s="124"/>
      <c r="E37" s="124"/>
      <c r="F37" s="124"/>
      <c r="G37" s="124"/>
      <c r="H37" s="481"/>
      <c r="I37" s="481"/>
      <c r="J37" s="481"/>
      <c r="K37" s="481"/>
      <c r="L37" s="481"/>
      <c r="M37" s="481"/>
      <c r="N37" s="481"/>
      <c r="O37" s="481"/>
      <c r="P37" s="481"/>
      <c r="Q37" s="481"/>
      <c r="R37" s="481"/>
      <c r="S37" s="481"/>
      <c r="T37" s="481"/>
      <c r="U37" s="481"/>
      <c r="V37" s="481"/>
      <c r="W37" s="481"/>
      <c r="X37" s="481"/>
      <c r="Y37" s="481"/>
      <c r="Z37" s="481"/>
    </row>
    <row r="38" spans="1:26" ht="16.5" customHeight="1">
      <c r="A38" s="481"/>
      <c r="B38" s="481"/>
      <c r="C38" s="124"/>
      <c r="D38" s="124"/>
      <c r="E38" s="124"/>
      <c r="F38" s="124"/>
      <c r="G38" s="124"/>
      <c r="H38" s="481"/>
      <c r="I38" s="481"/>
      <c r="J38" s="481"/>
      <c r="K38" s="481"/>
      <c r="L38" s="481"/>
      <c r="M38" s="481"/>
      <c r="N38" s="481"/>
      <c r="O38" s="481"/>
      <c r="P38" s="481"/>
      <c r="Q38" s="481"/>
      <c r="R38" s="481"/>
      <c r="S38" s="481"/>
      <c r="T38" s="481"/>
      <c r="U38" s="481"/>
      <c r="V38" s="481"/>
      <c r="W38" s="481"/>
      <c r="X38" s="481"/>
      <c r="Y38" s="481"/>
      <c r="Z38" s="481"/>
    </row>
    <row r="39" spans="1:26" ht="16.5" customHeight="1">
      <c r="A39" s="481"/>
      <c r="B39" s="481"/>
      <c r="C39" s="124"/>
      <c r="D39" s="124"/>
      <c r="E39" s="124"/>
      <c r="F39" s="124"/>
      <c r="G39" s="124"/>
      <c r="H39" s="481"/>
      <c r="I39" s="481"/>
      <c r="J39" s="481"/>
      <c r="K39" s="481"/>
      <c r="L39" s="481"/>
      <c r="M39" s="481"/>
      <c r="N39" s="481"/>
      <c r="O39" s="481"/>
      <c r="P39" s="481"/>
      <c r="Q39" s="481"/>
      <c r="R39" s="481"/>
      <c r="S39" s="481"/>
      <c r="T39" s="481"/>
      <c r="U39" s="481"/>
      <c r="V39" s="481"/>
      <c r="W39" s="481"/>
      <c r="X39" s="481"/>
      <c r="Y39" s="481"/>
      <c r="Z39" s="481"/>
    </row>
    <row r="40" spans="1:26" ht="16.5" customHeight="1">
      <c r="A40" s="481"/>
      <c r="B40" s="481"/>
      <c r="C40" s="124"/>
      <c r="D40" s="124"/>
      <c r="E40" s="124"/>
      <c r="F40" s="124"/>
      <c r="G40" s="124"/>
      <c r="H40" s="481"/>
      <c r="I40" s="481"/>
      <c r="J40" s="481"/>
      <c r="K40" s="481"/>
      <c r="L40" s="481"/>
      <c r="M40" s="481"/>
      <c r="N40" s="481"/>
      <c r="O40" s="481"/>
      <c r="P40" s="481"/>
      <c r="Q40" s="481"/>
      <c r="R40" s="481"/>
      <c r="S40" s="481"/>
      <c r="T40" s="481"/>
      <c r="U40" s="481"/>
      <c r="V40" s="481"/>
      <c r="W40" s="481"/>
      <c r="X40" s="481"/>
      <c r="Y40" s="481"/>
      <c r="Z40" s="481"/>
    </row>
    <row r="41" spans="1:26" ht="16.5" customHeight="1">
      <c r="A41" s="481"/>
      <c r="B41" s="481"/>
      <c r="C41" s="124"/>
      <c r="D41" s="124"/>
      <c r="E41" s="124"/>
      <c r="F41" s="124"/>
      <c r="G41" s="124"/>
      <c r="H41" s="481"/>
      <c r="I41" s="481"/>
      <c r="J41" s="481"/>
      <c r="K41" s="481"/>
      <c r="L41" s="481"/>
      <c r="M41" s="481"/>
      <c r="N41" s="481"/>
      <c r="O41" s="481"/>
      <c r="P41" s="481"/>
      <c r="Q41" s="481"/>
      <c r="R41" s="481"/>
      <c r="S41" s="481"/>
      <c r="T41" s="481"/>
      <c r="U41" s="481"/>
      <c r="V41" s="481"/>
      <c r="W41" s="481"/>
      <c r="X41" s="481"/>
      <c r="Y41" s="481"/>
      <c r="Z41" s="481"/>
    </row>
    <row r="42" spans="1:26" ht="16.5" customHeight="1">
      <c r="A42" s="481"/>
      <c r="B42" s="481"/>
      <c r="C42" s="124"/>
      <c r="D42" s="124"/>
      <c r="E42" s="124"/>
      <c r="F42" s="124"/>
      <c r="G42" s="124"/>
      <c r="H42" s="481"/>
      <c r="I42" s="481"/>
      <c r="J42" s="481"/>
      <c r="K42" s="481"/>
      <c r="L42" s="481"/>
      <c r="M42" s="481"/>
      <c r="N42" s="481"/>
      <c r="O42" s="481"/>
      <c r="P42" s="481"/>
      <c r="Q42" s="481"/>
      <c r="R42" s="481"/>
      <c r="S42" s="481"/>
      <c r="T42" s="481"/>
      <c r="U42" s="481"/>
      <c r="V42" s="481"/>
      <c r="W42" s="481"/>
      <c r="X42" s="481"/>
      <c r="Y42" s="481"/>
      <c r="Z42" s="481"/>
    </row>
    <row r="43" spans="1:26" ht="16.5" customHeight="1">
      <c r="A43" s="481"/>
      <c r="B43" s="481"/>
      <c r="C43" s="124"/>
      <c r="D43" s="124"/>
      <c r="E43" s="124"/>
      <c r="F43" s="124"/>
      <c r="G43" s="124"/>
      <c r="H43" s="481"/>
      <c r="I43" s="481"/>
      <c r="J43" s="481"/>
      <c r="K43" s="481"/>
      <c r="L43" s="481"/>
      <c r="M43" s="481"/>
      <c r="N43" s="481"/>
      <c r="O43" s="481"/>
      <c r="P43" s="481"/>
      <c r="Q43" s="481"/>
      <c r="R43" s="481"/>
      <c r="S43" s="481"/>
      <c r="T43" s="481"/>
      <c r="U43" s="481"/>
      <c r="V43" s="481"/>
      <c r="W43" s="481"/>
      <c r="X43" s="481"/>
      <c r="Y43" s="481"/>
      <c r="Z43" s="481"/>
    </row>
    <row r="44" spans="1:26" ht="16.5" customHeight="1">
      <c r="A44" s="481"/>
      <c r="B44" s="481"/>
      <c r="C44" s="124"/>
      <c r="D44" s="124"/>
      <c r="E44" s="124"/>
      <c r="F44" s="124"/>
      <c r="G44" s="124"/>
      <c r="H44" s="481"/>
      <c r="I44" s="481"/>
      <c r="J44" s="481"/>
      <c r="K44" s="481"/>
      <c r="L44" s="481"/>
      <c r="M44" s="481"/>
      <c r="N44" s="481"/>
      <c r="O44" s="481"/>
      <c r="P44" s="481"/>
      <c r="Q44" s="481"/>
      <c r="R44" s="481"/>
      <c r="S44" s="481"/>
      <c r="T44" s="481"/>
      <c r="U44" s="481"/>
      <c r="V44" s="481"/>
      <c r="W44" s="481"/>
      <c r="X44" s="481"/>
      <c r="Y44" s="481"/>
      <c r="Z44" s="481"/>
    </row>
    <row r="45" spans="1:26" ht="16.5" customHeight="1">
      <c r="A45" s="481"/>
      <c r="B45" s="481"/>
      <c r="C45" s="124"/>
      <c r="D45" s="124"/>
      <c r="E45" s="124"/>
      <c r="F45" s="124"/>
      <c r="G45" s="124"/>
      <c r="H45" s="481"/>
      <c r="I45" s="481"/>
      <c r="J45" s="481"/>
      <c r="K45" s="481"/>
      <c r="L45" s="481"/>
      <c r="M45" s="481"/>
      <c r="N45" s="481"/>
      <c r="O45" s="481"/>
      <c r="P45" s="481"/>
      <c r="Q45" s="481"/>
      <c r="R45" s="481"/>
      <c r="S45" s="481"/>
      <c r="T45" s="481"/>
      <c r="U45" s="481"/>
      <c r="V45" s="481"/>
      <c r="W45" s="481"/>
      <c r="X45" s="481"/>
      <c r="Y45" s="481"/>
      <c r="Z45" s="481"/>
    </row>
    <row r="46" spans="1:26" ht="16.5" customHeight="1">
      <c r="A46" s="481"/>
      <c r="B46" s="481"/>
      <c r="C46" s="124"/>
      <c r="D46" s="124"/>
      <c r="E46" s="124"/>
      <c r="F46" s="124"/>
      <c r="G46" s="124"/>
      <c r="H46" s="481"/>
      <c r="I46" s="481"/>
      <c r="J46" s="481"/>
      <c r="K46" s="481"/>
      <c r="L46" s="481"/>
      <c r="M46" s="481"/>
      <c r="N46" s="481"/>
      <c r="O46" s="481"/>
      <c r="P46" s="481"/>
      <c r="Q46" s="481"/>
      <c r="R46" s="481"/>
      <c r="S46" s="481"/>
      <c r="T46" s="481"/>
      <c r="U46" s="481"/>
      <c r="V46" s="481"/>
      <c r="W46" s="481"/>
      <c r="X46" s="481"/>
      <c r="Y46" s="481"/>
      <c r="Z46" s="481"/>
    </row>
    <row r="47" spans="1:26" ht="16.5" customHeight="1">
      <c r="A47" s="481"/>
      <c r="B47" s="481"/>
      <c r="C47" s="124"/>
      <c r="D47" s="124"/>
      <c r="E47" s="124"/>
      <c r="F47" s="124"/>
      <c r="G47" s="124"/>
      <c r="H47" s="481"/>
      <c r="I47" s="481"/>
      <c r="J47" s="481"/>
      <c r="K47" s="481"/>
      <c r="L47" s="481"/>
      <c r="M47" s="481"/>
      <c r="N47" s="481"/>
      <c r="O47" s="481"/>
      <c r="P47" s="481"/>
      <c r="Q47" s="481"/>
      <c r="R47" s="481"/>
      <c r="S47" s="481"/>
      <c r="T47" s="481"/>
      <c r="U47" s="481"/>
      <c r="V47" s="481"/>
      <c r="W47" s="481"/>
      <c r="X47" s="481"/>
      <c r="Y47" s="481"/>
      <c r="Z47" s="481"/>
    </row>
    <row r="48" spans="1:26" ht="16.5" customHeight="1">
      <c r="A48" s="481"/>
      <c r="B48" s="481"/>
      <c r="C48" s="124"/>
      <c r="D48" s="124"/>
      <c r="E48" s="124"/>
      <c r="F48" s="124"/>
      <c r="G48" s="124"/>
      <c r="H48" s="481"/>
      <c r="I48" s="481"/>
      <c r="J48" s="481"/>
      <c r="K48" s="481"/>
      <c r="L48" s="481"/>
      <c r="M48" s="481"/>
      <c r="N48" s="481"/>
      <c r="O48" s="481"/>
      <c r="P48" s="481"/>
      <c r="Q48" s="481"/>
      <c r="R48" s="481"/>
      <c r="S48" s="481"/>
      <c r="T48" s="481"/>
      <c r="U48" s="481"/>
      <c r="V48" s="481"/>
      <c r="W48" s="481"/>
      <c r="X48" s="481"/>
      <c r="Y48" s="481"/>
      <c r="Z48" s="481"/>
    </row>
    <row r="49" spans="1:26" ht="16.5" customHeight="1">
      <c r="A49" s="481"/>
      <c r="B49" s="481"/>
      <c r="C49" s="124"/>
      <c r="D49" s="124"/>
      <c r="E49" s="124"/>
      <c r="F49" s="124"/>
      <c r="G49" s="124"/>
      <c r="H49" s="481"/>
      <c r="I49" s="481"/>
      <c r="J49" s="481"/>
      <c r="K49" s="481"/>
      <c r="L49" s="481"/>
      <c r="M49" s="481"/>
      <c r="N49" s="481"/>
      <c r="O49" s="481"/>
      <c r="P49" s="481"/>
      <c r="Q49" s="481"/>
      <c r="R49" s="481"/>
      <c r="S49" s="481"/>
      <c r="T49" s="481"/>
      <c r="U49" s="481"/>
      <c r="V49" s="481"/>
      <c r="W49" s="481"/>
      <c r="X49" s="481"/>
      <c r="Y49" s="481"/>
      <c r="Z49" s="481"/>
    </row>
    <row r="50" spans="1:26" ht="16.5" customHeight="1">
      <c r="A50" s="481"/>
      <c r="B50" s="481"/>
      <c r="C50" s="124"/>
      <c r="D50" s="124"/>
      <c r="E50" s="124"/>
      <c r="F50" s="124"/>
      <c r="G50" s="124"/>
      <c r="H50" s="481"/>
      <c r="I50" s="481"/>
      <c r="J50" s="481"/>
      <c r="K50" s="481"/>
      <c r="L50" s="481"/>
      <c r="M50" s="481"/>
      <c r="N50" s="481"/>
      <c r="O50" s="481"/>
      <c r="P50" s="481"/>
      <c r="Q50" s="481"/>
      <c r="R50" s="481"/>
      <c r="S50" s="481"/>
      <c r="T50" s="481"/>
      <c r="U50" s="481"/>
      <c r="V50" s="481"/>
      <c r="W50" s="481"/>
      <c r="X50" s="481"/>
      <c r="Y50" s="481"/>
      <c r="Z50" s="481"/>
    </row>
    <row r="51" spans="1:26" ht="16.5" customHeight="1">
      <c r="A51" s="481"/>
      <c r="B51" s="481"/>
      <c r="C51" s="124"/>
      <c r="D51" s="124"/>
      <c r="E51" s="124"/>
      <c r="F51" s="124"/>
      <c r="G51" s="124"/>
      <c r="H51" s="481"/>
      <c r="I51" s="481"/>
      <c r="J51" s="481"/>
      <c r="K51" s="481"/>
      <c r="L51" s="481"/>
      <c r="M51" s="481"/>
      <c r="N51" s="481"/>
      <c r="O51" s="481"/>
      <c r="P51" s="481"/>
      <c r="Q51" s="481"/>
      <c r="R51" s="481"/>
      <c r="S51" s="481"/>
      <c r="T51" s="481"/>
      <c r="U51" s="481"/>
      <c r="V51" s="481"/>
      <c r="W51" s="481"/>
      <c r="X51" s="481"/>
      <c r="Y51" s="481"/>
      <c r="Z51" s="481"/>
    </row>
    <row r="52" spans="1:26" ht="16.5" customHeight="1">
      <c r="A52" s="481"/>
      <c r="B52" s="481"/>
      <c r="C52" s="124"/>
      <c r="D52" s="124"/>
      <c r="E52" s="124"/>
      <c r="F52" s="124"/>
      <c r="G52" s="124"/>
      <c r="H52" s="481"/>
      <c r="I52" s="481"/>
      <c r="J52" s="481"/>
      <c r="K52" s="481"/>
      <c r="L52" s="481"/>
      <c r="M52" s="481"/>
      <c r="N52" s="481"/>
      <c r="O52" s="481"/>
      <c r="P52" s="481"/>
      <c r="Q52" s="481"/>
      <c r="R52" s="481"/>
      <c r="S52" s="481"/>
      <c r="T52" s="481"/>
      <c r="U52" s="481"/>
      <c r="V52" s="481"/>
      <c r="W52" s="481"/>
      <c r="X52" s="481"/>
      <c r="Y52" s="481"/>
      <c r="Z52" s="481"/>
    </row>
    <row r="53" spans="1:26" ht="16.5" customHeight="1">
      <c r="A53" s="481"/>
      <c r="B53" s="481"/>
      <c r="C53" s="124"/>
      <c r="D53" s="124"/>
      <c r="E53" s="124"/>
      <c r="F53" s="124"/>
      <c r="G53" s="124"/>
      <c r="H53" s="481"/>
      <c r="I53" s="481"/>
      <c r="J53" s="481"/>
      <c r="K53" s="481"/>
      <c r="L53" s="481"/>
      <c r="M53" s="481"/>
      <c r="N53" s="481"/>
      <c r="O53" s="481"/>
      <c r="P53" s="481"/>
      <c r="Q53" s="481"/>
      <c r="R53" s="481"/>
      <c r="S53" s="481"/>
      <c r="T53" s="481"/>
      <c r="U53" s="481"/>
      <c r="V53" s="481"/>
      <c r="W53" s="481"/>
      <c r="X53" s="481"/>
      <c r="Y53" s="481"/>
      <c r="Z53" s="481"/>
    </row>
    <row r="54" spans="1:26" ht="16.5" customHeight="1">
      <c r="A54" s="481"/>
      <c r="B54" s="481"/>
      <c r="C54" s="124"/>
      <c r="D54" s="124"/>
      <c r="E54" s="124"/>
      <c r="F54" s="124"/>
      <c r="G54" s="124"/>
      <c r="H54" s="481"/>
      <c r="I54" s="481"/>
      <c r="J54" s="481"/>
      <c r="K54" s="481"/>
      <c r="L54" s="481"/>
      <c r="M54" s="481"/>
      <c r="N54" s="481"/>
      <c r="O54" s="481"/>
      <c r="P54" s="481"/>
      <c r="Q54" s="481"/>
      <c r="R54" s="481"/>
      <c r="S54" s="481"/>
      <c r="T54" s="481"/>
      <c r="U54" s="481"/>
      <c r="V54" s="481"/>
      <c r="W54" s="481"/>
      <c r="X54" s="481"/>
      <c r="Y54" s="481"/>
      <c r="Z54" s="481"/>
    </row>
    <row r="55" spans="1:26" ht="16.5" customHeight="1">
      <c r="A55" s="481"/>
      <c r="B55" s="481"/>
      <c r="C55" s="124"/>
      <c r="D55" s="124"/>
      <c r="E55" s="124"/>
      <c r="F55" s="124"/>
      <c r="G55" s="124"/>
      <c r="H55" s="481"/>
      <c r="I55" s="481"/>
      <c r="J55" s="481"/>
      <c r="K55" s="481"/>
      <c r="L55" s="481"/>
      <c r="M55" s="481"/>
      <c r="N55" s="481"/>
      <c r="O55" s="481"/>
      <c r="P55" s="481"/>
      <c r="Q55" s="481"/>
      <c r="R55" s="481"/>
      <c r="S55" s="481"/>
      <c r="T55" s="481"/>
      <c r="U55" s="481"/>
      <c r="V55" s="481"/>
      <c r="W55" s="481"/>
      <c r="X55" s="481"/>
      <c r="Y55" s="481"/>
      <c r="Z55" s="481"/>
    </row>
    <row r="56" spans="1:26" ht="16.5" customHeight="1">
      <c r="A56" s="481"/>
      <c r="B56" s="481"/>
      <c r="C56" s="124"/>
      <c r="D56" s="124"/>
      <c r="E56" s="124"/>
      <c r="F56" s="124"/>
      <c r="G56" s="124"/>
      <c r="H56" s="481"/>
      <c r="I56" s="481"/>
      <c r="J56" s="481"/>
      <c r="K56" s="481"/>
      <c r="L56" s="481"/>
      <c r="M56" s="481"/>
      <c r="N56" s="481"/>
      <c r="O56" s="481"/>
      <c r="P56" s="481"/>
      <c r="Q56" s="481"/>
      <c r="R56" s="481"/>
      <c r="S56" s="481"/>
      <c r="T56" s="481"/>
      <c r="U56" s="481"/>
      <c r="V56" s="481"/>
      <c r="W56" s="481"/>
      <c r="X56" s="481"/>
      <c r="Y56" s="481"/>
      <c r="Z56" s="481"/>
    </row>
    <row r="57" spans="1:26" ht="16.5" customHeight="1">
      <c r="A57" s="481"/>
      <c r="B57" s="481"/>
      <c r="C57" s="124"/>
      <c r="D57" s="124"/>
      <c r="E57" s="124"/>
      <c r="F57" s="124"/>
      <c r="G57" s="124"/>
      <c r="H57" s="481"/>
      <c r="I57" s="481"/>
      <c r="J57" s="481"/>
      <c r="K57" s="481"/>
      <c r="L57" s="481"/>
      <c r="M57" s="481"/>
      <c r="N57" s="481"/>
      <c r="O57" s="481"/>
      <c r="P57" s="481"/>
      <c r="Q57" s="481"/>
      <c r="R57" s="481"/>
      <c r="S57" s="481"/>
      <c r="T57" s="481"/>
      <c r="U57" s="481"/>
      <c r="V57" s="481"/>
      <c r="W57" s="481"/>
      <c r="X57" s="481"/>
      <c r="Y57" s="481"/>
      <c r="Z57" s="481"/>
    </row>
    <row r="58" spans="1:26" ht="16.5" customHeight="1">
      <c r="A58" s="481"/>
      <c r="B58" s="481"/>
      <c r="C58" s="124"/>
      <c r="D58" s="124"/>
      <c r="E58" s="124"/>
      <c r="F58" s="124"/>
      <c r="G58" s="124"/>
      <c r="H58" s="481"/>
      <c r="I58" s="481"/>
      <c r="J58" s="481"/>
      <c r="K58" s="481"/>
      <c r="L58" s="481"/>
      <c r="M58" s="481"/>
      <c r="N58" s="481"/>
      <c r="O58" s="481"/>
      <c r="P58" s="481"/>
      <c r="Q58" s="481"/>
      <c r="R58" s="481"/>
      <c r="S58" s="481"/>
      <c r="T58" s="481"/>
      <c r="U58" s="481"/>
      <c r="V58" s="481"/>
      <c r="W58" s="481"/>
      <c r="X58" s="481"/>
      <c r="Y58" s="481"/>
      <c r="Z58" s="481"/>
    </row>
    <row r="59" spans="1:26" ht="16.5" customHeight="1">
      <c r="A59" s="481"/>
      <c r="B59" s="481"/>
      <c r="C59" s="124"/>
      <c r="D59" s="124"/>
      <c r="E59" s="124"/>
      <c r="F59" s="124"/>
      <c r="G59" s="124"/>
      <c r="H59" s="481"/>
      <c r="I59" s="481"/>
      <c r="J59" s="481"/>
      <c r="K59" s="481"/>
      <c r="L59" s="481"/>
      <c r="M59" s="481"/>
      <c r="N59" s="481"/>
      <c r="O59" s="481"/>
      <c r="P59" s="481"/>
      <c r="Q59" s="481"/>
      <c r="R59" s="481"/>
      <c r="S59" s="481"/>
      <c r="T59" s="481"/>
      <c r="U59" s="481"/>
      <c r="V59" s="481"/>
      <c r="W59" s="481"/>
      <c r="X59" s="481"/>
      <c r="Y59" s="481"/>
      <c r="Z59" s="481"/>
    </row>
    <row r="60" spans="1:26" ht="16.5" customHeight="1">
      <c r="A60" s="481"/>
      <c r="B60" s="481"/>
      <c r="C60" s="124"/>
      <c r="D60" s="124"/>
      <c r="E60" s="124"/>
      <c r="F60" s="124"/>
      <c r="G60" s="124"/>
      <c r="H60" s="481"/>
      <c r="I60" s="481"/>
      <c r="J60" s="481"/>
      <c r="K60" s="481"/>
      <c r="L60" s="481"/>
      <c r="M60" s="481"/>
      <c r="N60" s="481"/>
      <c r="O60" s="481"/>
      <c r="P60" s="481"/>
      <c r="Q60" s="481"/>
      <c r="R60" s="481"/>
      <c r="S60" s="481"/>
      <c r="T60" s="481"/>
      <c r="U60" s="481"/>
      <c r="V60" s="481"/>
      <c r="W60" s="481"/>
      <c r="X60" s="481"/>
      <c r="Y60" s="481"/>
      <c r="Z60" s="481"/>
    </row>
    <row r="61" spans="1:26" ht="16.5" customHeight="1">
      <c r="A61" s="481"/>
      <c r="B61" s="481"/>
      <c r="C61" s="124"/>
      <c r="D61" s="124"/>
      <c r="E61" s="124"/>
      <c r="F61" s="124"/>
      <c r="G61" s="124"/>
      <c r="H61" s="481"/>
      <c r="I61" s="481"/>
      <c r="J61" s="481"/>
      <c r="K61" s="481"/>
      <c r="L61" s="481"/>
      <c r="M61" s="481"/>
      <c r="N61" s="481"/>
      <c r="O61" s="481"/>
      <c r="P61" s="481"/>
      <c r="Q61" s="481"/>
      <c r="R61" s="481"/>
      <c r="S61" s="481"/>
      <c r="T61" s="481"/>
      <c r="U61" s="481"/>
      <c r="V61" s="481"/>
      <c r="W61" s="481"/>
      <c r="X61" s="481"/>
      <c r="Y61" s="481"/>
      <c r="Z61" s="481"/>
    </row>
    <row r="62" spans="1:26" ht="16.5" customHeight="1">
      <c r="A62" s="481"/>
      <c r="B62" s="481"/>
      <c r="C62" s="124"/>
      <c r="D62" s="124"/>
      <c r="E62" s="124"/>
      <c r="F62" s="124"/>
      <c r="G62" s="124"/>
      <c r="H62" s="481"/>
      <c r="I62" s="481"/>
      <c r="J62" s="481"/>
      <c r="K62" s="481"/>
      <c r="L62" s="481"/>
      <c r="M62" s="481"/>
      <c r="N62" s="481"/>
      <c r="O62" s="481"/>
      <c r="P62" s="481"/>
      <c r="Q62" s="481"/>
      <c r="R62" s="481"/>
      <c r="S62" s="481"/>
      <c r="T62" s="481"/>
      <c r="U62" s="481"/>
      <c r="V62" s="481"/>
      <c r="W62" s="481"/>
      <c r="X62" s="481"/>
      <c r="Y62" s="481"/>
      <c r="Z62" s="481"/>
    </row>
    <row r="63" spans="1:26" ht="16.5" customHeight="1">
      <c r="A63" s="481"/>
      <c r="B63" s="481"/>
      <c r="C63" s="124"/>
      <c r="D63" s="124"/>
      <c r="E63" s="124"/>
      <c r="F63" s="124"/>
      <c r="G63" s="124"/>
      <c r="H63" s="481"/>
      <c r="I63" s="481"/>
      <c r="J63" s="481"/>
      <c r="K63" s="481"/>
      <c r="L63" s="481"/>
      <c r="M63" s="481"/>
      <c r="N63" s="481"/>
      <c r="O63" s="481"/>
      <c r="P63" s="481"/>
      <c r="Q63" s="481"/>
      <c r="R63" s="481"/>
      <c r="S63" s="481"/>
      <c r="T63" s="481"/>
      <c r="U63" s="481"/>
      <c r="V63" s="481"/>
      <c r="W63" s="481"/>
      <c r="X63" s="481"/>
      <c r="Y63" s="481"/>
      <c r="Z63" s="481"/>
    </row>
    <row r="64" spans="1:26" ht="16.5" customHeight="1">
      <c r="A64" s="481"/>
      <c r="B64" s="481"/>
      <c r="C64" s="124"/>
      <c r="D64" s="124"/>
      <c r="E64" s="124"/>
      <c r="F64" s="124"/>
      <c r="G64" s="124"/>
      <c r="H64" s="481"/>
      <c r="I64" s="481"/>
      <c r="J64" s="481"/>
      <c r="K64" s="481"/>
      <c r="L64" s="481"/>
      <c r="M64" s="481"/>
      <c r="N64" s="481"/>
      <c r="O64" s="481"/>
      <c r="P64" s="481"/>
      <c r="Q64" s="481"/>
      <c r="R64" s="481"/>
      <c r="S64" s="481"/>
      <c r="T64" s="481"/>
      <c r="U64" s="481"/>
      <c r="V64" s="481"/>
      <c r="W64" s="481"/>
      <c r="X64" s="481"/>
      <c r="Y64" s="481"/>
      <c r="Z64" s="481"/>
    </row>
    <row r="65" spans="1:26" ht="16.5" customHeight="1">
      <c r="A65" s="481"/>
      <c r="B65" s="481"/>
      <c r="C65" s="124"/>
      <c r="D65" s="124"/>
      <c r="E65" s="124"/>
      <c r="F65" s="124"/>
      <c r="G65" s="124"/>
      <c r="H65" s="481"/>
      <c r="I65" s="481"/>
      <c r="J65" s="481"/>
      <c r="K65" s="481"/>
      <c r="L65" s="481"/>
      <c r="M65" s="481"/>
      <c r="N65" s="481"/>
      <c r="O65" s="481"/>
      <c r="P65" s="481"/>
      <c r="Q65" s="481"/>
      <c r="R65" s="481"/>
      <c r="S65" s="481"/>
      <c r="T65" s="481"/>
      <c r="U65" s="481"/>
      <c r="V65" s="481"/>
      <c r="W65" s="481"/>
      <c r="X65" s="481"/>
      <c r="Y65" s="481"/>
      <c r="Z65" s="481"/>
    </row>
    <row r="66" spans="1:26" ht="16.5" customHeight="1">
      <c r="A66" s="481"/>
      <c r="B66" s="481"/>
      <c r="C66" s="124"/>
      <c r="D66" s="124"/>
      <c r="E66" s="124"/>
      <c r="F66" s="124"/>
      <c r="G66" s="124"/>
      <c r="H66" s="481"/>
      <c r="I66" s="481"/>
      <c r="J66" s="481"/>
      <c r="K66" s="481"/>
      <c r="L66" s="481"/>
      <c r="M66" s="481"/>
      <c r="N66" s="481"/>
      <c r="O66" s="481"/>
      <c r="P66" s="481"/>
      <c r="Q66" s="481"/>
      <c r="R66" s="481"/>
      <c r="S66" s="481"/>
      <c r="T66" s="481"/>
      <c r="U66" s="481"/>
      <c r="V66" s="481"/>
      <c r="W66" s="481"/>
      <c r="X66" s="481"/>
      <c r="Y66" s="481"/>
      <c r="Z66" s="481"/>
    </row>
    <row r="67" spans="1:26" ht="16.5" customHeight="1">
      <c r="A67" s="481"/>
      <c r="B67" s="481"/>
      <c r="C67" s="124"/>
      <c r="D67" s="124"/>
      <c r="E67" s="124"/>
      <c r="F67" s="124"/>
      <c r="G67" s="124"/>
      <c r="H67" s="481"/>
      <c r="I67" s="481"/>
      <c r="J67" s="481"/>
      <c r="K67" s="481"/>
      <c r="L67" s="481"/>
      <c r="M67" s="481"/>
      <c r="N67" s="481"/>
      <c r="O67" s="481"/>
      <c r="P67" s="481"/>
      <c r="Q67" s="481"/>
      <c r="R67" s="481"/>
      <c r="S67" s="481"/>
      <c r="T67" s="481"/>
      <c r="U67" s="481"/>
      <c r="V67" s="481"/>
      <c r="W67" s="481"/>
      <c r="X67" s="481"/>
      <c r="Y67" s="481"/>
      <c r="Z67" s="481"/>
    </row>
    <row r="68" spans="1:26" ht="16.5" customHeight="1">
      <c r="A68" s="481"/>
      <c r="B68" s="481"/>
      <c r="C68" s="124"/>
      <c r="D68" s="124"/>
      <c r="E68" s="124"/>
      <c r="F68" s="124"/>
      <c r="G68" s="124"/>
      <c r="H68" s="481"/>
      <c r="I68" s="481"/>
      <c r="J68" s="481"/>
      <c r="K68" s="481"/>
      <c r="L68" s="481"/>
      <c r="M68" s="481"/>
      <c r="N68" s="481"/>
      <c r="O68" s="481"/>
      <c r="P68" s="481"/>
      <c r="Q68" s="481"/>
      <c r="R68" s="481"/>
      <c r="S68" s="481"/>
      <c r="T68" s="481"/>
      <c r="U68" s="481"/>
      <c r="V68" s="481"/>
      <c r="W68" s="481"/>
      <c r="X68" s="481"/>
      <c r="Y68" s="481"/>
      <c r="Z68" s="481"/>
    </row>
    <row r="69" spans="1:26" ht="16.5" customHeight="1">
      <c r="A69" s="481"/>
      <c r="B69" s="481"/>
      <c r="C69" s="124"/>
      <c r="D69" s="124"/>
      <c r="E69" s="124"/>
      <c r="F69" s="124"/>
      <c r="G69" s="124"/>
      <c r="H69" s="481"/>
      <c r="I69" s="481"/>
      <c r="J69" s="481"/>
      <c r="K69" s="481"/>
      <c r="L69" s="481"/>
      <c r="M69" s="481"/>
      <c r="N69" s="481"/>
      <c r="O69" s="481"/>
      <c r="P69" s="481"/>
      <c r="Q69" s="481"/>
      <c r="R69" s="481"/>
      <c r="S69" s="481"/>
      <c r="T69" s="481"/>
      <c r="U69" s="481"/>
      <c r="V69" s="481"/>
      <c r="W69" s="481"/>
      <c r="X69" s="481"/>
      <c r="Y69" s="481"/>
      <c r="Z69" s="481"/>
    </row>
    <row r="70" spans="1:26" ht="16.5" customHeight="1">
      <c r="A70" s="481"/>
      <c r="B70" s="481"/>
      <c r="C70" s="124"/>
      <c r="D70" s="124"/>
      <c r="E70" s="124"/>
      <c r="F70" s="124"/>
      <c r="G70" s="124"/>
      <c r="H70" s="481"/>
      <c r="I70" s="481"/>
      <c r="J70" s="481"/>
      <c r="K70" s="481"/>
      <c r="L70" s="481"/>
      <c r="M70" s="481"/>
      <c r="N70" s="481"/>
      <c r="O70" s="481"/>
      <c r="P70" s="481"/>
      <c r="Q70" s="481"/>
      <c r="R70" s="481"/>
      <c r="S70" s="481"/>
      <c r="T70" s="481"/>
      <c r="U70" s="481"/>
      <c r="V70" s="481"/>
      <c r="W70" s="481"/>
      <c r="X70" s="481"/>
      <c r="Y70" s="481"/>
      <c r="Z70" s="481"/>
    </row>
    <row r="71" spans="1:26" ht="16.5" customHeight="1">
      <c r="A71" s="481"/>
      <c r="B71" s="481"/>
      <c r="C71" s="124"/>
      <c r="D71" s="124"/>
      <c r="E71" s="124"/>
      <c r="F71" s="124"/>
      <c r="G71" s="124"/>
      <c r="H71" s="481"/>
      <c r="I71" s="481"/>
      <c r="J71" s="481"/>
      <c r="K71" s="481"/>
      <c r="L71" s="481"/>
      <c r="M71" s="481"/>
      <c r="N71" s="481"/>
      <c r="O71" s="481"/>
      <c r="P71" s="481"/>
      <c r="Q71" s="481"/>
      <c r="R71" s="481"/>
      <c r="S71" s="481"/>
      <c r="T71" s="481"/>
      <c r="U71" s="481"/>
      <c r="V71" s="481"/>
      <c r="W71" s="481"/>
      <c r="X71" s="481"/>
      <c r="Y71" s="481"/>
      <c r="Z71" s="481"/>
    </row>
    <row r="72" spans="1:26" ht="16.5" customHeight="1">
      <c r="A72" s="481"/>
      <c r="B72" s="481"/>
      <c r="C72" s="124"/>
      <c r="D72" s="124"/>
      <c r="E72" s="124"/>
      <c r="F72" s="124"/>
      <c r="G72" s="124"/>
      <c r="H72" s="481"/>
      <c r="I72" s="481"/>
      <c r="J72" s="481"/>
      <c r="K72" s="481"/>
      <c r="L72" s="481"/>
      <c r="M72" s="481"/>
      <c r="N72" s="481"/>
      <c r="O72" s="481"/>
      <c r="P72" s="481"/>
      <c r="Q72" s="481"/>
      <c r="R72" s="481"/>
      <c r="S72" s="481"/>
      <c r="T72" s="481"/>
      <c r="U72" s="481"/>
      <c r="V72" s="481"/>
      <c r="W72" s="481"/>
      <c r="X72" s="481"/>
      <c r="Y72" s="481"/>
      <c r="Z72" s="481"/>
    </row>
    <row r="73" spans="1:26" ht="16.5" customHeight="1">
      <c r="A73" s="481"/>
      <c r="B73" s="481"/>
      <c r="C73" s="124"/>
      <c r="D73" s="124"/>
      <c r="E73" s="124"/>
      <c r="F73" s="124"/>
      <c r="G73" s="124"/>
      <c r="H73" s="481"/>
      <c r="I73" s="481"/>
      <c r="J73" s="481"/>
      <c r="K73" s="481"/>
      <c r="L73" s="481"/>
      <c r="M73" s="481"/>
      <c r="N73" s="481"/>
      <c r="O73" s="481"/>
      <c r="P73" s="481"/>
      <c r="Q73" s="481"/>
      <c r="R73" s="481"/>
      <c r="S73" s="481"/>
      <c r="T73" s="481"/>
      <c r="U73" s="481"/>
      <c r="V73" s="481"/>
      <c r="W73" s="481"/>
      <c r="X73" s="481"/>
      <c r="Y73" s="481"/>
      <c r="Z73" s="481"/>
    </row>
    <row r="74" spans="1:26" ht="16.5" customHeight="1">
      <c r="A74" s="481"/>
      <c r="B74" s="481"/>
      <c r="C74" s="124"/>
      <c r="D74" s="124"/>
      <c r="E74" s="124"/>
      <c r="F74" s="124"/>
      <c r="G74" s="124"/>
      <c r="H74" s="481"/>
      <c r="I74" s="481"/>
      <c r="J74" s="481"/>
      <c r="K74" s="481"/>
      <c r="L74" s="481"/>
      <c r="M74" s="481"/>
      <c r="N74" s="481"/>
      <c r="O74" s="481"/>
      <c r="P74" s="481"/>
      <c r="Q74" s="481"/>
      <c r="R74" s="481"/>
      <c r="S74" s="481"/>
      <c r="T74" s="481"/>
      <c r="U74" s="481"/>
      <c r="V74" s="481"/>
      <c r="W74" s="481"/>
      <c r="X74" s="481"/>
      <c r="Y74" s="481"/>
      <c r="Z74" s="481"/>
    </row>
    <row r="75" spans="1:26" ht="16.5" customHeight="1">
      <c r="A75" s="481"/>
      <c r="B75" s="481"/>
      <c r="C75" s="124"/>
      <c r="D75" s="124"/>
      <c r="E75" s="124"/>
      <c r="F75" s="124"/>
      <c r="G75" s="124"/>
      <c r="H75" s="481"/>
      <c r="I75" s="481"/>
      <c r="J75" s="481"/>
      <c r="K75" s="481"/>
      <c r="L75" s="481"/>
      <c r="M75" s="481"/>
      <c r="N75" s="481"/>
      <c r="O75" s="481"/>
      <c r="P75" s="481"/>
      <c r="Q75" s="481"/>
      <c r="R75" s="481"/>
      <c r="S75" s="481"/>
      <c r="T75" s="481"/>
      <c r="U75" s="481"/>
      <c r="V75" s="481"/>
      <c r="W75" s="481"/>
      <c r="X75" s="481"/>
      <c r="Y75" s="481"/>
      <c r="Z75" s="481"/>
    </row>
    <row r="76" spans="1:26" ht="16.5" customHeight="1">
      <c r="A76" s="481"/>
      <c r="B76" s="481"/>
      <c r="C76" s="124"/>
      <c r="D76" s="124"/>
      <c r="E76" s="124"/>
      <c r="F76" s="124"/>
      <c r="G76" s="124"/>
      <c r="H76" s="481"/>
      <c r="I76" s="481"/>
      <c r="J76" s="481"/>
      <c r="K76" s="481"/>
      <c r="L76" s="481"/>
      <c r="M76" s="481"/>
      <c r="N76" s="481"/>
      <c r="O76" s="481"/>
      <c r="P76" s="481"/>
      <c r="Q76" s="481"/>
      <c r="R76" s="481"/>
      <c r="S76" s="481"/>
      <c r="T76" s="481"/>
      <c r="U76" s="481"/>
      <c r="V76" s="481"/>
      <c r="W76" s="481"/>
      <c r="X76" s="481"/>
      <c r="Y76" s="481"/>
      <c r="Z76" s="481"/>
    </row>
    <row r="77" spans="1:26" ht="16.5" customHeight="1">
      <c r="A77" s="481"/>
      <c r="B77" s="481"/>
      <c r="C77" s="124"/>
      <c r="D77" s="124"/>
      <c r="E77" s="124"/>
      <c r="F77" s="124"/>
      <c r="G77" s="124"/>
      <c r="H77" s="481"/>
      <c r="I77" s="481"/>
      <c r="J77" s="481"/>
      <c r="K77" s="481"/>
      <c r="L77" s="481"/>
      <c r="M77" s="481"/>
      <c r="N77" s="481"/>
      <c r="O77" s="481"/>
      <c r="P77" s="481"/>
      <c r="Q77" s="481"/>
      <c r="R77" s="481"/>
      <c r="S77" s="481"/>
      <c r="T77" s="481"/>
      <c r="U77" s="481"/>
      <c r="V77" s="481"/>
      <c r="W77" s="481"/>
      <c r="X77" s="481"/>
      <c r="Y77" s="481"/>
      <c r="Z77" s="481"/>
    </row>
    <row r="78" spans="1:26" ht="16.5" customHeight="1">
      <c r="A78" s="481"/>
      <c r="B78" s="481"/>
      <c r="C78" s="124"/>
      <c r="D78" s="124"/>
      <c r="E78" s="124"/>
      <c r="F78" s="124"/>
      <c r="G78" s="124"/>
      <c r="H78" s="481"/>
      <c r="I78" s="481"/>
      <c r="J78" s="481"/>
      <c r="K78" s="481"/>
      <c r="L78" s="481"/>
      <c r="M78" s="481"/>
      <c r="N78" s="481"/>
      <c r="O78" s="481"/>
      <c r="P78" s="481"/>
      <c r="Q78" s="481"/>
      <c r="R78" s="481"/>
      <c r="S78" s="481"/>
      <c r="T78" s="481"/>
      <c r="U78" s="481"/>
      <c r="V78" s="481"/>
      <c r="W78" s="481"/>
      <c r="X78" s="481"/>
      <c r="Y78" s="481"/>
      <c r="Z78" s="481"/>
    </row>
    <row r="79" spans="1:26" ht="16.5" customHeight="1">
      <c r="A79" s="481"/>
      <c r="B79" s="481"/>
      <c r="C79" s="124"/>
      <c r="D79" s="124"/>
      <c r="E79" s="124"/>
      <c r="F79" s="124"/>
      <c r="G79" s="124"/>
      <c r="H79" s="481"/>
      <c r="I79" s="481"/>
      <c r="J79" s="481"/>
      <c r="K79" s="481"/>
      <c r="L79" s="481"/>
      <c r="M79" s="481"/>
      <c r="N79" s="481"/>
      <c r="O79" s="481"/>
      <c r="P79" s="481"/>
      <c r="Q79" s="481"/>
      <c r="R79" s="481"/>
      <c r="S79" s="481"/>
      <c r="T79" s="481"/>
      <c r="U79" s="481"/>
      <c r="V79" s="481"/>
      <c r="W79" s="481"/>
      <c r="X79" s="481"/>
      <c r="Y79" s="481"/>
      <c r="Z79" s="481"/>
    </row>
    <row r="80" spans="1:26" ht="16.5" customHeight="1">
      <c r="A80" s="481"/>
      <c r="B80" s="481"/>
      <c r="C80" s="124"/>
      <c r="D80" s="124"/>
      <c r="E80" s="124"/>
      <c r="F80" s="124"/>
      <c r="G80" s="124"/>
      <c r="H80" s="481"/>
      <c r="I80" s="481"/>
      <c r="J80" s="481"/>
      <c r="K80" s="481"/>
      <c r="L80" s="481"/>
      <c r="M80" s="481"/>
      <c r="N80" s="481"/>
      <c r="O80" s="481"/>
      <c r="P80" s="481"/>
      <c r="Q80" s="481"/>
      <c r="R80" s="481"/>
      <c r="S80" s="481"/>
      <c r="T80" s="481"/>
      <c r="U80" s="481"/>
      <c r="V80" s="481"/>
      <c r="W80" s="481"/>
      <c r="X80" s="481"/>
      <c r="Y80" s="481"/>
      <c r="Z80" s="481"/>
    </row>
    <row r="81" spans="1:26" ht="16.5" customHeight="1">
      <c r="A81" s="481"/>
      <c r="B81" s="481"/>
      <c r="C81" s="124"/>
      <c r="D81" s="124"/>
      <c r="E81" s="124"/>
      <c r="F81" s="124"/>
      <c r="G81" s="124"/>
      <c r="H81" s="481"/>
      <c r="I81" s="481"/>
      <c r="J81" s="481"/>
      <c r="K81" s="481"/>
      <c r="L81" s="481"/>
      <c r="M81" s="481"/>
      <c r="N81" s="481"/>
      <c r="O81" s="481"/>
      <c r="P81" s="481"/>
      <c r="Q81" s="481"/>
      <c r="R81" s="481"/>
      <c r="S81" s="481"/>
      <c r="T81" s="481"/>
      <c r="U81" s="481"/>
      <c r="V81" s="481"/>
      <c r="W81" s="481"/>
      <c r="X81" s="481"/>
      <c r="Y81" s="481"/>
      <c r="Z81" s="481"/>
    </row>
    <row r="82" spans="1:26" ht="16.5" customHeight="1">
      <c r="A82" s="481"/>
      <c r="B82" s="481"/>
      <c r="C82" s="124"/>
      <c r="D82" s="124"/>
      <c r="E82" s="124"/>
      <c r="F82" s="124"/>
      <c r="G82" s="124"/>
      <c r="H82" s="481"/>
      <c r="I82" s="481"/>
      <c r="J82" s="481"/>
      <c r="K82" s="481"/>
      <c r="L82" s="481"/>
      <c r="M82" s="481"/>
      <c r="N82" s="481"/>
      <c r="O82" s="481"/>
      <c r="P82" s="481"/>
      <c r="Q82" s="481"/>
      <c r="R82" s="481"/>
      <c r="S82" s="481"/>
      <c r="T82" s="481"/>
      <c r="U82" s="481"/>
      <c r="V82" s="481"/>
      <c r="W82" s="481"/>
      <c r="X82" s="481"/>
      <c r="Y82" s="481"/>
      <c r="Z82" s="481"/>
    </row>
    <row r="83" spans="1:26" ht="16.5" customHeight="1">
      <c r="A83" s="481"/>
      <c r="B83" s="481"/>
      <c r="C83" s="124"/>
      <c r="D83" s="124"/>
      <c r="E83" s="124"/>
      <c r="F83" s="124"/>
      <c r="G83" s="124"/>
      <c r="H83" s="481"/>
      <c r="I83" s="481"/>
      <c r="J83" s="481"/>
      <c r="K83" s="481"/>
      <c r="L83" s="481"/>
      <c r="M83" s="481"/>
      <c r="N83" s="481"/>
      <c r="O83" s="481"/>
      <c r="P83" s="481"/>
      <c r="Q83" s="481"/>
      <c r="R83" s="481"/>
      <c r="S83" s="481"/>
      <c r="T83" s="481"/>
      <c r="U83" s="481"/>
      <c r="V83" s="481"/>
      <c r="W83" s="481"/>
      <c r="X83" s="481"/>
      <c r="Y83" s="481"/>
      <c r="Z83" s="481"/>
    </row>
    <row r="84" spans="1:26" ht="16.5" customHeight="1">
      <c r="A84" s="481"/>
      <c r="B84" s="481"/>
      <c r="C84" s="124"/>
      <c r="D84" s="124"/>
      <c r="E84" s="124"/>
      <c r="F84" s="124"/>
      <c r="G84" s="124"/>
      <c r="H84" s="481"/>
      <c r="I84" s="481"/>
      <c r="J84" s="481"/>
      <c r="K84" s="481"/>
      <c r="L84" s="481"/>
      <c r="M84" s="481"/>
      <c r="N84" s="481"/>
      <c r="O84" s="481"/>
      <c r="P84" s="481"/>
      <c r="Q84" s="481"/>
      <c r="R84" s="481"/>
      <c r="S84" s="481"/>
      <c r="T84" s="481"/>
      <c r="U84" s="481"/>
      <c r="V84" s="481"/>
      <c r="W84" s="481"/>
      <c r="X84" s="481"/>
      <c r="Y84" s="481"/>
      <c r="Z84" s="481"/>
    </row>
    <row r="85" spans="1:26" ht="16.5" customHeight="1">
      <c r="A85" s="481"/>
      <c r="B85" s="481"/>
      <c r="C85" s="124"/>
      <c r="D85" s="124"/>
      <c r="E85" s="124"/>
      <c r="F85" s="124"/>
      <c r="G85" s="124"/>
      <c r="H85" s="481"/>
      <c r="I85" s="481"/>
      <c r="J85" s="481"/>
      <c r="K85" s="481"/>
      <c r="L85" s="481"/>
      <c r="M85" s="481"/>
      <c r="N85" s="481"/>
      <c r="O85" s="481"/>
      <c r="P85" s="481"/>
      <c r="Q85" s="481"/>
      <c r="R85" s="481"/>
      <c r="S85" s="481"/>
      <c r="T85" s="481"/>
      <c r="U85" s="481"/>
      <c r="V85" s="481"/>
      <c r="W85" s="481"/>
      <c r="X85" s="481"/>
      <c r="Y85" s="481"/>
      <c r="Z85" s="481"/>
    </row>
    <row r="86" spans="1:26" ht="16.5" customHeight="1">
      <c r="A86" s="481"/>
      <c r="B86" s="481"/>
      <c r="C86" s="124"/>
      <c r="D86" s="124"/>
      <c r="E86" s="124"/>
      <c r="F86" s="124"/>
      <c r="G86" s="124"/>
      <c r="H86" s="481"/>
      <c r="I86" s="481"/>
      <c r="J86" s="481"/>
      <c r="K86" s="481"/>
      <c r="L86" s="481"/>
      <c r="M86" s="481"/>
      <c r="N86" s="481"/>
      <c r="O86" s="481"/>
      <c r="P86" s="481"/>
      <c r="Q86" s="481"/>
      <c r="R86" s="481"/>
      <c r="S86" s="481"/>
      <c r="T86" s="481"/>
      <c r="U86" s="481"/>
      <c r="V86" s="481"/>
      <c r="W86" s="481"/>
      <c r="X86" s="481"/>
      <c r="Y86" s="481"/>
      <c r="Z86" s="481"/>
    </row>
    <row r="87" spans="1:26" ht="16.5" customHeight="1">
      <c r="A87" s="481"/>
      <c r="B87" s="481"/>
      <c r="C87" s="124"/>
      <c r="D87" s="124"/>
      <c r="E87" s="124"/>
      <c r="F87" s="124"/>
      <c r="G87" s="124"/>
      <c r="H87" s="481"/>
      <c r="I87" s="481"/>
      <c r="J87" s="481"/>
      <c r="K87" s="481"/>
      <c r="L87" s="481"/>
      <c r="M87" s="481"/>
      <c r="N87" s="481"/>
      <c r="O87" s="481"/>
      <c r="P87" s="481"/>
      <c r="Q87" s="481"/>
      <c r="R87" s="481"/>
      <c r="S87" s="481"/>
      <c r="T87" s="481"/>
      <c r="U87" s="481"/>
      <c r="V87" s="481"/>
      <c r="W87" s="481"/>
      <c r="X87" s="481"/>
      <c r="Y87" s="481"/>
      <c r="Z87" s="481"/>
    </row>
    <row r="88" spans="1:26" ht="16.5" customHeight="1">
      <c r="A88" s="481"/>
      <c r="B88" s="481"/>
      <c r="C88" s="124"/>
      <c r="D88" s="124"/>
      <c r="E88" s="124"/>
      <c r="F88" s="124"/>
      <c r="G88" s="124"/>
      <c r="H88" s="481"/>
      <c r="I88" s="481"/>
      <c r="J88" s="481"/>
      <c r="K88" s="481"/>
      <c r="L88" s="481"/>
      <c r="M88" s="481"/>
      <c r="N88" s="481"/>
      <c r="O88" s="481"/>
      <c r="P88" s="481"/>
      <c r="Q88" s="481"/>
      <c r="R88" s="481"/>
      <c r="S88" s="481"/>
      <c r="T88" s="481"/>
      <c r="U88" s="481"/>
      <c r="V88" s="481"/>
      <c r="W88" s="481"/>
      <c r="X88" s="481"/>
      <c r="Y88" s="481"/>
      <c r="Z88" s="481"/>
    </row>
    <row r="89" spans="1:26" ht="16.5" customHeight="1">
      <c r="A89" s="481"/>
      <c r="B89" s="481"/>
      <c r="C89" s="124"/>
      <c r="D89" s="124"/>
      <c r="E89" s="124"/>
      <c r="F89" s="124"/>
      <c r="G89" s="124"/>
      <c r="H89" s="481"/>
      <c r="I89" s="481"/>
      <c r="J89" s="481"/>
      <c r="K89" s="481"/>
      <c r="L89" s="481"/>
      <c r="M89" s="481"/>
      <c r="N89" s="481"/>
      <c r="O89" s="481"/>
      <c r="P89" s="481"/>
      <c r="Q89" s="481"/>
      <c r="R89" s="481"/>
      <c r="S89" s="481"/>
      <c r="T89" s="481"/>
      <c r="U89" s="481"/>
      <c r="V89" s="481"/>
      <c r="W89" s="481"/>
      <c r="X89" s="481"/>
      <c r="Y89" s="481"/>
      <c r="Z89" s="481"/>
    </row>
    <row r="90" spans="1:26" ht="16.5" customHeight="1">
      <c r="A90" s="481"/>
      <c r="B90" s="481"/>
      <c r="C90" s="124"/>
      <c r="D90" s="124"/>
      <c r="E90" s="124"/>
      <c r="F90" s="124"/>
      <c r="G90" s="124"/>
      <c r="H90" s="481"/>
      <c r="I90" s="481"/>
      <c r="J90" s="481"/>
      <c r="K90" s="481"/>
      <c r="L90" s="481"/>
      <c r="M90" s="481"/>
      <c r="N90" s="481"/>
      <c r="O90" s="481"/>
      <c r="P90" s="481"/>
      <c r="Q90" s="481"/>
      <c r="R90" s="481"/>
      <c r="S90" s="481"/>
      <c r="T90" s="481"/>
      <c r="U90" s="481"/>
      <c r="V90" s="481"/>
      <c r="W90" s="481"/>
      <c r="X90" s="481"/>
      <c r="Y90" s="481"/>
      <c r="Z90" s="481"/>
    </row>
    <row r="91" spans="1:26" ht="16.5" customHeight="1">
      <c r="A91" s="481"/>
      <c r="B91" s="481"/>
      <c r="C91" s="124"/>
      <c r="D91" s="124"/>
      <c r="E91" s="124"/>
      <c r="F91" s="124"/>
      <c r="G91" s="124"/>
      <c r="H91" s="481"/>
      <c r="I91" s="481"/>
      <c r="J91" s="481"/>
      <c r="K91" s="481"/>
      <c r="L91" s="481"/>
      <c r="M91" s="481"/>
      <c r="N91" s="481"/>
      <c r="O91" s="481"/>
      <c r="P91" s="481"/>
      <c r="Q91" s="481"/>
      <c r="R91" s="481"/>
      <c r="S91" s="481"/>
      <c r="T91" s="481"/>
      <c r="U91" s="481"/>
      <c r="V91" s="481"/>
      <c r="W91" s="481"/>
      <c r="X91" s="481"/>
      <c r="Y91" s="481"/>
      <c r="Z91" s="481"/>
    </row>
    <row r="92" spans="1:26" ht="16.5" customHeight="1">
      <c r="A92" s="481"/>
      <c r="B92" s="481"/>
      <c r="C92" s="124"/>
      <c r="D92" s="124"/>
      <c r="E92" s="124"/>
      <c r="F92" s="124"/>
      <c r="G92" s="124"/>
      <c r="H92" s="481"/>
      <c r="I92" s="481"/>
      <c r="J92" s="481"/>
      <c r="K92" s="481"/>
      <c r="L92" s="481"/>
      <c r="M92" s="481"/>
      <c r="N92" s="481"/>
      <c r="O92" s="481"/>
      <c r="P92" s="481"/>
      <c r="Q92" s="481"/>
      <c r="R92" s="481"/>
      <c r="S92" s="481"/>
      <c r="T92" s="481"/>
      <c r="U92" s="481"/>
      <c r="V92" s="481"/>
      <c r="W92" s="481"/>
      <c r="X92" s="481"/>
      <c r="Y92" s="481"/>
      <c r="Z92" s="481"/>
    </row>
    <row r="93" spans="1:26" ht="16.5" customHeight="1">
      <c r="A93" s="481"/>
      <c r="B93" s="481"/>
      <c r="C93" s="124"/>
      <c r="D93" s="124"/>
      <c r="E93" s="124"/>
      <c r="F93" s="124"/>
      <c r="G93" s="124"/>
      <c r="H93" s="481"/>
      <c r="I93" s="481"/>
      <c r="J93" s="481"/>
      <c r="K93" s="481"/>
      <c r="L93" s="481"/>
      <c r="M93" s="481"/>
      <c r="N93" s="481"/>
      <c r="O93" s="481"/>
      <c r="P93" s="481"/>
      <c r="Q93" s="481"/>
      <c r="R93" s="481"/>
      <c r="S93" s="481"/>
      <c r="T93" s="481"/>
      <c r="U93" s="481"/>
      <c r="V93" s="481"/>
      <c r="W93" s="481"/>
      <c r="X93" s="481"/>
      <c r="Y93" s="481"/>
      <c r="Z93" s="481"/>
    </row>
    <row r="94" spans="1:26" ht="16.5" customHeight="1">
      <c r="A94" s="481"/>
      <c r="B94" s="481"/>
      <c r="C94" s="124"/>
      <c r="D94" s="124"/>
      <c r="E94" s="124"/>
      <c r="F94" s="124"/>
      <c r="G94" s="124"/>
      <c r="H94" s="481"/>
      <c r="I94" s="481"/>
      <c r="J94" s="481"/>
      <c r="K94" s="481"/>
      <c r="L94" s="481"/>
      <c r="M94" s="481"/>
      <c r="N94" s="481"/>
      <c r="O94" s="481"/>
      <c r="P94" s="481"/>
      <c r="Q94" s="481"/>
      <c r="R94" s="481"/>
      <c r="S94" s="481"/>
      <c r="T94" s="481"/>
      <c r="U94" s="481"/>
      <c r="V94" s="481"/>
      <c r="W94" s="481"/>
      <c r="X94" s="481"/>
      <c r="Y94" s="481"/>
      <c r="Z94" s="481"/>
    </row>
    <row r="95" spans="1:26" ht="16.5" customHeight="1">
      <c r="A95" s="481"/>
      <c r="B95" s="481"/>
      <c r="C95" s="124"/>
      <c r="D95" s="124"/>
      <c r="E95" s="124"/>
      <c r="F95" s="124"/>
      <c r="G95" s="124"/>
      <c r="H95" s="481"/>
      <c r="I95" s="481"/>
      <c r="J95" s="481"/>
      <c r="K95" s="481"/>
      <c r="L95" s="481"/>
      <c r="M95" s="481"/>
      <c r="N95" s="481"/>
      <c r="O95" s="481"/>
      <c r="P95" s="481"/>
      <c r="Q95" s="481"/>
      <c r="R95" s="481"/>
      <c r="S95" s="481"/>
      <c r="T95" s="481"/>
      <c r="U95" s="481"/>
      <c r="V95" s="481"/>
      <c r="W95" s="481"/>
      <c r="X95" s="481"/>
      <c r="Y95" s="481"/>
      <c r="Z95" s="481"/>
    </row>
    <row r="96" spans="1:26" ht="16.5" customHeight="1">
      <c r="A96" s="481"/>
      <c r="B96" s="481"/>
      <c r="C96" s="124"/>
      <c r="D96" s="124"/>
      <c r="E96" s="124"/>
      <c r="F96" s="124"/>
      <c r="G96" s="124"/>
      <c r="H96" s="481"/>
      <c r="I96" s="481"/>
      <c r="J96" s="481"/>
      <c r="K96" s="481"/>
      <c r="L96" s="481"/>
      <c r="M96" s="481"/>
      <c r="N96" s="481"/>
      <c r="O96" s="481"/>
      <c r="P96" s="481"/>
      <c r="Q96" s="481"/>
      <c r="R96" s="481"/>
      <c r="S96" s="481"/>
      <c r="T96" s="481"/>
      <c r="U96" s="481"/>
      <c r="V96" s="481"/>
      <c r="W96" s="481"/>
      <c r="X96" s="481"/>
      <c r="Y96" s="481"/>
      <c r="Z96" s="481"/>
    </row>
    <row r="97" spans="1:26" ht="16.5" customHeight="1">
      <c r="A97" s="481"/>
      <c r="B97" s="481"/>
      <c r="C97" s="124"/>
      <c r="D97" s="124"/>
      <c r="E97" s="124"/>
      <c r="F97" s="124"/>
      <c r="G97" s="124"/>
      <c r="H97" s="481"/>
      <c r="I97" s="481"/>
      <c r="J97" s="481"/>
      <c r="K97" s="481"/>
      <c r="L97" s="481"/>
      <c r="M97" s="481"/>
      <c r="N97" s="481"/>
      <c r="O97" s="481"/>
      <c r="P97" s="481"/>
      <c r="Q97" s="481"/>
      <c r="R97" s="481"/>
      <c r="S97" s="481"/>
      <c r="T97" s="481"/>
      <c r="U97" s="481"/>
      <c r="V97" s="481"/>
      <c r="W97" s="481"/>
      <c r="X97" s="481"/>
      <c r="Y97" s="481"/>
      <c r="Z97" s="481"/>
    </row>
    <row r="98" spans="1:26" ht="16.5" customHeight="1">
      <c r="A98" s="481"/>
      <c r="B98" s="481"/>
      <c r="C98" s="124"/>
      <c r="D98" s="124"/>
      <c r="E98" s="124"/>
      <c r="F98" s="124"/>
      <c r="G98" s="124"/>
      <c r="H98" s="481"/>
      <c r="I98" s="481"/>
      <c r="J98" s="481"/>
      <c r="K98" s="481"/>
      <c r="L98" s="481"/>
      <c r="M98" s="481"/>
      <c r="N98" s="481"/>
      <c r="O98" s="481"/>
      <c r="P98" s="481"/>
      <c r="Q98" s="481"/>
      <c r="R98" s="481"/>
      <c r="S98" s="481"/>
      <c r="T98" s="481"/>
      <c r="U98" s="481"/>
      <c r="V98" s="481"/>
      <c r="W98" s="481"/>
      <c r="X98" s="481"/>
      <c r="Y98" s="481"/>
      <c r="Z98" s="481"/>
    </row>
    <row r="99" spans="1:26" ht="16.5" customHeight="1">
      <c r="A99" s="481"/>
      <c r="B99" s="481"/>
      <c r="C99" s="124"/>
      <c r="D99" s="124"/>
      <c r="E99" s="124"/>
      <c r="F99" s="124"/>
      <c r="G99" s="124"/>
      <c r="H99" s="481"/>
      <c r="I99" s="481"/>
      <c r="J99" s="481"/>
      <c r="K99" s="481"/>
      <c r="L99" s="481"/>
      <c r="M99" s="481"/>
      <c r="N99" s="481"/>
      <c r="O99" s="481"/>
      <c r="P99" s="481"/>
      <c r="Q99" s="481"/>
      <c r="R99" s="481"/>
      <c r="S99" s="481"/>
      <c r="T99" s="481"/>
      <c r="U99" s="481"/>
      <c r="V99" s="481"/>
      <c r="W99" s="481"/>
      <c r="X99" s="481"/>
      <c r="Y99" s="481"/>
      <c r="Z99" s="481"/>
    </row>
    <row r="100" spans="1:26" ht="16.5" customHeight="1">
      <c r="A100" s="481"/>
      <c r="B100" s="481"/>
      <c r="C100" s="124"/>
      <c r="D100" s="124"/>
      <c r="E100" s="124"/>
      <c r="F100" s="124"/>
      <c r="G100" s="124"/>
      <c r="H100" s="481"/>
      <c r="I100" s="481"/>
      <c r="J100" s="481"/>
      <c r="K100" s="481"/>
      <c r="L100" s="481"/>
      <c r="M100" s="481"/>
      <c r="N100" s="481"/>
      <c r="O100" s="481"/>
      <c r="P100" s="481"/>
      <c r="Q100" s="481"/>
      <c r="R100" s="481"/>
      <c r="S100" s="481"/>
      <c r="T100" s="481"/>
      <c r="U100" s="481"/>
      <c r="V100" s="481"/>
      <c r="W100" s="481"/>
      <c r="X100" s="481"/>
      <c r="Y100" s="481"/>
      <c r="Z100" s="481"/>
    </row>
    <row r="101" spans="1:26" ht="16.5" customHeight="1">
      <c r="A101" s="481"/>
      <c r="B101" s="481"/>
      <c r="C101" s="124"/>
      <c r="D101" s="124"/>
      <c r="E101" s="124"/>
      <c r="F101" s="124"/>
      <c r="G101" s="124"/>
      <c r="H101" s="481"/>
      <c r="I101" s="481"/>
      <c r="J101" s="481"/>
      <c r="K101" s="481"/>
      <c r="L101" s="481"/>
      <c r="M101" s="481"/>
      <c r="N101" s="481"/>
      <c r="O101" s="481"/>
      <c r="P101" s="481"/>
      <c r="Q101" s="481"/>
      <c r="R101" s="481"/>
      <c r="S101" s="481"/>
      <c r="T101" s="481"/>
      <c r="U101" s="481"/>
      <c r="V101" s="481"/>
      <c r="W101" s="481"/>
      <c r="X101" s="481"/>
      <c r="Y101" s="481"/>
      <c r="Z101" s="481"/>
    </row>
    <row r="102" spans="1:26" ht="16.5" customHeight="1">
      <c r="A102" s="481"/>
      <c r="B102" s="481"/>
      <c r="C102" s="124"/>
      <c r="D102" s="124"/>
      <c r="E102" s="124"/>
      <c r="F102" s="124"/>
      <c r="G102" s="124"/>
      <c r="H102" s="481"/>
      <c r="I102" s="481"/>
      <c r="J102" s="481"/>
      <c r="K102" s="481"/>
      <c r="L102" s="481"/>
      <c r="M102" s="481"/>
      <c r="N102" s="481"/>
      <c r="O102" s="481"/>
      <c r="P102" s="481"/>
      <c r="Q102" s="481"/>
      <c r="R102" s="481"/>
      <c r="S102" s="481"/>
      <c r="T102" s="481"/>
      <c r="U102" s="481"/>
      <c r="V102" s="481"/>
      <c r="W102" s="481"/>
      <c r="X102" s="481"/>
      <c r="Y102" s="481"/>
      <c r="Z102" s="481"/>
    </row>
    <row r="103" spans="1:26" ht="16.5" customHeight="1">
      <c r="A103" s="481"/>
      <c r="B103" s="481"/>
      <c r="C103" s="124"/>
      <c r="D103" s="124"/>
      <c r="E103" s="124"/>
      <c r="F103" s="124"/>
      <c r="G103" s="124"/>
      <c r="H103" s="481"/>
      <c r="I103" s="481"/>
      <c r="J103" s="481"/>
      <c r="K103" s="481"/>
      <c r="L103" s="481"/>
      <c r="M103" s="481"/>
      <c r="N103" s="481"/>
      <c r="O103" s="481"/>
      <c r="P103" s="481"/>
      <c r="Q103" s="481"/>
      <c r="R103" s="481"/>
      <c r="S103" s="481"/>
      <c r="T103" s="481"/>
      <c r="U103" s="481"/>
      <c r="V103" s="481"/>
      <c r="W103" s="481"/>
      <c r="X103" s="481"/>
      <c r="Y103" s="481"/>
      <c r="Z103" s="481"/>
    </row>
    <row r="104" spans="1:26" ht="16.5" customHeight="1">
      <c r="A104" s="481"/>
      <c r="B104" s="481"/>
      <c r="C104" s="124"/>
      <c r="D104" s="124"/>
      <c r="E104" s="124"/>
      <c r="F104" s="124"/>
      <c r="G104" s="124"/>
      <c r="H104" s="481"/>
      <c r="I104" s="481"/>
      <c r="J104" s="481"/>
      <c r="K104" s="481"/>
      <c r="L104" s="481"/>
      <c r="M104" s="481"/>
      <c r="N104" s="481"/>
      <c r="O104" s="481"/>
      <c r="P104" s="481"/>
      <c r="Q104" s="481"/>
      <c r="R104" s="481"/>
      <c r="S104" s="481"/>
      <c r="T104" s="481"/>
      <c r="U104" s="481"/>
      <c r="V104" s="481"/>
      <c r="W104" s="481"/>
      <c r="X104" s="481"/>
      <c r="Y104" s="481"/>
      <c r="Z104" s="481"/>
    </row>
    <row r="105" spans="1:26" ht="16.5" customHeight="1">
      <c r="A105" s="481"/>
      <c r="B105" s="481"/>
      <c r="C105" s="124"/>
      <c r="D105" s="124"/>
      <c r="E105" s="124"/>
      <c r="F105" s="124"/>
      <c r="G105" s="124"/>
      <c r="H105" s="481"/>
      <c r="I105" s="481"/>
      <c r="J105" s="481"/>
      <c r="K105" s="481"/>
      <c r="L105" s="481"/>
      <c r="M105" s="481"/>
      <c r="N105" s="481"/>
      <c r="O105" s="481"/>
      <c r="P105" s="481"/>
      <c r="Q105" s="481"/>
      <c r="R105" s="481"/>
      <c r="S105" s="481"/>
      <c r="T105" s="481"/>
      <c r="U105" s="481"/>
      <c r="V105" s="481"/>
      <c r="W105" s="481"/>
      <c r="X105" s="481"/>
      <c r="Y105" s="481"/>
      <c r="Z105" s="481"/>
    </row>
    <row r="106" spans="1:26" ht="16.5" customHeight="1">
      <c r="A106" s="481"/>
      <c r="B106" s="481"/>
      <c r="C106" s="124"/>
      <c r="D106" s="124"/>
      <c r="E106" s="124"/>
      <c r="F106" s="124"/>
      <c r="G106" s="124"/>
      <c r="H106" s="481"/>
      <c r="I106" s="481"/>
      <c r="J106" s="481"/>
      <c r="K106" s="481"/>
      <c r="L106" s="481"/>
      <c r="M106" s="481"/>
      <c r="N106" s="481"/>
      <c r="O106" s="481"/>
      <c r="P106" s="481"/>
      <c r="Q106" s="481"/>
      <c r="R106" s="481"/>
      <c r="S106" s="481"/>
      <c r="T106" s="481"/>
      <c r="U106" s="481"/>
      <c r="V106" s="481"/>
      <c r="W106" s="481"/>
      <c r="X106" s="481"/>
      <c r="Y106" s="481"/>
      <c r="Z106" s="481"/>
    </row>
    <row r="107" spans="1:26" ht="16.5" customHeight="1">
      <c r="A107" s="481"/>
      <c r="B107" s="481"/>
      <c r="C107" s="124"/>
      <c r="D107" s="124"/>
      <c r="E107" s="124"/>
      <c r="F107" s="124"/>
      <c r="G107" s="124"/>
      <c r="H107" s="481"/>
      <c r="I107" s="481"/>
      <c r="J107" s="481"/>
      <c r="K107" s="481"/>
      <c r="L107" s="481"/>
      <c r="M107" s="481"/>
      <c r="N107" s="481"/>
      <c r="O107" s="481"/>
      <c r="P107" s="481"/>
      <c r="Q107" s="481"/>
      <c r="R107" s="481"/>
      <c r="S107" s="481"/>
      <c r="T107" s="481"/>
      <c r="U107" s="481"/>
      <c r="V107" s="481"/>
      <c r="W107" s="481"/>
      <c r="X107" s="481"/>
      <c r="Y107" s="481"/>
      <c r="Z107" s="481"/>
    </row>
    <row r="108" spans="1:26" ht="16.5" customHeight="1">
      <c r="A108" s="481"/>
      <c r="B108" s="481"/>
      <c r="C108" s="124"/>
      <c r="D108" s="124"/>
      <c r="E108" s="124"/>
      <c r="F108" s="124"/>
      <c r="G108" s="124"/>
      <c r="H108" s="481"/>
      <c r="I108" s="481"/>
      <c r="J108" s="481"/>
      <c r="K108" s="481"/>
      <c r="L108" s="481"/>
      <c r="M108" s="481"/>
      <c r="N108" s="481"/>
      <c r="O108" s="481"/>
      <c r="P108" s="481"/>
      <c r="Q108" s="481"/>
      <c r="R108" s="481"/>
      <c r="S108" s="481"/>
      <c r="T108" s="481"/>
      <c r="U108" s="481"/>
      <c r="V108" s="481"/>
      <c r="W108" s="481"/>
      <c r="X108" s="481"/>
      <c r="Y108" s="481"/>
      <c r="Z108" s="481"/>
    </row>
    <row r="109" spans="1:26" ht="16.5" customHeight="1">
      <c r="A109" s="481"/>
      <c r="B109" s="481"/>
      <c r="C109" s="124"/>
      <c r="D109" s="124"/>
      <c r="E109" s="124"/>
      <c r="F109" s="124"/>
      <c r="G109" s="124"/>
      <c r="H109" s="481"/>
      <c r="I109" s="481"/>
      <c r="J109" s="481"/>
      <c r="K109" s="481"/>
      <c r="L109" s="481"/>
      <c r="M109" s="481"/>
      <c r="N109" s="481"/>
      <c r="O109" s="481"/>
      <c r="P109" s="481"/>
      <c r="Q109" s="481"/>
      <c r="R109" s="481"/>
      <c r="S109" s="481"/>
      <c r="T109" s="481"/>
      <c r="U109" s="481"/>
      <c r="V109" s="481"/>
      <c r="W109" s="481"/>
      <c r="X109" s="481"/>
      <c r="Y109" s="481"/>
      <c r="Z109" s="481"/>
    </row>
    <row r="110" spans="1:26" ht="16.5" customHeight="1">
      <c r="A110" s="481"/>
      <c r="B110" s="481"/>
      <c r="C110" s="124"/>
      <c r="D110" s="124"/>
      <c r="E110" s="124"/>
      <c r="F110" s="124"/>
      <c r="G110" s="124"/>
      <c r="H110" s="481"/>
      <c r="I110" s="481"/>
      <c r="J110" s="481"/>
      <c r="K110" s="481"/>
      <c r="L110" s="481"/>
      <c r="M110" s="481"/>
      <c r="N110" s="481"/>
      <c r="O110" s="481"/>
      <c r="P110" s="481"/>
      <c r="Q110" s="481"/>
      <c r="R110" s="481"/>
      <c r="S110" s="481"/>
      <c r="T110" s="481"/>
      <c r="U110" s="481"/>
      <c r="V110" s="481"/>
      <c r="W110" s="481"/>
      <c r="X110" s="481"/>
      <c r="Y110" s="481"/>
      <c r="Z110" s="481"/>
    </row>
    <row r="111" spans="1:26" ht="16.5" customHeight="1">
      <c r="A111" s="481"/>
      <c r="B111" s="481"/>
      <c r="C111" s="124"/>
      <c r="D111" s="124"/>
      <c r="E111" s="124"/>
      <c r="F111" s="124"/>
      <c r="G111" s="124"/>
      <c r="H111" s="481"/>
      <c r="I111" s="481"/>
      <c r="J111" s="481"/>
      <c r="K111" s="481"/>
      <c r="L111" s="481"/>
      <c r="M111" s="481"/>
      <c r="N111" s="481"/>
      <c r="O111" s="481"/>
      <c r="P111" s="481"/>
      <c r="Q111" s="481"/>
      <c r="R111" s="481"/>
      <c r="S111" s="481"/>
      <c r="T111" s="481"/>
      <c r="U111" s="481"/>
      <c r="V111" s="481"/>
      <c r="W111" s="481"/>
      <c r="X111" s="481"/>
      <c r="Y111" s="481"/>
      <c r="Z111" s="481"/>
    </row>
    <row r="112" spans="1:26" ht="16.5" customHeight="1">
      <c r="A112" s="481"/>
      <c r="B112" s="481"/>
      <c r="C112" s="124"/>
      <c r="D112" s="124"/>
      <c r="E112" s="124"/>
      <c r="F112" s="124"/>
      <c r="G112" s="124"/>
      <c r="H112" s="481"/>
      <c r="I112" s="481"/>
      <c r="J112" s="481"/>
      <c r="K112" s="481"/>
      <c r="L112" s="481"/>
      <c r="M112" s="481"/>
      <c r="N112" s="481"/>
      <c r="O112" s="481"/>
      <c r="P112" s="481"/>
      <c r="Q112" s="481"/>
      <c r="R112" s="481"/>
      <c r="S112" s="481"/>
      <c r="T112" s="481"/>
      <c r="U112" s="481"/>
      <c r="V112" s="481"/>
      <c r="W112" s="481"/>
      <c r="X112" s="481"/>
      <c r="Y112" s="481"/>
      <c r="Z112" s="481"/>
    </row>
    <row r="113" spans="1:26" ht="16.5" customHeight="1">
      <c r="A113" s="481"/>
      <c r="B113" s="481"/>
      <c r="C113" s="124"/>
      <c r="D113" s="124"/>
      <c r="E113" s="124"/>
      <c r="F113" s="124"/>
      <c r="G113" s="124"/>
      <c r="H113" s="481"/>
      <c r="I113" s="481"/>
      <c r="J113" s="481"/>
      <c r="K113" s="481"/>
      <c r="L113" s="481"/>
      <c r="M113" s="481"/>
      <c r="N113" s="481"/>
      <c r="O113" s="481"/>
      <c r="P113" s="481"/>
      <c r="Q113" s="481"/>
      <c r="R113" s="481"/>
      <c r="S113" s="481"/>
      <c r="T113" s="481"/>
      <c r="U113" s="481"/>
      <c r="V113" s="481"/>
      <c r="W113" s="481"/>
      <c r="X113" s="481"/>
      <c r="Y113" s="481"/>
      <c r="Z113" s="481"/>
    </row>
    <row r="114" spans="1:26" ht="16.5" customHeight="1">
      <c r="A114" s="481"/>
      <c r="B114" s="481"/>
      <c r="C114" s="124"/>
      <c r="D114" s="124"/>
      <c r="E114" s="124"/>
      <c r="F114" s="124"/>
      <c r="G114" s="124"/>
      <c r="H114" s="481"/>
      <c r="I114" s="481"/>
      <c r="J114" s="481"/>
      <c r="K114" s="481"/>
      <c r="L114" s="481"/>
      <c r="M114" s="481"/>
      <c r="N114" s="481"/>
      <c r="O114" s="481"/>
      <c r="P114" s="481"/>
      <c r="Q114" s="481"/>
      <c r="R114" s="481"/>
      <c r="S114" s="481"/>
      <c r="T114" s="481"/>
      <c r="U114" s="481"/>
      <c r="V114" s="481"/>
      <c r="W114" s="481"/>
      <c r="X114" s="481"/>
      <c r="Y114" s="481"/>
      <c r="Z114" s="481"/>
    </row>
    <row r="115" spans="1:26" ht="16.5" customHeight="1">
      <c r="A115" s="481"/>
      <c r="B115" s="481"/>
      <c r="C115" s="124"/>
      <c r="D115" s="124"/>
      <c r="E115" s="124"/>
      <c r="F115" s="124"/>
      <c r="G115" s="124"/>
      <c r="H115" s="481"/>
      <c r="I115" s="481"/>
      <c r="J115" s="481"/>
      <c r="K115" s="481"/>
      <c r="L115" s="481"/>
      <c r="M115" s="481"/>
      <c r="N115" s="481"/>
      <c r="O115" s="481"/>
      <c r="P115" s="481"/>
      <c r="Q115" s="481"/>
      <c r="R115" s="481"/>
      <c r="S115" s="481"/>
      <c r="T115" s="481"/>
      <c r="U115" s="481"/>
      <c r="V115" s="481"/>
      <c r="W115" s="481"/>
      <c r="X115" s="481"/>
      <c r="Y115" s="481"/>
      <c r="Z115" s="481"/>
    </row>
    <row r="116" spans="1:26" ht="16.5" customHeight="1">
      <c r="A116" s="481"/>
      <c r="B116" s="481"/>
      <c r="C116" s="124"/>
      <c r="D116" s="124"/>
      <c r="E116" s="124"/>
      <c r="F116" s="124"/>
      <c r="G116" s="124"/>
      <c r="H116" s="481"/>
      <c r="I116" s="481"/>
      <c r="J116" s="481"/>
      <c r="K116" s="481"/>
      <c r="L116" s="481"/>
      <c r="M116" s="481"/>
      <c r="N116" s="481"/>
      <c r="O116" s="481"/>
      <c r="P116" s="481"/>
      <c r="Q116" s="481"/>
      <c r="R116" s="481"/>
      <c r="S116" s="481"/>
      <c r="T116" s="481"/>
      <c r="U116" s="481"/>
      <c r="V116" s="481"/>
      <c r="W116" s="481"/>
      <c r="X116" s="481"/>
      <c r="Y116" s="481"/>
      <c r="Z116" s="481"/>
    </row>
    <row r="117" spans="1:26" ht="16.5" customHeight="1">
      <c r="A117" s="481"/>
      <c r="B117" s="481"/>
      <c r="C117" s="124"/>
      <c r="D117" s="124"/>
      <c r="E117" s="124"/>
      <c r="F117" s="124"/>
      <c r="G117" s="124"/>
      <c r="H117" s="481"/>
      <c r="I117" s="481"/>
      <c r="J117" s="481"/>
      <c r="K117" s="481"/>
      <c r="L117" s="481"/>
      <c r="M117" s="481"/>
      <c r="N117" s="481"/>
      <c r="O117" s="481"/>
      <c r="P117" s="481"/>
      <c r="Q117" s="481"/>
      <c r="R117" s="481"/>
      <c r="S117" s="481"/>
      <c r="T117" s="481"/>
      <c r="U117" s="481"/>
      <c r="V117" s="481"/>
      <c r="W117" s="481"/>
      <c r="X117" s="481"/>
      <c r="Y117" s="481"/>
      <c r="Z117" s="481"/>
    </row>
    <row r="118" spans="1:26" ht="16.5" customHeight="1">
      <c r="A118" s="481"/>
      <c r="B118" s="481"/>
      <c r="C118" s="124"/>
      <c r="D118" s="124"/>
      <c r="E118" s="124"/>
      <c r="F118" s="124"/>
      <c r="G118" s="124"/>
      <c r="H118" s="481"/>
      <c r="I118" s="481"/>
      <c r="J118" s="481"/>
      <c r="K118" s="481"/>
      <c r="L118" s="481"/>
      <c r="M118" s="481"/>
      <c r="N118" s="481"/>
      <c r="O118" s="481"/>
      <c r="P118" s="481"/>
      <c r="Q118" s="481"/>
      <c r="R118" s="481"/>
      <c r="S118" s="481"/>
      <c r="T118" s="481"/>
      <c r="U118" s="481"/>
      <c r="V118" s="481"/>
      <c r="W118" s="481"/>
      <c r="X118" s="481"/>
      <c r="Y118" s="481"/>
      <c r="Z118" s="481"/>
    </row>
    <row r="119" spans="1:26" ht="16.5" customHeight="1">
      <c r="A119" s="481"/>
      <c r="B119" s="481"/>
      <c r="C119" s="124"/>
      <c r="D119" s="124"/>
      <c r="E119" s="124"/>
      <c r="F119" s="124"/>
      <c r="G119" s="124"/>
      <c r="H119" s="481"/>
      <c r="I119" s="481"/>
      <c r="J119" s="481"/>
      <c r="K119" s="481"/>
      <c r="L119" s="481"/>
      <c r="M119" s="481"/>
      <c r="N119" s="481"/>
      <c r="O119" s="481"/>
      <c r="P119" s="481"/>
      <c r="Q119" s="481"/>
      <c r="R119" s="481"/>
      <c r="S119" s="481"/>
      <c r="T119" s="481"/>
      <c r="U119" s="481"/>
      <c r="V119" s="481"/>
      <c r="W119" s="481"/>
      <c r="X119" s="481"/>
      <c r="Y119" s="481"/>
      <c r="Z119" s="481"/>
    </row>
    <row r="120" spans="1:26" ht="16.5" customHeight="1">
      <c r="A120" s="481"/>
      <c r="B120" s="481"/>
      <c r="C120" s="124"/>
      <c r="D120" s="124"/>
      <c r="E120" s="124"/>
      <c r="F120" s="124"/>
      <c r="G120" s="124"/>
      <c r="H120" s="481"/>
      <c r="I120" s="481"/>
      <c r="J120" s="481"/>
      <c r="K120" s="481"/>
      <c r="L120" s="481"/>
      <c r="M120" s="481"/>
      <c r="N120" s="481"/>
      <c r="O120" s="481"/>
      <c r="P120" s="481"/>
      <c r="Q120" s="481"/>
      <c r="R120" s="481"/>
      <c r="S120" s="481"/>
      <c r="T120" s="481"/>
      <c r="U120" s="481"/>
      <c r="V120" s="481"/>
      <c r="W120" s="481"/>
      <c r="X120" s="481"/>
      <c r="Y120" s="481"/>
      <c r="Z120" s="481"/>
    </row>
    <row r="121" spans="1:26" ht="16.5" customHeight="1">
      <c r="A121" s="481"/>
      <c r="B121" s="481"/>
      <c r="C121" s="124"/>
      <c r="D121" s="124"/>
      <c r="E121" s="124"/>
      <c r="F121" s="124"/>
      <c r="G121" s="124"/>
      <c r="H121" s="481"/>
      <c r="I121" s="481"/>
      <c r="J121" s="481"/>
      <c r="K121" s="481"/>
      <c r="L121" s="481"/>
      <c r="M121" s="481"/>
      <c r="N121" s="481"/>
      <c r="O121" s="481"/>
      <c r="P121" s="481"/>
      <c r="Q121" s="481"/>
      <c r="R121" s="481"/>
      <c r="S121" s="481"/>
      <c r="T121" s="481"/>
      <c r="U121" s="481"/>
      <c r="V121" s="481"/>
      <c r="W121" s="481"/>
      <c r="X121" s="481"/>
      <c r="Y121" s="481"/>
      <c r="Z121" s="481"/>
    </row>
    <row r="122" spans="1:26" ht="16.5" customHeight="1">
      <c r="A122" s="481"/>
      <c r="B122" s="481"/>
      <c r="C122" s="124"/>
      <c r="D122" s="124"/>
      <c r="E122" s="124"/>
      <c r="F122" s="124"/>
      <c r="G122" s="124"/>
      <c r="H122" s="481"/>
      <c r="I122" s="481"/>
      <c r="J122" s="481"/>
      <c r="K122" s="481"/>
      <c r="L122" s="481"/>
      <c r="M122" s="481"/>
      <c r="N122" s="481"/>
      <c r="O122" s="481"/>
      <c r="P122" s="481"/>
      <c r="Q122" s="481"/>
      <c r="R122" s="481"/>
      <c r="S122" s="481"/>
      <c r="T122" s="481"/>
      <c r="U122" s="481"/>
      <c r="V122" s="481"/>
      <c r="W122" s="481"/>
      <c r="X122" s="481"/>
      <c r="Y122" s="481"/>
      <c r="Z122" s="481"/>
    </row>
    <row r="123" spans="1:26" ht="16.5" customHeight="1">
      <c r="A123" s="481"/>
      <c r="B123" s="481"/>
      <c r="C123" s="124"/>
      <c r="D123" s="124"/>
      <c r="E123" s="124"/>
      <c r="F123" s="124"/>
      <c r="G123" s="124"/>
      <c r="H123" s="481"/>
      <c r="I123" s="481"/>
      <c r="J123" s="481"/>
      <c r="K123" s="481"/>
      <c r="L123" s="481"/>
      <c r="M123" s="481"/>
      <c r="N123" s="481"/>
      <c r="O123" s="481"/>
      <c r="P123" s="481"/>
      <c r="Q123" s="481"/>
      <c r="R123" s="481"/>
      <c r="S123" s="481"/>
      <c r="T123" s="481"/>
      <c r="U123" s="481"/>
      <c r="V123" s="481"/>
      <c r="W123" s="481"/>
      <c r="X123" s="481"/>
      <c r="Y123" s="481"/>
      <c r="Z123" s="481"/>
    </row>
    <row r="124" spans="1:26" ht="16.5" customHeight="1">
      <c r="A124" s="481"/>
      <c r="B124" s="481"/>
      <c r="C124" s="124"/>
      <c r="D124" s="124"/>
      <c r="E124" s="124"/>
      <c r="F124" s="124"/>
      <c r="G124" s="124"/>
      <c r="H124" s="481"/>
      <c r="I124" s="481"/>
      <c r="J124" s="481"/>
      <c r="K124" s="481"/>
      <c r="L124" s="481"/>
      <c r="M124" s="481"/>
      <c r="N124" s="481"/>
      <c r="O124" s="481"/>
      <c r="P124" s="481"/>
      <c r="Q124" s="481"/>
      <c r="R124" s="481"/>
      <c r="S124" s="481"/>
      <c r="T124" s="481"/>
      <c r="U124" s="481"/>
      <c r="V124" s="481"/>
      <c r="W124" s="481"/>
      <c r="X124" s="481"/>
      <c r="Y124" s="481"/>
      <c r="Z124" s="481"/>
    </row>
    <row r="125" spans="1:26" ht="16.5" customHeight="1">
      <c r="A125" s="481"/>
      <c r="B125" s="481"/>
      <c r="C125" s="124"/>
      <c r="D125" s="124"/>
      <c r="E125" s="124"/>
      <c r="F125" s="124"/>
      <c r="G125" s="124"/>
      <c r="H125" s="481"/>
      <c r="I125" s="481"/>
      <c r="J125" s="481"/>
      <c r="K125" s="481"/>
      <c r="L125" s="481"/>
      <c r="M125" s="481"/>
      <c r="N125" s="481"/>
      <c r="O125" s="481"/>
      <c r="P125" s="481"/>
      <c r="Q125" s="481"/>
      <c r="R125" s="481"/>
      <c r="S125" s="481"/>
      <c r="T125" s="481"/>
      <c r="U125" s="481"/>
      <c r="V125" s="481"/>
      <c r="W125" s="481"/>
      <c r="X125" s="481"/>
      <c r="Y125" s="481"/>
      <c r="Z125" s="481"/>
    </row>
    <row r="126" spans="1:26" ht="16.5" customHeight="1">
      <c r="A126" s="481"/>
      <c r="B126" s="481"/>
      <c r="C126" s="124"/>
      <c r="D126" s="124"/>
      <c r="E126" s="124"/>
      <c r="F126" s="124"/>
      <c r="G126" s="124"/>
      <c r="H126" s="481"/>
      <c r="I126" s="481"/>
      <c r="J126" s="481"/>
      <c r="K126" s="481"/>
      <c r="L126" s="481"/>
      <c r="M126" s="481"/>
      <c r="N126" s="481"/>
      <c r="O126" s="481"/>
      <c r="P126" s="481"/>
      <c r="Q126" s="481"/>
      <c r="R126" s="481"/>
      <c r="S126" s="481"/>
      <c r="T126" s="481"/>
      <c r="U126" s="481"/>
      <c r="V126" s="481"/>
      <c r="W126" s="481"/>
      <c r="X126" s="481"/>
      <c r="Y126" s="481"/>
      <c r="Z126" s="481"/>
    </row>
    <row r="127" spans="1:26" ht="16.5" customHeight="1">
      <c r="A127" s="481"/>
      <c r="B127" s="481"/>
      <c r="C127" s="124"/>
      <c r="D127" s="124"/>
      <c r="E127" s="124"/>
      <c r="F127" s="124"/>
      <c r="G127" s="124"/>
      <c r="H127" s="481"/>
      <c r="I127" s="481"/>
      <c r="J127" s="481"/>
      <c r="K127" s="481"/>
      <c r="L127" s="481"/>
      <c r="M127" s="481"/>
      <c r="N127" s="481"/>
      <c r="O127" s="481"/>
      <c r="P127" s="481"/>
      <c r="Q127" s="481"/>
      <c r="R127" s="481"/>
      <c r="S127" s="481"/>
      <c r="T127" s="481"/>
      <c r="U127" s="481"/>
      <c r="V127" s="481"/>
      <c r="W127" s="481"/>
      <c r="X127" s="481"/>
      <c r="Y127" s="481"/>
      <c r="Z127" s="481"/>
    </row>
    <row r="128" spans="1:26" ht="16.5" customHeight="1">
      <c r="A128" s="481"/>
      <c r="B128" s="481"/>
      <c r="C128" s="124"/>
      <c r="D128" s="124"/>
      <c r="E128" s="124"/>
      <c r="F128" s="124"/>
      <c r="G128" s="124"/>
      <c r="H128" s="481"/>
      <c r="I128" s="481"/>
      <c r="J128" s="481"/>
      <c r="K128" s="481"/>
      <c r="L128" s="481"/>
      <c r="M128" s="481"/>
      <c r="N128" s="481"/>
      <c r="O128" s="481"/>
      <c r="P128" s="481"/>
      <c r="Q128" s="481"/>
      <c r="R128" s="481"/>
      <c r="S128" s="481"/>
      <c r="T128" s="481"/>
      <c r="U128" s="481"/>
      <c r="V128" s="481"/>
      <c r="W128" s="481"/>
      <c r="X128" s="481"/>
      <c r="Y128" s="481"/>
      <c r="Z128" s="481"/>
    </row>
    <row r="129" spans="1:26" ht="16.5" customHeight="1">
      <c r="A129" s="481"/>
      <c r="B129" s="481"/>
      <c r="C129" s="124"/>
      <c r="D129" s="124"/>
      <c r="E129" s="124"/>
      <c r="F129" s="124"/>
      <c r="G129" s="124"/>
      <c r="H129" s="481"/>
      <c r="I129" s="481"/>
      <c r="J129" s="481"/>
      <c r="K129" s="481"/>
      <c r="L129" s="481"/>
      <c r="M129" s="481"/>
      <c r="N129" s="481"/>
      <c r="O129" s="481"/>
      <c r="P129" s="481"/>
      <c r="Q129" s="481"/>
      <c r="R129" s="481"/>
      <c r="S129" s="481"/>
      <c r="T129" s="481"/>
      <c r="U129" s="481"/>
      <c r="V129" s="481"/>
      <c r="W129" s="481"/>
      <c r="X129" s="481"/>
      <c r="Y129" s="481"/>
      <c r="Z129" s="481"/>
    </row>
    <row r="130" spans="1:26" ht="16.5" customHeight="1">
      <c r="A130" s="481"/>
      <c r="B130" s="481"/>
      <c r="C130" s="124"/>
      <c r="D130" s="124"/>
      <c r="E130" s="124"/>
      <c r="F130" s="124"/>
      <c r="G130" s="124"/>
      <c r="H130" s="481"/>
      <c r="I130" s="481"/>
      <c r="J130" s="481"/>
      <c r="K130" s="481"/>
      <c r="L130" s="481"/>
      <c r="M130" s="481"/>
      <c r="N130" s="481"/>
      <c r="O130" s="481"/>
      <c r="P130" s="481"/>
      <c r="Q130" s="481"/>
      <c r="R130" s="481"/>
      <c r="S130" s="481"/>
      <c r="T130" s="481"/>
      <c r="U130" s="481"/>
      <c r="V130" s="481"/>
      <c r="W130" s="481"/>
      <c r="X130" s="481"/>
      <c r="Y130" s="481"/>
      <c r="Z130" s="481"/>
    </row>
    <row r="131" spans="1:26" ht="16.5" customHeight="1">
      <c r="A131" s="481"/>
      <c r="B131" s="481"/>
      <c r="C131" s="124"/>
      <c r="D131" s="124"/>
      <c r="E131" s="124"/>
      <c r="F131" s="124"/>
      <c r="G131" s="124"/>
      <c r="H131" s="481"/>
      <c r="I131" s="481"/>
      <c r="J131" s="481"/>
      <c r="K131" s="481"/>
      <c r="L131" s="481"/>
      <c r="M131" s="481"/>
      <c r="N131" s="481"/>
      <c r="O131" s="481"/>
      <c r="P131" s="481"/>
      <c r="Q131" s="481"/>
      <c r="R131" s="481"/>
      <c r="S131" s="481"/>
      <c r="T131" s="481"/>
      <c r="U131" s="481"/>
      <c r="V131" s="481"/>
      <c r="W131" s="481"/>
      <c r="X131" s="481"/>
      <c r="Y131" s="481"/>
      <c r="Z131" s="481"/>
    </row>
    <row r="132" spans="1:26" ht="16.5" customHeight="1">
      <c r="A132" s="481"/>
      <c r="B132" s="481"/>
      <c r="C132" s="124"/>
      <c r="D132" s="124"/>
      <c r="E132" s="124"/>
      <c r="F132" s="124"/>
      <c r="G132" s="124"/>
      <c r="H132" s="481"/>
      <c r="I132" s="481"/>
      <c r="J132" s="481"/>
      <c r="K132" s="481"/>
      <c r="L132" s="481"/>
      <c r="M132" s="481"/>
      <c r="N132" s="481"/>
      <c r="O132" s="481"/>
      <c r="P132" s="481"/>
      <c r="Q132" s="481"/>
      <c r="R132" s="481"/>
      <c r="S132" s="481"/>
      <c r="T132" s="481"/>
      <c r="U132" s="481"/>
      <c r="V132" s="481"/>
      <c r="W132" s="481"/>
      <c r="X132" s="481"/>
      <c r="Y132" s="481"/>
      <c r="Z132" s="481"/>
    </row>
    <row r="133" spans="1:26" ht="16.5" customHeight="1">
      <c r="A133" s="481"/>
      <c r="B133" s="481"/>
      <c r="C133" s="124"/>
      <c r="D133" s="124"/>
      <c r="E133" s="124"/>
      <c r="F133" s="124"/>
      <c r="G133" s="124"/>
      <c r="H133" s="481"/>
      <c r="I133" s="481"/>
      <c r="J133" s="481"/>
      <c r="K133" s="481"/>
      <c r="L133" s="481"/>
      <c r="M133" s="481"/>
      <c r="N133" s="481"/>
      <c r="O133" s="481"/>
      <c r="P133" s="481"/>
      <c r="Q133" s="481"/>
      <c r="R133" s="481"/>
      <c r="S133" s="481"/>
      <c r="T133" s="481"/>
      <c r="U133" s="481"/>
      <c r="V133" s="481"/>
      <c r="W133" s="481"/>
      <c r="X133" s="481"/>
      <c r="Y133" s="481"/>
      <c r="Z133" s="481"/>
    </row>
    <row r="134" spans="1:26" ht="16.5" customHeight="1">
      <c r="A134" s="481"/>
      <c r="B134" s="481"/>
      <c r="C134" s="124"/>
      <c r="D134" s="124"/>
      <c r="E134" s="124"/>
      <c r="F134" s="124"/>
      <c r="G134" s="124"/>
      <c r="H134" s="481"/>
      <c r="I134" s="481"/>
      <c r="J134" s="481"/>
      <c r="K134" s="481"/>
      <c r="L134" s="481"/>
      <c r="M134" s="481"/>
      <c r="N134" s="481"/>
      <c r="O134" s="481"/>
      <c r="P134" s="481"/>
      <c r="Q134" s="481"/>
      <c r="R134" s="481"/>
      <c r="S134" s="481"/>
      <c r="T134" s="481"/>
      <c r="U134" s="481"/>
      <c r="V134" s="481"/>
      <c r="W134" s="481"/>
      <c r="X134" s="481"/>
      <c r="Y134" s="481"/>
      <c r="Z134" s="481"/>
    </row>
    <row r="135" spans="1:26" ht="16.5" customHeight="1">
      <c r="A135" s="481"/>
      <c r="B135" s="481"/>
      <c r="C135" s="124"/>
      <c r="D135" s="124"/>
      <c r="E135" s="124"/>
      <c r="F135" s="124"/>
      <c r="G135" s="124"/>
      <c r="H135" s="481"/>
      <c r="I135" s="481"/>
      <c r="J135" s="481"/>
      <c r="K135" s="481"/>
      <c r="L135" s="481"/>
      <c r="M135" s="481"/>
      <c r="N135" s="481"/>
      <c r="O135" s="481"/>
      <c r="P135" s="481"/>
      <c r="Q135" s="481"/>
      <c r="R135" s="481"/>
      <c r="S135" s="481"/>
      <c r="T135" s="481"/>
      <c r="U135" s="481"/>
      <c r="V135" s="481"/>
      <c r="W135" s="481"/>
      <c r="X135" s="481"/>
      <c r="Y135" s="481"/>
      <c r="Z135" s="481"/>
    </row>
    <row r="136" spans="1:26" ht="16.5" customHeight="1">
      <c r="A136" s="481"/>
      <c r="B136" s="481"/>
      <c r="C136" s="124"/>
      <c r="D136" s="124"/>
      <c r="E136" s="124"/>
      <c r="F136" s="124"/>
      <c r="G136" s="124"/>
      <c r="H136" s="481"/>
      <c r="I136" s="481"/>
      <c r="J136" s="481"/>
      <c r="K136" s="481"/>
      <c r="L136" s="481"/>
      <c r="M136" s="481"/>
      <c r="N136" s="481"/>
      <c r="O136" s="481"/>
      <c r="P136" s="481"/>
      <c r="Q136" s="481"/>
      <c r="R136" s="481"/>
      <c r="S136" s="481"/>
      <c r="T136" s="481"/>
      <c r="U136" s="481"/>
      <c r="V136" s="481"/>
      <c r="W136" s="481"/>
      <c r="X136" s="481"/>
      <c r="Y136" s="481"/>
      <c r="Z136" s="481"/>
    </row>
    <row r="137" spans="1:26" ht="16.5" customHeight="1">
      <c r="A137" s="481"/>
      <c r="B137" s="481"/>
      <c r="C137" s="124"/>
      <c r="D137" s="124"/>
      <c r="E137" s="124"/>
      <c r="F137" s="124"/>
      <c r="G137" s="124"/>
      <c r="H137" s="481"/>
      <c r="I137" s="481"/>
      <c r="J137" s="481"/>
      <c r="K137" s="481"/>
      <c r="L137" s="481"/>
      <c r="M137" s="481"/>
      <c r="N137" s="481"/>
      <c r="O137" s="481"/>
      <c r="P137" s="481"/>
      <c r="Q137" s="481"/>
      <c r="R137" s="481"/>
      <c r="S137" s="481"/>
      <c r="T137" s="481"/>
      <c r="U137" s="481"/>
      <c r="V137" s="481"/>
      <c r="W137" s="481"/>
      <c r="X137" s="481"/>
      <c r="Y137" s="481"/>
      <c r="Z137" s="481"/>
    </row>
    <row r="138" spans="1:26" ht="16.5" customHeight="1">
      <c r="A138" s="481"/>
      <c r="B138" s="481"/>
      <c r="C138" s="124"/>
      <c r="D138" s="124"/>
      <c r="E138" s="124"/>
      <c r="F138" s="124"/>
      <c r="G138" s="124"/>
      <c r="H138" s="481"/>
      <c r="I138" s="481"/>
      <c r="J138" s="481"/>
      <c r="K138" s="481"/>
      <c r="L138" s="481"/>
      <c r="M138" s="481"/>
      <c r="N138" s="481"/>
      <c r="O138" s="481"/>
      <c r="P138" s="481"/>
      <c r="Q138" s="481"/>
      <c r="R138" s="481"/>
      <c r="S138" s="481"/>
      <c r="T138" s="481"/>
      <c r="U138" s="481"/>
      <c r="V138" s="481"/>
      <c r="W138" s="481"/>
      <c r="X138" s="481"/>
      <c r="Y138" s="481"/>
      <c r="Z138" s="481"/>
    </row>
    <row r="139" spans="1:26" ht="16.5" customHeight="1">
      <c r="A139" s="481"/>
      <c r="B139" s="481"/>
      <c r="C139" s="124"/>
      <c r="D139" s="124"/>
      <c r="E139" s="124"/>
      <c r="F139" s="124"/>
      <c r="G139" s="124"/>
      <c r="H139" s="481"/>
      <c r="I139" s="481"/>
      <c r="J139" s="481"/>
      <c r="K139" s="481"/>
      <c r="L139" s="481"/>
      <c r="M139" s="481"/>
      <c r="N139" s="481"/>
      <c r="O139" s="481"/>
      <c r="P139" s="481"/>
      <c r="Q139" s="481"/>
      <c r="R139" s="481"/>
      <c r="S139" s="481"/>
      <c r="T139" s="481"/>
      <c r="U139" s="481"/>
      <c r="V139" s="481"/>
      <c r="W139" s="481"/>
      <c r="X139" s="481"/>
      <c r="Y139" s="481"/>
      <c r="Z139" s="481"/>
    </row>
    <row r="140" spans="1:26" ht="16.5" customHeight="1">
      <c r="A140" s="481"/>
      <c r="B140" s="481"/>
      <c r="C140" s="124"/>
      <c r="D140" s="124"/>
      <c r="E140" s="124"/>
      <c r="F140" s="124"/>
      <c r="G140" s="124"/>
      <c r="H140" s="481"/>
      <c r="I140" s="481"/>
      <c r="J140" s="481"/>
      <c r="K140" s="481"/>
      <c r="L140" s="481"/>
      <c r="M140" s="481"/>
      <c r="N140" s="481"/>
      <c r="O140" s="481"/>
      <c r="P140" s="481"/>
      <c r="Q140" s="481"/>
      <c r="R140" s="481"/>
      <c r="S140" s="481"/>
      <c r="T140" s="481"/>
      <c r="U140" s="481"/>
      <c r="V140" s="481"/>
      <c r="W140" s="481"/>
      <c r="X140" s="481"/>
      <c r="Y140" s="481"/>
      <c r="Z140" s="481"/>
    </row>
    <row r="141" spans="1:26" ht="16.5" customHeight="1">
      <c r="A141" s="450"/>
      <c r="B141" s="450"/>
      <c r="C141" s="121"/>
      <c r="D141" s="121"/>
      <c r="E141" s="121"/>
      <c r="F141" s="121"/>
      <c r="G141" s="121"/>
      <c r="H141" s="450"/>
      <c r="I141" s="450"/>
      <c r="J141" s="450"/>
      <c r="K141" s="450"/>
      <c r="L141" s="450"/>
      <c r="M141" s="450"/>
      <c r="N141" s="450"/>
      <c r="O141" s="450"/>
      <c r="P141" s="450"/>
      <c r="Q141" s="450"/>
      <c r="R141" s="450"/>
      <c r="S141" s="481"/>
      <c r="T141" s="481"/>
      <c r="U141" s="481"/>
      <c r="V141" s="481"/>
      <c r="W141" s="481"/>
      <c r="X141" s="481"/>
      <c r="Y141" s="481"/>
      <c r="Z141" s="450"/>
    </row>
    <row r="142" spans="1:26" ht="16.5" customHeight="1">
      <c r="A142" s="450"/>
      <c r="B142" s="450"/>
      <c r="C142" s="121"/>
      <c r="D142" s="121"/>
      <c r="E142" s="121"/>
      <c r="F142" s="121"/>
      <c r="G142" s="121"/>
      <c r="H142" s="450"/>
      <c r="I142" s="450"/>
      <c r="J142" s="450"/>
      <c r="K142" s="450"/>
      <c r="L142" s="450"/>
      <c r="M142" s="450"/>
      <c r="N142" s="450"/>
      <c r="O142" s="450"/>
      <c r="P142" s="450"/>
      <c r="Q142" s="450"/>
      <c r="R142" s="450"/>
      <c r="S142" s="481"/>
      <c r="T142" s="481"/>
      <c r="U142" s="481"/>
      <c r="V142" s="481"/>
      <c r="W142" s="481"/>
      <c r="X142" s="481"/>
      <c r="Y142" s="481"/>
      <c r="Z142" s="450"/>
    </row>
    <row r="143" spans="1:26" ht="16.5" customHeight="1">
      <c r="A143" s="450"/>
      <c r="B143" s="450"/>
      <c r="C143" s="121"/>
      <c r="D143" s="121"/>
      <c r="E143" s="121"/>
      <c r="F143" s="121"/>
      <c r="G143" s="121"/>
      <c r="H143" s="450"/>
      <c r="I143" s="450"/>
      <c r="J143" s="450"/>
      <c r="K143" s="450"/>
      <c r="L143" s="450"/>
      <c r="M143" s="450"/>
      <c r="N143" s="450"/>
      <c r="O143" s="450"/>
      <c r="P143" s="450"/>
      <c r="Q143" s="450"/>
      <c r="R143" s="450"/>
      <c r="S143" s="481"/>
      <c r="T143" s="481"/>
      <c r="U143" s="481"/>
      <c r="V143" s="481"/>
      <c r="W143" s="481"/>
      <c r="X143" s="481"/>
      <c r="Y143" s="481"/>
      <c r="Z143" s="450"/>
    </row>
    <row r="144" spans="1:26" ht="16.5" customHeight="1">
      <c r="A144" s="450"/>
      <c r="B144" s="450"/>
      <c r="C144" s="121"/>
      <c r="D144" s="121"/>
      <c r="E144" s="121"/>
      <c r="F144" s="121"/>
      <c r="G144" s="121"/>
      <c r="H144" s="450"/>
      <c r="I144" s="450"/>
      <c r="J144" s="450"/>
      <c r="K144" s="450"/>
      <c r="L144" s="450"/>
      <c r="M144" s="450"/>
      <c r="N144" s="450"/>
      <c r="O144" s="450"/>
      <c r="P144" s="450"/>
      <c r="Q144" s="450"/>
      <c r="R144" s="450"/>
      <c r="S144" s="481"/>
      <c r="T144" s="481"/>
      <c r="U144" s="481"/>
      <c r="V144" s="481"/>
      <c r="W144" s="481"/>
      <c r="X144" s="481"/>
      <c r="Y144" s="481"/>
      <c r="Z144" s="450"/>
    </row>
    <row r="145" spans="1:26" ht="16.5" customHeight="1">
      <c r="A145" s="450"/>
      <c r="B145" s="450"/>
      <c r="C145" s="121"/>
      <c r="D145" s="121"/>
      <c r="E145" s="121"/>
      <c r="F145" s="121"/>
      <c r="G145" s="121"/>
      <c r="H145" s="450"/>
      <c r="I145" s="450"/>
      <c r="J145" s="450"/>
      <c r="K145" s="450"/>
      <c r="L145" s="450"/>
      <c r="M145" s="450"/>
      <c r="N145" s="450"/>
      <c r="O145" s="450"/>
      <c r="P145" s="450"/>
      <c r="Q145" s="450"/>
      <c r="R145" s="450"/>
      <c r="S145" s="481"/>
      <c r="T145" s="481"/>
      <c r="U145" s="481"/>
      <c r="V145" s="481"/>
      <c r="W145" s="481"/>
      <c r="X145" s="481"/>
      <c r="Y145" s="481"/>
      <c r="Z145" s="450"/>
    </row>
    <row r="146" spans="1:26" ht="16.5" customHeight="1">
      <c r="A146" s="450"/>
      <c r="B146" s="450"/>
      <c r="C146" s="121"/>
      <c r="D146" s="121"/>
      <c r="E146" s="121"/>
      <c r="F146" s="121"/>
      <c r="G146" s="121"/>
      <c r="H146" s="450"/>
      <c r="I146" s="450"/>
      <c r="J146" s="450"/>
      <c r="K146" s="450"/>
      <c r="L146" s="450"/>
      <c r="M146" s="450"/>
      <c r="N146" s="450"/>
      <c r="O146" s="450"/>
      <c r="P146" s="450"/>
      <c r="Q146" s="450"/>
      <c r="R146" s="450"/>
      <c r="S146" s="481"/>
      <c r="T146" s="481"/>
      <c r="U146" s="481"/>
      <c r="V146" s="481"/>
      <c r="W146" s="481"/>
      <c r="X146" s="481"/>
      <c r="Y146" s="481"/>
      <c r="Z146" s="450"/>
    </row>
    <row r="147" spans="1:26" ht="16.5" customHeight="1">
      <c r="A147" s="450"/>
      <c r="B147" s="450"/>
      <c r="C147" s="121"/>
      <c r="D147" s="121"/>
      <c r="E147" s="121"/>
      <c r="F147" s="121"/>
      <c r="G147" s="121"/>
      <c r="H147" s="450"/>
      <c r="I147" s="450"/>
      <c r="J147" s="450"/>
      <c r="K147" s="450"/>
      <c r="L147" s="450"/>
      <c r="M147" s="450"/>
      <c r="N147" s="450"/>
      <c r="O147" s="450"/>
      <c r="P147" s="450"/>
      <c r="Q147" s="450"/>
      <c r="R147" s="450"/>
      <c r="S147" s="481"/>
      <c r="T147" s="481"/>
      <c r="U147" s="481"/>
      <c r="V147" s="481"/>
      <c r="W147" s="481"/>
      <c r="X147" s="481"/>
      <c r="Y147" s="481"/>
      <c r="Z147" s="450"/>
    </row>
    <row r="148" spans="1:26" ht="16.5" customHeight="1">
      <c r="A148" s="450"/>
      <c r="B148" s="450"/>
      <c r="C148" s="121"/>
      <c r="D148" s="121"/>
      <c r="E148" s="121"/>
      <c r="F148" s="121"/>
      <c r="G148" s="121"/>
      <c r="H148" s="450"/>
      <c r="I148" s="450"/>
      <c r="J148" s="450"/>
      <c r="K148" s="450"/>
      <c r="L148" s="450"/>
      <c r="M148" s="450"/>
      <c r="N148" s="450"/>
      <c r="O148" s="450"/>
      <c r="P148" s="450"/>
      <c r="Q148" s="450"/>
      <c r="R148" s="450"/>
      <c r="S148" s="481"/>
      <c r="T148" s="481"/>
      <c r="U148" s="481"/>
      <c r="V148" s="481"/>
      <c r="W148" s="481"/>
      <c r="X148" s="481"/>
      <c r="Y148" s="481"/>
      <c r="Z148" s="450"/>
    </row>
    <row r="149" spans="1:26" ht="16.5" customHeight="1">
      <c r="A149" s="450"/>
      <c r="B149" s="450"/>
      <c r="C149" s="121"/>
      <c r="D149" s="121"/>
      <c r="E149" s="121"/>
      <c r="F149" s="121"/>
      <c r="G149" s="121"/>
      <c r="H149" s="450"/>
      <c r="I149" s="450"/>
      <c r="J149" s="450"/>
      <c r="K149" s="450"/>
      <c r="L149" s="450"/>
      <c r="M149" s="450"/>
      <c r="N149" s="450"/>
      <c r="O149" s="450"/>
      <c r="P149" s="450"/>
      <c r="Q149" s="450"/>
      <c r="R149" s="450"/>
      <c r="S149" s="481"/>
      <c r="T149" s="481"/>
      <c r="U149" s="481"/>
      <c r="V149" s="481"/>
      <c r="W149" s="481"/>
      <c r="X149" s="481"/>
      <c r="Y149" s="481"/>
      <c r="Z149" s="450"/>
    </row>
    <row r="150" spans="1:26" ht="16.5" customHeight="1">
      <c r="A150" s="450"/>
      <c r="B150" s="450"/>
      <c r="C150" s="121"/>
      <c r="D150" s="121"/>
      <c r="E150" s="121"/>
      <c r="F150" s="121"/>
      <c r="G150" s="121"/>
      <c r="H150" s="450"/>
      <c r="I150" s="450"/>
      <c r="J150" s="450"/>
      <c r="K150" s="450"/>
      <c r="L150" s="450"/>
      <c r="M150" s="450"/>
      <c r="N150" s="450"/>
      <c r="O150" s="450"/>
      <c r="P150" s="450"/>
      <c r="Q150" s="450"/>
      <c r="R150" s="450"/>
      <c r="S150" s="481"/>
      <c r="T150" s="481"/>
      <c r="U150" s="481"/>
      <c r="V150" s="481"/>
      <c r="W150" s="481"/>
      <c r="X150" s="481"/>
      <c r="Y150" s="481"/>
      <c r="Z150" s="450"/>
    </row>
    <row r="151" spans="1:26" ht="16.5" customHeight="1">
      <c r="A151" s="450"/>
      <c r="B151" s="450"/>
      <c r="C151" s="121"/>
      <c r="D151" s="121"/>
      <c r="E151" s="121"/>
      <c r="F151" s="121"/>
      <c r="G151" s="121"/>
      <c r="H151" s="450"/>
      <c r="I151" s="450"/>
      <c r="J151" s="450"/>
      <c r="K151" s="450"/>
      <c r="L151" s="450"/>
      <c r="M151" s="450"/>
      <c r="N151" s="450"/>
      <c r="O151" s="450"/>
      <c r="P151" s="450"/>
      <c r="Q151" s="450"/>
      <c r="R151" s="450"/>
      <c r="S151" s="481"/>
      <c r="T151" s="481"/>
      <c r="U151" s="481"/>
      <c r="V151" s="481"/>
      <c r="W151" s="481"/>
      <c r="X151" s="481"/>
      <c r="Y151" s="481"/>
      <c r="Z151" s="450"/>
    </row>
    <row r="152" spans="1:26" ht="16.5" customHeight="1">
      <c r="A152" s="450"/>
      <c r="B152" s="450"/>
      <c r="C152" s="121"/>
      <c r="D152" s="121"/>
      <c r="E152" s="121"/>
      <c r="F152" s="121"/>
      <c r="G152" s="121"/>
      <c r="H152" s="450"/>
      <c r="I152" s="450"/>
      <c r="J152" s="450"/>
      <c r="K152" s="450"/>
      <c r="L152" s="450"/>
      <c r="M152" s="450"/>
      <c r="N152" s="450"/>
      <c r="O152" s="450"/>
      <c r="P152" s="450"/>
      <c r="Q152" s="450"/>
      <c r="R152" s="450"/>
      <c r="S152" s="481"/>
      <c r="T152" s="481"/>
      <c r="U152" s="481"/>
      <c r="V152" s="481"/>
      <c r="W152" s="481"/>
      <c r="X152" s="481"/>
      <c r="Y152" s="481"/>
      <c r="Z152" s="450"/>
    </row>
    <row r="153" spans="1:26" ht="16.5" customHeight="1">
      <c r="A153" s="450"/>
      <c r="B153" s="450"/>
      <c r="C153" s="121"/>
      <c r="D153" s="121"/>
      <c r="E153" s="121"/>
      <c r="F153" s="121"/>
      <c r="G153" s="121"/>
      <c r="H153" s="450"/>
      <c r="I153" s="450"/>
      <c r="J153" s="450"/>
      <c r="K153" s="450"/>
      <c r="L153" s="450"/>
      <c r="M153" s="450"/>
      <c r="N153" s="450"/>
      <c r="O153" s="450"/>
      <c r="P153" s="450"/>
      <c r="Q153" s="450"/>
      <c r="R153" s="450"/>
      <c r="S153" s="481"/>
      <c r="T153" s="481"/>
      <c r="U153" s="481"/>
      <c r="V153" s="481"/>
      <c r="W153" s="481"/>
      <c r="X153" s="481"/>
      <c r="Y153" s="481"/>
      <c r="Z153" s="450"/>
    </row>
    <row r="154" spans="1:26" ht="16.5" customHeight="1">
      <c r="A154" s="450"/>
      <c r="B154" s="450"/>
      <c r="C154" s="121"/>
      <c r="D154" s="121"/>
      <c r="E154" s="121"/>
      <c r="F154" s="121"/>
      <c r="G154" s="121"/>
      <c r="H154" s="450"/>
      <c r="I154" s="450"/>
      <c r="J154" s="450"/>
      <c r="K154" s="450"/>
      <c r="L154" s="450"/>
      <c r="M154" s="450"/>
      <c r="N154" s="450"/>
      <c r="O154" s="450"/>
      <c r="P154" s="450"/>
      <c r="Q154" s="450"/>
      <c r="R154" s="450"/>
      <c r="S154" s="481"/>
      <c r="T154" s="481"/>
      <c r="U154" s="481"/>
      <c r="V154" s="481"/>
      <c r="W154" s="481"/>
      <c r="X154" s="481"/>
      <c r="Y154" s="481"/>
      <c r="Z154" s="450"/>
    </row>
    <row r="155" spans="1:26" ht="16.5" customHeight="1">
      <c r="A155" s="450"/>
      <c r="B155" s="450"/>
      <c r="C155" s="121"/>
      <c r="D155" s="121"/>
      <c r="E155" s="121"/>
      <c r="F155" s="121"/>
      <c r="G155" s="121"/>
      <c r="H155" s="450"/>
      <c r="I155" s="450"/>
      <c r="J155" s="450"/>
      <c r="K155" s="450"/>
      <c r="L155" s="450"/>
      <c r="M155" s="450"/>
      <c r="N155" s="450"/>
      <c r="O155" s="450"/>
      <c r="P155" s="450"/>
      <c r="Q155" s="450"/>
      <c r="R155" s="450"/>
      <c r="S155" s="481"/>
      <c r="T155" s="481"/>
      <c r="U155" s="481"/>
      <c r="V155" s="481"/>
      <c r="W155" s="481"/>
      <c r="X155" s="481"/>
      <c r="Y155" s="481"/>
      <c r="Z155" s="450"/>
    </row>
    <row r="156" spans="1:26" ht="16.5" customHeight="1">
      <c r="A156" s="450"/>
      <c r="B156" s="450"/>
      <c r="C156" s="121"/>
      <c r="D156" s="121"/>
      <c r="E156" s="121"/>
      <c r="F156" s="121"/>
      <c r="G156" s="121"/>
      <c r="H156" s="450"/>
      <c r="I156" s="450"/>
      <c r="J156" s="450"/>
      <c r="K156" s="450"/>
      <c r="L156" s="450"/>
      <c r="M156" s="450"/>
      <c r="N156" s="450"/>
      <c r="O156" s="450"/>
      <c r="P156" s="450"/>
      <c r="Q156" s="450"/>
      <c r="R156" s="450"/>
      <c r="S156" s="481"/>
      <c r="T156" s="481"/>
      <c r="U156" s="481"/>
      <c r="V156" s="481"/>
      <c r="W156" s="481"/>
      <c r="X156" s="481"/>
      <c r="Y156" s="481"/>
      <c r="Z156" s="450"/>
    </row>
    <row r="157" spans="1:26" ht="16.5" customHeight="1">
      <c r="A157" s="450"/>
      <c r="B157" s="450"/>
      <c r="C157" s="121"/>
      <c r="D157" s="121"/>
      <c r="E157" s="121"/>
      <c r="F157" s="121"/>
      <c r="G157" s="121"/>
      <c r="H157" s="450"/>
      <c r="I157" s="450"/>
      <c r="J157" s="450"/>
      <c r="K157" s="450"/>
      <c r="L157" s="450"/>
      <c r="M157" s="450"/>
      <c r="N157" s="450"/>
      <c r="O157" s="450"/>
      <c r="P157" s="450"/>
      <c r="Q157" s="450"/>
      <c r="R157" s="450"/>
      <c r="S157" s="481"/>
      <c r="T157" s="481"/>
      <c r="U157" s="481"/>
      <c r="V157" s="481"/>
      <c r="W157" s="481"/>
      <c r="X157" s="481"/>
      <c r="Y157" s="481"/>
      <c r="Z157" s="450"/>
    </row>
    <row r="158" spans="1:26" ht="16.5" customHeight="1">
      <c r="A158" s="450"/>
      <c r="B158" s="450"/>
      <c r="C158" s="121"/>
      <c r="D158" s="121"/>
      <c r="E158" s="121"/>
      <c r="F158" s="121"/>
      <c r="G158" s="121"/>
      <c r="H158" s="450"/>
      <c r="I158" s="450"/>
      <c r="J158" s="450"/>
      <c r="K158" s="450"/>
      <c r="L158" s="450"/>
      <c r="M158" s="450"/>
      <c r="N158" s="450"/>
      <c r="O158" s="450"/>
      <c r="P158" s="450"/>
      <c r="Q158" s="450"/>
      <c r="R158" s="450"/>
      <c r="S158" s="481"/>
      <c r="T158" s="481"/>
      <c r="U158" s="481"/>
      <c r="V158" s="481"/>
      <c r="W158" s="481"/>
      <c r="X158" s="481"/>
      <c r="Y158" s="481"/>
      <c r="Z158" s="450"/>
    </row>
    <row r="159" spans="1:26" ht="16.5" customHeight="1">
      <c r="A159" s="450"/>
      <c r="B159" s="450"/>
      <c r="C159" s="121"/>
      <c r="D159" s="121"/>
      <c r="E159" s="121"/>
      <c r="F159" s="121"/>
      <c r="G159" s="121"/>
      <c r="H159" s="450"/>
      <c r="I159" s="450"/>
      <c r="J159" s="450"/>
      <c r="K159" s="450"/>
      <c r="L159" s="450"/>
      <c r="M159" s="450"/>
      <c r="N159" s="450"/>
      <c r="O159" s="450"/>
      <c r="P159" s="450"/>
      <c r="Q159" s="450"/>
      <c r="R159" s="450"/>
      <c r="S159" s="481"/>
      <c r="T159" s="481"/>
      <c r="U159" s="481"/>
      <c r="V159" s="481"/>
      <c r="W159" s="481"/>
      <c r="X159" s="481"/>
      <c r="Y159" s="481"/>
      <c r="Z159" s="450"/>
    </row>
    <row r="160" spans="1:26" ht="16.5" customHeight="1">
      <c r="A160" s="450"/>
      <c r="B160" s="450"/>
      <c r="C160" s="121"/>
      <c r="D160" s="121"/>
      <c r="E160" s="121"/>
      <c r="F160" s="121"/>
      <c r="G160" s="121"/>
      <c r="H160" s="450"/>
      <c r="I160" s="450"/>
      <c r="J160" s="450"/>
      <c r="K160" s="450"/>
      <c r="L160" s="450"/>
      <c r="M160" s="450"/>
      <c r="N160" s="450"/>
      <c r="O160" s="450"/>
      <c r="P160" s="450"/>
      <c r="Q160" s="450"/>
      <c r="R160" s="450"/>
      <c r="S160" s="481"/>
      <c r="T160" s="481"/>
      <c r="U160" s="481"/>
      <c r="V160" s="481"/>
      <c r="W160" s="481"/>
      <c r="X160" s="481"/>
      <c r="Y160" s="481"/>
      <c r="Z160" s="450"/>
    </row>
    <row r="161" spans="1:26" ht="16.5" customHeight="1">
      <c r="A161" s="450"/>
      <c r="B161" s="450"/>
      <c r="C161" s="121"/>
      <c r="D161" s="121"/>
      <c r="E161" s="121"/>
      <c r="F161" s="121"/>
      <c r="G161" s="121"/>
      <c r="H161" s="450"/>
      <c r="I161" s="450"/>
      <c r="J161" s="450"/>
      <c r="K161" s="450"/>
      <c r="L161" s="450"/>
      <c r="M161" s="450"/>
      <c r="N161" s="450"/>
      <c r="O161" s="450"/>
      <c r="P161" s="450"/>
      <c r="Q161" s="450"/>
      <c r="R161" s="450"/>
      <c r="S161" s="481"/>
      <c r="T161" s="481"/>
      <c r="U161" s="481"/>
      <c r="V161" s="481"/>
      <c r="W161" s="481"/>
      <c r="X161" s="481"/>
      <c r="Y161" s="481"/>
      <c r="Z161" s="450"/>
    </row>
    <row r="162" spans="1:26" ht="16.5" customHeight="1">
      <c r="A162" s="450"/>
      <c r="B162" s="450"/>
      <c r="C162" s="121"/>
      <c r="D162" s="121"/>
      <c r="E162" s="121"/>
      <c r="F162" s="121"/>
      <c r="G162" s="121"/>
      <c r="H162" s="450"/>
      <c r="I162" s="450"/>
      <c r="J162" s="450"/>
      <c r="K162" s="450"/>
      <c r="L162" s="450"/>
      <c r="M162" s="450"/>
      <c r="N162" s="450"/>
      <c r="O162" s="450"/>
      <c r="P162" s="450"/>
      <c r="Q162" s="450"/>
      <c r="R162" s="450"/>
      <c r="S162" s="481"/>
      <c r="T162" s="481"/>
      <c r="U162" s="481"/>
      <c r="V162" s="481"/>
      <c r="W162" s="481"/>
      <c r="X162" s="481"/>
      <c r="Y162" s="481"/>
      <c r="Z162" s="450"/>
    </row>
    <row r="163" spans="1:26" ht="16.5" customHeight="1">
      <c r="A163" s="450"/>
      <c r="B163" s="450"/>
      <c r="C163" s="121"/>
      <c r="D163" s="121"/>
      <c r="E163" s="121"/>
      <c r="F163" s="121"/>
      <c r="G163" s="121"/>
      <c r="H163" s="450"/>
      <c r="I163" s="450"/>
      <c r="J163" s="450"/>
      <c r="K163" s="450"/>
      <c r="L163" s="450"/>
      <c r="M163" s="450"/>
      <c r="N163" s="450"/>
      <c r="O163" s="450"/>
      <c r="P163" s="450"/>
      <c r="Q163" s="450"/>
      <c r="R163" s="450"/>
      <c r="S163" s="481"/>
      <c r="T163" s="481"/>
      <c r="U163" s="481"/>
      <c r="V163" s="481"/>
      <c r="W163" s="481"/>
      <c r="X163" s="481"/>
      <c r="Y163" s="481"/>
      <c r="Z163" s="450"/>
    </row>
    <row r="164" spans="1:26" ht="16.5" customHeight="1">
      <c r="A164" s="450"/>
      <c r="B164" s="450"/>
      <c r="C164" s="121"/>
      <c r="D164" s="121"/>
      <c r="E164" s="121"/>
      <c r="F164" s="121"/>
      <c r="G164" s="121"/>
      <c r="H164" s="450"/>
      <c r="I164" s="450"/>
      <c r="J164" s="450"/>
      <c r="K164" s="450"/>
      <c r="L164" s="450"/>
      <c r="M164" s="450"/>
      <c r="N164" s="450"/>
      <c r="O164" s="450"/>
      <c r="P164" s="450"/>
      <c r="Q164" s="450"/>
      <c r="R164" s="450"/>
      <c r="S164" s="481"/>
      <c r="T164" s="481"/>
      <c r="U164" s="481"/>
      <c r="V164" s="481"/>
      <c r="W164" s="481"/>
      <c r="X164" s="481"/>
      <c r="Y164" s="481"/>
      <c r="Z164" s="450"/>
    </row>
    <row r="165" spans="1:26" ht="16.5" customHeight="1">
      <c r="A165" s="450"/>
      <c r="B165" s="450"/>
      <c r="C165" s="121"/>
      <c r="D165" s="121"/>
      <c r="E165" s="121"/>
      <c r="F165" s="121"/>
      <c r="G165" s="121"/>
      <c r="H165" s="450"/>
      <c r="I165" s="450"/>
      <c r="J165" s="450"/>
      <c r="K165" s="450"/>
      <c r="L165" s="450"/>
      <c r="M165" s="450"/>
      <c r="N165" s="450"/>
      <c r="O165" s="450"/>
      <c r="P165" s="450"/>
      <c r="Q165" s="450"/>
      <c r="R165" s="450"/>
      <c r="S165" s="481"/>
      <c r="T165" s="481"/>
      <c r="U165" s="481"/>
      <c r="V165" s="481"/>
      <c r="W165" s="481"/>
      <c r="X165" s="481"/>
      <c r="Y165" s="481"/>
      <c r="Z165" s="450"/>
    </row>
    <row r="166" spans="1:26" ht="16.5" customHeight="1">
      <c r="A166" s="450"/>
      <c r="B166" s="450"/>
      <c r="C166" s="121"/>
      <c r="D166" s="121"/>
      <c r="E166" s="121"/>
      <c r="F166" s="121"/>
      <c r="G166" s="121"/>
      <c r="H166" s="450"/>
      <c r="I166" s="450"/>
      <c r="J166" s="450"/>
      <c r="K166" s="450"/>
      <c r="L166" s="450"/>
      <c r="M166" s="450"/>
      <c r="N166" s="450"/>
      <c r="O166" s="450"/>
      <c r="P166" s="450"/>
      <c r="Q166" s="450"/>
      <c r="R166" s="450"/>
      <c r="S166" s="481"/>
      <c r="T166" s="481"/>
      <c r="U166" s="481"/>
      <c r="V166" s="481"/>
      <c r="W166" s="481"/>
      <c r="X166" s="481"/>
      <c r="Y166" s="481"/>
      <c r="Z166" s="450"/>
    </row>
    <row r="167" spans="1:26" ht="16.5" customHeight="1">
      <c r="A167" s="450"/>
      <c r="B167" s="450"/>
      <c r="C167" s="121"/>
      <c r="D167" s="121"/>
      <c r="E167" s="121"/>
      <c r="F167" s="121"/>
      <c r="G167" s="121"/>
      <c r="H167" s="450"/>
      <c r="I167" s="450"/>
      <c r="J167" s="450"/>
      <c r="K167" s="450"/>
      <c r="L167" s="450"/>
      <c r="M167" s="450"/>
      <c r="N167" s="450"/>
      <c r="O167" s="450"/>
      <c r="P167" s="450"/>
      <c r="Q167" s="450"/>
      <c r="R167" s="450"/>
      <c r="S167" s="481"/>
      <c r="T167" s="481"/>
      <c r="U167" s="481"/>
      <c r="V167" s="481"/>
      <c r="W167" s="481"/>
      <c r="X167" s="481"/>
      <c r="Y167" s="481"/>
      <c r="Z167" s="450"/>
    </row>
    <row r="168" spans="1:26" ht="16.5" customHeight="1">
      <c r="A168" s="450"/>
      <c r="B168" s="450"/>
      <c r="C168" s="121"/>
      <c r="D168" s="121"/>
      <c r="E168" s="121"/>
      <c r="F168" s="121"/>
      <c r="G168" s="121"/>
      <c r="H168" s="450"/>
      <c r="I168" s="450"/>
      <c r="J168" s="450"/>
      <c r="K168" s="450"/>
      <c r="L168" s="450"/>
      <c r="M168" s="450"/>
      <c r="N168" s="450"/>
      <c r="O168" s="450"/>
      <c r="P168" s="450"/>
      <c r="Q168" s="450"/>
      <c r="R168" s="450"/>
      <c r="S168" s="481"/>
      <c r="T168" s="481"/>
      <c r="U168" s="481"/>
      <c r="V168" s="481"/>
      <c r="W168" s="481"/>
      <c r="X168" s="481"/>
      <c r="Y168" s="481"/>
      <c r="Z168" s="450"/>
    </row>
    <row r="169" spans="1:26" ht="16.5" customHeight="1">
      <c r="A169" s="450"/>
      <c r="B169" s="450"/>
      <c r="C169" s="121"/>
      <c r="D169" s="121"/>
      <c r="E169" s="121"/>
      <c r="F169" s="121"/>
      <c r="G169" s="121"/>
      <c r="H169" s="450"/>
      <c r="I169" s="450"/>
      <c r="J169" s="450"/>
      <c r="K169" s="450"/>
      <c r="L169" s="450"/>
      <c r="M169" s="450"/>
      <c r="N169" s="450"/>
      <c r="O169" s="450"/>
      <c r="P169" s="450"/>
      <c r="Q169" s="450"/>
      <c r="R169" s="450"/>
      <c r="S169" s="481"/>
      <c r="T169" s="481"/>
      <c r="U169" s="481"/>
      <c r="V169" s="481"/>
      <c r="W169" s="481"/>
      <c r="X169" s="481"/>
      <c r="Y169" s="481"/>
      <c r="Z169" s="450"/>
    </row>
    <row r="170" spans="1:26" ht="16.5" customHeight="1">
      <c r="A170" s="450"/>
      <c r="B170" s="450"/>
      <c r="C170" s="121"/>
      <c r="D170" s="121"/>
      <c r="E170" s="121"/>
      <c r="F170" s="121"/>
      <c r="G170" s="121"/>
      <c r="H170" s="450"/>
      <c r="I170" s="450"/>
      <c r="J170" s="450"/>
      <c r="K170" s="450"/>
      <c r="L170" s="450"/>
      <c r="M170" s="450"/>
      <c r="N170" s="450"/>
      <c r="O170" s="450"/>
      <c r="P170" s="450"/>
      <c r="Q170" s="450"/>
      <c r="R170" s="450"/>
      <c r="S170" s="481"/>
      <c r="T170" s="481"/>
      <c r="U170" s="481"/>
      <c r="V170" s="481"/>
      <c r="W170" s="481"/>
      <c r="X170" s="481"/>
      <c r="Y170" s="481"/>
      <c r="Z170" s="450"/>
    </row>
    <row r="171" spans="1:26" ht="16.5" customHeight="1">
      <c r="A171" s="450"/>
      <c r="B171" s="450"/>
      <c r="C171" s="121"/>
      <c r="D171" s="121"/>
      <c r="E171" s="121"/>
      <c r="F171" s="121"/>
      <c r="G171" s="121"/>
      <c r="H171" s="450"/>
      <c r="I171" s="450"/>
      <c r="J171" s="450"/>
      <c r="K171" s="450"/>
      <c r="L171" s="450"/>
      <c r="M171" s="450"/>
      <c r="N171" s="450"/>
      <c r="O171" s="450"/>
      <c r="P171" s="450"/>
      <c r="Q171" s="450"/>
      <c r="R171" s="450"/>
      <c r="S171" s="481"/>
      <c r="T171" s="481"/>
      <c r="U171" s="481"/>
      <c r="V171" s="481"/>
      <c r="W171" s="481"/>
      <c r="X171" s="481"/>
      <c r="Y171" s="481"/>
      <c r="Z171" s="450"/>
    </row>
    <row r="172" spans="1:26" ht="16.5" customHeight="1">
      <c r="A172" s="450"/>
      <c r="B172" s="450"/>
      <c r="C172" s="121"/>
      <c r="D172" s="121"/>
      <c r="E172" s="121"/>
      <c r="F172" s="121"/>
      <c r="G172" s="121"/>
      <c r="H172" s="450"/>
      <c r="I172" s="450"/>
      <c r="J172" s="450"/>
      <c r="K172" s="450"/>
      <c r="L172" s="450"/>
      <c r="M172" s="450"/>
      <c r="N172" s="450"/>
      <c r="O172" s="450"/>
      <c r="P172" s="450"/>
      <c r="Q172" s="450"/>
      <c r="R172" s="450"/>
      <c r="S172" s="481"/>
      <c r="T172" s="481"/>
      <c r="U172" s="481"/>
      <c r="V172" s="481"/>
      <c r="W172" s="481"/>
      <c r="X172" s="481"/>
      <c r="Y172" s="481"/>
      <c r="Z172" s="450"/>
    </row>
    <row r="173" spans="1:26" ht="16.5" customHeight="1">
      <c r="A173" s="450"/>
      <c r="B173" s="450"/>
      <c r="C173" s="121"/>
      <c r="D173" s="121"/>
      <c r="E173" s="121"/>
      <c r="F173" s="121"/>
      <c r="G173" s="121"/>
      <c r="H173" s="450"/>
      <c r="I173" s="450"/>
      <c r="J173" s="450"/>
      <c r="K173" s="450"/>
      <c r="L173" s="450"/>
      <c r="M173" s="450"/>
      <c r="N173" s="450"/>
      <c r="O173" s="450"/>
      <c r="P173" s="450"/>
      <c r="Q173" s="450"/>
      <c r="R173" s="450"/>
      <c r="S173" s="481"/>
      <c r="T173" s="481"/>
      <c r="U173" s="481"/>
      <c r="V173" s="481"/>
      <c r="W173" s="481"/>
      <c r="X173" s="481"/>
      <c r="Y173" s="481"/>
      <c r="Z173" s="450"/>
    </row>
    <row r="174" spans="1:26" ht="16.5" customHeight="1">
      <c r="A174" s="450"/>
      <c r="B174" s="450"/>
      <c r="C174" s="121"/>
      <c r="D174" s="121"/>
      <c r="E174" s="121"/>
      <c r="F174" s="121"/>
      <c r="G174" s="121"/>
      <c r="H174" s="450"/>
      <c r="I174" s="450"/>
      <c r="J174" s="450"/>
      <c r="K174" s="450"/>
      <c r="L174" s="450"/>
      <c r="M174" s="450"/>
      <c r="N174" s="450"/>
      <c r="O174" s="450"/>
      <c r="P174" s="450"/>
      <c r="Q174" s="450"/>
      <c r="R174" s="450"/>
      <c r="S174" s="481"/>
      <c r="T174" s="481"/>
      <c r="U174" s="481"/>
      <c r="V174" s="481"/>
      <c r="W174" s="481"/>
      <c r="X174" s="481"/>
      <c r="Y174" s="481"/>
      <c r="Z174" s="450"/>
    </row>
    <row r="175" spans="1:26" ht="16.5" customHeight="1">
      <c r="A175" s="450"/>
      <c r="B175" s="450"/>
      <c r="C175" s="121"/>
      <c r="D175" s="121"/>
      <c r="E175" s="121"/>
      <c r="F175" s="121"/>
      <c r="G175" s="121"/>
      <c r="H175" s="450"/>
      <c r="I175" s="450"/>
      <c r="J175" s="450"/>
      <c r="K175" s="450"/>
      <c r="L175" s="450"/>
      <c r="M175" s="450"/>
      <c r="N175" s="450"/>
      <c r="O175" s="450"/>
      <c r="P175" s="450"/>
      <c r="Q175" s="450"/>
      <c r="R175" s="450"/>
      <c r="S175" s="481"/>
      <c r="T175" s="481"/>
      <c r="U175" s="481"/>
      <c r="V175" s="481"/>
      <c r="W175" s="481"/>
      <c r="X175" s="481"/>
      <c r="Y175" s="481"/>
      <c r="Z175" s="450"/>
    </row>
    <row r="176" spans="1:26" ht="16.5" customHeight="1">
      <c r="A176" s="450"/>
      <c r="B176" s="450"/>
      <c r="C176" s="121"/>
      <c r="D176" s="121"/>
      <c r="E176" s="121"/>
      <c r="F176" s="121"/>
      <c r="G176" s="121"/>
      <c r="H176" s="450"/>
      <c r="I176" s="450"/>
      <c r="J176" s="450"/>
      <c r="K176" s="450"/>
      <c r="L176" s="450"/>
      <c r="M176" s="450"/>
      <c r="N176" s="450"/>
      <c r="O176" s="450"/>
      <c r="P176" s="450"/>
      <c r="Q176" s="450"/>
      <c r="R176" s="450"/>
      <c r="S176" s="481"/>
      <c r="T176" s="481"/>
      <c r="U176" s="481"/>
      <c r="V176" s="481"/>
      <c r="W176" s="481"/>
      <c r="X176" s="481"/>
      <c r="Y176" s="481"/>
      <c r="Z176" s="450"/>
    </row>
    <row r="177" spans="1:26" ht="16.5" customHeight="1">
      <c r="A177" s="450"/>
      <c r="B177" s="450"/>
      <c r="C177" s="121"/>
      <c r="D177" s="121"/>
      <c r="E177" s="121"/>
      <c r="F177" s="121"/>
      <c r="G177" s="121"/>
      <c r="H177" s="450"/>
      <c r="I177" s="450"/>
      <c r="J177" s="450"/>
      <c r="K177" s="450"/>
      <c r="L177" s="450"/>
      <c r="M177" s="450"/>
      <c r="N177" s="450"/>
      <c r="O177" s="450"/>
      <c r="P177" s="450"/>
      <c r="Q177" s="450"/>
      <c r="R177" s="450"/>
      <c r="S177" s="481"/>
      <c r="T177" s="481"/>
      <c r="U177" s="481"/>
      <c r="V177" s="481"/>
      <c r="W177" s="481"/>
      <c r="X177" s="481"/>
      <c r="Y177" s="481"/>
      <c r="Z177" s="450"/>
    </row>
    <row r="178" spans="1:26" ht="16.5" customHeight="1">
      <c r="A178" s="450"/>
      <c r="B178" s="450"/>
      <c r="C178" s="121"/>
      <c r="D178" s="121"/>
      <c r="E178" s="121"/>
      <c r="F178" s="121"/>
      <c r="G178" s="121"/>
      <c r="H178" s="450"/>
      <c r="I178" s="450"/>
      <c r="J178" s="450"/>
      <c r="K178" s="450"/>
      <c r="L178" s="450"/>
      <c r="M178" s="450"/>
      <c r="N178" s="450"/>
      <c r="O178" s="450"/>
      <c r="P178" s="450"/>
      <c r="Q178" s="450"/>
      <c r="R178" s="450"/>
      <c r="S178" s="481"/>
      <c r="T178" s="481"/>
      <c r="U178" s="481"/>
      <c r="V178" s="481"/>
      <c r="W178" s="481"/>
      <c r="X178" s="481"/>
      <c r="Y178" s="481"/>
      <c r="Z178" s="450"/>
    </row>
    <row r="179" spans="1:26" ht="16.5" customHeight="1">
      <c r="A179" s="450"/>
      <c r="B179" s="450"/>
      <c r="C179" s="121"/>
      <c r="D179" s="121"/>
      <c r="E179" s="121"/>
      <c r="F179" s="121"/>
      <c r="G179" s="121"/>
      <c r="H179" s="450"/>
      <c r="I179" s="450"/>
      <c r="J179" s="450"/>
      <c r="K179" s="450"/>
      <c r="L179" s="450"/>
      <c r="M179" s="450"/>
      <c r="N179" s="450"/>
      <c r="O179" s="450"/>
      <c r="P179" s="450"/>
      <c r="Q179" s="450"/>
      <c r="R179" s="450"/>
      <c r="S179" s="481"/>
      <c r="T179" s="481"/>
      <c r="U179" s="481"/>
      <c r="V179" s="481"/>
      <c r="W179" s="481"/>
      <c r="X179" s="481"/>
      <c r="Y179" s="481"/>
      <c r="Z179" s="450"/>
    </row>
    <row r="180" spans="1:26" ht="16.5" customHeight="1">
      <c r="A180" s="450"/>
      <c r="B180" s="450"/>
      <c r="C180" s="121"/>
      <c r="D180" s="121"/>
      <c r="E180" s="121"/>
      <c r="F180" s="121"/>
      <c r="G180" s="121"/>
      <c r="H180" s="450"/>
      <c r="I180" s="450"/>
      <c r="J180" s="450"/>
      <c r="K180" s="450"/>
      <c r="L180" s="450"/>
      <c r="M180" s="450"/>
      <c r="N180" s="450"/>
      <c r="O180" s="450"/>
      <c r="P180" s="450"/>
      <c r="Q180" s="450"/>
      <c r="R180" s="450"/>
      <c r="S180" s="481"/>
      <c r="T180" s="481"/>
      <c r="U180" s="481"/>
      <c r="V180" s="481"/>
      <c r="W180" s="481"/>
      <c r="X180" s="481"/>
      <c r="Y180" s="481"/>
      <c r="Z180" s="450"/>
    </row>
    <row r="181" spans="1:26" ht="16.5" customHeight="1">
      <c r="A181" s="450"/>
      <c r="B181" s="450"/>
      <c r="C181" s="121"/>
      <c r="D181" s="121"/>
      <c r="E181" s="121"/>
      <c r="F181" s="121"/>
      <c r="G181" s="121"/>
      <c r="H181" s="450"/>
      <c r="I181" s="450"/>
      <c r="J181" s="450"/>
      <c r="K181" s="450"/>
      <c r="L181" s="450"/>
      <c r="M181" s="450"/>
      <c r="N181" s="450"/>
      <c r="O181" s="450"/>
      <c r="P181" s="450"/>
      <c r="Q181" s="450"/>
      <c r="R181" s="450"/>
      <c r="S181" s="481"/>
      <c r="T181" s="481"/>
      <c r="U181" s="481"/>
      <c r="V181" s="481"/>
      <c r="W181" s="481"/>
      <c r="X181" s="481"/>
      <c r="Y181" s="481"/>
      <c r="Z181" s="450"/>
    </row>
    <row r="182" spans="1:26" ht="16.5" customHeight="1">
      <c r="A182" s="450"/>
      <c r="B182" s="450"/>
      <c r="C182" s="121"/>
      <c r="D182" s="121"/>
      <c r="E182" s="121"/>
      <c r="F182" s="121"/>
      <c r="G182" s="121"/>
      <c r="H182" s="450"/>
      <c r="I182" s="450"/>
      <c r="J182" s="450"/>
      <c r="K182" s="450"/>
      <c r="L182" s="450"/>
      <c r="M182" s="450"/>
      <c r="N182" s="450"/>
      <c r="O182" s="450"/>
      <c r="P182" s="450"/>
      <c r="Q182" s="450"/>
      <c r="R182" s="450"/>
      <c r="S182" s="481"/>
      <c r="T182" s="481"/>
      <c r="U182" s="481"/>
      <c r="V182" s="481"/>
      <c r="W182" s="481"/>
      <c r="X182" s="481"/>
      <c r="Y182" s="481"/>
      <c r="Z182" s="450"/>
    </row>
    <row r="183" spans="1:26" ht="16.5" customHeight="1">
      <c r="A183" s="450"/>
      <c r="B183" s="450"/>
      <c r="C183" s="121"/>
      <c r="D183" s="121"/>
      <c r="E183" s="121"/>
      <c r="F183" s="121"/>
      <c r="G183" s="121"/>
      <c r="H183" s="450"/>
      <c r="I183" s="450"/>
      <c r="J183" s="450"/>
      <c r="K183" s="450"/>
      <c r="L183" s="450"/>
      <c r="M183" s="450"/>
      <c r="N183" s="450"/>
      <c r="O183" s="450"/>
      <c r="P183" s="450"/>
      <c r="Q183" s="450"/>
      <c r="R183" s="450"/>
      <c r="S183" s="481"/>
      <c r="T183" s="481"/>
      <c r="U183" s="481"/>
      <c r="V183" s="481"/>
      <c r="W183" s="481"/>
      <c r="X183" s="481"/>
      <c r="Y183" s="481"/>
      <c r="Z183" s="450"/>
    </row>
    <row r="184" spans="1:26" ht="16.5" customHeight="1">
      <c r="A184" s="450"/>
      <c r="B184" s="450"/>
      <c r="C184" s="121"/>
      <c r="D184" s="121"/>
      <c r="E184" s="121"/>
      <c r="F184" s="121"/>
      <c r="G184" s="121"/>
      <c r="H184" s="450"/>
      <c r="I184" s="450"/>
      <c r="J184" s="450"/>
      <c r="K184" s="450"/>
      <c r="L184" s="450"/>
      <c r="M184" s="450"/>
      <c r="N184" s="450"/>
      <c r="O184" s="450"/>
      <c r="P184" s="450"/>
      <c r="Q184" s="450"/>
      <c r="R184" s="450"/>
      <c r="S184" s="481"/>
      <c r="T184" s="481"/>
      <c r="U184" s="481"/>
      <c r="V184" s="481"/>
      <c r="W184" s="481"/>
      <c r="X184" s="481"/>
      <c r="Y184" s="481"/>
      <c r="Z184" s="450"/>
    </row>
    <row r="185" spans="1:26" ht="16.5" customHeight="1">
      <c r="A185" s="450"/>
      <c r="B185" s="450"/>
      <c r="C185" s="121"/>
      <c r="D185" s="121"/>
      <c r="E185" s="121"/>
      <c r="F185" s="121"/>
      <c r="G185" s="121"/>
      <c r="H185" s="450"/>
      <c r="I185" s="450"/>
      <c r="J185" s="450"/>
      <c r="K185" s="450"/>
      <c r="L185" s="450"/>
      <c r="M185" s="450"/>
      <c r="N185" s="450"/>
      <c r="O185" s="450"/>
      <c r="P185" s="450"/>
      <c r="Q185" s="450"/>
      <c r="R185" s="450"/>
      <c r="S185" s="481"/>
      <c r="T185" s="481"/>
      <c r="U185" s="481"/>
      <c r="V185" s="481"/>
      <c r="W185" s="481"/>
      <c r="X185" s="481"/>
      <c r="Y185" s="481"/>
      <c r="Z185" s="450"/>
    </row>
    <row r="186" spans="1:26" ht="16.5" customHeight="1">
      <c r="A186" s="450"/>
      <c r="B186" s="450"/>
      <c r="C186" s="121"/>
      <c r="D186" s="121"/>
      <c r="E186" s="121"/>
      <c r="F186" s="121"/>
      <c r="G186" s="121"/>
      <c r="H186" s="450"/>
      <c r="I186" s="450"/>
      <c r="J186" s="450"/>
      <c r="K186" s="450"/>
      <c r="L186" s="450"/>
      <c r="M186" s="450"/>
      <c r="N186" s="450"/>
      <c r="O186" s="450"/>
      <c r="P186" s="450"/>
      <c r="Q186" s="450"/>
      <c r="R186" s="450"/>
      <c r="S186" s="481"/>
      <c r="T186" s="481"/>
      <c r="U186" s="481"/>
      <c r="V186" s="481"/>
      <c r="W186" s="481"/>
      <c r="X186" s="481"/>
      <c r="Y186" s="481"/>
      <c r="Z186" s="450"/>
    </row>
    <row r="187" spans="1:26" ht="16.5" customHeight="1">
      <c r="A187" s="450"/>
      <c r="B187" s="450"/>
      <c r="C187" s="121"/>
      <c r="D187" s="121"/>
      <c r="E187" s="121"/>
      <c r="F187" s="121"/>
      <c r="G187" s="121"/>
      <c r="H187" s="450"/>
      <c r="I187" s="450"/>
      <c r="J187" s="450"/>
      <c r="K187" s="450"/>
      <c r="L187" s="450"/>
      <c r="M187" s="450"/>
      <c r="N187" s="450"/>
      <c r="O187" s="450"/>
      <c r="P187" s="450"/>
      <c r="Q187" s="450"/>
      <c r="R187" s="450"/>
      <c r="S187" s="481"/>
      <c r="T187" s="481"/>
      <c r="U187" s="481"/>
      <c r="V187" s="481"/>
      <c r="W187" s="481"/>
      <c r="X187" s="481"/>
      <c r="Y187" s="481"/>
      <c r="Z187" s="450"/>
    </row>
    <row r="188" spans="1:26" ht="16.5" customHeight="1">
      <c r="A188" s="450"/>
      <c r="B188" s="450"/>
      <c r="C188" s="121"/>
      <c r="D188" s="121"/>
      <c r="E188" s="121"/>
      <c r="F188" s="121"/>
      <c r="G188" s="121"/>
      <c r="H188" s="450"/>
      <c r="I188" s="450"/>
      <c r="J188" s="450"/>
      <c r="K188" s="450"/>
      <c r="L188" s="450"/>
      <c r="M188" s="450"/>
      <c r="N188" s="450"/>
      <c r="O188" s="450"/>
      <c r="P188" s="450"/>
      <c r="Q188" s="450"/>
      <c r="R188" s="450"/>
      <c r="S188" s="481"/>
      <c r="T188" s="481"/>
      <c r="U188" s="481"/>
      <c r="V188" s="481"/>
      <c r="W188" s="481"/>
      <c r="X188" s="481"/>
      <c r="Y188" s="481"/>
      <c r="Z188" s="450"/>
    </row>
    <row r="189" spans="1:26" ht="16.5" customHeight="1">
      <c r="A189" s="450"/>
      <c r="B189" s="450"/>
      <c r="C189" s="121"/>
      <c r="D189" s="121"/>
      <c r="E189" s="121"/>
      <c r="F189" s="121"/>
      <c r="G189" s="121"/>
      <c r="H189" s="450"/>
      <c r="I189" s="450"/>
      <c r="J189" s="450"/>
      <c r="K189" s="450"/>
      <c r="L189" s="450"/>
      <c r="M189" s="450"/>
      <c r="N189" s="450"/>
      <c r="O189" s="450"/>
      <c r="P189" s="450"/>
      <c r="Q189" s="450"/>
      <c r="R189" s="450"/>
      <c r="S189" s="481"/>
      <c r="T189" s="481"/>
      <c r="U189" s="481"/>
      <c r="V189" s="481"/>
      <c r="W189" s="481"/>
      <c r="X189" s="481"/>
      <c r="Y189" s="481"/>
      <c r="Z189" s="450"/>
    </row>
    <row r="190" spans="1:26" ht="16.5" customHeight="1">
      <c r="A190" s="450"/>
      <c r="B190" s="450"/>
      <c r="C190" s="121"/>
      <c r="D190" s="121"/>
      <c r="E190" s="121"/>
      <c r="F190" s="121"/>
      <c r="G190" s="121"/>
      <c r="H190" s="450"/>
      <c r="I190" s="450"/>
      <c r="J190" s="450"/>
      <c r="K190" s="450"/>
      <c r="L190" s="450"/>
      <c r="M190" s="450"/>
      <c r="N190" s="450"/>
      <c r="O190" s="450"/>
      <c r="P190" s="450"/>
      <c r="Q190" s="450"/>
      <c r="R190" s="450"/>
      <c r="S190" s="481"/>
      <c r="T190" s="481"/>
      <c r="U190" s="481"/>
      <c r="V190" s="481"/>
      <c r="W190" s="481"/>
      <c r="X190" s="481"/>
      <c r="Y190" s="481"/>
      <c r="Z190" s="450"/>
    </row>
    <row r="191" spans="1:26" ht="16.5" customHeight="1">
      <c r="A191" s="450"/>
      <c r="B191" s="450"/>
      <c r="C191" s="121"/>
      <c r="D191" s="121"/>
      <c r="E191" s="121"/>
      <c r="F191" s="121"/>
      <c r="G191" s="121"/>
      <c r="H191" s="450"/>
      <c r="I191" s="450"/>
      <c r="J191" s="450"/>
      <c r="K191" s="450"/>
      <c r="L191" s="450"/>
      <c r="M191" s="450"/>
      <c r="N191" s="450"/>
      <c r="O191" s="450"/>
      <c r="P191" s="450"/>
      <c r="Q191" s="450"/>
      <c r="R191" s="450"/>
      <c r="S191" s="481"/>
      <c r="T191" s="481"/>
      <c r="U191" s="481"/>
      <c r="V191" s="481"/>
      <c r="W191" s="481"/>
      <c r="X191" s="481"/>
      <c r="Y191" s="481"/>
      <c r="Z191" s="450"/>
    </row>
    <row r="192" spans="1:26" ht="16.5" customHeight="1">
      <c r="A192" s="450"/>
      <c r="B192" s="450"/>
      <c r="C192" s="121"/>
      <c r="D192" s="121"/>
      <c r="E192" s="121"/>
      <c r="F192" s="121"/>
      <c r="G192" s="121"/>
      <c r="H192" s="450"/>
      <c r="I192" s="450"/>
      <c r="J192" s="450"/>
      <c r="K192" s="450"/>
      <c r="L192" s="450"/>
      <c r="M192" s="450"/>
      <c r="N192" s="450"/>
      <c r="O192" s="450"/>
      <c r="P192" s="450"/>
      <c r="Q192" s="450"/>
      <c r="R192" s="450"/>
      <c r="S192" s="481"/>
      <c r="T192" s="481"/>
      <c r="U192" s="481"/>
      <c r="V192" s="481"/>
      <c r="W192" s="481"/>
      <c r="X192" s="481"/>
      <c r="Y192" s="481"/>
      <c r="Z192" s="450"/>
    </row>
    <row r="193" spans="1:26" ht="16.5" customHeight="1">
      <c r="A193" s="450"/>
      <c r="B193" s="450"/>
      <c r="C193" s="121"/>
      <c r="D193" s="121"/>
      <c r="E193" s="121"/>
      <c r="F193" s="121"/>
      <c r="G193" s="121"/>
      <c r="H193" s="450"/>
      <c r="I193" s="450"/>
      <c r="J193" s="450"/>
      <c r="K193" s="450"/>
      <c r="L193" s="450"/>
      <c r="M193" s="450"/>
      <c r="N193" s="450"/>
      <c r="O193" s="450"/>
      <c r="P193" s="450"/>
      <c r="Q193" s="450"/>
      <c r="R193" s="450"/>
      <c r="S193" s="481"/>
      <c r="T193" s="481"/>
      <c r="U193" s="481"/>
      <c r="V193" s="481"/>
      <c r="W193" s="481"/>
      <c r="X193" s="481"/>
      <c r="Y193" s="481"/>
      <c r="Z193" s="450"/>
    </row>
    <row r="194" spans="1:26" ht="16.5" customHeight="1">
      <c r="A194" s="450"/>
      <c r="B194" s="450"/>
      <c r="C194" s="121"/>
      <c r="D194" s="121"/>
      <c r="E194" s="121"/>
      <c r="F194" s="121"/>
      <c r="G194" s="121"/>
      <c r="H194" s="450"/>
      <c r="I194" s="450"/>
      <c r="J194" s="450"/>
      <c r="K194" s="450"/>
      <c r="L194" s="450"/>
      <c r="M194" s="450"/>
      <c r="N194" s="450"/>
      <c r="O194" s="450"/>
      <c r="P194" s="450"/>
      <c r="Q194" s="450"/>
      <c r="R194" s="450"/>
      <c r="S194" s="481"/>
      <c r="T194" s="481"/>
      <c r="U194" s="481"/>
      <c r="V194" s="481"/>
      <c r="W194" s="481"/>
      <c r="X194" s="481"/>
      <c r="Y194" s="481"/>
      <c r="Z194" s="450"/>
    </row>
    <row r="195" spans="1:26" ht="16.5" customHeight="1">
      <c r="A195" s="450"/>
      <c r="B195" s="450"/>
      <c r="C195" s="121"/>
      <c r="D195" s="121"/>
      <c r="E195" s="121"/>
      <c r="F195" s="121"/>
      <c r="G195" s="121"/>
      <c r="H195" s="450"/>
      <c r="I195" s="450"/>
      <c r="J195" s="450"/>
      <c r="K195" s="450"/>
      <c r="L195" s="450"/>
      <c r="M195" s="450"/>
      <c r="N195" s="450"/>
      <c r="O195" s="450"/>
      <c r="P195" s="450"/>
      <c r="Q195" s="450"/>
      <c r="R195" s="450"/>
      <c r="S195" s="481"/>
      <c r="T195" s="481"/>
      <c r="U195" s="481"/>
      <c r="V195" s="481"/>
      <c r="W195" s="481"/>
      <c r="X195" s="481"/>
      <c r="Y195" s="481"/>
      <c r="Z195" s="450"/>
    </row>
    <row r="196" spans="1:26" ht="16.5" customHeight="1">
      <c r="A196" s="450"/>
      <c r="B196" s="450"/>
      <c r="C196" s="121"/>
      <c r="D196" s="121"/>
      <c r="E196" s="121"/>
      <c r="F196" s="121"/>
      <c r="G196" s="121"/>
      <c r="H196" s="450"/>
      <c r="I196" s="450"/>
      <c r="J196" s="450"/>
      <c r="K196" s="450"/>
      <c r="L196" s="450"/>
      <c r="M196" s="450"/>
      <c r="N196" s="450"/>
      <c r="O196" s="450"/>
      <c r="P196" s="450"/>
      <c r="Q196" s="450"/>
      <c r="R196" s="450"/>
      <c r="S196" s="481"/>
      <c r="T196" s="481"/>
      <c r="U196" s="481"/>
      <c r="V196" s="481"/>
      <c r="W196" s="481"/>
      <c r="X196" s="481"/>
      <c r="Y196" s="481"/>
      <c r="Z196" s="450"/>
    </row>
    <row r="197" spans="1:26" ht="16.5" customHeight="1">
      <c r="A197" s="450"/>
      <c r="B197" s="450"/>
      <c r="C197" s="121"/>
      <c r="D197" s="121"/>
      <c r="E197" s="121"/>
      <c r="F197" s="121"/>
      <c r="G197" s="121"/>
      <c r="H197" s="450"/>
      <c r="I197" s="450"/>
      <c r="J197" s="450"/>
      <c r="K197" s="450"/>
      <c r="L197" s="450"/>
      <c r="M197" s="450"/>
      <c r="N197" s="450"/>
      <c r="O197" s="450"/>
      <c r="P197" s="450"/>
      <c r="Q197" s="450"/>
      <c r="R197" s="450"/>
      <c r="S197" s="481"/>
      <c r="T197" s="481"/>
      <c r="U197" s="481"/>
      <c r="V197" s="481"/>
      <c r="W197" s="481"/>
      <c r="X197" s="481"/>
      <c r="Y197" s="481"/>
      <c r="Z197" s="450"/>
    </row>
    <row r="198" spans="1:26" ht="16.5" customHeight="1">
      <c r="A198" s="450"/>
      <c r="B198" s="450"/>
      <c r="C198" s="121"/>
      <c r="D198" s="121"/>
      <c r="E198" s="121"/>
      <c r="F198" s="121"/>
      <c r="G198" s="121"/>
      <c r="H198" s="450"/>
      <c r="I198" s="450"/>
      <c r="J198" s="450"/>
      <c r="K198" s="450"/>
      <c r="L198" s="450"/>
      <c r="M198" s="450"/>
      <c r="N198" s="450"/>
      <c r="O198" s="450"/>
      <c r="P198" s="450"/>
      <c r="Q198" s="450"/>
      <c r="R198" s="450"/>
      <c r="S198" s="481"/>
      <c r="T198" s="481"/>
      <c r="U198" s="481"/>
      <c r="V198" s="481"/>
      <c r="W198" s="481"/>
      <c r="X198" s="481"/>
      <c r="Y198" s="481"/>
      <c r="Z198" s="450"/>
    </row>
    <row r="199" spans="1:26" ht="16.5" customHeight="1">
      <c r="A199" s="450"/>
      <c r="B199" s="450"/>
      <c r="C199" s="121"/>
      <c r="D199" s="121"/>
      <c r="E199" s="121"/>
      <c r="F199" s="121"/>
      <c r="G199" s="121"/>
      <c r="H199" s="450"/>
      <c r="I199" s="450"/>
      <c r="J199" s="450"/>
      <c r="K199" s="450"/>
      <c r="L199" s="450"/>
      <c r="M199" s="450"/>
      <c r="N199" s="450"/>
      <c r="O199" s="450"/>
      <c r="P199" s="450"/>
      <c r="Q199" s="450"/>
      <c r="R199" s="450"/>
      <c r="S199" s="481"/>
      <c r="T199" s="481"/>
      <c r="U199" s="481"/>
      <c r="V199" s="481"/>
      <c r="W199" s="481"/>
      <c r="X199" s="481"/>
      <c r="Y199" s="481"/>
      <c r="Z199" s="450"/>
    </row>
    <row r="200" spans="1:26" ht="16.5" customHeight="1">
      <c r="A200" s="450"/>
      <c r="B200" s="450"/>
      <c r="C200" s="121"/>
      <c r="D200" s="121"/>
      <c r="E200" s="121"/>
      <c r="F200" s="121"/>
      <c r="G200" s="121"/>
      <c r="H200" s="450"/>
      <c r="I200" s="450"/>
      <c r="J200" s="450"/>
      <c r="K200" s="450"/>
      <c r="L200" s="450"/>
      <c r="M200" s="450"/>
      <c r="N200" s="450"/>
      <c r="O200" s="450"/>
      <c r="P200" s="450"/>
      <c r="Q200" s="450"/>
      <c r="R200" s="450"/>
      <c r="S200" s="481"/>
      <c r="T200" s="481"/>
      <c r="U200" s="481"/>
      <c r="V200" s="481"/>
      <c r="W200" s="481"/>
      <c r="X200" s="481"/>
      <c r="Y200" s="481"/>
      <c r="Z200" s="450"/>
    </row>
    <row r="201" spans="1:26" ht="16.5" customHeight="1">
      <c r="A201" s="450"/>
      <c r="B201" s="450"/>
      <c r="C201" s="121"/>
      <c r="D201" s="121"/>
      <c r="E201" s="121"/>
      <c r="F201" s="121"/>
      <c r="G201" s="121"/>
      <c r="H201" s="450"/>
      <c r="I201" s="450"/>
      <c r="J201" s="450"/>
      <c r="K201" s="450"/>
      <c r="L201" s="450"/>
      <c r="M201" s="450"/>
      <c r="N201" s="450"/>
      <c r="O201" s="450"/>
      <c r="P201" s="450"/>
      <c r="Q201" s="450"/>
      <c r="R201" s="450"/>
      <c r="S201" s="481"/>
      <c r="T201" s="481"/>
      <c r="U201" s="481"/>
      <c r="V201" s="481"/>
      <c r="W201" s="481"/>
      <c r="X201" s="481"/>
      <c r="Y201" s="481"/>
      <c r="Z201" s="450"/>
    </row>
    <row r="202" spans="1:26" ht="16.5" customHeight="1">
      <c r="A202" s="450"/>
      <c r="B202" s="450"/>
      <c r="C202" s="121"/>
      <c r="D202" s="121"/>
      <c r="E202" s="121"/>
      <c r="F202" s="121"/>
      <c r="G202" s="121"/>
      <c r="H202" s="450"/>
      <c r="I202" s="450"/>
      <c r="J202" s="450"/>
      <c r="K202" s="450"/>
      <c r="L202" s="450"/>
      <c r="M202" s="450"/>
      <c r="N202" s="450"/>
      <c r="O202" s="450"/>
      <c r="P202" s="450"/>
      <c r="Q202" s="450"/>
      <c r="R202" s="450"/>
      <c r="S202" s="481"/>
      <c r="T202" s="481"/>
      <c r="U202" s="481"/>
      <c r="V202" s="481"/>
      <c r="W202" s="481"/>
      <c r="X202" s="481"/>
      <c r="Y202" s="481"/>
      <c r="Z202" s="450"/>
    </row>
    <row r="203" spans="1:26" ht="16.5" customHeight="1">
      <c r="A203" s="450"/>
      <c r="B203" s="450"/>
      <c r="C203" s="121"/>
      <c r="D203" s="121"/>
      <c r="E203" s="121"/>
      <c r="F203" s="121"/>
      <c r="G203" s="121"/>
      <c r="H203" s="450"/>
      <c r="I203" s="450"/>
      <c r="J203" s="450"/>
      <c r="K203" s="450"/>
      <c r="L203" s="450"/>
      <c r="M203" s="450"/>
      <c r="N203" s="450"/>
      <c r="O203" s="450"/>
      <c r="P203" s="450"/>
      <c r="Q203" s="450"/>
      <c r="R203" s="450"/>
      <c r="S203" s="481"/>
      <c r="T203" s="481"/>
      <c r="U203" s="481"/>
      <c r="V203" s="481"/>
      <c r="W203" s="481"/>
      <c r="X203" s="481"/>
      <c r="Y203" s="481"/>
      <c r="Z203" s="450"/>
    </row>
    <row r="204" spans="1:26" ht="16.5" customHeight="1">
      <c r="A204" s="450"/>
      <c r="B204" s="450"/>
      <c r="C204" s="121"/>
      <c r="D204" s="121"/>
      <c r="E204" s="121"/>
      <c r="F204" s="121"/>
      <c r="G204" s="121"/>
      <c r="H204" s="450"/>
      <c r="I204" s="450"/>
      <c r="J204" s="450"/>
      <c r="K204" s="450"/>
      <c r="L204" s="450"/>
      <c r="M204" s="450"/>
      <c r="N204" s="450"/>
      <c r="O204" s="450"/>
      <c r="P204" s="450"/>
      <c r="Q204" s="450"/>
      <c r="R204" s="450"/>
      <c r="S204" s="481"/>
      <c r="T204" s="481"/>
      <c r="U204" s="481"/>
      <c r="V204" s="481"/>
      <c r="W204" s="481"/>
      <c r="X204" s="481"/>
      <c r="Y204" s="481"/>
      <c r="Z204" s="450"/>
    </row>
    <row r="205" spans="1:26" ht="16.5" customHeight="1">
      <c r="A205" s="450"/>
      <c r="B205" s="450"/>
      <c r="C205" s="121"/>
      <c r="D205" s="121"/>
      <c r="E205" s="121"/>
      <c r="F205" s="121"/>
      <c r="G205" s="121"/>
      <c r="H205" s="450"/>
      <c r="I205" s="450"/>
      <c r="J205" s="450"/>
      <c r="K205" s="450"/>
      <c r="L205" s="450"/>
      <c r="M205" s="450"/>
      <c r="N205" s="450"/>
      <c r="O205" s="450"/>
      <c r="P205" s="450"/>
      <c r="Q205" s="450"/>
      <c r="R205" s="450"/>
      <c r="S205" s="481"/>
      <c r="T205" s="481"/>
      <c r="U205" s="481"/>
      <c r="V205" s="481"/>
      <c r="W205" s="481"/>
      <c r="X205" s="481"/>
      <c r="Y205" s="481"/>
      <c r="Z205" s="450"/>
    </row>
    <row r="206" spans="1:26" ht="16.5" customHeight="1">
      <c r="A206" s="450"/>
      <c r="B206" s="450"/>
      <c r="C206" s="121"/>
      <c r="D206" s="121"/>
      <c r="E206" s="121"/>
      <c r="F206" s="121"/>
      <c r="G206" s="121"/>
      <c r="H206" s="450"/>
      <c r="I206" s="450"/>
      <c r="J206" s="450"/>
      <c r="K206" s="450"/>
      <c r="L206" s="450"/>
      <c r="M206" s="450"/>
      <c r="N206" s="450"/>
      <c r="O206" s="450"/>
      <c r="P206" s="450"/>
      <c r="Q206" s="450"/>
      <c r="R206" s="450"/>
      <c r="S206" s="481"/>
      <c r="T206" s="481"/>
      <c r="U206" s="481"/>
      <c r="V206" s="481"/>
      <c r="W206" s="481"/>
      <c r="X206" s="481"/>
      <c r="Y206" s="481"/>
      <c r="Z206" s="450"/>
    </row>
    <row r="207" spans="1:26" ht="16.5" customHeight="1">
      <c r="A207" s="450"/>
      <c r="B207" s="450"/>
      <c r="C207" s="121"/>
      <c r="D207" s="121"/>
      <c r="E207" s="121"/>
      <c r="F207" s="121"/>
      <c r="G207" s="121"/>
      <c r="H207" s="450"/>
      <c r="I207" s="450"/>
      <c r="J207" s="450"/>
      <c r="K207" s="450"/>
      <c r="L207" s="450"/>
      <c r="M207" s="450"/>
      <c r="N207" s="450"/>
      <c r="O207" s="450"/>
      <c r="P207" s="450"/>
      <c r="Q207" s="450"/>
      <c r="R207" s="450"/>
      <c r="S207" s="481"/>
      <c r="T207" s="481"/>
      <c r="U207" s="481"/>
      <c r="V207" s="481"/>
      <c r="W207" s="481"/>
      <c r="X207" s="481"/>
      <c r="Y207" s="481"/>
      <c r="Z207" s="450"/>
    </row>
    <row r="208" spans="1:26" ht="16.5" customHeight="1">
      <c r="A208" s="450"/>
      <c r="B208" s="450"/>
      <c r="C208" s="121"/>
      <c r="D208" s="121"/>
      <c r="E208" s="121"/>
      <c r="F208" s="121"/>
      <c r="G208" s="121"/>
      <c r="H208" s="450"/>
      <c r="I208" s="450"/>
      <c r="J208" s="450"/>
      <c r="K208" s="450"/>
      <c r="L208" s="450"/>
      <c r="M208" s="450"/>
      <c r="N208" s="450"/>
      <c r="O208" s="450"/>
      <c r="P208" s="450"/>
      <c r="Q208" s="450"/>
      <c r="R208" s="450"/>
      <c r="S208" s="481"/>
      <c r="T208" s="481"/>
      <c r="U208" s="481"/>
      <c r="V208" s="481"/>
      <c r="W208" s="481"/>
      <c r="X208" s="481"/>
      <c r="Y208" s="481"/>
      <c r="Z208" s="450"/>
    </row>
    <row r="209" spans="1:26" ht="16.5" customHeight="1">
      <c r="A209" s="450"/>
      <c r="B209" s="450"/>
      <c r="C209" s="121"/>
      <c r="D209" s="121"/>
      <c r="E209" s="121"/>
      <c r="F209" s="121"/>
      <c r="G209" s="121"/>
      <c r="H209" s="450"/>
      <c r="I209" s="450"/>
      <c r="J209" s="450"/>
      <c r="K209" s="450"/>
      <c r="L209" s="450"/>
      <c r="M209" s="450"/>
      <c r="N209" s="450"/>
      <c r="O209" s="450"/>
      <c r="P209" s="450"/>
      <c r="Q209" s="450"/>
      <c r="R209" s="450"/>
      <c r="S209" s="481"/>
      <c r="T209" s="481"/>
      <c r="U209" s="481"/>
      <c r="V209" s="481"/>
      <c r="W209" s="481"/>
      <c r="X209" s="481"/>
      <c r="Y209" s="481"/>
      <c r="Z209" s="450"/>
    </row>
    <row r="210" spans="1:26" ht="16.5" customHeight="1">
      <c r="A210" s="450"/>
      <c r="B210" s="450"/>
      <c r="C210" s="121"/>
      <c r="D210" s="121"/>
      <c r="E210" s="121"/>
      <c r="F210" s="121"/>
      <c r="G210" s="121"/>
      <c r="H210" s="450"/>
      <c r="I210" s="450"/>
      <c r="J210" s="450"/>
      <c r="K210" s="450"/>
      <c r="L210" s="450"/>
      <c r="M210" s="450"/>
      <c r="N210" s="450"/>
      <c r="O210" s="450"/>
      <c r="P210" s="450"/>
      <c r="Q210" s="450"/>
      <c r="R210" s="450"/>
      <c r="S210" s="481"/>
      <c r="T210" s="481"/>
      <c r="U210" s="481"/>
      <c r="V210" s="481"/>
      <c r="W210" s="481"/>
      <c r="X210" s="481"/>
      <c r="Y210" s="481"/>
      <c r="Z210" s="450"/>
    </row>
    <row r="211" spans="1:26" ht="16.5" customHeight="1">
      <c r="A211" s="450"/>
      <c r="B211" s="450"/>
      <c r="C211" s="121"/>
      <c r="D211" s="121"/>
      <c r="E211" s="121"/>
      <c r="F211" s="121"/>
      <c r="G211" s="121"/>
      <c r="H211" s="450"/>
      <c r="I211" s="450"/>
      <c r="J211" s="450"/>
      <c r="K211" s="450"/>
      <c r="L211" s="450"/>
      <c r="M211" s="450"/>
      <c r="N211" s="450"/>
      <c r="O211" s="450"/>
      <c r="P211" s="450"/>
      <c r="Q211" s="450"/>
      <c r="R211" s="450"/>
      <c r="S211" s="481"/>
      <c r="T211" s="481"/>
      <c r="U211" s="481"/>
      <c r="V211" s="481"/>
      <c r="W211" s="481"/>
      <c r="X211" s="481"/>
      <c r="Y211" s="481"/>
      <c r="Z211" s="450"/>
    </row>
    <row r="212" spans="1:26" ht="16.5" customHeight="1">
      <c r="A212" s="450"/>
      <c r="B212" s="450"/>
      <c r="C212" s="121"/>
      <c r="D212" s="121"/>
      <c r="E212" s="121"/>
      <c r="F212" s="121"/>
      <c r="G212" s="121"/>
      <c r="H212" s="450"/>
      <c r="I212" s="450"/>
      <c r="J212" s="450"/>
      <c r="K212" s="450"/>
      <c r="L212" s="450"/>
      <c r="M212" s="450"/>
      <c r="N212" s="450"/>
      <c r="O212" s="450"/>
      <c r="P212" s="450"/>
      <c r="Q212" s="450"/>
      <c r="R212" s="450"/>
      <c r="S212" s="481"/>
      <c r="T212" s="481"/>
      <c r="U212" s="481"/>
      <c r="V212" s="481"/>
      <c r="W212" s="481"/>
      <c r="X212" s="481"/>
      <c r="Y212" s="481"/>
      <c r="Z212" s="450"/>
    </row>
    <row r="213" spans="1:26" ht="16.5" customHeight="1">
      <c r="A213" s="450"/>
      <c r="B213" s="450"/>
      <c r="C213" s="121"/>
      <c r="D213" s="121"/>
      <c r="E213" s="121"/>
      <c r="F213" s="121"/>
      <c r="G213" s="121"/>
      <c r="H213" s="450"/>
      <c r="I213" s="450"/>
      <c r="J213" s="450"/>
      <c r="K213" s="450"/>
      <c r="L213" s="450"/>
      <c r="M213" s="450"/>
      <c r="N213" s="450"/>
      <c r="O213" s="450"/>
      <c r="P213" s="450"/>
      <c r="Q213" s="450"/>
      <c r="R213" s="450"/>
      <c r="S213" s="481"/>
      <c r="T213" s="481"/>
      <c r="U213" s="481"/>
      <c r="V213" s="481"/>
      <c r="W213" s="481"/>
      <c r="X213" s="481"/>
      <c r="Y213" s="481"/>
      <c r="Z213" s="450"/>
    </row>
    <row r="214" spans="1:26" ht="16.5" customHeight="1">
      <c r="A214" s="450"/>
      <c r="B214" s="450"/>
      <c r="C214" s="121"/>
      <c r="D214" s="121"/>
      <c r="E214" s="121"/>
      <c r="F214" s="121"/>
      <c r="G214" s="121"/>
      <c r="H214" s="450"/>
      <c r="I214" s="450"/>
      <c r="J214" s="450"/>
      <c r="K214" s="450"/>
      <c r="L214" s="450"/>
      <c r="M214" s="450"/>
      <c r="N214" s="450"/>
      <c r="O214" s="450"/>
      <c r="P214" s="450"/>
      <c r="Q214" s="450"/>
      <c r="R214" s="450"/>
      <c r="S214" s="481"/>
      <c r="T214" s="481"/>
      <c r="U214" s="481"/>
      <c r="V214" s="481"/>
      <c r="W214" s="481"/>
      <c r="X214" s="481"/>
      <c r="Y214" s="481"/>
      <c r="Z214" s="450"/>
    </row>
    <row r="215" spans="1:26" ht="16.5" customHeight="1">
      <c r="A215" s="450"/>
      <c r="B215" s="450"/>
      <c r="C215" s="121"/>
      <c r="D215" s="121"/>
      <c r="E215" s="121"/>
      <c r="F215" s="121"/>
      <c r="G215" s="121"/>
      <c r="H215" s="450"/>
      <c r="I215" s="450"/>
      <c r="J215" s="450"/>
      <c r="K215" s="450"/>
      <c r="L215" s="450"/>
      <c r="M215" s="450"/>
      <c r="N215" s="450"/>
      <c r="O215" s="450"/>
      <c r="P215" s="450"/>
      <c r="Q215" s="450"/>
      <c r="R215" s="450"/>
      <c r="S215" s="481"/>
      <c r="T215" s="481"/>
      <c r="U215" s="481"/>
      <c r="V215" s="481"/>
      <c r="W215" s="481"/>
      <c r="X215" s="481"/>
      <c r="Y215" s="481"/>
      <c r="Z215" s="450"/>
    </row>
    <row r="216" spans="1:26" ht="16.5" customHeight="1">
      <c r="A216" s="450"/>
      <c r="B216" s="450"/>
      <c r="C216" s="121"/>
      <c r="D216" s="121"/>
      <c r="E216" s="121"/>
      <c r="F216" s="121"/>
      <c r="G216" s="121"/>
      <c r="H216" s="450"/>
      <c r="I216" s="450"/>
      <c r="J216" s="450"/>
      <c r="K216" s="450"/>
      <c r="L216" s="450"/>
      <c r="M216" s="450"/>
      <c r="N216" s="450"/>
      <c r="O216" s="450"/>
      <c r="P216" s="450"/>
      <c r="Q216" s="450"/>
      <c r="R216" s="450"/>
      <c r="S216" s="481"/>
      <c r="T216" s="481"/>
      <c r="U216" s="481"/>
      <c r="V216" s="481"/>
      <c r="W216" s="481"/>
      <c r="X216" s="481"/>
      <c r="Y216" s="481"/>
      <c r="Z216" s="450"/>
    </row>
    <row r="217" spans="1:26" ht="16.5" customHeight="1">
      <c r="A217" s="450"/>
      <c r="B217" s="450"/>
      <c r="C217" s="121"/>
      <c r="D217" s="121"/>
      <c r="E217" s="121"/>
      <c r="F217" s="121"/>
      <c r="G217" s="121"/>
      <c r="H217" s="450"/>
      <c r="I217" s="450"/>
      <c r="J217" s="450"/>
      <c r="K217" s="450"/>
      <c r="L217" s="450"/>
      <c r="M217" s="450"/>
      <c r="N217" s="450"/>
      <c r="O217" s="450"/>
      <c r="P217" s="450"/>
      <c r="Q217" s="450"/>
      <c r="R217" s="450"/>
      <c r="S217" s="481"/>
      <c r="T217" s="481"/>
      <c r="U217" s="481"/>
      <c r="V217" s="481"/>
      <c r="W217" s="481"/>
      <c r="X217" s="481"/>
      <c r="Y217" s="481"/>
      <c r="Z217" s="450"/>
    </row>
    <row r="218" spans="1:26" ht="16.5" customHeight="1">
      <c r="A218" s="450"/>
      <c r="B218" s="450"/>
      <c r="C218" s="121"/>
      <c r="D218" s="121"/>
      <c r="E218" s="121"/>
      <c r="F218" s="121"/>
      <c r="G218" s="121"/>
      <c r="H218" s="450"/>
      <c r="I218" s="450"/>
      <c r="J218" s="450"/>
      <c r="K218" s="450"/>
      <c r="L218" s="450"/>
      <c r="M218" s="450"/>
      <c r="N218" s="450"/>
      <c r="O218" s="450"/>
      <c r="P218" s="450"/>
      <c r="Q218" s="450"/>
      <c r="R218" s="450"/>
      <c r="S218" s="481"/>
      <c r="T218" s="481"/>
      <c r="U218" s="481"/>
      <c r="V218" s="481"/>
      <c r="W218" s="481"/>
      <c r="X218" s="481"/>
      <c r="Y218" s="481"/>
      <c r="Z218" s="450"/>
    </row>
    <row r="219" spans="1:26" ht="16.5" customHeight="1">
      <c r="A219" s="450"/>
      <c r="B219" s="450"/>
      <c r="C219" s="121"/>
      <c r="D219" s="121"/>
      <c r="E219" s="121"/>
      <c r="F219" s="121"/>
      <c r="G219" s="121"/>
      <c r="H219" s="450"/>
      <c r="I219" s="450"/>
      <c r="J219" s="450"/>
      <c r="K219" s="450"/>
      <c r="L219" s="450"/>
      <c r="M219" s="450"/>
      <c r="N219" s="450"/>
      <c r="O219" s="450"/>
      <c r="P219" s="450"/>
      <c r="Q219" s="450"/>
      <c r="R219" s="450"/>
      <c r="S219" s="481"/>
      <c r="T219" s="481"/>
      <c r="U219" s="481"/>
      <c r="V219" s="481"/>
      <c r="W219" s="481"/>
      <c r="X219" s="481"/>
      <c r="Y219" s="481"/>
      <c r="Z219" s="450"/>
    </row>
    <row r="220" spans="1:26" ht="16.5" customHeight="1">
      <c r="A220" s="450"/>
      <c r="B220" s="450"/>
      <c r="C220" s="121"/>
      <c r="D220" s="121"/>
      <c r="E220" s="121"/>
      <c r="F220" s="121"/>
      <c r="G220" s="121"/>
      <c r="H220" s="450"/>
      <c r="I220" s="450"/>
      <c r="J220" s="450"/>
      <c r="K220" s="450"/>
      <c r="L220" s="450"/>
      <c r="M220" s="450"/>
      <c r="N220" s="450"/>
      <c r="O220" s="450"/>
      <c r="P220" s="450"/>
      <c r="Q220" s="450"/>
      <c r="R220" s="450"/>
      <c r="S220" s="481"/>
      <c r="T220" s="481"/>
      <c r="U220" s="481"/>
      <c r="V220" s="481"/>
      <c r="W220" s="481"/>
      <c r="X220" s="481"/>
      <c r="Y220" s="481"/>
      <c r="Z220" s="450"/>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4:A8"/>
    <mergeCell ref="K4:K8"/>
    <mergeCell ref="M13:Q13"/>
    <mergeCell ref="C3:I3"/>
    <mergeCell ref="C13:I13"/>
    <mergeCell ref="C1:I1"/>
    <mergeCell ref="M1:Q1"/>
    <mergeCell ref="C2:I2"/>
    <mergeCell ref="M2:Q2"/>
    <mergeCell ref="M3:Q3"/>
  </mergeCell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000"/>
  <sheetViews>
    <sheetView topLeftCell="A17" workbookViewId="0">
      <selection activeCell="C17" sqref="C17"/>
    </sheetView>
  </sheetViews>
  <sheetFormatPr baseColWidth="10" defaultColWidth="14.42578125" defaultRowHeight="15" customHeight="1"/>
  <cols>
    <col min="1" max="1" width="5.42578125" customWidth="1"/>
    <col min="2" max="2" width="27.85546875" customWidth="1"/>
    <col min="3" max="4" width="21" customWidth="1"/>
    <col min="5" max="5" width="20.85546875" customWidth="1"/>
    <col min="6" max="6" width="40.140625" customWidth="1"/>
    <col min="7" max="8" width="28.42578125" customWidth="1"/>
    <col min="9" max="9" width="23.85546875" customWidth="1"/>
    <col min="10" max="10" width="37.140625" customWidth="1"/>
    <col min="11" max="12" width="24.140625" customWidth="1"/>
    <col min="13" max="13" width="20.85546875" customWidth="1"/>
    <col min="14" max="14" width="42" customWidth="1"/>
    <col min="15" max="16" width="23.85546875" customWidth="1"/>
    <col min="17" max="17" width="20.85546875" customWidth="1"/>
    <col min="18" max="18" width="47.42578125" customWidth="1"/>
    <col min="19" max="21" width="24.85546875" customWidth="1"/>
    <col min="22" max="22" width="40.42578125" customWidth="1"/>
    <col min="23" max="24" width="23.42578125" customWidth="1"/>
    <col min="25" max="25" width="20.85546875" customWidth="1"/>
    <col min="26" max="26" width="48.42578125" customWidth="1"/>
    <col min="27" max="27" width="26" customWidth="1"/>
    <col min="28" max="28" width="23.42578125" customWidth="1"/>
    <col min="29" max="29" width="20.85546875" customWidth="1"/>
    <col min="30" max="37" width="11.42578125" customWidth="1"/>
  </cols>
  <sheetData>
    <row r="1" spans="1:37" ht="15.75" customHeight="1">
      <c r="A1" s="453"/>
      <c r="B1" s="453"/>
      <c r="C1" s="496"/>
      <c r="D1" s="496"/>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row>
    <row r="2" spans="1:37" ht="25.5" customHeight="1">
      <c r="A2" s="453"/>
      <c r="B2" s="453"/>
      <c r="C2" s="496"/>
      <c r="D2" s="496"/>
      <c r="E2" s="453"/>
      <c r="F2" s="497" t="s">
        <v>2329</v>
      </c>
      <c r="G2" s="1119" t="s">
        <v>2330</v>
      </c>
      <c r="H2" s="893"/>
      <c r="I2" s="878"/>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row>
    <row r="3" spans="1:37" ht="25.5" customHeight="1">
      <c r="A3" s="453"/>
      <c r="B3" s="453"/>
      <c r="C3" s="496"/>
      <c r="D3" s="496"/>
      <c r="E3" s="453"/>
      <c r="F3" s="498" t="s">
        <v>2331</v>
      </c>
      <c r="G3" s="1119" t="s">
        <v>2332</v>
      </c>
      <c r="H3" s="893"/>
      <c r="I3" s="878"/>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row>
    <row r="4" spans="1:37" ht="15.75" customHeight="1">
      <c r="A4" s="453"/>
      <c r="B4" s="453"/>
      <c r="C4" s="496"/>
      <c r="D4" s="496"/>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row>
    <row r="5" spans="1:37" ht="18" customHeight="1">
      <c r="A5" s="453"/>
      <c r="B5" s="1120" t="s">
        <v>2333</v>
      </c>
      <c r="C5" s="1121" t="s">
        <v>2329</v>
      </c>
      <c r="D5" s="1122" t="s">
        <v>2334</v>
      </c>
      <c r="E5" s="1123"/>
      <c r="F5" s="1120" t="s">
        <v>2335</v>
      </c>
      <c r="G5" s="1124" t="s">
        <v>2329</v>
      </c>
      <c r="H5" s="1122" t="s">
        <v>2334</v>
      </c>
      <c r="I5" s="1076"/>
      <c r="J5" s="1120" t="s">
        <v>2336</v>
      </c>
      <c r="K5" s="1124" t="s">
        <v>2329</v>
      </c>
      <c r="L5" s="1122" t="s">
        <v>2334</v>
      </c>
      <c r="M5" s="1076"/>
      <c r="N5" s="1120" t="s">
        <v>2337</v>
      </c>
      <c r="O5" s="1124" t="s">
        <v>2329</v>
      </c>
      <c r="P5" s="1122" t="s">
        <v>2334</v>
      </c>
      <c r="Q5" s="1076"/>
      <c r="R5" s="1120" t="s">
        <v>2338</v>
      </c>
      <c r="S5" s="1124" t="s">
        <v>2329</v>
      </c>
      <c r="T5" s="1122" t="s">
        <v>2334</v>
      </c>
      <c r="U5" s="1076"/>
      <c r="V5" s="1120" t="s">
        <v>2339</v>
      </c>
      <c r="W5" s="1124" t="s">
        <v>2329</v>
      </c>
      <c r="X5" s="1122" t="s">
        <v>2334</v>
      </c>
      <c r="Y5" s="1076"/>
      <c r="Z5" s="1120" t="s">
        <v>2340</v>
      </c>
      <c r="AA5" s="1124" t="s">
        <v>2329</v>
      </c>
      <c r="AB5" s="1122" t="s">
        <v>2334</v>
      </c>
      <c r="AC5" s="1076"/>
      <c r="AD5" s="453"/>
      <c r="AE5" s="453"/>
      <c r="AF5" s="453"/>
      <c r="AG5" s="453"/>
      <c r="AH5" s="453"/>
      <c r="AI5" s="453"/>
      <c r="AJ5" s="453"/>
      <c r="AK5" s="453"/>
    </row>
    <row r="6" spans="1:37" ht="26.25" customHeight="1">
      <c r="A6" s="453"/>
      <c r="B6" s="1106"/>
      <c r="C6" s="900"/>
      <c r="D6" s="499" t="s">
        <v>2341</v>
      </c>
      <c r="E6" s="500" t="s">
        <v>2342</v>
      </c>
      <c r="F6" s="1106"/>
      <c r="G6" s="1125"/>
      <c r="H6" s="499" t="s">
        <v>2341</v>
      </c>
      <c r="I6" s="501" t="s">
        <v>2342</v>
      </c>
      <c r="J6" s="1106"/>
      <c r="K6" s="1125"/>
      <c r="L6" s="499" t="s">
        <v>2341</v>
      </c>
      <c r="M6" s="501" t="s">
        <v>2342</v>
      </c>
      <c r="N6" s="1106"/>
      <c r="O6" s="1125"/>
      <c r="P6" s="499" t="s">
        <v>2341</v>
      </c>
      <c r="Q6" s="501" t="s">
        <v>2342</v>
      </c>
      <c r="R6" s="1106"/>
      <c r="S6" s="1125"/>
      <c r="T6" s="499" t="s">
        <v>2341</v>
      </c>
      <c r="U6" s="501" t="s">
        <v>2342</v>
      </c>
      <c r="V6" s="1106"/>
      <c r="W6" s="1125"/>
      <c r="X6" s="499" t="s">
        <v>2341</v>
      </c>
      <c r="Y6" s="501" t="s">
        <v>2342</v>
      </c>
      <c r="Z6" s="1106"/>
      <c r="AA6" s="1125"/>
      <c r="AB6" s="499" t="s">
        <v>2341</v>
      </c>
      <c r="AC6" s="501" t="s">
        <v>2342</v>
      </c>
      <c r="AD6" s="502"/>
      <c r="AE6" s="502"/>
      <c r="AF6" s="502"/>
      <c r="AG6" s="502"/>
      <c r="AH6" s="502"/>
      <c r="AI6" s="502"/>
      <c r="AJ6" s="502"/>
      <c r="AK6" s="502"/>
    </row>
    <row r="7" spans="1:37" ht="42.75" customHeight="1">
      <c r="A7" s="453"/>
      <c r="B7" s="503" t="s">
        <v>2343</v>
      </c>
      <c r="C7" s="504" t="s">
        <v>2344</v>
      </c>
      <c r="D7" s="490" t="s">
        <v>2345</v>
      </c>
      <c r="E7" s="505" t="s">
        <v>2345</v>
      </c>
      <c r="F7" s="506" t="s">
        <v>2346</v>
      </c>
      <c r="G7" s="507" t="s">
        <v>2347</v>
      </c>
      <c r="H7" s="508" t="s">
        <v>2348</v>
      </c>
      <c r="I7" s="509" t="s">
        <v>2349</v>
      </c>
      <c r="J7" s="506" t="s">
        <v>2350</v>
      </c>
      <c r="K7" s="507" t="s">
        <v>2347</v>
      </c>
      <c r="L7" s="508" t="s">
        <v>2348</v>
      </c>
      <c r="M7" s="509" t="s">
        <v>2349</v>
      </c>
      <c r="N7" s="506" t="s">
        <v>2351</v>
      </c>
      <c r="O7" s="507" t="s">
        <v>2347</v>
      </c>
      <c r="P7" s="508" t="s">
        <v>2348</v>
      </c>
      <c r="Q7" s="509" t="s">
        <v>2349</v>
      </c>
      <c r="R7" s="506" t="s">
        <v>2352</v>
      </c>
      <c r="S7" s="507" t="s">
        <v>2347</v>
      </c>
      <c r="T7" s="508" t="s">
        <v>2353</v>
      </c>
      <c r="U7" s="509" t="s">
        <v>2354</v>
      </c>
      <c r="V7" s="506" t="s">
        <v>2355</v>
      </c>
      <c r="W7" s="507" t="s">
        <v>2347</v>
      </c>
      <c r="X7" s="508" t="s">
        <v>2348</v>
      </c>
      <c r="Y7" s="509" t="s">
        <v>2349</v>
      </c>
      <c r="Z7" s="506" t="s">
        <v>2356</v>
      </c>
      <c r="AA7" s="507" t="s">
        <v>2347</v>
      </c>
      <c r="AB7" s="508" t="s">
        <v>2348</v>
      </c>
      <c r="AC7" s="509" t="s">
        <v>2349</v>
      </c>
      <c r="AD7" s="453"/>
      <c r="AE7" s="453"/>
      <c r="AF7" s="453"/>
      <c r="AG7" s="453"/>
      <c r="AH7" s="453"/>
      <c r="AI7" s="453"/>
      <c r="AJ7" s="453"/>
      <c r="AK7" s="453"/>
    </row>
    <row r="8" spans="1:37" ht="42.75" customHeight="1">
      <c r="A8" s="453"/>
      <c r="B8" s="510" t="s">
        <v>2357</v>
      </c>
      <c r="C8" s="511" t="s">
        <v>2358</v>
      </c>
      <c r="D8" s="490" t="s">
        <v>2359</v>
      </c>
      <c r="E8" s="505" t="s">
        <v>2359</v>
      </c>
      <c r="F8" s="512" t="s">
        <v>2360</v>
      </c>
      <c r="G8" s="507" t="s">
        <v>2361</v>
      </c>
      <c r="H8" s="508" t="s">
        <v>2362</v>
      </c>
      <c r="I8" s="509" t="s">
        <v>2362</v>
      </c>
      <c r="J8" s="512" t="s">
        <v>2363</v>
      </c>
      <c r="K8" s="507" t="s">
        <v>2361</v>
      </c>
      <c r="L8" s="508" t="s">
        <v>2362</v>
      </c>
      <c r="M8" s="509" t="s">
        <v>2362</v>
      </c>
      <c r="N8" s="512" t="s">
        <v>2364</v>
      </c>
      <c r="O8" s="507" t="s">
        <v>2361</v>
      </c>
      <c r="P8" s="508" t="s">
        <v>2362</v>
      </c>
      <c r="Q8" s="509" t="s">
        <v>2362</v>
      </c>
      <c r="R8" s="512" t="s">
        <v>2365</v>
      </c>
      <c r="S8" s="513" t="s">
        <v>2361</v>
      </c>
      <c r="T8" s="508" t="s">
        <v>2362</v>
      </c>
      <c r="U8" s="509" t="s">
        <v>2362</v>
      </c>
      <c r="V8" s="512" t="s">
        <v>2366</v>
      </c>
      <c r="W8" s="513" t="s">
        <v>2361</v>
      </c>
      <c r="X8" s="508" t="s">
        <v>2362</v>
      </c>
      <c r="Y8" s="509" t="s">
        <v>2362</v>
      </c>
      <c r="Z8" s="512" t="s">
        <v>2367</v>
      </c>
      <c r="AA8" s="513" t="s">
        <v>2361</v>
      </c>
      <c r="AB8" s="508" t="s">
        <v>2362</v>
      </c>
      <c r="AC8" s="509" t="s">
        <v>2362</v>
      </c>
      <c r="AD8" s="453"/>
      <c r="AE8" s="453"/>
      <c r="AF8" s="453"/>
      <c r="AG8" s="453"/>
      <c r="AH8" s="453"/>
      <c r="AI8" s="453"/>
      <c r="AJ8" s="453"/>
      <c r="AK8" s="453"/>
    </row>
    <row r="9" spans="1:37" ht="42.75" customHeight="1">
      <c r="A9" s="453"/>
      <c r="B9" s="510" t="s">
        <v>2368</v>
      </c>
      <c r="C9" s="511">
        <v>6</v>
      </c>
      <c r="D9" s="513" t="s">
        <v>2369</v>
      </c>
      <c r="E9" s="514" t="s">
        <v>2369</v>
      </c>
      <c r="F9" s="512" t="s">
        <v>2370</v>
      </c>
      <c r="G9" s="507" t="s">
        <v>2361</v>
      </c>
      <c r="H9" s="508" t="s">
        <v>2362</v>
      </c>
      <c r="I9" s="509" t="s">
        <v>2362</v>
      </c>
      <c r="J9" s="512" t="s">
        <v>2371</v>
      </c>
      <c r="K9" s="507" t="s">
        <v>2361</v>
      </c>
      <c r="L9" s="508" t="s">
        <v>2372</v>
      </c>
      <c r="M9" s="509" t="s">
        <v>2372</v>
      </c>
      <c r="N9" s="512" t="s">
        <v>2373</v>
      </c>
      <c r="O9" s="507" t="s">
        <v>2361</v>
      </c>
      <c r="P9" s="508" t="s">
        <v>2372</v>
      </c>
      <c r="Q9" s="509" t="s">
        <v>2372</v>
      </c>
      <c r="R9" s="512" t="s">
        <v>2374</v>
      </c>
      <c r="S9" s="513" t="s">
        <v>2361</v>
      </c>
      <c r="T9" s="508" t="s">
        <v>2362</v>
      </c>
      <c r="U9" s="509" t="s">
        <v>2362</v>
      </c>
      <c r="V9" s="512" t="s">
        <v>2375</v>
      </c>
      <c r="W9" s="513" t="s">
        <v>2376</v>
      </c>
      <c r="X9" s="508" t="s">
        <v>2372</v>
      </c>
      <c r="Y9" s="509" t="s">
        <v>2372</v>
      </c>
      <c r="Z9" s="512" t="s">
        <v>2377</v>
      </c>
      <c r="AA9" s="513" t="s">
        <v>2361</v>
      </c>
      <c r="AB9" s="508" t="s">
        <v>2372</v>
      </c>
      <c r="AC9" s="509" t="s">
        <v>2372</v>
      </c>
      <c r="AD9" s="453"/>
      <c r="AE9" s="453"/>
      <c r="AF9" s="453"/>
      <c r="AG9" s="453"/>
      <c r="AH9" s="453"/>
      <c r="AI9" s="453"/>
      <c r="AJ9" s="453"/>
      <c r="AK9" s="453"/>
    </row>
    <row r="10" spans="1:37" ht="42.75" customHeight="1">
      <c r="A10" s="453"/>
      <c r="B10" s="510" t="s">
        <v>2378</v>
      </c>
      <c r="C10" s="511">
        <v>18</v>
      </c>
      <c r="D10" s="490" t="s">
        <v>2379</v>
      </c>
      <c r="E10" s="505" t="s">
        <v>2379</v>
      </c>
      <c r="F10" s="512" t="s">
        <v>2380</v>
      </c>
      <c r="G10" s="507" t="s">
        <v>2361</v>
      </c>
      <c r="H10" s="508" t="s">
        <v>2362</v>
      </c>
      <c r="I10" s="509" t="s">
        <v>2362</v>
      </c>
      <c r="J10" s="512" t="s">
        <v>2381</v>
      </c>
      <c r="K10" s="507" t="s">
        <v>2361</v>
      </c>
      <c r="L10" s="508" t="s">
        <v>2372</v>
      </c>
      <c r="M10" s="509" t="s">
        <v>2372</v>
      </c>
      <c r="N10" s="512" t="s">
        <v>2382</v>
      </c>
      <c r="O10" s="507" t="s">
        <v>2361</v>
      </c>
      <c r="P10" s="508" t="s">
        <v>2362</v>
      </c>
      <c r="Q10" s="509" t="s">
        <v>2362</v>
      </c>
      <c r="R10" s="512" t="s">
        <v>2383</v>
      </c>
      <c r="S10" s="513" t="s">
        <v>2361</v>
      </c>
      <c r="T10" s="508" t="s">
        <v>2372</v>
      </c>
      <c r="U10" s="509" t="s">
        <v>2372</v>
      </c>
      <c r="V10" s="512" t="s">
        <v>2384</v>
      </c>
      <c r="W10" s="513" t="s">
        <v>2385</v>
      </c>
      <c r="X10" s="508" t="s">
        <v>2372</v>
      </c>
      <c r="Y10" s="509" t="s">
        <v>2372</v>
      </c>
      <c r="Z10" s="512" t="s">
        <v>2386</v>
      </c>
      <c r="AA10" s="513" t="s">
        <v>2361</v>
      </c>
      <c r="AB10" s="508" t="s">
        <v>2362</v>
      </c>
      <c r="AC10" s="509" t="s">
        <v>2362</v>
      </c>
      <c r="AD10" s="453"/>
      <c r="AE10" s="453"/>
      <c r="AF10" s="453"/>
      <c r="AG10" s="453"/>
      <c r="AH10" s="453"/>
      <c r="AI10" s="453"/>
      <c r="AJ10" s="453"/>
      <c r="AK10" s="453"/>
    </row>
    <row r="11" spans="1:37" ht="42.75" customHeight="1">
      <c r="A11" s="453"/>
      <c r="B11" s="503" t="s">
        <v>2387</v>
      </c>
      <c r="C11" s="513" t="s">
        <v>2388</v>
      </c>
      <c r="D11" s="513" t="s">
        <v>2389</v>
      </c>
      <c r="E11" s="514" t="s">
        <v>2389</v>
      </c>
      <c r="F11" s="512" t="s">
        <v>2390</v>
      </c>
      <c r="G11" s="507" t="s">
        <v>2361</v>
      </c>
      <c r="H11" s="508" t="s">
        <v>2362</v>
      </c>
      <c r="I11" s="509" t="s">
        <v>2362</v>
      </c>
      <c r="J11" s="512" t="s">
        <v>2391</v>
      </c>
      <c r="K11" s="507" t="s">
        <v>2361</v>
      </c>
      <c r="L11" s="508" t="s">
        <v>2372</v>
      </c>
      <c r="M11" s="509" t="s">
        <v>2372</v>
      </c>
      <c r="N11" s="512" t="s">
        <v>2392</v>
      </c>
      <c r="O11" s="507" t="s">
        <v>2361</v>
      </c>
      <c r="P11" s="508" t="s">
        <v>2362</v>
      </c>
      <c r="Q11" s="509" t="s">
        <v>2362</v>
      </c>
      <c r="R11" s="515" t="s">
        <v>2393</v>
      </c>
      <c r="S11" s="513" t="s">
        <v>2361</v>
      </c>
      <c r="T11" s="508" t="s">
        <v>2372</v>
      </c>
      <c r="U11" s="509" t="s">
        <v>2372</v>
      </c>
      <c r="V11" s="512" t="s">
        <v>2394</v>
      </c>
      <c r="W11" s="513" t="s">
        <v>2395</v>
      </c>
      <c r="X11" s="508" t="s">
        <v>2362</v>
      </c>
      <c r="Y11" s="509" t="s">
        <v>2362</v>
      </c>
      <c r="Z11" s="512" t="s">
        <v>2396</v>
      </c>
      <c r="AA11" s="513" t="s">
        <v>2361</v>
      </c>
      <c r="AB11" s="508" t="s">
        <v>2362</v>
      </c>
      <c r="AC11" s="509" t="s">
        <v>2362</v>
      </c>
      <c r="AD11" s="453"/>
      <c r="AE11" s="453"/>
      <c r="AF11" s="453"/>
      <c r="AG11" s="453"/>
      <c r="AH11" s="453"/>
      <c r="AI11" s="453"/>
      <c r="AJ11" s="453"/>
      <c r="AK11" s="453"/>
    </row>
    <row r="12" spans="1:37" ht="42.75" customHeight="1">
      <c r="A12" s="453"/>
      <c r="B12" s="503" t="s">
        <v>2397</v>
      </c>
      <c r="C12" s="511" t="s">
        <v>2398</v>
      </c>
      <c r="D12" s="490" t="s">
        <v>2399</v>
      </c>
      <c r="E12" s="505" t="s">
        <v>2399</v>
      </c>
      <c r="F12" s="512" t="s">
        <v>2400</v>
      </c>
      <c r="G12" s="507" t="s">
        <v>2361</v>
      </c>
      <c r="H12" s="508" t="s">
        <v>2362</v>
      </c>
      <c r="I12" s="509" t="s">
        <v>2362</v>
      </c>
      <c r="J12" s="512" t="s">
        <v>2401</v>
      </c>
      <c r="K12" s="507" t="s">
        <v>2361</v>
      </c>
      <c r="L12" s="508" t="s">
        <v>2362</v>
      </c>
      <c r="M12" s="509" t="s">
        <v>2362</v>
      </c>
      <c r="N12" s="512" t="s">
        <v>2402</v>
      </c>
      <c r="O12" s="507" t="s">
        <v>2361</v>
      </c>
      <c r="P12" s="508" t="s">
        <v>2372</v>
      </c>
      <c r="Q12" s="509" t="s">
        <v>2372</v>
      </c>
      <c r="R12" s="512" t="s">
        <v>2179</v>
      </c>
      <c r="S12" s="513" t="s">
        <v>2361</v>
      </c>
      <c r="T12" s="508" t="s">
        <v>2362</v>
      </c>
      <c r="U12" s="509" t="s">
        <v>2362</v>
      </c>
      <c r="V12" s="512" t="s">
        <v>2403</v>
      </c>
      <c r="W12" s="513" t="s">
        <v>2361</v>
      </c>
      <c r="X12" s="508" t="s">
        <v>2362</v>
      </c>
      <c r="Y12" s="509" t="s">
        <v>2362</v>
      </c>
      <c r="Z12" s="512" t="s">
        <v>2404</v>
      </c>
      <c r="AA12" s="513" t="s">
        <v>2361</v>
      </c>
      <c r="AB12" s="508" t="s">
        <v>2362</v>
      </c>
      <c r="AC12" s="509" t="s">
        <v>2362</v>
      </c>
      <c r="AD12" s="453"/>
      <c r="AE12" s="453"/>
      <c r="AF12" s="453"/>
      <c r="AG12" s="453"/>
      <c r="AH12" s="453"/>
      <c r="AI12" s="453"/>
      <c r="AJ12" s="453"/>
      <c r="AK12" s="453"/>
    </row>
    <row r="13" spans="1:37" ht="42.75" customHeight="1">
      <c r="A13" s="453"/>
      <c r="B13" s="503" t="s">
        <v>2405</v>
      </c>
      <c r="C13" s="511">
        <v>5</v>
      </c>
      <c r="D13" s="513" t="s">
        <v>2406</v>
      </c>
      <c r="E13" s="514" t="s">
        <v>2406</v>
      </c>
      <c r="F13" s="512" t="s">
        <v>2407</v>
      </c>
      <c r="G13" s="507" t="s">
        <v>2361</v>
      </c>
      <c r="H13" s="508" t="s">
        <v>2362</v>
      </c>
      <c r="I13" s="509" t="s">
        <v>2362</v>
      </c>
      <c r="J13" s="512" t="s">
        <v>2408</v>
      </c>
      <c r="K13" s="507" t="s">
        <v>2361</v>
      </c>
      <c r="L13" s="508" t="s">
        <v>2362</v>
      </c>
      <c r="M13" s="509" t="s">
        <v>2362</v>
      </c>
      <c r="N13" s="512" t="s">
        <v>2409</v>
      </c>
      <c r="O13" s="507" t="s">
        <v>2361</v>
      </c>
      <c r="P13" s="508" t="s">
        <v>2362</v>
      </c>
      <c r="Q13" s="509" t="s">
        <v>2362</v>
      </c>
      <c r="R13" s="512" t="s">
        <v>2410</v>
      </c>
      <c r="S13" s="513" t="s">
        <v>2361</v>
      </c>
      <c r="T13" s="508" t="s">
        <v>2372</v>
      </c>
      <c r="U13" s="509" t="s">
        <v>2372</v>
      </c>
      <c r="V13" s="512" t="s">
        <v>2411</v>
      </c>
      <c r="W13" s="513" t="s">
        <v>2361</v>
      </c>
      <c r="X13" s="508" t="s">
        <v>2362</v>
      </c>
      <c r="Y13" s="509" t="s">
        <v>2362</v>
      </c>
      <c r="Z13" s="512" t="s">
        <v>2412</v>
      </c>
      <c r="AA13" s="513" t="s">
        <v>2361</v>
      </c>
      <c r="AB13" s="508" t="s">
        <v>2362</v>
      </c>
      <c r="AC13" s="509" t="s">
        <v>2362</v>
      </c>
      <c r="AD13" s="453"/>
      <c r="AE13" s="453"/>
      <c r="AF13" s="453"/>
      <c r="AG13" s="453"/>
      <c r="AH13" s="453"/>
      <c r="AI13" s="453"/>
      <c r="AJ13" s="453"/>
      <c r="AK13" s="453"/>
    </row>
    <row r="14" spans="1:37" ht="42.75" customHeight="1">
      <c r="A14" s="453"/>
      <c r="B14" s="510" t="s">
        <v>2413</v>
      </c>
      <c r="C14" s="511">
        <v>8</v>
      </c>
      <c r="D14" s="490" t="s">
        <v>2414</v>
      </c>
      <c r="E14" s="505" t="s">
        <v>2414</v>
      </c>
      <c r="F14" s="512" t="s">
        <v>2415</v>
      </c>
      <c r="G14" s="507" t="s">
        <v>2361</v>
      </c>
      <c r="H14" s="508" t="s">
        <v>2362</v>
      </c>
      <c r="I14" s="509" t="s">
        <v>2362</v>
      </c>
      <c r="J14" s="512" t="s">
        <v>2416</v>
      </c>
      <c r="K14" s="507" t="s">
        <v>2361</v>
      </c>
      <c r="L14" s="508" t="s">
        <v>2372</v>
      </c>
      <c r="M14" s="509" t="s">
        <v>2372</v>
      </c>
      <c r="N14" s="512" t="s">
        <v>2417</v>
      </c>
      <c r="O14" s="507" t="s">
        <v>2361</v>
      </c>
      <c r="P14" s="508" t="s">
        <v>2362</v>
      </c>
      <c r="Q14" s="509" t="s">
        <v>2362</v>
      </c>
      <c r="R14" s="512" t="s">
        <v>2418</v>
      </c>
      <c r="S14" s="513" t="s">
        <v>2361</v>
      </c>
      <c r="T14" s="508" t="s">
        <v>2362</v>
      </c>
      <c r="U14" s="509" t="s">
        <v>2362</v>
      </c>
      <c r="V14" s="516" t="s">
        <v>2419</v>
      </c>
      <c r="W14" s="517" t="s">
        <v>2361</v>
      </c>
      <c r="X14" s="518" t="s">
        <v>2362</v>
      </c>
      <c r="Y14" s="519" t="s">
        <v>2362</v>
      </c>
      <c r="Z14" s="512" t="s">
        <v>2420</v>
      </c>
      <c r="AA14" s="513" t="s">
        <v>2361</v>
      </c>
      <c r="AB14" s="508" t="s">
        <v>2362</v>
      </c>
      <c r="AC14" s="509" t="s">
        <v>2362</v>
      </c>
      <c r="AD14" s="453"/>
      <c r="AE14" s="453"/>
      <c r="AF14" s="453"/>
      <c r="AG14" s="453"/>
      <c r="AH14" s="453"/>
      <c r="AI14" s="453"/>
      <c r="AJ14" s="453"/>
      <c r="AK14" s="453"/>
    </row>
    <row r="15" spans="1:37" ht="42.75" customHeight="1">
      <c r="A15" s="453"/>
      <c r="B15" s="503" t="s">
        <v>2421</v>
      </c>
      <c r="C15" s="504" t="s">
        <v>37</v>
      </c>
      <c r="D15" s="513" t="s">
        <v>2422</v>
      </c>
      <c r="E15" s="514" t="s">
        <v>2422</v>
      </c>
      <c r="F15" s="512" t="s">
        <v>2423</v>
      </c>
      <c r="G15" s="507" t="s">
        <v>2361</v>
      </c>
      <c r="H15" s="508" t="s">
        <v>2362</v>
      </c>
      <c r="I15" s="509" t="s">
        <v>2362</v>
      </c>
      <c r="J15" s="512" t="s">
        <v>2424</v>
      </c>
      <c r="K15" s="507" t="s">
        <v>2361</v>
      </c>
      <c r="L15" s="508" t="s">
        <v>2362</v>
      </c>
      <c r="M15" s="509" t="s">
        <v>2362</v>
      </c>
      <c r="N15" s="516" t="s">
        <v>2425</v>
      </c>
      <c r="O15" s="520" t="s">
        <v>2361</v>
      </c>
      <c r="P15" s="518" t="s">
        <v>2362</v>
      </c>
      <c r="Q15" s="519" t="s">
        <v>2362</v>
      </c>
      <c r="R15" s="512" t="s">
        <v>2426</v>
      </c>
      <c r="S15" s="513" t="s">
        <v>2361</v>
      </c>
      <c r="T15" s="508" t="s">
        <v>2372</v>
      </c>
      <c r="U15" s="509" t="s">
        <v>2372</v>
      </c>
      <c r="V15" s="521"/>
      <c r="W15" s="522"/>
      <c r="X15" s="522"/>
      <c r="Y15" s="522"/>
      <c r="Z15" s="516" t="s">
        <v>2427</v>
      </c>
      <c r="AA15" s="517" t="s">
        <v>2361</v>
      </c>
      <c r="AB15" s="518" t="s">
        <v>2372</v>
      </c>
      <c r="AC15" s="519" t="s">
        <v>2372</v>
      </c>
      <c r="AD15" s="453"/>
      <c r="AE15" s="453"/>
      <c r="AF15" s="453"/>
      <c r="AG15" s="453"/>
      <c r="AH15" s="453"/>
      <c r="AI15" s="453"/>
      <c r="AJ15" s="453"/>
      <c r="AK15" s="453"/>
    </row>
    <row r="16" spans="1:37" ht="42.75" customHeight="1">
      <c r="A16" s="453"/>
      <c r="B16" s="503" t="s">
        <v>2428</v>
      </c>
      <c r="C16" s="504">
        <v>2</v>
      </c>
      <c r="D16" s="513" t="s">
        <v>2429</v>
      </c>
      <c r="E16" s="514" t="s">
        <v>2429</v>
      </c>
      <c r="F16" s="512" t="s">
        <v>2430</v>
      </c>
      <c r="G16" s="507" t="s">
        <v>2361</v>
      </c>
      <c r="H16" s="508" t="s">
        <v>2362</v>
      </c>
      <c r="I16" s="509" t="s">
        <v>2362</v>
      </c>
      <c r="J16" s="512" t="s">
        <v>2431</v>
      </c>
      <c r="K16" s="507" t="s">
        <v>2361</v>
      </c>
      <c r="L16" s="508" t="s">
        <v>2372</v>
      </c>
      <c r="M16" s="509" t="s">
        <v>2372</v>
      </c>
      <c r="N16" s="523"/>
      <c r="O16" s="523"/>
      <c r="P16" s="523"/>
      <c r="Q16" s="523"/>
      <c r="R16" s="512" t="s">
        <v>2432</v>
      </c>
      <c r="S16" s="513" t="s">
        <v>2361</v>
      </c>
      <c r="T16" s="508" t="s">
        <v>2433</v>
      </c>
      <c r="U16" s="509" t="s">
        <v>2362</v>
      </c>
      <c r="V16" s="523"/>
      <c r="W16" s="1127"/>
      <c r="X16" s="1108"/>
      <c r="Y16" s="522"/>
      <c r="Z16" s="523"/>
      <c r="AA16" s="524"/>
      <c r="AB16" s="453"/>
      <c r="AC16" s="453"/>
      <c r="AD16" s="453"/>
      <c r="AE16" s="453"/>
      <c r="AF16" s="453"/>
      <c r="AG16" s="453"/>
      <c r="AH16" s="453"/>
      <c r="AI16" s="453"/>
      <c r="AJ16" s="453"/>
      <c r="AK16" s="453"/>
    </row>
    <row r="17" spans="1:37" ht="42.75" customHeight="1">
      <c r="A17" s="453"/>
      <c r="B17" s="503" t="s">
        <v>2434</v>
      </c>
      <c r="C17" s="511" t="s">
        <v>2737</v>
      </c>
      <c r="D17" s="513" t="s">
        <v>2738</v>
      </c>
      <c r="E17" s="514" t="s">
        <v>2739</v>
      </c>
      <c r="F17" s="512" t="s">
        <v>2435</v>
      </c>
      <c r="G17" s="507" t="s">
        <v>2361</v>
      </c>
      <c r="H17" s="508" t="s">
        <v>2362</v>
      </c>
      <c r="I17" s="509" t="s">
        <v>2362</v>
      </c>
      <c r="J17" s="512" t="s">
        <v>2436</v>
      </c>
      <c r="K17" s="507" t="s">
        <v>2361</v>
      </c>
      <c r="L17" s="508" t="s">
        <v>2362</v>
      </c>
      <c r="M17" s="509" t="s">
        <v>2362</v>
      </c>
      <c r="N17" s="523"/>
      <c r="O17" s="1127"/>
      <c r="P17" s="1108"/>
      <c r="Q17" s="523"/>
      <c r="R17" s="512" t="s">
        <v>2437</v>
      </c>
      <c r="S17" s="513" t="s">
        <v>2361</v>
      </c>
      <c r="T17" s="508" t="s">
        <v>2433</v>
      </c>
      <c r="U17" s="509" t="s">
        <v>2362</v>
      </c>
      <c r="V17" s="523"/>
      <c r="W17" s="522"/>
      <c r="X17" s="522"/>
      <c r="Y17" s="522"/>
      <c r="Z17" s="523"/>
      <c r="AA17" s="1127"/>
      <c r="AB17" s="1108"/>
      <c r="AC17" s="453"/>
      <c r="AD17" s="453"/>
      <c r="AE17" s="453"/>
      <c r="AF17" s="453"/>
      <c r="AG17" s="453"/>
      <c r="AH17" s="453"/>
      <c r="AI17" s="453"/>
      <c r="AJ17" s="453"/>
      <c r="AK17" s="453"/>
    </row>
    <row r="18" spans="1:37" ht="42.75" customHeight="1">
      <c r="A18" s="453"/>
      <c r="B18" s="512" t="s">
        <v>2438</v>
      </c>
      <c r="C18" s="504">
        <v>9</v>
      </c>
      <c r="D18" s="490" t="s">
        <v>2439</v>
      </c>
      <c r="E18" s="505" t="s">
        <v>2439</v>
      </c>
      <c r="F18" s="516" t="s">
        <v>2440</v>
      </c>
      <c r="G18" s="520" t="s">
        <v>2361</v>
      </c>
      <c r="H18" s="518" t="s">
        <v>2362</v>
      </c>
      <c r="I18" s="519" t="s">
        <v>2362</v>
      </c>
      <c r="J18" s="512" t="s">
        <v>2441</v>
      </c>
      <c r="K18" s="507" t="s">
        <v>2361</v>
      </c>
      <c r="L18" s="508" t="s">
        <v>2362</v>
      </c>
      <c r="M18" s="509" t="s">
        <v>2362</v>
      </c>
      <c r="N18" s="523"/>
      <c r="O18" s="523"/>
      <c r="P18" s="523"/>
      <c r="Q18" s="523"/>
      <c r="R18" s="512" t="s">
        <v>2442</v>
      </c>
      <c r="S18" s="513" t="s">
        <v>2361</v>
      </c>
      <c r="T18" s="508" t="s">
        <v>2372</v>
      </c>
      <c r="U18" s="509" t="s">
        <v>2372</v>
      </c>
      <c r="V18" s="523"/>
      <c r="W18" s="522"/>
      <c r="X18" s="522"/>
      <c r="Y18" s="522"/>
      <c r="Z18" s="523"/>
      <c r="AA18" s="524"/>
      <c r="AB18" s="453"/>
      <c r="AC18" s="453"/>
      <c r="AD18" s="453"/>
      <c r="AE18" s="453"/>
      <c r="AF18" s="453"/>
      <c r="AG18" s="453"/>
      <c r="AH18" s="453"/>
      <c r="AI18" s="453"/>
      <c r="AJ18" s="453"/>
      <c r="AK18" s="453"/>
    </row>
    <row r="19" spans="1:37" ht="42.75" customHeight="1">
      <c r="A19" s="453"/>
      <c r="B19" s="503" t="s">
        <v>2443</v>
      </c>
      <c r="C19" s="504">
        <v>1</v>
      </c>
      <c r="D19" s="513" t="s">
        <v>2444</v>
      </c>
      <c r="E19" s="525" t="s">
        <v>2444</v>
      </c>
      <c r="F19" s="526"/>
      <c r="G19" s="527"/>
      <c r="H19" s="527"/>
      <c r="I19" s="527"/>
      <c r="J19" s="516" t="s">
        <v>2445</v>
      </c>
      <c r="K19" s="520" t="s">
        <v>2361</v>
      </c>
      <c r="L19" s="518" t="s">
        <v>2362</v>
      </c>
      <c r="M19" s="519" t="s">
        <v>2362</v>
      </c>
      <c r="N19" s="523"/>
      <c r="O19" s="523"/>
      <c r="P19" s="523"/>
      <c r="Q19" s="523"/>
      <c r="R19" s="512" t="s">
        <v>2446</v>
      </c>
      <c r="S19" s="513" t="s">
        <v>2361</v>
      </c>
      <c r="T19" s="508" t="s">
        <v>2433</v>
      </c>
      <c r="U19" s="509" t="s">
        <v>2362</v>
      </c>
      <c r="V19" s="523"/>
      <c r="W19" s="522"/>
      <c r="X19" s="522"/>
      <c r="Y19" s="522"/>
      <c r="Z19" s="523"/>
      <c r="AA19" s="524"/>
      <c r="AB19" s="453"/>
      <c r="AC19" s="453"/>
      <c r="AD19" s="453"/>
      <c r="AE19" s="453"/>
      <c r="AF19" s="453"/>
      <c r="AG19" s="453"/>
      <c r="AH19" s="453"/>
      <c r="AI19" s="453"/>
      <c r="AJ19" s="453"/>
      <c r="AK19" s="453"/>
    </row>
    <row r="20" spans="1:37" ht="42.75" customHeight="1">
      <c r="A20" s="453"/>
      <c r="B20" s="510" t="s">
        <v>2447</v>
      </c>
      <c r="C20" s="513" t="s">
        <v>2448</v>
      </c>
      <c r="D20" s="513" t="s">
        <v>2449</v>
      </c>
      <c r="E20" s="525" t="s">
        <v>2449</v>
      </c>
      <c r="F20" s="523"/>
      <c r="G20" s="1127"/>
      <c r="H20" s="1108"/>
      <c r="I20" s="523"/>
      <c r="J20" s="523"/>
      <c r="K20" s="523"/>
      <c r="L20" s="523"/>
      <c r="M20" s="523"/>
      <c r="N20" s="523"/>
      <c r="O20" s="523"/>
      <c r="P20" s="523"/>
      <c r="Q20" s="523"/>
      <c r="R20" s="512" t="s">
        <v>2450</v>
      </c>
      <c r="S20" s="513" t="s">
        <v>2361</v>
      </c>
      <c r="T20" s="508" t="s">
        <v>2433</v>
      </c>
      <c r="U20" s="509" t="s">
        <v>2362</v>
      </c>
      <c r="V20" s="523"/>
      <c r="W20" s="522"/>
      <c r="X20" s="522"/>
      <c r="Y20" s="522"/>
      <c r="Z20" s="523"/>
      <c r="AA20" s="524"/>
      <c r="AB20" s="453"/>
      <c r="AC20" s="453"/>
      <c r="AD20" s="453"/>
      <c r="AE20" s="453"/>
      <c r="AF20" s="453"/>
      <c r="AG20" s="453"/>
      <c r="AH20" s="453"/>
      <c r="AI20" s="453"/>
      <c r="AJ20" s="453"/>
      <c r="AK20" s="453"/>
    </row>
    <row r="21" spans="1:37" ht="42.75" customHeight="1">
      <c r="A21" s="453"/>
      <c r="B21" s="510" t="s">
        <v>2451</v>
      </c>
      <c r="C21" s="511">
        <v>13</v>
      </c>
      <c r="D21" s="513" t="s">
        <v>2452</v>
      </c>
      <c r="E21" s="525" t="s">
        <v>2452</v>
      </c>
      <c r="F21" s="523"/>
      <c r="G21" s="528"/>
      <c r="H21" s="528"/>
      <c r="I21" s="528"/>
      <c r="J21" s="528"/>
      <c r="K21" s="1127"/>
      <c r="L21" s="1108"/>
      <c r="M21" s="523"/>
      <c r="N21" s="523"/>
      <c r="O21" s="523"/>
      <c r="P21" s="523"/>
      <c r="Q21" s="523"/>
      <c r="R21" s="516" t="s">
        <v>2453</v>
      </c>
      <c r="S21" s="520" t="s">
        <v>2361</v>
      </c>
      <c r="T21" s="518" t="s">
        <v>2433</v>
      </c>
      <c r="U21" s="519" t="s">
        <v>2362</v>
      </c>
      <c r="V21" s="523"/>
      <c r="W21" s="522"/>
      <c r="X21" s="522"/>
      <c r="Y21" s="522"/>
      <c r="Z21" s="523"/>
      <c r="AA21" s="524"/>
      <c r="AB21" s="453"/>
      <c r="AC21" s="453"/>
      <c r="AD21" s="453"/>
      <c r="AE21" s="453"/>
      <c r="AF21" s="453"/>
      <c r="AG21" s="453"/>
      <c r="AH21" s="453"/>
      <c r="AI21" s="453"/>
      <c r="AJ21" s="453"/>
      <c r="AK21" s="453"/>
    </row>
    <row r="22" spans="1:37" ht="42.75" customHeight="1">
      <c r="A22" s="453"/>
      <c r="B22" s="503" t="s">
        <v>2454</v>
      </c>
      <c r="C22" s="504">
        <v>14</v>
      </c>
      <c r="D22" s="490" t="s">
        <v>2455</v>
      </c>
      <c r="E22" s="529" t="s">
        <v>2455</v>
      </c>
      <c r="F22" s="523"/>
      <c r="G22" s="523"/>
      <c r="H22" s="523"/>
      <c r="I22" s="523"/>
      <c r="J22" s="530"/>
      <c r="K22" s="523"/>
      <c r="L22" s="523"/>
      <c r="M22" s="523"/>
      <c r="N22" s="523"/>
      <c r="O22" s="523"/>
      <c r="P22" s="523"/>
      <c r="Q22" s="523"/>
      <c r="R22" s="531"/>
      <c r="S22" s="532"/>
      <c r="T22" s="532"/>
      <c r="U22" s="532"/>
      <c r="V22" s="523"/>
      <c r="W22" s="522"/>
      <c r="X22" s="522"/>
      <c r="Y22" s="522"/>
      <c r="Z22" s="523"/>
      <c r="AA22" s="524"/>
      <c r="AB22" s="453"/>
      <c r="AC22" s="453"/>
      <c r="AD22" s="453"/>
      <c r="AE22" s="453"/>
      <c r="AF22" s="453"/>
      <c r="AG22" s="453"/>
      <c r="AH22" s="453"/>
      <c r="AI22" s="453"/>
      <c r="AJ22" s="453"/>
      <c r="AK22" s="453"/>
    </row>
    <row r="23" spans="1:37" ht="42.75" customHeight="1">
      <c r="A23" s="453"/>
      <c r="B23" s="510" t="s">
        <v>2456</v>
      </c>
      <c r="C23" s="511" t="s">
        <v>37</v>
      </c>
      <c r="D23" s="490">
        <v>228</v>
      </c>
      <c r="E23" s="529">
        <v>228</v>
      </c>
      <c r="F23" s="523"/>
      <c r="G23" s="523"/>
      <c r="H23" s="523"/>
      <c r="I23" s="523"/>
      <c r="J23" s="530"/>
      <c r="K23" s="523"/>
      <c r="L23" s="523"/>
      <c r="M23" s="523"/>
      <c r="N23" s="523"/>
      <c r="O23" s="523"/>
      <c r="P23" s="523"/>
      <c r="Q23" s="523"/>
      <c r="R23" s="531"/>
      <c r="S23" s="532"/>
      <c r="T23" s="1127"/>
      <c r="U23" s="1108"/>
      <c r="V23" s="523"/>
      <c r="W23" s="522"/>
      <c r="X23" s="522"/>
      <c r="Y23" s="522"/>
      <c r="Z23" s="523"/>
      <c r="AA23" s="524"/>
      <c r="AB23" s="453"/>
      <c r="AC23" s="453"/>
      <c r="AD23" s="453"/>
      <c r="AE23" s="453"/>
      <c r="AF23" s="453"/>
      <c r="AG23" s="453"/>
      <c r="AH23" s="453"/>
      <c r="AI23" s="453"/>
      <c r="AJ23" s="453"/>
      <c r="AK23" s="453"/>
    </row>
    <row r="24" spans="1:37" ht="42.75" customHeight="1">
      <c r="A24" s="453"/>
      <c r="B24" s="503" t="s">
        <v>2457</v>
      </c>
      <c r="C24" s="504" t="s">
        <v>37</v>
      </c>
      <c r="D24" s="513" t="s">
        <v>2458</v>
      </c>
      <c r="E24" s="525" t="s">
        <v>2458</v>
      </c>
      <c r="F24" s="523"/>
      <c r="G24" s="523"/>
      <c r="H24" s="523"/>
      <c r="I24" s="523"/>
      <c r="J24" s="523"/>
      <c r="K24" s="523"/>
      <c r="L24" s="523"/>
      <c r="M24" s="523"/>
      <c r="N24" s="523"/>
      <c r="O24" s="523"/>
      <c r="P24" s="523"/>
      <c r="Q24" s="523"/>
      <c r="R24" s="531"/>
      <c r="S24" s="532"/>
      <c r="T24" s="532"/>
      <c r="U24" s="532"/>
      <c r="V24" s="523"/>
      <c r="W24" s="522"/>
      <c r="X24" s="522"/>
      <c r="Y24" s="522"/>
      <c r="Z24" s="523"/>
      <c r="AA24" s="524"/>
      <c r="AB24" s="453"/>
      <c r="AC24" s="453"/>
      <c r="AD24" s="453"/>
      <c r="AE24" s="453"/>
      <c r="AF24" s="453"/>
      <c r="AG24" s="453"/>
      <c r="AH24" s="453"/>
      <c r="AI24" s="453"/>
      <c r="AJ24" s="453"/>
      <c r="AK24" s="453"/>
    </row>
    <row r="25" spans="1:37" ht="42.75" customHeight="1">
      <c r="A25" s="453"/>
      <c r="B25" s="533" t="s">
        <v>2459</v>
      </c>
      <c r="C25" s="534">
        <v>7</v>
      </c>
      <c r="D25" s="517" t="s">
        <v>2460</v>
      </c>
      <c r="E25" s="535" t="s">
        <v>2460</v>
      </c>
      <c r="F25" s="523"/>
      <c r="G25" s="523"/>
      <c r="H25" s="523"/>
      <c r="I25" s="523"/>
      <c r="J25" s="523"/>
      <c r="K25" s="523"/>
      <c r="L25" s="523"/>
      <c r="M25" s="523"/>
      <c r="N25" s="523"/>
      <c r="O25" s="523"/>
      <c r="P25" s="523"/>
      <c r="Q25" s="523"/>
      <c r="R25" s="531"/>
      <c r="S25" s="532"/>
      <c r="T25" s="532"/>
      <c r="U25" s="532"/>
      <c r="V25" s="523"/>
      <c r="W25" s="522"/>
      <c r="X25" s="522"/>
      <c r="Y25" s="522"/>
      <c r="Z25" s="523"/>
      <c r="AA25" s="524"/>
      <c r="AB25" s="453"/>
      <c r="AC25" s="453"/>
      <c r="AD25" s="453"/>
      <c r="AE25" s="453"/>
      <c r="AF25" s="453"/>
      <c r="AG25" s="453"/>
      <c r="AH25" s="453"/>
      <c r="AI25" s="453"/>
      <c r="AJ25" s="453"/>
      <c r="AK25" s="453"/>
    </row>
    <row r="26" spans="1:37" ht="28.5" customHeight="1">
      <c r="A26" s="453"/>
      <c r="B26" s="453"/>
      <c r="C26" s="496"/>
      <c r="D26" s="496"/>
      <c r="E26" s="536"/>
      <c r="F26" s="523"/>
      <c r="G26" s="523"/>
      <c r="H26" s="523"/>
      <c r="I26" s="523"/>
      <c r="J26" s="523"/>
      <c r="K26" s="523"/>
      <c r="L26" s="523"/>
      <c r="M26" s="523"/>
      <c r="N26" s="523"/>
      <c r="O26" s="523"/>
      <c r="P26" s="523"/>
      <c r="Q26" s="523"/>
      <c r="R26" s="523"/>
      <c r="S26" s="523"/>
      <c r="T26" s="523"/>
      <c r="U26" s="523"/>
      <c r="V26" s="523"/>
      <c r="W26" s="523"/>
      <c r="X26" s="523"/>
      <c r="Y26" s="523"/>
      <c r="Z26" s="523"/>
      <c r="AA26" s="523"/>
      <c r="AB26" s="453"/>
      <c r="AC26" s="453"/>
      <c r="AD26" s="453"/>
      <c r="AE26" s="453"/>
      <c r="AF26" s="453"/>
      <c r="AG26" s="453"/>
      <c r="AH26" s="453"/>
      <c r="AI26" s="453"/>
      <c r="AJ26" s="453"/>
      <c r="AK26" s="453"/>
    </row>
    <row r="27" spans="1:37" ht="32.25" customHeight="1">
      <c r="A27" s="453"/>
      <c r="B27" s="453"/>
      <c r="C27" s="496"/>
      <c r="D27" s="1126" t="s">
        <v>2462</v>
      </c>
      <c r="E27" s="1126"/>
      <c r="G27" s="453"/>
      <c r="H27" s="453"/>
      <c r="I27" s="523"/>
      <c r="J27" s="523"/>
      <c r="K27" s="523"/>
      <c r="L27" s="523"/>
      <c r="M27" s="523"/>
      <c r="N27" s="523"/>
      <c r="O27" s="523"/>
      <c r="P27" s="523"/>
      <c r="Q27" s="523"/>
      <c r="R27" s="523"/>
      <c r="S27" s="523"/>
      <c r="T27" s="523"/>
      <c r="U27" s="523"/>
      <c r="V27" s="523"/>
      <c r="W27" s="523"/>
      <c r="X27" s="523"/>
      <c r="Y27" s="523"/>
      <c r="Z27" s="523"/>
      <c r="AA27" s="523"/>
      <c r="AB27" s="453"/>
      <c r="AC27" s="453"/>
      <c r="AD27" s="453"/>
      <c r="AE27" s="453"/>
      <c r="AF27" s="453"/>
      <c r="AG27" s="453"/>
      <c r="AH27" s="453"/>
      <c r="AI27" s="453"/>
      <c r="AJ27" s="453"/>
      <c r="AK27" s="453"/>
    </row>
    <row r="28" spans="1:37" ht="27" customHeight="1">
      <c r="A28" s="453"/>
      <c r="B28" s="453"/>
      <c r="C28" s="496"/>
      <c r="D28" s="548" t="s">
        <v>2461</v>
      </c>
      <c r="E28" s="549" t="s">
        <v>2331</v>
      </c>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row>
    <row r="29" spans="1:37" ht="43.5" customHeight="1">
      <c r="A29" s="453"/>
      <c r="B29" s="453"/>
      <c r="C29" s="496"/>
      <c r="D29" s="550">
        <v>26</v>
      </c>
      <c r="E29" s="551">
        <v>239</v>
      </c>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row>
    <row r="30" spans="1:37" ht="12.75" customHeight="1">
      <c r="A30" s="453"/>
      <c r="B30" s="453"/>
      <c r="C30" s="496"/>
      <c r="D30" s="496"/>
      <c r="E30" s="536"/>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row>
    <row r="31" spans="1:37" ht="12.75" customHeight="1">
      <c r="A31" s="453"/>
      <c r="B31" s="453"/>
      <c r="C31" s="496"/>
      <c r="D31" s="496"/>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row>
    <row r="32" spans="1:37" ht="12.75" customHeight="1">
      <c r="A32" s="453"/>
      <c r="B32" s="453"/>
      <c r="C32" s="496"/>
      <c r="D32" s="496"/>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row>
    <row r="33" spans="1:37" ht="12.75" customHeight="1">
      <c r="A33" s="453"/>
      <c r="B33" s="453"/>
      <c r="C33" s="496"/>
      <c r="D33" s="496"/>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row>
    <row r="34" spans="1:37" ht="12.75" customHeight="1">
      <c r="A34" s="453"/>
      <c r="B34" s="453"/>
      <c r="C34" s="496"/>
      <c r="D34" s="496"/>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row>
    <row r="35" spans="1:37" ht="12.75" customHeight="1">
      <c r="A35" s="453"/>
      <c r="B35" s="453"/>
      <c r="C35" s="496"/>
      <c r="D35" s="496"/>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row>
    <row r="36" spans="1:37" ht="12.75" customHeight="1">
      <c r="A36" s="453"/>
      <c r="B36" s="453"/>
      <c r="C36" s="496"/>
      <c r="D36" s="496"/>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row>
    <row r="37" spans="1:37" ht="12.75" customHeight="1">
      <c r="A37" s="453"/>
      <c r="B37" s="453"/>
      <c r="C37" s="496"/>
      <c r="D37" s="496"/>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row>
    <row r="38" spans="1:37" ht="12.75" customHeight="1">
      <c r="A38" s="453"/>
      <c r="B38" s="453"/>
      <c r="C38" s="496"/>
      <c r="D38" s="496"/>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row>
    <row r="39" spans="1:37" ht="12.75" customHeight="1">
      <c r="A39" s="453"/>
      <c r="B39" s="453"/>
      <c r="C39" s="496"/>
      <c r="D39" s="496"/>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row>
    <row r="40" spans="1:37" ht="12.75" customHeight="1">
      <c r="A40" s="453"/>
      <c r="B40" s="453"/>
      <c r="C40" s="496"/>
      <c r="D40" s="496"/>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row>
    <row r="41" spans="1:37" ht="12.75" customHeight="1">
      <c r="A41" s="453"/>
      <c r="B41" s="453"/>
      <c r="C41" s="496"/>
      <c r="D41" s="496"/>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row>
    <row r="42" spans="1:37" ht="12.75" customHeight="1">
      <c r="A42" s="453"/>
      <c r="B42" s="453"/>
      <c r="C42" s="496"/>
      <c r="D42" s="496"/>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row>
    <row r="43" spans="1:37" ht="12.75" customHeight="1">
      <c r="A43" s="453"/>
      <c r="B43" s="453"/>
      <c r="C43" s="496"/>
      <c r="D43" s="496"/>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row>
    <row r="44" spans="1:37" ht="12.75" customHeight="1">
      <c r="A44" s="453"/>
      <c r="B44" s="453"/>
      <c r="C44" s="496"/>
      <c r="D44" s="496"/>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row>
    <row r="45" spans="1:37" ht="12.75" customHeight="1">
      <c r="A45" s="453"/>
      <c r="B45" s="453"/>
      <c r="C45" s="496"/>
      <c r="D45" s="496"/>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row>
    <row r="46" spans="1:37" ht="12.75" customHeight="1">
      <c r="A46" s="453"/>
      <c r="B46" s="453"/>
      <c r="C46" s="496"/>
      <c r="D46" s="496"/>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row>
    <row r="47" spans="1:37" ht="12.75" customHeight="1">
      <c r="A47" s="453"/>
      <c r="B47" s="453"/>
      <c r="C47" s="496"/>
      <c r="D47" s="496"/>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row>
    <row r="48" spans="1:37" ht="12.75" customHeight="1">
      <c r="A48" s="453"/>
      <c r="B48" s="453"/>
      <c r="C48" s="496"/>
      <c r="D48" s="496"/>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row>
    <row r="49" spans="1:37" ht="12.75" customHeight="1">
      <c r="A49" s="453"/>
      <c r="B49" s="453"/>
      <c r="C49" s="496"/>
      <c r="D49" s="496"/>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row>
    <row r="50" spans="1:37" ht="12.75" customHeight="1">
      <c r="A50" s="453"/>
      <c r="B50" s="453"/>
      <c r="C50" s="496"/>
      <c r="D50" s="496"/>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row>
    <row r="51" spans="1:37" ht="12.75" customHeight="1">
      <c r="A51" s="453"/>
      <c r="B51" s="453"/>
      <c r="C51" s="496"/>
      <c r="D51" s="496"/>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row>
    <row r="52" spans="1:37" ht="12.75" customHeight="1">
      <c r="A52" s="453"/>
      <c r="B52" s="453"/>
      <c r="C52" s="496"/>
      <c r="D52" s="496"/>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row>
    <row r="53" spans="1:37" ht="12.75" customHeight="1">
      <c r="A53" s="453"/>
      <c r="B53" s="453"/>
      <c r="C53" s="496"/>
      <c r="D53" s="496"/>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row>
    <row r="54" spans="1:37" ht="12.75" customHeight="1">
      <c r="A54" s="453"/>
      <c r="B54" s="453"/>
      <c r="C54" s="496"/>
      <c r="D54" s="496"/>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row>
    <row r="55" spans="1:37" ht="12.75" customHeight="1">
      <c r="A55" s="453"/>
      <c r="B55" s="453"/>
      <c r="C55" s="496"/>
      <c r="D55" s="496"/>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row>
    <row r="56" spans="1:37" ht="12.75" customHeight="1">
      <c r="A56" s="453"/>
      <c r="B56" s="453"/>
      <c r="C56" s="496"/>
      <c r="D56" s="496"/>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row>
    <row r="57" spans="1:37" ht="12.75" customHeight="1">
      <c r="A57" s="453"/>
      <c r="B57" s="453"/>
      <c r="C57" s="496"/>
      <c r="D57" s="496"/>
      <c r="E57" s="453"/>
      <c r="F57" s="453"/>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row>
    <row r="58" spans="1:37" ht="12.75" customHeight="1">
      <c r="A58" s="453"/>
      <c r="B58" s="453"/>
      <c r="C58" s="496"/>
      <c r="D58" s="496"/>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row>
    <row r="59" spans="1:37" ht="12.75" customHeight="1">
      <c r="A59" s="453"/>
      <c r="B59" s="453"/>
      <c r="C59" s="496"/>
      <c r="D59" s="496"/>
      <c r="E59" s="453"/>
      <c r="F59" s="453"/>
      <c r="G59" s="453"/>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row>
    <row r="60" spans="1:37" ht="12.75" customHeight="1">
      <c r="A60" s="453"/>
      <c r="B60" s="453"/>
      <c r="C60" s="496"/>
      <c r="D60" s="496"/>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row>
    <row r="61" spans="1:37" ht="12.75" customHeight="1">
      <c r="A61" s="453"/>
      <c r="B61" s="453"/>
      <c r="C61" s="496"/>
      <c r="D61" s="496"/>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row>
    <row r="62" spans="1:37" ht="12.75" customHeight="1">
      <c r="A62" s="453"/>
      <c r="B62" s="453"/>
      <c r="C62" s="496"/>
      <c r="D62" s="496"/>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row>
    <row r="63" spans="1:37" ht="12.75" customHeight="1">
      <c r="A63" s="453"/>
      <c r="B63" s="453"/>
      <c r="C63" s="496"/>
      <c r="D63" s="496"/>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row>
    <row r="64" spans="1:37" ht="12.75" customHeight="1">
      <c r="A64" s="453"/>
      <c r="B64" s="453"/>
      <c r="C64" s="496"/>
      <c r="D64" s="496"/>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row>
    <row r="65" spans="1:37" ht="12.75" customHeight="1">
      <c r="A65" s="453"/>
      <c r="B65" s="453"/>
      <c r="C65" s="496"/>
      <c r="D65" s="496"/>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row>
    <row r="66" spans="1:37" ht="12.75" customHeight="1">
      <c r="A66" s="453"/>
      <c r="B66" s="453"/>
      <c r="C66" s="496"/>
      <c r="D66" s="496"/>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row>
    <row r="67" spans="1:37" ht="12.75" customHeight="1">
      <c r="A67" s="453"/>
      <c r="B67" s="453"/>
      <c r="C67" s="496"/>
      <c r="D67" s="496"/>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row>
    <row r="68" spans="1:37" ht="12.75" customHeight="1">
      <c r="A68" s="453"/>
      <c r="B68" s="453"/>
      <c r="C68" s="496"/>
      <c r="D68" s="496"/>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row>
    <row r="69" spans="1:37" ht="12.75" customHeight="1">
      <c r="A69" s="453"/>
      <c r="B69" s="453"/>
      <c r="C69" s="496"/>
      <c r="D69" s="496"/>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row>
    <row r="70" spans="1:37" ht="12.75" customHeight="1">
      <c r="A70" s="453"/>
      <c r="B70" s="453"/>
      <c r="C70" s="496"/>
      <c r="D70" s="496"/>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row>
    <row r="71" spans="1:37" ht="12.75" customHeight="1">
      <c r="A71" s="453"/>
      <c r="B71" s="453"/>
      <c r="C71" s="496"/>
      <c r="D71" s="496"/>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row>
    <row r="72" spans="1:37" ht="12.75" customHeight="1">
      <c r="A72" s="453"/>
      <c r="B72" s="453"/>
      <c r="C72" s="496"/>
      <c r="D72" s="496"/>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row>
    <row r="73" spans="1:37" ht="12.75" customHeight="1">
      <c r="A73" s="453"/>
      <c r="B73" s="453"/>
      <c r="C73" s="496"/>
      <c r="D73" s="496"/>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row>
    <row r="74" spans="1:37" ht="12.75" customHeight="1">
      <c r="A74" s="453"/>
      <c r="B74" s="453"/>
      <c r="C74" s="496"/>
      <c r="D74" s="496"/>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row>
    <row r="75" spans="1:37" ht="12.75" customHeight="1">
      <c r="A75" s="453"/>
      <c r="B75" s="453"/>
      <c r="C75" s="496"/>
      <c r="D75" s="496"/>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row>
    <row r="76" spans="1:37" ht="12.75" customHeight="1">
      <c r="A76" s="453"/>
      <c r="B76" s="453"/>
      <c r="C76" s="496"/>
      <c r="D76" s="496"/>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row>
    <row r="77" spans="1:37" ht="12.75" customHeight="1">
      <c r="A77" s="453"/>
      <c r="B77" s="453"/>
      <c r="C77" s="496"/>
      <c r="D77" s="496"/>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row>
    <row r="78" spans="1:37" ht="12.75" customHeight="1">
      <c r="A78" s="453"/>
      <c r="B78" s="453"/>
      <c r="C78" s="496"/>
      <c r="D78" s="496"/>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row>
    <row r="79" spans="1:37" ht="12.75" customHeight="1">
      <c r="A79" s="453"/>
      <c r="B79" s="453"/>
      <c r="C79" s="496"/>
      <c r="D79" s="496"/>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row>
    <row r="80" spans="1:37" ht="12.75" customHeight="1">
      <c r="A80" s="453"/>
      <c r="B80" s="453"/>
      <c r="C80" s="496"/>
      <c r="D80" s="496"/>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row>
    <row r="81" spans="1:37" ht="12.75" customHeight="1">
      <c r="A81" s="453"/>
      <c r="B81" s="453"/>
      <c r="C81" s="496"/>
      <c r="D81" s="496"/>
      <c r="E81" s="453"/>
      <c r="F81" s="453"/>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row>
    <row r="82" spans="1:37" ht="12.75" customHeight="1">
      <c r="A82" s="453"/>
      <c r="B82" s="453"/>
      <c r="C82" s="496"/>
      <c r="D82" s="496"/>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row>
    <row r="83" spans="1:37" ht="12.75" customHeight="1">
      <c r="A83" s="453"/>
      <c r="B83" s="453"/>
      <c r="C83" s="496"/>
      <c r="D83" s="496"/>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row>
    <row r="84" spans="1:37" ht="12.75" customHeight="1">
      <c r="A84" s="453"/>
      <c r="B84" s="453"/>
      <c r="C84" s="496"/>
      <c r="D84" s="496"/>
      <c r="E84" s="453"/>
      <c r="F84" s="453"/>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row>
    <row r="85" spans="1:37" ht="12.75" customHeight="1">
      <c r="A85" s="453"/>
      <c r="B85" s="453"/>
      <c r="C85" s="496"/>
      <c r="D85" s="496"/>
      <c r="E85" s="453"/>
      <c r="F85" s="453"/>
      <c r="G85" s="453"/>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row>
    <row r="86" spans="1:37" ht="12.75" customHeight="1">
      <c r="A86" s="453"/>
      <c r="B86" s="453"/>
      <c r="C86" s="496"/>
      <c r="D86" s="496"/>
      <c r="E86" s="453"/>
      <c r="F86" s="453"/>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453"/>
    </row>
    <row r="87" spans="1:37" ht="12.75" customHeight="1">
      <c r="A87" s="453"/>
      <c r="B87" s="453"/>
      <c r="C87" s="496"/>
      <c r="D87" s="496"/>
      <c r="E87" s="453"/>
      <c r="F87" s="453"/>
      <c r="G87" s="453"/>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row>
    <row r="88" spans="1:37" ht="12.75" customHeight="1">
      <c r="A88" s="453"/>
      <c r="B88" s="453"/>
      <c r="C88" s="496"/>
      <c r="D88" s="496"/>
      <c r="E88" s="453"/>
      <c r="F88" s="453"/>
      <c r="G88" s="453"/>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3"/>
      <c r="AK88" s="453"/>
    </row>
    <row r="89" spans="1:37" ht="12.75" customHeight="1">
      <c r="A89" s="453"/>
      <c r="B89" s="453"/>
      <c r="C89" s="496"/>
      <c r="D89" s="496"/>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row>
    <row r="90" spans="1:37" ht="12.75" customHeight="1">
      <c r="A90" s="453"/>
      <c r="B90" s="453"/>
      <c r="C90" s="496"/>
      <c r="D90" s="496"/>
      <c r="E90" s="453"/>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row>
    <row r="91" spans="1:37" ht="12.75" customHeight="1">
      <c r="A91" s="453"/>
      <c r="B91" s="453"/>
      <c r="C91" s="496"/>
      <c r="D91" s="496"/>
      <c r="E91" s="453"/>
      <c r="F91" s="453"/>
      <c r="G91" s="453"/>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row>
    <row r="92" spans="1:37" ht="12.75" customHeight="1">
      <c r="A92" s="453"/>
      <c r="B92" s="453"/>
      <c r="C92" s="496"/>
      <c r="D92" s="496"/>
      <c r="E92" s="453"/>
      <c r="F92" s="453"/>
      <c r="G92" s="453"/>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row>
    <row r="93" spans="1:37" ht="12.75" customHeight="1">
      <c r="A93" s="453"/>
      <c r="B93" s="453"/>
      <c r="C93" s="496"/>
      <c r="D93" s="496"/>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3"/>
    </row>
    <row r="94" spans="1:37" ht="12.75" customHeight="1">
      <c r="A94" s="453"/>
      <c r="B94" s="453"/>
      <c r="C94" s="496"/>
      <c r="D94" s="496"/>
      <c r="E94" s="453"/>
      <c r="F94" s="453"/>
      <c r="G94" s="453"/>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row>
    <row r="95" spans="1:37" ht="12.75" customHeight="1">
      <c r="A95" s="453"/>
      <c r="B95" s="453"/>
      <c r="C95" s="496"/>
      <c r="D95" s="496"/>
      <c r="E95" s="453"/>
      <c r="F95" s="453"/>
      <c r="G95" s="453"/>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row>
    <row r="96" spans="1:37" ht="12.75" customHeight="1">
      <c r="A96" s="453"/>
      <c r="B96" s="453"/>
      <c r="C96" s="496"/>
      <c r="D96" s="496"/>
      <c r="E96" s="453"/>
      <c r="F96" s="453"/>
      <c r="G96" s="453"/>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row>
    <row r="97" spans="1:37" ht="12.75" customHeight="1">
      <c r="A97" s="453"/>
      <c r="B97" s="453"/>
      <c r="C97" s="496"/>
      <c r="D97" s="496"/>
      <c r="E97" s="453"/>
      <c r="F97" s="453"/>
      <c r="G97" s="453"/>
      <c r="H97" s="453"/>
      <c r="I97" s="453"/>
      <c r="J97" s="453"/>
      <c r="K97" s="453"/>
      <c r="L97" s="453"/>
      <c r="M97" s="453"/>
      <c r="N97" s="453"/>
      <c r="O97" s="453"/>
      <c r="P97" s="453"/>
      <c r="Q97" s="453"/>
      <c r="R97" s="453"/>
      <c r="S97" s="453"/>
      <c r="T97" s="453"/>
      <c r="U97" s="453"/>
      <c r="V97" s="453"/>
      <c r="W97" s="453"/>
      <c r="X97" s="453"/>
      <c r="Y97" s="453"/>
      <c r="Z97" s="453"/>
      <c r="AA97" s="453"/>
      <c r="AB97" s="453"/>
      <c r="AC97" s="453"/>
      <c r="AD97" s="453"/>
      <c r="AE97" s="453"/>
      <c r="AF97" s="453"/>
      <c r="AG97" s="453"/>
      <c r="AH97" s="453"/>
      <c r="AI97" s="453"/>
      <c r="AJ97" s="453"/>
      <c r="AK97" s="453"/>
    </row>
    <row r="98" spans="1:37" ht="12.75" customHeight="1">
      <c r="A98" s="453"/>
      <c r="B98" s="453"/>
      <c r="C98" s="496"/>
      <c r="D98" s="496"/>
      <c r="E98" s="453"/>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row>
    <row r="99" spans="1:37" ht="12.75" customHeight="1">
      <c r="A99" s="453"/>
      <c r="B99" s="453"/>
      <c r="C99" s="496"/>
      <c r="D99" s="496"/>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row>
    <row r="100" spans="1:37" ht="12.75" customHeight="1">
      <c r="A100" s="453"/>
      <c r="B100" s="453"/>
      <c r="C100" s="496"/>
      <c r="D100" s="496"/>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row>
    <row r="101" spans="1:37" ht="12.75" customHeight="1">
      <c r="A101" s="453"/>
      <c r="B101" s="453"/>
      <c r="C101" s="496"/>
      <c r="D101" s="496"/>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row>
    <row r="102" spans="1:37" ht="12.75" customHeight="1">
      <c r="A102" s="453"/>
      <c r="B102" s="453"/>
      <c r="C102" s="496"/>
      <c r="D102" s="496"/>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row>
    <row r="103" spans="1:37" ht="12.75" customHeight="1">
      <c r="A103" s="453"/>
      <c r="B103" s="453"/>
      <c r="C103" s="496"/>
      <c r="D103" s="496"/>
      <c r="E103" s="453"/>
      <c r="F103" s="453"/>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row>
    <row r="104" spans="1:37" ht="12.75" customHeight="1">
      <c r="A104" s="453"/>
      <c r="B104" s="453"/>
      <c r="C104" s="496"/>
      <c r="D104" s="496"/>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row>
    <row r="105" spans="1:37" ht="12.75" customHeight="1">
      <c r="A105" s="453"/>
      <c r="B105" s="453"/>
      <c r="C105" s="496"/>
      <c r="D105" s="496"/>
      <c r="E105" s="453"/>
      <c r="F105" s="453"/>
      <c r="G105" s="453"/>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row>
    <row r="106" spans="1:37" ht="12.75" customHeight="1">
      <c r="A106" s="453"/>
      <c r="B106" s="453"/>
      <c r="C106" s="496"/>
      <c r="D106" s="496"/>
      <c r="E106" s="453"/>
      <c r="F106" s="453"/>
      <c r="G106" s="453"/>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3"/>
      <c r="AK106" s="453"/>
    </row>
    <row r="107" spans="1:37" ht="12.75" customHeight="1">
      <c r="A107" s="453"/>
      <c r="B107" s="453"/>
      <c r="C107" s="496"/>
      <c r="D107" s="496"/>
      <c r="E107" s="453"/>
      <c r="F107" s="453"/>
      <c r="G107" s="453"/>
      <c r="H107" s="453"/>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c r="AE107" s="453"/>
      <c r="AF107" s="453"/>
      <c r="AG107" s="453"/>
      <c r="AH107" s="453"/>
      <c r="AI107" s="453"/>
      <c r="AJ107" s="453"/>
      <c r="AK107" s="453"/>
    </row>
    <row r="108" spans="1:37" ht="12.75" customHeight="1">
      <c r="A108" s="453"/>
      <c r="B108" s="453"/>
      <c r="C108" s="496"/>
      <c r="D108" s="496"/>
      <c r="E108" s="453"/>
      <c r="F108" s="453"/>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453"/>
      <c r="AJ108" s="453"/>
      <c r="AK108" s="453"/>
    </row>
    <row r="109" spans="1:37" ht="12.75" customHeight="1">
      <c r="A109" s="453"/>
      <c r="B109" s="453"/>
      <c r="C109" s="496"/>
      <c r="D109" s="496"/>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c r="AE109" s="453"/>
      <c r="AF109" s="453"/>
      <c r="AG109" s="453"/>
      <c r="AH109" s="453"/>
      <c r="AI109" s="453"/>
      <c r="AJ109" s="453"/>
      <c r="AK109" s="453"/>
    </row>
    <row r="110" spans="1:37" ht="12.75" customHeight="1">
      <c r="A110" s="453"/>
      <c r="B110" s="453"/>
      <c r="C110" s="496"/>
      <c r="D110" s="496"/>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3"/>
      <c r="AD110" s="453"/>
      <c r="AE110" s="453"/>
      <c r="AF110" s="453"/>
      <c r="AG110" s="453"/>
      <c r="AH110" s="453"/>
      <c r="AI110" s="453"/>
      <c r="AJ110" s="453"/>
      <c r="AK110" s="453"/>
    </row>
    <row r="111" spans="1:37" ht="12.75" customHeight="1">
      <c r="A111" s="453"/>
      <c r="B111" s="453"/>
      <c r="C111" s="496"/>
      <c r="D111" s="496"/>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453"/>
      <c r="AJ111" s="453"/>
      <c r="AK111" s="453"/>
    </row>
    <row r="112" spans="1:37" ht="12.75" customHeight="1">
      <c r="A112" s="453"/>
      <c r="B112" s="453"/>
      <c r="C112" s="496"/>
      <c r="D112" s="496"/>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3"/>
      <c r="AI112" s="453"/>
      <c r="AJ112" s="453"/>
      <c r="AK112" s="453"/>
    </row>
    <row r="113" spans="1:37" ht="12.75" customHeight="1">
      <c r="A113" s="453"/>
      <c r="B113" s="453"/>
      <c r="C113" s="496"/>
      <c r="D113" s="496"/>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53"/>
      <c r="AE113" s="453"/>
      <c r="AF113" s="453"/>
      <c r="AG113" s="453"/>
      <c r="AH113" s="453"/>
      <c r="AI113" s="453"/>
      <c r="AJ113" s="453"/>
      <c r="AK113" s="453"/>
    </row>
    <row r="114" spans="1:37" ht="12.75" customHeight="1">
      <c r="A114" s="453"/>
      <c r="B114" s="453"/>
      <c r="C114" s="496"/>
      <c r="D114" s="496"/>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row>
    <row r="115" spans="1:37" ht="12.75" customHeight="1">
      <c r="A115" s="453"/>
      <c r="B115" s="453"/>
      <c r="C115" s="496"/>
      <c r="D115" s="496"/>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3"/>
      <c r="AI115" s="453"/>
      <c r="AJ115" s="453"/>
      <c r="AK115" s="453"/>
    </row>
    <row r="116" spans="1:37" ht="12.75" customHeight="1">
      <c r="A116" s="453"/>
      <c r="B116" s="453"/>
      <c r="C116" s="496"/>
      <c r="D116" s="496"/>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453"/>
      <c r="AD116" s="453"/>
      <c r="AE116" s="453"/>
      <c r="AF116" s="453"/>
      <c r="AG116" s="453"/>
      <c r="AH116" s="453"/>
      <c r="AI116" s="453"/>
      <c r="AJ116" s="453"/>
      <c r="AK116" s="453"/>
    </row>
    <row r="117" spans="1:37" ht="12.75" customHeight="1">
      <c r="A117" s="453"/>
      <c r="B117" s="453"/>
      <c r="C117" s="496"/>
      <c r="D117" s="496"/>
      <c r="E117" s="453"/>
      <c r="F117" s="453"/>
      <c r="G117" s="453"/>
      <c r="H117" s="453"/>
      <c r="I117" s="453"/>
      <c r="J117" s="453"/>
      <c r="K117" s="453"/>
      <c r="L117" s="453"/>
      <c r="M117" s="453"/>
      <c r="N117" s="453"/>
      <c r="O117" s="453"/>
      <c r="P117" s="453"/>
      <c r="Q117" s="453"/>
      <c r="R117" s="453"/>
      <c r="S117" s="453"/>
      <c r="T117" s="453"/>
      <c r="U117" s="453"/>
      <c r="V117" s="453"/>
      <c r="W117" s="453"/>
      <c r="X117" s="453"/>
      <c r="Y117" s="453"/>
      <c r="Z117" s="453"/>
      <c r="AA117" s="453"/>
      <c r="AB117" s="453"/>
      <c r="AC117" s="453"/>
      <c r="AD117" s="453"/>
      <c r="AE117" s="453"/>
      <c r="AF117" s="453"/>
      <c r="AG117" s="453"/>
      <c r="AH117" s="453"/>
      <c r="AI117" s="453"/>
      <c r="AJ117" s="453"/>
      <c r="AK117" s="453"/>
    </row>
    <row r="118" spans="1:37" ht="12.75" customHeight="1">
      <c r="A118" s="453"/>
      <c r="B118" s="453"/>
      <c r="C118" s="496"/>
      <c r="D118" s="496"/>
      <c r="E118" s="453"/>
      <c r="F118" s="453"/>
      <c r="G118" s="453"/>
      <c r="H118" s="453"/>
      <c r="I118" s="453"/>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3"/>
    </row>
    <row r="119" spans="1:37" ht="12.75" customHeight="1">
      <c r="A119" s="453"/>
      <c r="B119" s="453"/>
      <c r="C119" s="496"/>
      <c r="D119" s="496"/>
      <c r="E119" s="453"/>
      <c r="F119" s="453"/>
      <c r="G119" s="453"/>
      <c r="H119" s="453"/>
      <c r="I119" s="453"/>
      <c r="J119" s="453"/>
      <c r="K119" s="453"/>
      <c r="L119" s="453"/>
      <c r="M119" s="453"/>
      <c r="N119" s="453"/>
      <c r="O119" s="453"/>
      <c r="P119" s="453"/>
      <c r="Q119" s="453"/>
      <c r="R119" s="453"/>
      <c r="S119" s="453"/>
      <c r="T119" s="453"/>
      <c r="U119" s="453"/>
      <c r="V119" s="453"/>
      <c r="W119" s="453"/>
      <c r="X119" s="453"/>
      <c r="Y119" s="453"/>
      <c r="Z119" s="453"/>
      <c r="AA119" s="453"/>
      <c r="AB119" s="453"/>
      <c r="AC119" s="453"/>
      <c r="AD119" s="453"/>
      <c r="AE119" s="453"/>
      <c r="AF119" s="453"/>
      <c r="AG119" s="453"/>
      <c r="AH119" s="453"/>
      <c r="AI119" s="453"/>
      <c r="AJ119" s="453"/>
      <c r="AK119" s="453"/>
    </row>
    <row r="120" spans="1:37" ht="12.75" customHeight="1">
      <c r="A120" s="453"/>
      <c r="B120" s="453"/>
      <c r="C120" s="496"/>
      <c r="D120" s="496"/>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3"/>
    </row>
    <row r="121" spans="1:37" ht="12.75" customHeight="1">
      <c r="A121" s="453"/>
      <c r="B121" s="453"/>
      <c r="C121" s="496"/>
      <c r="D121" s="496"/>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3"/>
    </row>
    <row r="122" spans="1:37" ht="12.75" customHeight="1">
      <c r="A122" s="453"/>
      <c r="B122" s="453"/>
      <c r="C122" s="496"/>
      <c r="D122" s="496"/>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3"/>
    </row>
    <row r="123" spans="1:37" ht="12.75" customHeight="1">
      <c r="A123" s="453"/>
      <c r="B123" s="453"/>
      <c r="C123" s="496"/>
      <c r="D123" s="496"/>
      <c r="E123" s="453"/>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c r="AK123" s="453"/>
    </row>
    <row r="124" spans="1:37" ht="12.75" customHeight="1">
      <c r="A124" s="453"/>
      <c r="B124" s="453"/>
      <c r="C124" s="496"/>
      <c r="D124" s="496"/>
      <c r="E124" s="453"/>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3"/>
    </row>
    <row r="125" spans="1:37" ht="12.75" customHeight="1">
      <c r="A125" s="453"/>
      <c r="B125" s="453"/>
      <c r="C125" s="496"/>
      <c r="D125" s="496"/>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row>
    <row r="126" spans="1:37" ht="12.75" customHeight="1">
      <c r="A126" s="453"/>
      <c r="B126" s="453"/>
      <c r="C126" s="496"/>
      <c r="D126" s="496"/>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row>
    <row r="127" spans="1:37" ht="12.75" customHeight="1">
      <c r="A127" s="453"/>
      <c r="B127" s="453"/>
      <c r="C127" s="496"/>
      <c r="D127" s="496"/>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row>
    <row r="128" spans="1:37" ht="12.75" customHeight="1">
      <c r="A128" s="453"/>
      <c r="B128" s="453"/>
      <c r="C128" s="496"/>
      <c r="D128" s="496"/>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c r="AJ128" s="453"/>
      <c r="AK128" s="453"/>
    </row>
    <row r="129" spans="1:37" ht="12.75" customHeight="1">
      <c r="A129" s="453"/>
      <c r="B129" s="453"/>
      <c r="C129" s="496"/>
      <c r="D129" s="496"/>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row>
    <row r="130" spans="1:37" ht="12.75" customHeight="1">
      <c r="A130" s="453"/>
      <c r="B130" s="453"/>
      <c r="C130" s="496"/>
      <c r="D130" s="496"/>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row>
    <row r="131" spans="1:37" ht="12.75" customHeight="1">
      <c r="A131" s="453"/>
      <c r="B131" s="453"/>
      <c r="C131" s="496"/>
      <c r="D131" s="496"/>
      <c r="E131" s="453"/>
      <c r="F131" s="453"/>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row>
    <row r="132" spans="1:37" ht="12.75" customHeight="1">
      <c r="A132" s="453"/>
      <c r="B132" s="453"/>
      <c r="C132" s="496"/>
      <c r="D132" s="496"/>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row>
    <row r="133" spans="1:37" ht="12.75" customHeight="1">
      <c r="A133" s="453"/>
      <c r="B133" s="453"/>
      <c r="C133" s="496"/>
      <c r="D133" s="496"/>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row>
    <row r="134" spans="1:37" ht="12.75" customHeight="1">
      <c r="A134" s="453"/>
      <c r="B134" s="453"/>
      <c r="C134" s="496"/>
      <c r="D134" s="496"/>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row>
    <row r="135" spans="1:37" ht="12.75" customHeight="1">
      <c r="A135" s="453"/>
      <c r="B135" s="453"/>
      <c r="C135" s="496"/>
      <c r="D135" s="496"/>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3"/>
      <c r="AK135" s="453"/>
    </row>
    <row r="136" spans="1:37" ht="12.75" customHeight="1">
      <c r="A136" s="453"/>
      <c r="B136" s="453"/>
      <c r="C136" s="496"/>
      <c r="D136" s="496"/>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row>
    <row r="137" spans="1:37" ht="12.75" customHeight="1">
      <c r="A137" s="453"/>
      <c r="B137" s="453"/>
      <c r="C137" s="496"/>
      <c r="D137" s="496"/>
      <c r="E137" s="453"/>
      <c r="F137" s="453"/>
      <c r="G137" s="453"/>
      <c r="H137" s="453"/>
      <c r="I137" s="453"/>
      <c r="J137" s="453"/>
      <c r="K137" s="453"/>
      <c r="L137" s="453"/>
      <c r="M137" s="453"/>
      <c r="N137" s="453"/>
      <c r="O137" s="453"/>
      <c r="P137" s="453"/>
      <c r="Q137" s="453"/>
      <c r="R137" s="453"/>
      <c r="S137" s="453"/>
      <c r="T137" s="453"/>
      <c r="U137" s="453"/>
      <c r="V137" s="453"/>
      <c r="W137" s="453"/>
      <c r="X137" s="453"/>
      <c r="Y137" s="453"/>
      <c r="Z137" s="453"/>
      <c r="AA137" s="453"/>
      <c r="AB137" s="453"/>
      <c r="AC137" s="453"/>
      <c r="AD137" s="453"/>
      <c r="AE137" s="453"/>
      <c r="AF137" s="453"/>
      <c r="AG137" s="453"/>
      <c r="AH137" s="453"/>
      <c r="AI137" s="453"/>
      <c r="AJ137" s="453"/>
      <c r="AK137" s="453"/>
    </row>
    <row r="138" spans="1:37" ht="12.75" customHeight="1">
      <c r="A138" s="453"/>
      <c r="B138" s="453"/>
      <c r="C138" s="496"/>
      <c r="D138" s="496"/>
      <c r="E138" s="453"/>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row>
    <row r="139" spans="1:37" ht="12.75" customHeight="1">
      <c r="A139" s="453"/>
      <c r="B139" s="453"/>
      <c r="C139" s="496"/>
      <c r="D139" s="496"/>
      <c r="E139" s="453"/>
      <c r="F139" s="453"/>
      <c r="G139" s="453"/>
      <c r="H139" s="453"/>
      <c r="I139" s="453"/>
      <c r="J139" s="453"/>
      <c r="K139" s="453"/>
      <c r="L139" s="453"/>
      <c r="M139" s="453"/>
      <c r="N139" s="453"/>
      <c r="O139" s="453"/>
      <c r="P139" s="453"/>
      <c r="Q139" s="453"/>
      <c r="R139" s="453"/>
      <c r="S139" s="453"/>
      <c r="T139" s="453"/>
      <c r="U139" s="453"/>
      <c r="V139" s="453"/>
      <c r="W139" s="453"/>
      <c r="X139" s="453"/>
      <c r="Y139" s="453"/>
      <c r="Z139" s="453"/>
      <c r="AA139" s="453"/>
      <c r="AB139" s="453"/>
      <c r="AC139" s="453"/>
      <c r="AD139" s="453"/>
      <c r="AE139" s="453"/>
      <c r="AF139" s="453"/>
      <c r="AG139" s="453"/>
      <c r="AH139" s="453"/>
      <c r="AI139" s="453"/>
      <c r="AJ139" s="453"/>
      <c r="AK139" s="453"/>
    </row>
    <row r="140" spans="1:37" ht="12.75" customHeight="1">
      <c r="A140" s="453"/>
      <c r="B140" s="453"/>
      <c r="C140" s="496"/>
      <c r="D140" s="496"/>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c r="AA140" s="453"/>
      <c r="AB140" s="453"/>
      <c r="AC140" s="453"/>
      <c r="AD140" s="453"/>
      <c r="AE140" s="453"/>
      <c r="AF140" s="453"/>
      <c r="AG140" s="453"/>
      <c r="AH140" s="453"/>
      <c r="AI140" s="453"/>
      <c r="AJ140" s="453"/>
      <c r="AK140" s="453"/>
    </row>
    <row r="141" spans="1:37" ht="12.75" customHeight="1">
      <c r="A141" s="453"/>
      <c r="B141" s="453"/>
      <c r="C141" s="496"/>
      <c r="D141" s="496"/>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row>
    <row r="142" spans="1:37" ht="12.75" customHeight="1">
      <c r="A142" s="453"/>
      <c r="B142" s="453"/>
      <c r="C142" s="496"/>
      <c r="D142" s="496"/>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3"/>
      <c r="AK142" s="453"/>
    </row>
    <row r="143" spans="1:37" ht="12.75" customHeight="1">
      <c r="A143" s="453"/>
      <c r="B143" s="453"/>
      <c r="C143" s="496"/>
      <c r="D143" s="496"/>
      <c r="E143" s="453"/>
      <c r="F143" s="453"/>
      <c r="G143" s="453"/>
      <c r="H143" s="453"/>
      <c r="I143" s="453"/>
      <c r="J143" s="453"/>
      <c r="K143" s="453"/>
      <c r="L143" s="453"/>
      <c r="M143" s="453"/>
      <c r="N143" s="453"/>
      <c r="O143" s="453"/>
      <c r="P143" s="453"/>
      <c r="Q143" s="453"/>
      <c r="R143" s="453"/>
      <c r="S143" s="453"/>
      <c r="T143" s="453"/>
      <c r="U143" s="453"/>
      <c r="V143" s="453"/>
      <c r="W143" s="453"/>
      <c r="X143" s="453"/>
      <c r="Y143" s="453"/>
      <c r="Z143" s="453"/>
      <c r="AA143" s="453"/>
      <c r="AB143" s="453"/>
      <c r="AC143" s="453"/>
      <c r="AD143" s="453"/>
      <c r="AE143" s="453"/>
      <c r="AF143" s="453"/>
      <c r="AG143" s="453"/>
      <c r="AH143" s="453"/>
      <c r="AI143" s="453"/>
      <c r="AJ143" s="453"/>
      <c r="AK143" s="453"/>
    </row>
    <row r="144" spans="1:37" ht="12.75" customHeight="1">
      <c r="A144" s="453"/>
      <c r="B144" s="453"/>
      <c r="C144" s="496"/>
      <c r="D144" s="496"/>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row>
    <row r="145" spans="1:37" ht="12.75" customHeight="1">
      <c r="A145" s="453"/>
      <c r="B145" s="453"/>
      <c r="C145" s="496"/>
      <c r="D145" s="496"/>
      <c r="E145" s="453"/>
      <c r="F145" s="453"/>
      <c r="G145" s="453"/>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row>
    <row r="146" spans="1:37" ht="12.75" customHeight="1">
      <c r="A146" s="453"/>
      <c r="B146" s="453"/>
      <c r="C146" s="496"/>
      <c r="D146" s="496"/>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3"/>
      <c r="AK146" s="453"/>
    </row>
    <row r="147" spans="1:37" ht="12.75" customHeight="1">
      <c r="A147" s="453"/>
      <c r="B147" s="453"/>
      <c r="C147" s="496"/>
      <c r="D147" s="496"/>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3"/>
      <c r="AK147" s="453"/>
    </row>
    <row r="148" spans="1:37" ht="12.75" customHeight="1">
      <c r="A148" s="453"/>
      <c r="B148" s="453"/>
      <c r="C148" s="496"/>
      <c r="D148" s="496"/>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row>
    <row r="149" spans="1:37" ht="12.75" customHeight="1">
      <c r="A149" s="453"/>
      <c r="B149" s="453"/>
      <c r="C149" s="496"/>
      <c r="D149" s="496"/>
      <c r="E149" s="453"/>
      <c r="F149" s="453"/>
      <c r="G149" s="453"/>
      <c r="H149" s="453"/>
      <c r="I149" s="453"/>
      <c r="J149" s="453"/>
      <c r="K149" s="453"/>
      <c r="L149" s="453"/>
      <c r="M149" s="453"/>
      <c r="N149" s="453"/>
      <c r="O149" s="453"/>
      <c r="P149" s="453"/>
      <c r="Q149" s="453"/>
      <c r="R149" s="453"/>
      <c r="S149" s="453"/>
      <c r="T149" s="453"/>
      <c r="U149" s="453"/>
      <c r="V149" s="453"/>
      <c r="W149" s="453"/>
      <c r="X149" s="453"/>
      <c r="Y149" s="453"/>
      <c r="Z149" s="453"/>
      <c r="AA149" s="453"/>
      <c r="AB149" s="453"/>
      <c r="AC149" s="453"/>
      <c r="AD149" s="453"/>
      <c r="AE149" s="453"/>
      <c r="AF149" s="453"/>
      <c r="AG149" s="453"/>
      <c r="AH149" s="453"/>
      <c r="AI149" s="453"/>
      <c r="AJ149" s="453"/>
      <c r="AK149" s="453"/>
    </row>
    <row r="150" spans="1:37" ht="12.75" customHeight="1">
      <c r="A150" s="453"/>
      <c r="B150" s="453"/>
      <c r="C150" s="496"/>
      <c r="D150" s="496"/>
      <c r="E150" s="453"/>
      <c r="F150" s="453"/>
      <c r="G150" s="453"/>
      <c r="H150" s="453"/>
      <c r="I150" s="453"/>
      <c r="J150" s="453"/>
      <c r="K150" s="453"/>
      <c r="L150" s="453"/>
      <c r="M150" s="453"/>
      <c r="N150" s="453"/>
      <c r="O150" s="453"/>
      <c r="P150" s="453"/>
      <c r="Q150" s="453"/>
      <c r="R150" s="453"/>
      <c r="S150" s="453"/>
      <c r="T150" s="453"/>
      <c r="U150" s="453"/>
      <c r="V150" s="453"/>
      <c r="W150" s="453"/>
      <c r="X150" s="453"/>
      <c r="Y150" s="453"/>
      <c r="Z150" s="453"/>
      <c r="AA150" s="453"/>
      <c r="AB150" s="453"/>
      <c r="AC150" s="453"/>
      <c r="AD150" s="453"/>
      <c r="AE150" s="453"/>
      <c r="AF150" s="453"/>
      <c r="AG150" s="453"/>
      <c r="AH150" s="453"/>
      <c r="AI150" s="453"/>
      <c r="AJ150" s="453"/>
      <c r="AK150" s="453"/>
    </row>
    <row r="151" spans="1:37" ht="12.75" customHeight="1">
      <c r="A151" s="453"/>
      <c r="B151" s="453"/>
      <c r="C151" s="496"/>
      <c r="D151" s="496"/>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453"/>
      <c r="AC151" s="453"/>
      <c r="AD151" s="453"/>
      <c r="AE151" s="453"/>
      <c r="AF151" s="453"/>
      <c r="AG151" s="453"/>
      <c r="AH151" s="453"/>
      <c r="AI151" s="453"/>
      <c r="AJ151" s="453"/>
      <c r="AK151" s="453"/>
    </row>
    <row r="152" spans="1:37" ht="12.75" customHeight="1">
      <c r="A152" s="453"/>
      <c r="B152" s="453"/>
      <c r="C152" s="496"/>
      <c r="D152" s="496"/>
      <c r="E152" s="453"/>
      <c r="F152" s="453"/>
      <c r="G152" s="453"/>
      <c r="H152" s="453"/>
      <c r="I152" s="453"/>
      <c r="J152" s="453"/>
      <c r="K152" s="453"/>
      <c r="L152" s="453"/>
      <c r="M152" s="453"/>
      <c r="N152" s="453"/>
      <c r="O152" s="453"/>
      <c r="P152" s="453"/>
      <c r="Q152" s="453"/>
      <c r="R152" s="453"/>
      <c r="S152" s="453"/>
      <c r="T152" s="453"/>
      <c r="U152" s="453"/>
      <c r="V152" s="453"/>
      <c r="W152" s="453"/>
      <c r="X152" s="453"/>
      <c r="Y152" s="453"/>
      <c r="Z152" s="453"/>
      <c r="AA152" s="453"/>
      <c r="AB152" s="453"/>
      <c r="AC152" s="453"/>
      <c r="AD152" s="453"/>
      <c r="AE152" s="453"/>
      <c r="AF152" s="453"/>
      <c r="AG152" s="453"/>
      <c r="AH152" s="453"/>
      <c r="AI152" s="453"/>
      <c r="AJ152" s="453"/>
      <c r="AK152" s="453"/>
    </row>
    <row r="153" spans="1:37" ht="12.75" customHeight="1">
      <c r="A153" s="453"/>
      <c r="B153" s="453"/>
      <c r="C153" s="496"/>
      <c r="D153" s="496"/>
      <c r="E153" s="453"/>
      <c r="F153" s="453"/>
      <c r="G153" s="453"/>
      <c r="H153" s="453"/>
      <c r="I153" s="453"/>
      <c r="J153" s="453"/>
      <c r="K153" s="453"/>
      <c r="L153" s="453"/>
      <c r="M153" s="453"/>
      <c r="N153" s="453"/>
      <c r="O153" s="453"/>
      <c r="P153" s="453"/>
      <c r="Q153" s="453"/>
      <c r="R153" s="453"/>
      <c r="S153" s="453"/>
      <c r="T153" s="453"/>
      <c r="U153" s="453"/>
      <c r="V153" s="453"/>
      <c r="W153" s="453"/>
      <c r="X153" s="453"/>
      <c r="Y153" s="453"/>
      <c r="Z153" s="453"/>
      <c r="AA153" s="453"/>
      <c r="AB153" s="453"/>
      <c r="AC153" s="453"/>
      <c r="AD153" s="453"/>
      <c r="AE153" s="453"/>
      <c r="AF153" s="453"/>
      <c r="AG153" s="453"/>
      <c r="AH153" s="453"/>
      <c r="AI153" s="453"/>
      <c r="AJ153" s="453"/>
      <c r="AK153" s="453"/>
    </row>
    <row r="154" spans="1:37" ht="12.75" customHeight="1">
      <c r="A154" s="453"/>
      <c r="B154" s="453"/>
      <c r="C154" s="496"/>
      <c r="D154" s="496"/>
      <c r="E154" s="453"/>
      <c r="F154" s="453"/>
      <c r="G154" s="453"/>
      <c r="H154" s="453"/>
      <c r="I154" s="453"/>
      <c r="J154" s="453"/>
      <c r="K154" s="453"/>
      <c r="L154" s="453"/>
      <c r="M154" s="453"/>
      <c r="N154" s="453"/>
      <c r="O154" s="453"/>
      <c r="P154" s="453"/>
      <c r="Q154" s="453"/>
      <c r="R154" s="453"/>
      <c r="S154" s="453"/>
      <c r="T154" s="453"/>
      <c r="U154" s="453"/>
      <c r="V154" s="453"/>
      <c r="W154" s="453"/>
      <c r="X154" s="453"/>
      <c r="Y154" s="453"/>
      <c r="Z154" s="453"/>
      <c r="AA154" s="453"/>
      <c r="AB154" s="453"/>
      <c r="AC154" s="453"/>
      <c r="AD154" s="453"/>
      <c r="AE154" s="453"/>
      <c r="AF154" s="453"/>
      <c r="AG154" s="453"/>
      <c r="AH154" s="453"/>
      <c r="AI154" s="453"/>
      <c r="AJ154" s="453"/>
      <c r="AK154" s="453"/>
    </row>
    <row r="155" spans="1:37" ht="12.75" customHeight="1">
      <c r="A155" s="453"/>
      <c r="B155" s="453"/>
      <c r="C155" s="496"/>
      <c r="D155" s="496"/>
      <c r="E155" s="453"/>
      <c r="F155" s="453"/>
      <c r="G155" s="453"/>
      <c r="H155" s="453"/>
      <c r="I155" s="453"/>
      <c r="J155" s="453"/>
      <c r="K155" s="453"/>
      <c r="L155" s="453"/>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3"/>
      <c r="AJ155" s="453"/>
      <c r="AK155" s="453"/>
    </row>
    <row r="156" spans="1:37" ht="12.75" customHeight="1">
      <c r="A156" s="453"/>
      <c r="B156" s="453"/>
      <c r="C156" s="496"/>
      <c r="D156" s="496"/>
      <c r="E156" s="453"/>
      <c r="F156" s="453"/>
      <c r="G156" s="453"/>
      <c r="H156" s="453"/>
      <c r="I156" s="453"/>
      <c r="J156" s="453"/>
      <c r="K156" s="453"/>
      <c r="L156" s="453"/>
      <c r="M156" s="453"/>
      <c r="N156" s="453"/>
      <c r="O156" s="453"/>
      <c r="P156" s="453"/>
      <c r="Q156" s="453"/>
      <c r="R156" s="453"/>
      <c r="S156" s="453"/>
      <c r="T156" s="453"/>
      <c r="U156" s="453"/>
      <c r="V156" s="453"/>
      <c r="W156" s="453"/>
      <c r="X156" s="453"/>
      <c r="Y156" s="453"/>
      <c r="Z156" s="453"/>
      <c r="AA156" s="453"/>
      <c r="AB156" s="453"/>
      <c r="AC156" s="453"/>
      <c r="AD156" s="453"/>
      <c r="AE156" s="453"/>
      <c r="AF156" s="453"/>
      <c r="AG156" s="453"/>
      <c r="AH156" s="453"/>
      <c r="AI156" s="453"/>
      <c r="AJ156" s="453"/>
      <c r="AK156" s="453"/>
    </row>
    <row r="157" spans="1:37" ht="12.75" customHeight="1">
      <c r="A157" s="453"/>
      <c r="B157" s="453"/>
      <c r="C157" s="496"/>
      <c r="D157" s="496"/>
      <c r="E157" s="453"/>
      <c r="F157" s="453"/>
      <c r="G157" s="453"/>
      <c r="H157" s="453"/>
      <c r="I157" s="453"/>
      <c r="J157" s="453"/>
      <c r="K157" s="453"/>
      <c r="L157" s="453"/>
      <c r="M157" s="453"/>
      <c r="N157" s="453"/>
      <c r="O157" s="453"/>
      <c r="P157" s="453"/>
      <c r="Q157" s="453"/>
      <c r="R157" s="453"/>
      <c r="S157" s="453"/>
      <c r="T157" s="453"/>
      <c r="U157" s="453"/>
      <c r="V157" s="453"/>
      <c r="W157" s="453"/>
      <c r="X157" s="453"/>
      <c r="Y157" s="453"/>
      <c r="Z157" s="453"/>
      <c r="AA157" s="453"/>
      <c r="AB157" s="453"/>
      <c r="AC157" s="453"/>
      <c r="AD157" s="453"/>
      <c r="AE157" s="453"/>
      <c r="AF157" s="453"/>
      <c r="AG157" s="453"/>
      <c r="AH157" s="453"/>
      <c r="AI157" s="453"/>
      <c r="AJ157" s="453"/>
      <c r="AK157" s="453"/>
    </row>
    <row r="158" spans="1:37" ht="12.75" customHeight="1">
      <c r="A158" s="453"/>
      <c r="B158" s="453"/>
      <c r="C158" s="496"/>
      <c r="D158" s="496"/>
      <c r="E158" s="453"/>
      <c r="F158" s="453"/>
      <c r="G158" s="453"/>
      <c r="H158" s="453"/>
      <c r="I158" s="453"/>
      <c r="J158" s="453"/>
      <c r="K158" s="453"/>
      <c r="L158" s="453"/>
      <c r="M158" s="453"/>
      <c r="N158" s="453"/>
      <c r="O158" s="453"/>
      <c r="P158" s="453"/>
      <c r="Q158" s="453"/>
      <c r="R158" s="453"/>
      <c r="S158" s="453"/>
      <c r="T158" s="453"/>
      <c r="U158" s="453"/>
      <c r="V158" s="453"/>
      <c r="W158" s="453"/>
      <c r="X158" s="453"/>
      <c r="Y158" s="453"/>
      <c r="Z158" s="453"/>
      <c r="AA158" s="453"/>
      <c r="AB158" s="453"/>
      <c r="AC158" s="453"/>
      <c r="AD158" s="453"/>
      <c r="AE158" s="453"/>
      <c r="AF158" s="453"/>
      <c r="AG158" s="453"/>
      <c r="AH158" s="453"/>
      <c r="AI158" s="453"/>
      <c r="AJ158" s="453"/>
      <c r="AK158" s="453"/>
    </row>
    <row r="159" spans="1:37" ht="12.75" customHeight="1">
      <c r="A159" s="453"/>
      <c r="B159" s="453"/>
      <c r="C159" s="496"/>
      <c r="D159" s="496"/>
      <c r="E159" s="453"/>
      <c r="F159" s="453"/>
      <c r="G159" s="453"/>
      <c r="H159" s="453"/>
      <c r="I159" s="453"/>
      <c r="J159" s="453"/>
      <c r="K159" s="453"/>
      <c r="L159" s="453"/>
      <c r="M159" s="453"/>
      <c r="N159" s="453"/>
      <c r="O159" s="453"/>
      <c r="P159" s="453"/>
      <c r="Q159" s="453"/>
      <c r="R159" s="453"/>
      <c r="S159" s="453"/>
      <c r="T159" s="453"/>
      <c r="U159" s="453"/>
      <c r="V159" s="453"/>
      <c r="W159" s="453"/>
      <c r="X159" s="453"/>
      <c r="Y159" s="453"/>
      <c r="Z159" s="453"/>
      <c r="AA159" s="453"/>
      <c r="AB159" s="453"/>
      <c r="AC159" s="453"/>
      <c r="AD159" s="453"/>
      <c r="AE159" s="453"/>
      <c r="AF159" s="453"/>
      <c r="AG159" s="453"/>
      <c r="AH159" s="453"/>
      <c r="AI159" s="453"/>
      <c r="AJ159" s="453"/>
      <c r="AK159" s="453"/>
    </row>
    <row r="160" spans="1:37" ht="12.75" customHeight="1">
      <c r="A160" s="453"/>
      <c r="B160" s="453"/>
      <c r="C160" s="496"/>
      <c r="D160" s="496"/>
      <c r="E160" s="453"/>
      <c r="F160" s="453"/>
      <c r="G160" s="453"/>
      <c r="H160" s="453"/>
      <c r="I160" s="453"/>
      <c r="J160" s="453"/>
      <c r="K160" s="453"/>
      <c r="L160" s="453"/>
      <c r="M160" s="453"/>
      <c r="N160" s="453"/>
      <c r="O160" s="453"/>
      <c r="P160" s="453"/>
      <c r="Q160" s="453"/>
      <c r="R160" s="453"/>
      <c r="S160" s="453"/>
      <c r="T160" s="453"/>
      <c r="U160" s="453"/>
      <c r="V160" s="453"/>
      <c r="W160" s="453"/>
      <c r="X160" s="453"/>
      <c r="Y160" s="453"/>
      <c r="Z160" s="453"/>
      <c r="AA160" s="453"/>
      <c r="AB160" s="453"/>
      <c r="AC160" s="453"/>
      <c r="AD160" s="453"/>
      <c r="AE160" s="453"/>
      <c r="AF160" s="453"/>
      <c r="AG160" s="453"/>
      <c r="AH160" s="453"/>
      <c r="AI160" s="453"/>
      <c r="AJ160" s="453"/>
      <c r="AK160" s="453"/>
    </row>
    <row r="161" spans="1:37" ht="12.75" customHeight="1">
      <c r="A161" s="453"/>
      <c r="B161" s="453"/>
      <c r="C161" s="496"/>
      <c r="D161" s="496"/>
      <c r="E161" s="453"/>
      <c r="F161" s="453"/>
      <c r="G161" s="453"/>
      <c r="H161" s="453"/>
      <c r="I161" s="453"/>
      <c r="J161" s="453"/>
      <c r="K161" s="453"/>
      <c r="L161" s="453"/>
      <c r="M161" s="453"/>
      <c r="N161" s="453"/>
      <c r="O161" s="453"/>
      <c r="P161" s="453"/>
      <c r="Q161" s="453"/>
      <c r="R161" s="453"/>
      <c r="S161" s="453"/>
      <c r="T161" s="453"/>
      <c r="U161" s="453"/>
      <c r="V161" s="453"/>
      <c r="W161" s="453"/>
      <c r="X161" s="453"/>
      <c r="Y161" s="453"/>
      <c r="Z161" s="453"/>
      <c r="AA161" s="453"/>
      <c r="AB161" s="453"/>
      <c r="AC161" s="453"/>
      <c r="AD161" s="453"/>
      <c r="AE161" s="453"/>
      <c r="AF161" s="453"/>
      <c r="AG161" s="453"/>
      <c r="AH161" s="453"/>
      <c r="AI161" s="453"/>
      <c r="AJ161" s="453"/>
      <c r="AK161" s="453"/>
    </row>
    <row r="162" spans="1:37" ht="12.75" customHeight="1">
      <c r="A162" s="453"/>
      <c r="B162" s="453"/>
      <c r="C162" s="496"/>
      <c r="D162" s="496"/>
      <c r="E162" s="453"/>
      <c r="F162" s="453"/>
      <c r="G162" s="453"/>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row>
    <row r="163" spans="1:37" ht="12.75" customHeight="1">
      <c r="A163" s="453"/>
      <c r="B163" s="453"/>
      <c r="C163" s="496"/>
      <c r="D163" s="496"/>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row>
    <row r="164" spans="1:37" ht="12.75" customHeight="1">
      <c r="A164" s="453"/>
      <c r="B164" s="453"/>
      <c r="C164" s="496"/>
      <c r="D164" s="496"/>
      <c r="E164" s="453"/>
      <c r="F164" s="453"/>
      <c r="G164" s="453"/>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row>
    <row r="165" spans="1:37" ht="12.75" customHeight="1">
      <c r="A165" s="453"/>
      <c r="B165" s="453"/>
      <c r="C165" s="496"/>
      <c r="D165" s="496"/>
      <c r="E165" s="453"/>
      <c r="F165" s="453"/>
      <c r="G165" s="453"/>
      <c r="H165" s="453"/>
      <c r="I165" s="453"/>
      <c r="J165" s="453"/>
      <c r="K165" s="453"/>
      <c r="L165" s="453"/>
      <c r="M165" s="453"/>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3"/>
    </row>
    <row r="166" spans="1:37" ht="12.75" customHeight="1">
      <c r="A166" s="453"/>
      <c r="B166" s="453"/>
      <c r="C166" s="496"/>
      <c r="D166" s="496"/>
      <c r="E166" s="453"/>
      <c r="F166" s="453"/>
      <c r="G166" s="453"/>
      <c r="H166" s="453"/>
      <c r="I166" s="453"/>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3"/>
    </row>
    <row r="167" spans="1:37" ht="12.75" customHeight="1">
      <c r="A167" s="453"/>
      <c r="B167" s="453"/>
      <c r="C167" s="496"/>
      <c r="D167" s="496"/>
      <c r="E167" s="453"/>
      <c r="F167" s="453"/>
      <c r="G167" s="453"/>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3"/>
    </row>
    <row r="168" spans="1:37" ht="12.75" customHeight="1">
      <c r="A168" s="453"/>
      <c r="B168" s="453"/>
      <c r="C168" s="496"/>
      <c r="D168" s="496"/>
      <c r="E168" s="453"/>
      <c r="F168" s="453"/>
      <c r="G168" s="453"/>
      <c r="H168" s="453"/>
      <c r="I168" s="453"/>
      <c r="J168" s="453"/>
      <c r="K168" s="453"/>
      <c r="L168" s="453"/>
      <c r="M168" s="453"/>
      <c r="N168" s="453"/>
      <c r="O168" s="453"/>
      <c r="P168" s="453"/>
      <c r="Q168" s="453"/>
      <c r="R168" s="453"/>
      <c r="S168" s="453"/>
      <c r="T168" s="453"/>
      <c r="U168" s="453"/>
      <c r="V168" s="453"/>
      <c r="W168" s="453"/>
      <c r="X168" s="453"/>
      <c r="Y168" s="453"/>
      <c r="Z168" s="453"/>
      <c r="AA168" s="453"/>
      <c r="AB168" s="453"/>
      <c r="AC168" s="453"/>
      <c r="AD168" s="453"/>
      <c r="AE168" s="453"/>
      <c r="AF168" s="453"/>
      <c r="AG168" s="453"/>
      <c r="AH168" s="453"/>
      <c r="AI168" s="453"/>
      <c r="AJ168" s="453"/>
      <c r="AK168" s="453"/>
    </row>
    <row r="169" spans="1:37" ht="12.75" customHeight="1">
      <c r="A169" s="453"/>
      <c r="B169" s="453"/>
      <c r="C169" s="496"/>
      <c r="D169" s="496"/>
      <c r="E169" s="453"/>
      <c r="F169" s="453"/>
      <c r="G169" s="453"/>
      <c r="H169" s="453"/>
      <c r="I169" s="453"/>
      <c r="J169" s="453"/>
      <c r="K169" s="453"/>
      <c r="L169" s="453"/>
      <c r="M169" s="453"/>
      <c r="N169" s="453"/>
      <c r="O169" s="453"/>
      <c r="P169" s="453"/>
      <c r="Q169" s="453"/>
      <c r="R169" s="453"/>
      <c r="S169" s="453"/>
      <c r="T169" s="453"/>
      <c r="U169" s="453"/>
      <c r="V169" s="453"/>
      <c r="W169" s="453"/>
      <c r="X169" s="453"/>
      <c r="Y169" s="453"/>
      <c r="Z169" s="453"/>
      <c r="AA169" s="453"/>
      <c r="AB169" s="453"/>
      <c r="AC169" s="453"/>
      <c r="AD169" s="453"/>
      <c r="AE169" s="453"/>
      <c r="AF169" s="453"/>
      <c r="AG169" s="453"/>
      <c r="AH169" s="453"/>
      <c r="AI169" s="453"/>
      <c r="AJ169" s="453"/>
      <c r="AK169" s="453"/>
    </row>
    <row r="170" spans="1:37" ht="12.75" customHeight="1">
      <c r="A170" s="453"/>
      <c r="B170" s="453"/>
      <c r="C170" s="496"/>
      <c r="D170" s="496"/>
      <c r="E170" s="453"/>
      <c r="F170" s="453"/>
      <c r="G170" s="453"/>
      <c r="H170" s="453"/>
      <c r="I170" s="453"/>
      <c r="J170" s="453"/>
      <c r="K170" s="453"/>
      <c r="L170" s="453"/>
      <c r="M170" s="453"/>
      <c r="N170" s="453"/>
      <c r="O170" s="453"/>
      <c r="P170" s="453"/>
      <c r="Q170" s="453"/>
      <c r="R170" s="453"/>
      <c r="S170" s="453"/>
      <c r="T170" s="453"/>
      <c r="U170" s="453"/>
      <c r="V170" s="453"/>
      <c r="W170" s="453"/>
      <c r="X170" s="453"/>
      <c r="Y170" s="453"/>
      <c r="Z170" s="453"/>
      <c r="AA170" s="453"/>
      <c r="AB170" s="453"/>
      <c r="AC170" s="453"/>
      <c r="AD170" s="453"/>
      <c r="AE170" s="453"/>
      <c r="AF170" s="453"/>
      <c r="AG170" s="453"/>
      <c r="AH170" s="453"/>
      <c r="AI170" s="453"/>
      <c r="AJ170" s="453"/>
      <c r="AK170" s="453"/>
    </row>
    <row r="171" spans="1:37" ht="12.75" customHeight="1">
      <c r="A171" s="453"/>
      <c r="B171" s="453"/>
      <c r="C171" s="496"/>
      <c r="D171" s="496"/>
      <c r="E171" s="453"/>
      <c r="F171" s="453"/>
      <c r="G171" s="453"/>
      <c r="H171" s="453"/>
      <c r="I171" s="453"/>
      <c r="J171" s="453"/>
      <c r="K171" s="453"/>
      <c r="L171" s="453"/>
      <c r="M171" s="453"/>
      <c r="N171" s="453"/>
      <c r="O171" s="453"/>
      <c r="P171" s="453"/>
      <c r="Q171" s="453"/>
      <c r="R171" s="453"/>
      <c r="S171" s="453"/>
      <c r="T171" s="453"/>
      <c r="U171" s="453"/>
      <c r="V171" s="453"/>
      <c r="W171" s="453"/>
      <c r="X171" s="453"/>
      <c r="Y171" s="453"/>
      <c r="Z171" s="453"/>
      <c r="AA171" s="453"/>
      <c r="AB171" s="453"/>
      <c r="AC171" s="453"/>
      <c r="AD171" s="453"/>
      <c r="AE171" s="453"/>
      <c r="AF171" s="453"/>
      <c r="AG171" s="453"/>
      <c r="AH171" s="453"/>
      <c r="AI171" s="453"/>
      <c r="AJ171" s="453"/>
      <c r="AK171" s="453"/>
    </row>
    <row r="172" spans="1:37" ht="12.75" customHeight="1">
      <c r="A172" s="453"/>
      <c r="B172" s="453"/>
      <c r="C172" s="496"/>
      <c r="D172" s="496"/>
      <c r="E172" s="453"/>
      <c r="F172" s="453"/>
      <c r="G172" s="453"/>
      <c r="H172" s="453"/>
      <c r="I172" s="453"/>
      <c r="J172" s="453"/>
      <c r="K172" s="453"/>
      <c r="L172" s="453"/>
      <c r="M172" s="453"/>
      <c r="N172" s="453"/>
      <c r="O172" s="453"/>
      <c r="P172" s="453"/>
      <c r="Q172" s="453"/>
      <c r="R172" s="453"/>
      <c r="S172" s="453"/>
      <c r="T172" s="453"/>
      <c r="U172" s="453"/>
      <c r="V172" s="453"/>
      <c r="W172" s="453"/>
      <c r="X172" s="453"/>
      <c r="Y172" s="453"/>
      <c r="Z172" s="453"/>
      <c r="AA172" s="453"/>
      <c r="AB172" s="453"/>
      <c r="AC172" s="453"/>
      <c r="AD172" s="453"/>
      <c r="AE172" s="453"/>
      <c r="AF172" s="453"/>
      <c r="AG172" s="453"/>
      <c r="AH172" s="453"/>
      <c r="AI172" s="453"/>
      <c r="AJ172" s="453"/>
      <c r="AK172" s="453"/>
    </row>
    <row r="173" spans="1:37" ht="12.75" customHeight="1">
      <c r="A173" s="453"/>
      <c r="B173" s="453"/>
      <c r="C173" s="496"/>
      <c r="D173" s="496"/>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453"/>
      <c r="AC173" s="453"/>
      <c r="AD173" s="453"/>
      <c r="AE173" s="453"/>
      <c r="AF173" s="453"/>
      <c r="AG173" s="453"/>
      <c r="AH173" s="453"/>
      <c r="AI173" s="453"/>
      <c r="AJ173" s="453"/>
      <c r="AK173" s="453"/>
    </row>
    <row r="174" spans="1:37" ht="12.75" customHeight="1">
      <c r="A174" s="453"/>
      <c r="B174" s="453"/>
      <c r="C174" s="496"/>
      <c r="D174" s="496"/>
      <c r="E174" s="453"/>
      <c r="F174" s="453"/>
      <c r="G174" s="453"/>
      <c r="H174" s="453"/>
      <c r="I174" s="453"/>
      <c r="J174" s="453"/>
      <c r="K174" s="453"/>
      <c r="L174" s="453"/>
      <c r="M174" s="453"/>
      <c r="N174" s="453"/>
      <c r="O174" s="453"/>
      <c r="P174" s="453"/>
      <c r="Q174" s="453"/>
      <c r="R174" s="453"/>
      <c r="S174" s="453"/>
      <c r="T174" s="453"/>
      <c r="U174" s="453"/>
      <c r="V174" s="453"/>
      <c r="W174" s="453"/>
      <c r="X174" s="453"/>
      <c r="Y174" s="453"/>
      <c r="Z174" s="453"/>
      <c r="AA174" s="453"/>
      <c r="AB174" s="453"/>
      <c r="AC174" s="453"/>
      <c r="AD174" s="453"/>
      <c r="AE174" s="453"/>
      <c r="AF174" s="453"/>
      <c r="AG174" s="453"/>
      <c r="AH174" s="453"/>
      <c r="AI174" s="453"/>
      <c r="AJ174" s="453"/>
      <c r="AK174" s="453"/>
    </row>
    <row r="175" spans="1:37" ht="12.75" customHeight="1">
      <c r="A175" s="453"/>
      <c r="B175" s="453"/>
      <c r="C175" s="496"/>
      <c r="D175" s="496"/>
      <c r="E175" s="453"/>
      <c r="F175" s="453"/>
      <c r="G175" s="453"/>
      <c r="H175" s="453"/>
      <c r="I175" s="453"/>
      <c r="J175" s="453"/>
      <c r="K175" s="453"/>
      <c r="L175" s="453"/>
      <c r="M175" s="453"/>
      <c r="N175" s="453"/>
      <c r="O175" s="453"/>
      <c r="P175" s="453"/>
      <c r="Q175" s="453"/>
      <c r="R175" s="453"/>
      <c r="S175" s="453"/>
      <c r="T175" s="453"/>
      <c r="U175" s="453"/>
      <c r="V175" s="453"/>
      <c r="W175" s="453"/>
      <c r="X175" s="453"/>
      <c r="Y175" s="453"/>
      <c r="Z175" s="453"/>
      <c r="AA175" s="453"/>
      <c r="AB175" s="453"/>
      <c r="AC175" s="453"/>
      <c r="AD175" s="453"/>
      <c r="AE175" s="453"/>
      <c r="AF175" s="453"/>
      <c r="AG175" s="453"/>
      <c r="AH175" s="453"/>
      <c r="AI175" s="453"/>
      <c r="AJ175" s="453"/>
      <c r="AK175" s="453"/>
    </row>
    <row r="176" spans="1:37" ht="12.75" customHeight="1">
      <c r="A176" s="453"/>
      <c r="B176" s="453"/>
      <c r="C176" s="496"/>
      <c r="D176" s="496"/>
      <c r="E176" s="453"/>
      <c r="F176" s="453"/>
      <c r="G176" s="453"/>
      <c r="H176" s="453"/>
      <c r="I176" s="453"/>
      <c r="J176" s="453"/>
      <c r="K176" s="453"/>
      <c r="L176" s="453"/>
      <c r="M176" s="453"/>
      <c r="N176" s="453"/>
      <c r="O176" s="453"/>
      <c r="P176" s="453"/>
      <c r="Q176" s="453"/>
      <c r="R176" s="453"/>
      <c r="S176" s="453"/>
      <c r="T176" s="453"/>
      <c r="U176" s="453"/>
      <c r="V176" s="453"/>
      <c r="W176" s="453"/>
      <c r="X176" s="453"/>
      <c r="Y176" s="453"/>
      <c r="Z176" s="453"/>
      <c r="AA176" s="453"/>
      <c r="AB176" s="453"/>
      <c r="AC176" s="453"/>
      <c r="AD176" s="453"/>
      <c r="AE176" s="453"/>
      <c r="AF176" s="453"/>
      <c r="AG176" s="453"/>
      <c r="AH176" s="453"/>
      <c r="AI176" s="453"/>
      <c r="AJ176" s="453"/>
      <c r="AK176" s="453"/>
    </row>
    <row r="177" spans="1:37" ht="12.75" customHeight="1">
      <c r="A177" s="453"/>
      <c r="B177" s="453"/>
      <c r="C177" s="496"/>
      <c r="D177" s="496"/>
      <c r="E177" s="453"/>
      <c r="F177" s="453"/>
      <c r="G177" s="453"/>
      <c r="H177" s="453"/>
      <c r="I177" s="453"/>
      <c r="J177" s="453"/>
      <c r="K177" s="453"/>
      <c r="L177" s="453"/>
      <c r="M177" s="453"/>
      <c r="N177" s="453"/>
      <c r="O177" s="453"/>
      <c r="P177" s="453"/>
      <c r="Q177" s="453"/>
      <c r="R177" s="453"/>
      <c r="S177" s="453"/>
      <c r="T177" s="453"/>
      <c r="U177" s="453"/>
      <c r="V177" s="453"/>
      <c r="W177" s="453"/>
      <c r="X177" s="453"/>
      <c r="Y177" s="453"/>
      <c r="Z177" s="453"/>
      <c r="AA177" s="453"/>
      <c r="AB177" s="453"/>
      <c r="AC177" s="453"/>
      <c r="AD177" s="453"/>
      <c r="AE177" s="453"/>
      <c r="AF177" s="453"/>
      <c r="AG177" s="453"/>
      <c r="AH177" s="453"/>
      <c r="AI177" s="453"/>
      <c r="AJ177" s="453"/>
      <c r="AK177" s="453"/>
    </row>
    <row r="178" spans="1:37" ht="12.75" customHeight="1">
      <c r="A178" s="453"/>
      <c r="B178" s="453"/>
      <c r="C178" s="496"/>
      <c r="D178" s="496"/>
      <c r="E178" s="453"/>
      <c r="F178" s="453"/>
      <c r="G178" s="453"/>
      <c r="H178" s="453"/>
      <c r="I178" s="453"/>
      <c r="J178" s="453"/>
      <c r="K178" s="453"/>
      <c r="L178" s="453"/>
      <c r="M178" s="453"/>
      <c r="N178" s="453"/>
      <c r="O178" s="453"/>
      <c r="P178" s="453"/>
      <c r="Q178" s="453"/>
      <c r="R178" s="453"/>
      <c r="S178" s="453"/>
      <c r="T178" s="453"/>
      <c r="U178" s="453"/>
      <c r="V178" s="453"/>
      <c r="W178" s="453"/>
      <c r="X178" s="453"/>
      <c r="Y178" s="453"/>
      <c r="Z178" s="453"/>
      <c r="AA178" s="453"/>
      <c r="AB178" s="453"/>
      <c r="AC178" s="453"/>
      <c r="AD178" s="453"/>
      <c r="AE178" s="453"/>
      <c r="AF178" s="453"/>
      <c r="AG178" s="453"/>
      <c r="AH178" s="453"/>
      <c r="AI178" s="453"/>
      <c r="AJ178" s="453"/>
      <c r="AK178" s="453"/>
    </row>
    <row r="179" spans="1:37" ht="12.75" customHeight="1">
      <c r="A179" s="453"/>
      <c r="B179" s="453"/>
      <c r="C179" s="496"/>
      <c r="D179" s="496"/>
      <c r="E179" s="453"/>
      <c r="F179" s="453"/>
      <c r="G179" s="453"/>
      <c r="H179" s="453"/>
      <c r="I179" s="453"/>
      <c r="J179" s="453"/>
      <c r="K179" s="453"/>
      <c r="L179" s="453"/>
      <c r="M179" s="453"/>
      <c r="N179" s="453"/>
      <c r="O179" s="453"/>
      <c r="P179" s="453"/>
      <c r="Q179" s="453"/>
      <c r="R179" s="453"/>
      <c r="S179" s="453"/>
      <c r="T179" s="453"/>
      <c r="U179" s="453"/>
      <c r="V179" s="453"/>
      <c r="W179" s="453"/>
      <c r="X179" s="453"/>
      <c r="Y179" s="453"/>
      <c r="Z179" s="453"/>
      <c r="AA179" s="453"/>
      <c r="AB179" s="453"/>
      <c r="AC179" s="453"/>
      <c r="AD179" s="453"/>
      <c r="AE179" s="453"/>
      <c r="AF179" s="453"/>
      <c r="AG179" s="453"/>
      <c r="AH179" s="453"/>
      <c r="AI179" s="453"/>
      <c r="AJ179" s="453"/>
      <c r="AK179" s="453"/>
    </row>
    <row r="180" spans="1:37" ht="12.75" customHeight="1">
      <c r="A180" s="453"/>
      <c r="B180" s="453"/>
      <c r="C180" s="496"/>
      <c r="D180" s="496"/>
      <c r="E180" s="453"/>
      <c r="F180" s="453"/>
      <c r="G180" s="453"/>
      <c r="H180" s="453"/>
      <c r="I180" s="453"/>
      <c r="J180" s="453"/>
      <c r="K180" s="453"/>
      <c r="L180" s="453"/>
      <c r="M180" s="453"/>
      <c r="N180" s="453"/>
      <c r="O180" s="453"/>
      <c r="P180" s="453"/>
      <c r="Q180" s="453"/>
      <c r="R180" s="453"/>
      <c r="S180" s="453"/>
      <c r="T180" s="453"/>
      <c r="U180" s="453"/>
      <c r="V180" s="453"/>
      <c r="W180" s="453"/>
      <c r="X180" s="453"/>
      <c r="Y180" s="453"/>
      <c r="Z180" s="453"/>
      <c r="AA180" s="453"/>
      <c r="AB180" s="453"/>
      <c r="AC180" s="453"/>
      <c r="AD180" s="453"/>
      <c r="AE180" s="453"/>
      <c r="AF180" s="453"/>
      <c r="AG180" s="453"/>
      <c r="AH180" s="453"/>
      <c r="AI180" s="453"/>
      <c r="AJ180" s="453"/>
      <c r="AK180" s="453"/>
    </row>
    <row r="181" spans="1:37" ht="12.75" customHeight="1">
      <c r="A181" s="453"/>
      <c r="B181" s="453"/>
      <c r="C181" s="496"/>
      <c r="D181" s="496"/>
      <c r="E181" s="453"/>
      <c r="F181" s="453"/>
      <c r="G181" s="453"/>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453"/>
      <c r="AJ181" s="453"/>
      <c r="AK181" s="453"/>
    </row>
    <row r="182" spans="1:37" ht="12.75" customHeight="1">
      <c r="A182" s="453"/>
      <c r="B182" s="453"/>
      <c r="C182" s="496"/>
      <c r="D182" s="496"/>
      <c r="E182" s="453"/>
      <c r="F182" s="453"/>
      <c r="G182" s="453"/>
      <c r="H182" s="453"/>
      <c r="I182" s="453"/>
      <c r="J182" s="453"/>
      <c r="K182" s="453"/>
      <c r="L182" s="453"/>
      <c r="M182" s="453"/>
      <c r="N182" s="453"/>
      <c r="O182" s="453"/>
      <c r="P182" s="453"/>
      <c r="Q182" s="453"/>
      <c r="R182" s="453"/>
      <c r="S182" s="453"/>
      <c r="T182" s="453"/>
      <c r="U182" s="453"/>
      <c r="V182" s="453"/>
      <c r="W182" s="453"/>
      <c r="X182" s="453"/>
      <c r="Y182" s="453"/>
      <c r="Z182" s="453"/>
      <c r="AA182" s="453"/>
      <c r="AB182" s="453"/>
      <c r="AC182" s="453"/>
      <c r="AD182" s="453"/>
      <c r="AE182" s="453"/>
      <c r="AF182" s="453"/>
      <c r="AG182" s="453"/>
      <c r="AH182" s="453"/>
      <c r="AI182" s="453"/>
      <c r="AJ182" s="453"/>
      <c r="AK182" s="453"/>
    </row>
    <row r="183" spans="1:37" ht="12.75" customHeight="1">
      <c r="A183" s="453"/>
      <c r="B183" s="453"/>
      <c r="C183" s="496"/>
      <c r="D183" s="496"/>
      <c r="E183" s="453"/>
      <c r="F183" s="453"/>
      <c r="G183" s="453"/>
      <c r="H183" s="453"/>
      <c r="I183" s="453"/>
      <c r="J183" s="453"/>
      <c r="K183" s="453"/>
      <c r="L183" s="453"/>
      <c r="M183" s="453"/>
      <c r="N183" s="453"/>
      <c r="O183" s="453"/>
      <c r="P183" s="453"/>
      <c r="Q183" s="453"/>
      <c r="R183" s="453"/>
      <c r="S183" s="453"/>
      <c r="T183" s="453"/>
      <c r="U183" s="453"/>
      <c r="V183" s="453"/>
      <c r="W183" s="453"/>
      <c r="X183" s="453"/>
      <c r="Y183" s="453"/>
      <c r="Z183" s="453"/>
      <c r="AA183" s="453"/>
      <c r="AB183" s="453"/>
      <c r="AC183" s="453"/>
      <c r="AD183" s="453"/>
      <c r="AE183" s="453"/>
      <c r="AF183" s="453"/>
      <c r="AG183" s="453"/>
      <c r="AH183" s="453"/>
      <c r="AI183" s="453"/>
      <c r="AJ183" s="453"/>
      <c r="AK183" s="453"/>
    </row>
    <row r="184" spans="1:37" ht="12.75" customHeight="1">
      <c r="A184" s="453"/>
      <c r="B184" s="453"/>
      <c r="C184" s="496"/>
      <c r="D184" s="496"/>
      <c r="E184" s="453"/>
      <c r="F184" s="453"/>
      <c r="G184" s="453"/>
      <c r="H184" s="453"/>
      <c r="I184" s="453"/>
      <c r="J184" s="453"/>
      <c r="K184" s="453"/>
      <c r="L184" s="453"/>
      <c r="M184" s="453"/>
      <c r="N184" s="453"/>
      <c r="O184" s="453"/>
      <c r="P184" s="453"/>
      <c r="Q184" s="453"/>
      <c r="R184" s="453"/>
      <c r="S184" s="453"/>
      <c r="T184" s="453"/>
      <c r="U184" s="453"/>
      <c r="V184" s="453"/>
      <c r="W184" s="453"/>
      <c r="X184" s="453"/>
      <c r="Y184" s="453"/>
      <c r="Z184" s="453"/>
      <c r="AA184" s="453"/>
      <c r="AB184" s="453"/>
      <c r="AC184" s="453"/>
      <c r="AD184" s="453"/>
      <c r="AE184" s="453"/>
      <c r="AF184" s="453"/>
      <c r="AG184" s="453"/>
      <c r="AH184" s="453"/>
      <c r="AI184" s="453"/>
      <c r="AJ184" s="453"/>
      <c r="AK184" s="453"/>
    </row>
    <row r="185" spans="1:37" ht="12.75" customHeight="1">
      <c r="A185" s="453"/>
      <c r="B185" s="453"/>
      <c r="C185" s="496"/>
      <c r="D185" s="496"/>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453"/>
    </row>
    <row r="186" spans="1:37" ht="12.75" customHeight="1">
      <c r="A186" s="453"/>
      <c r="B186" s="453"/>
      <c r="C186" s="496"/>
      <c r="D186" s="496"/>
      <c r="E186" s="453"/>
      <c r="F186" s="453"/>
      <c r="G186" s="453"/>
      <c r="H186" s="453"/>
      <c r="I186" s="453"/>
      <c r="J186" s="453"/>
      <c r="K186" s="453"/>
      <c r="L186" s="453"/>
      <c r="M186" s="453"/>
      <c r="N186" s="453"/>
      <c r="O186" s="453"/>
      <c r="P186" s="453"/>
      <c r="Q186" s="453"/>
      <c r="R186" s="453"/>
      <c r="S186" s="453"/>
      <c r="T186" s="453"/>
      <c r="U186" s="453"/>
      <c r="V186" s="453"/>
      <c r="W186" s="453"/>
      <c r="X186" s="453"/>
      <c r="Y186" s="453"/>
      <c r="Z186" s="453"/>
      <c r="AA186" s="453"/>
      <c r="AB186" s="453"/>
      <c r="AC186" s="453"/>
      <c r="AD186" s="453"/>
      <c r="AE186" s="453"/>
      <c r="AF186" s="453"/>
      <c r="AG186" s="453"/>
      <c r="AH186" s="453"/>
      <c r="AI186" s="453"/>
      <c r="AJ186" s="453"/>
      <c r="AK186" s="453"/>
    </row>
    <row r="187" spans="1:37" ht="12.75" customHeight="1">
      <c r="A187" s="453"/>
      <c r="B187" s="453"/>
      <c r="C187" s="496"/>
      <c r="D187" s="496"/>
      <c r="E187" s="453"/>
      <c r="F187" s="453"/>
      <c r="G187" s="453"/>
      <c r="H187" s="453"/>
      <c r="I187" s="453"/>
      <c r="J187" s="453"/>
      <c r="K187" s="453"/>
      <c r="L187" s="453"/>
      <c r="M187" s="453"/>
      <c r="N187" s="453"/>
      <c r="O187" s="453"/>
      <c r="P187" s="453"/>
      <c r="Q187" s="453"/>
      <c r="R187" s="453"/>
      <c r="S187" s="453"/>
      <c r="T187" s="453"/>
      <c r="U187" s="453"/>
      <c r="V187" s="453"/>
      <c r="W187" s="453"/>
      <c r="X187" s="453"/>
      <c r="Y187" s="453"/>
      <c r="Z187" s="453"/>
      <c r="AA187" s="453"/>
      <c r="AB187" s="453"/>
      <c r="AC187" s="453"/>
      <c r="AD187" s="453"/>
      <c r="AE187" s="453"/>
      <c r="AF187" s="453"/>
      <c r="AG187" s="453"/>
      <c r="AH187" s="453"/>
      <c r="AI187" s="453"/>
      <c r="AJ187" s="453"/>
      <c r="AK187" s="453"/>
    </row>
    <row r="188" spans="1:37" ht="12.75" customHeight="1">
      <c r="A188" s="453"/>
      <c r="B188" s="453"/>
      <c r="C188" s="496"/>
      <c r="D188" s="496"/>
      <c r="E188" s="453"/>
      <c r="F188" s="453"/>
      <c r="G188" s="453"/>
      <c r="H188" s="453"/>
      <c r="I188" s="453"/>
      <c r="J188" s="453"/>
      <c r="K188" s="453"/>
      <c r="L188" s="453"/>
      <c r="M188" s="453"/>
      <c r="N188" s="453"/>
      <c r="O188" s="453"/>
      <c r="P188" s="453"/>
      <c r="Q188" s="453"/>
      <c r="R188" s="453"/>
      <c r="S188" s="453"/>
      <c r="T188" s="453"/>
      <c r="U188" s="453"/>
      <c r="V188" s="453"/>
      <c r="W188" s="453"/>
      <c r="X188" s="453"/>
      <c r="Y188" s="453"/>
      <c r="Z188" s="453"/>
      <c r="AA188" s="453"/>
      <c r="AB188" s="453"/>
      <c r="AC188" s="453"/>
      <c r="AD188" s="453"/>
      <c r="AE188" s="453"/>
      <c r="AF188" s="453"/>
      <c r="AG188" s="453"/>
      <c r="AH188" s="453"/>
      <c r="AI188" s="453"/>
      <c r="AJ188" s="453"/>
      <c r="AK188" s="453"/>
    </row>
    <row r="189" spans="1:37" ht="12.75" customHeight="1">
      <c r="A189" s="453"/>
      <c r="B189" s="453"/>
      <c r="C189" s="496"/>
      <c r="D189" s="496"/>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c r="AB189" s="453"/>
      <c r="AC189" s="453"/>
      <c r="AD189" s="453"/>
      <c r="AE189" s="453"/>
      <c r="AF189" s="453"/>
      <c r="AG189" s="453"/>
      <c r="AH189" s="453"/>
      <c r="AI189" s="453"/>
      <c r="AJ189" s="453"/>
      <c r="AK189" s="453"/>
    </row>
    <row r="190" spans="1:37" ht="12.75" customHeight="1">
      <c r="A190" s="453"/>
      <c r="B190" s="453"/>
      <c r="C190" s="496"/>
      <c r="D190" s="496"/>
      <c r="E190" s="453"/>
      <c r="F190" s="453"/>
      <c r="G190" s="453"/>
      <c r="H190" s="453"/>
      <c r="I190" s="453"/>
      <c r="J190" s="453"/>
      <c r="K190" s="453"/>
      <c r="L190" s="453"/>
      <c r="M190" s="453"/>
      <c r="N190" s="453"/>
      <c r="O190" s="453"/>
      <c r="P190" s="453"/>
      <c r="Q190" s="453"/>
      <c r="R190" s="453"/>
      <c r="S190" s="453"/>
      <c r="T190" s="453"/>
      <c r="U190" s="453"/>
      <c r="V190" s="453"/>
      <c r="W190" s="453"/>
      <c r="X190" s="453"/>
      <c r="Y190" s="453"/>
      <c r="Z190" s="453"/>
      <c r="AA190" s="453"/>
      <c r="AB190" s="453"/>
      <c r="AC190" s="453"/>
      <c r="AD190" s="453"/>
      <c r="AE190" s="453"/>
      <c r="AF190" s="453"/>
      <c r="AG190" s="453"/>
      <c r="AH190" s="453"/>
      <c r="AI190" s="453"/>
      <c r="AJ190" s="453"/>
      <c r="AK190" s="453"/>
    </row>
    <row r="191" spans="1:37" ht="12.75" customHeight="1">
      <c r="A191" s="453"/>
      <c r="B191" s="453"/>
      <c r="C191" s="496"/>
      <c r="D191" s="496"/>
      <c r="E191" s="453"/>
      <c r="F191" s="453"/>
      <c r="G191" s="453"/>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row>
    <row r="192" spans="1:37" ht="12.75" customHeight="1">
      <c r="A192" s="453"/>
      <c r="B192" s="453"/>
      <c r="C192" s="496"/>
      <c r="D192" s="496"/>
      <c r="E192" s="453"/>
      <c r="F192" s="453"/>
      <c r="G192" s="453"/>
      <c r="H192" s="453"/>
      <c r="I192" s="453"/>
      <c r="J192" s="453"/>
      <c r="K192" s="453"/>
      <c r="L192" s="453"/>
      <c r="M192" s="453"/>
      <c r="N192" s="453"/>
      <c r="O192" s="453"/>
      <c r="P192" s="453"/>
      <c r="Q192" s="453"/>
      <c r="R192" s="453"/>
      <c r="S192" s="453"/>
      <c r="T192" s="453"/>
      <c r="U192" s="453"/>
      <c r="V192" s="453"/>
      <c r="W192" s="453"/>
      <c r="X192" s="453"/>
      <c r="Y192" s="453"/>
      <c r="Z192" s="453"/>
      <c r="AA192" s="453"/>
      <c r="AB192" s="453"/>
      <c r="AC192" s="453"/>
      <c r="AD192" s="453"/>
      <c r="AE192" s="453"/>
      <c r="AF192" s="453"/>
      <c r="AG192" s="453"/>
      <c r="AH192" s="453"/>
      <c r="AI192" s="453"/>
      <c r="AJ192" s="453"/>
      <c r="AK192" s="453"/>
    </row>
    <row r="193" spans="1:37" ht="12.75" customHeight="1">
      <c r="A193" s="453"/>
      <c r="B193" s="453"/>
      <c r="C193" s="496"/>
      <c r="D193" s="496"/>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453"/>
      <c r="AA193" s="453"/>
      <c r="AB193" s="453"/>
      <c r="AC193" s="453"/>
      <c r="AD193" s="453"/>
      <c r="AE193" s="453"/>
      <c r="AF193" s="453"/>
      <c r="AG193" s="453"/>
      <c r="AH193" s="453"/>
      <c r="AI193" s="453"/>
      <c r="AJ193" s="453"/>
      <c r="AK193" s="453"/>
    </row>
    <row r="194" spans="1:37" ht="12.75" customHeight="1">
      <c r="A194" s="453"/>
      <c r="B194" s="453"/>
      <c r="C194" s="496"/>
      <c r="D194" s="496"/>
      <c r="E194" s="453"/>
      <c r="F194" s="453"/>
      <c r="G194" s="453"/>
      <c r="H194" s="453"/>
      <c r="I194" s="453"/>
      <c r="J194" s="453"/>
      <c r="K194" s="453"/>
      <c r="L194" s="453"/>
      <c r="M194" s="453"/>
      <c r="N194" s="453"/>
      <c r="O194" s="453"/>
      <c r="P194" s="453"/>
      <c r="Q194" s="453"/>
      <c r="R194" s="453"/>
      <c r="S194" s="453"/>
      <c r="T194" s="453"/>
      <c r="U194" s="453"/>
      <c r="V194" s="453"/>
      <c r="W194" s="453"/>
      <c r="X194" s="453"/>
      <c r="Y194" s="453"/>
      <c r="Z194" s="453"/>
      <c r="AA194" s="453"/>
      <c r="AB194" s="453"/>
      <c r="AC194" s="453"/>
      <c r="AD194" s="453"/>
      <c r="AE194" s="453"/>
      <c r="AF194" s="453"/>
      <c r="AG194" s="453"/>
      <c r="AH194" s="453"/>
      <c r="AI194" s="453"/>
      <c r="AJ194" s="453"/>
      <c r="AK194" s="453"/>
    </row>
    <row r="195" spans="1:37" ht="12.75" customHeight="1">
      <c r="A195" s="453"/>
      <c r="B195" s="453"/>
      <c r="C195" s="496"/>
      <c r="D195" s="496"/>
      <c r="E195" s="453"/>
      <c r="F195" s="453"/>
      <c r="G195" s="453"/>
      <c r="H195" s="453"/>
      <c r="I195" s="453"/>
      <c r="J195" s="453"/>
      <c r="K195" s="453"/>
      <c r="L195" s="453"/>
      <c r="M195" s="453"/>
      <c r="N195" s="453"/>
      <c r="O195" s="453"/>
      <c r="P195" s="453"/>
      <c r="Q195" s="453"/>
      <c r="R195" s="453"/>
      <c r="S195" s="453"/>
      <c r="T195" s="453"/>
      <c r="U195" s="453"/>
      <c r="V195" s="453"/>
      <c r="W195" s="453"/>
      <c r="X195" s="453"/>
      <c r="Y195" s="453"/>
      <c r="Z195" s="453"/>
      <c r="AA195" s="453"/>
      <c r="AB195" s="453"/>
      <c r="AC195" s="453"/>
      <c r="AD195" s="453"/>
      <c r="AE195" s="453"/>
      <c r="AF195" s="453"/>
      <c r="AG195" s="453"/>
      <c r="AH195" s="453"/>
      <c r="AI195" s="453"/>
      <c r="AJ195" s="453"/>
      <c r="AK195" s="453"/>
    </row>
    <row r="196" spans="1:37" ht="12.75" customHeight="1">
      <c r="A196" s="453"/>
      <c r="B196" s="453"/>
      <c r="C196" s="496"/>
      <c r="D196" s="496"/>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c r="AA196" s="453"/>
      <c r="AB196" s="453"/>
      <c r="AC196" s="453"/>
      <c r="AD196" s="453"/>
      <c r="AE196" s="453"/>
      <c r="AF196" s="453"/>
      <c r="AG196" s="453"/>
      <c r="AH196" s="453"/>
      <c r="AI196" s="453"/>
      <c r="AJ196" s="453"/>
      <c r="AK196" s="453"/>
    </row>
    <row r="197" spans="1:37" ht="12.75" customHeight="1">
      <c r="A197" s="453"/>
      <c r="B197" s="453"/>
      <c r="C197" s="496"/>
      <c r="D197" s="496"/>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c r="AA197" s="453"/>
      <c r="AB197" s="453"/>
      <c r="AC197" s="453"/>
      <c r="AD197" s="453"/>
      <c r="AE197" s="453"/>
      <c r="AF197" s="453"/>
      <c r="AG197" s="453"/>
      <c r="AH197" s="453"/>
      <c r="AI197" s="453"/>
      <c r="AJ197" s="453"/>
      <c r="AK197" s="453"/>
    </row>
    <row r="198" spans="1:37" ht="12.75" customHeight="1">
      <c r="A198" s="453"/>
      <c r="B198" s="453"/>
      <c r="C198" s="496"/>
      <c r="D198" s="496"/>
      <c r="E198" s="453"/>
      <c r="F198" s="453"/>
      <c r="G198" s="453"/>
      <c r="H198" s="453"/>
      <c r="I198" s="453"/>
      <c r="J198" s="453"/>
      <c r="K198" s="453"/>
      <c r="L198" s="453"/>
      <c r="M198" s="453"/>
      <c r="N198" s="453"/>
      <c r="O198" s="453"/>
      <c r="P198" s="453"/>
      <c r="Q198" s="453"/>
      <c r="R198" s="453"/>
      <c r="S198" s="453"/>
      <c r="T198" s="453"/>
      <c r="U198" s="453"/>
      <c r="V198" s="453"/>
      <c r="W198" s="453"/>
      <c r="X198" s="453"/>
      <c r="Y198" s="453"/>
      <c r="Z198" s="453"/>
      <c r="AA198" s="453"/>
      <c r="AB198" s="453"/>
      <c r="AC198" s="453"/>
      <c r="AD198" s="453"/>
      <c r="AE198" s="453"/>
      <c r="AF198" s="453"/>
      <c r="AG198" s="453"/>
      <c r="AH198" s="453"/>
      <c r="AI198" s="453"/>
      <c r="AJ198" s="453"/>
      <c r="AK198" s="453"/>
    </row>
    <row r="199" spans="1:37" ht="12.75" customHeight="1">
      <c r="A199" s="453"/>
      <c r="B199" s="453"/>
      <c r="C199" s="496"/>
      <c r="D199" s="496"/>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53"/>
    </row>
    <row r="200" spans="1:37" ht="12.75" customHeight="1">
      <c r="A200" s="453"/>
      <c r="B200" s="453"/>
      <c r="C200" s="496"/>
      <c r="D200" s="496"/>
      <c r="E200" s="453"/>
      <c r="F200" s="453"/>
      <c r="G200" s="453"/>
      <c r="H200" s="453"/>
      <c r="I200" s="453"/>
      <c r="J200" s="453"/>
      <c r="K200" s="453"/>
      <c r="L200" s="453"/>
      <c r="M200" s="453"/>
      <c r="N200" s="453"/>
      <c r="O200" s="453"/>
      <c r="P200" s="453"/>
      <c r="Q200" s="453"/>
      <c r="R200" s="453"/>
      <c r="S200" s="453"/>
      <c r="T200" s="453"/>
      <c r="U200" s="453"/>
      <c r="V200" s="453"/>
      <c r="W200" s="453"/>
      <c r="X200" s="453"/>
      <c r="Y200" s="453"/>
      <c r="Z200" s="453"/>
      <c r="AA200" s="453"/>
      <c r="AB200" s="453"/>
      <c r="AC200" s="453"/>
      <c r="AD200" s="453"/>
      <c r="AE200" s="453"/>
      <c r="AF200" s="453"/>
      <c r="AG200" s="453"/>
      <c r="AH200" s="453"/>
      <c r="AI200" s="453"/>
      <c r="AJ200" s="453"/>
      <c r="AK200" s="453"/>
    </row>
    <row r="201" spans="1:37" ht="12.75" customHeight="1">
      <c r="A201" s="453"/>
      <c r="B201" s="453"/>
      <c r="C201" s="496"/>
      <c r="D201" s="496"/>
      <c r="E201" s="453"/>
      <c r="F201" s="453"/>
      <c r="G201" s="453"/>
      <c r="H201" s="453"/>
      <c r="I201" s="453"/>
      <c r="J201" s="453"/>
      <c r="K201" s="453"/>
      <c r="L201" s="453"/>
      <c r="M201" s="453"/>
      <c r="N201" s="453"/>
      <c r="O201" s="453"/>
      <c r="P201" s="453"/>
      <c r="Q201" s="453"/>
      <c r="R201" s="453"/>
      <c r="S201" s="453"/>
      <c r="T201" s="453"/>
      <c r="U201" s="453"/>
      <c r="V201" s="453"/>
      <c r="W201" s="453"/>
      <c r="X201" s="453"/>
      <c r="Y201" s="453"/>
      <c r="Z201" s="453"/>
      <c r="AA201" s="453"/>
      <c r="AB201" s="453"/>
      <c r="AC201" s="453"/>
      <c r="AD201" s="453"/>
      <c r="AE201" s="453"/>
      <c r="AF201" s="453"/>
      <c r="AG201" s="453"/>
      <c r="AH201" s="453"/>
      <c r="AI201" s="453"/>
      <c r="AJ201" s="453"/>
      <c r="AK201" s="453"/>
    </row>
    <row r="202" spans="1:37" ht="12.75" customHeight="1">
      <c r="A202" s="453"/>
      <c r="B202" s="453"/>
      <c r="C202" s="496"/>
      <c r="D202" s="496"/>
      <c r="E202" s="453"/>
      <c r="F202" s="453"/>
      <c r="G202" s="453"/>
      <c r="H202" s="453"/>
      <c r="I202" s="453"/>
      <c r="J202" s="453"/>
      <c r="K202" s="453"/>
      <c r="L202" s="453"/>
      <c r="M202" s="453"/>
      <c r="N202" s="453"/>
      <c r="O202" s="453"/>
      <c r="P202" s="453"/>
      <c r="Q202" s="453"/>
      <c r="R202" s="453"/>
      <c r="S202" s="453"/>
      <c r="T202" s="453"/>
      <c r="U202" s="453"/>
      <c r="V202" s="453"/>
      <c r="W202" s="453"/>
      <c r="X202" s="453"/>
      <c r="Y202" s="453"/>
      <c r="Z202" s="453"/>
      <c r="AA202" s="453"/>
      <c r="AB202" s="453"/>
      <c r="AC202" s="453"/>
      <c r="AD202" s="453"/>
      <c r="AE202" s="453"/>
      <c r="AF202" s="453"/>
      <c r="AG202" s="453"/>
      <c r="AH202" s="453"/>
      <c r="AI202" s="453"/>
      <c r="AJ202" s="453"/>
      <c r="AK202" s="453"/>
    </row>
    <row r="203" spans="1:37" ht="12.75" customHeight="1">
      <c r="A203" s="453"/>
      <c r="B203" s="453"/>
      <c r="C203" s="496"/>
      <c r="D203" s="496"/>
      <c r="E203" s="453"/>
      <c r="F203" s="453"/>
      <c r="G203" s="453"/>
      <c r="H203" s="453"/>
      <c r="I203" s="453"/>
      <c r="J203" s="453"/>
      <c r="K203" s="453"/>
      <c r="L203" s="453"/>
      <c r="M203" s="453"/>
      <c r="N203" s="453"/>
      <c r="O203" s="453"/>
      <c r="P203" s="453"/>
      <c r="Q203" s="453"/>
      <c r="R203" s="453"/>
      <c r="S203" s="453"/>
      <c r="T203" s="453"/>
      <c r="U203" s="453"/>
      <c r="V203" s="453"/>
      <c r="W203" s="453"/>
      <c r="X203" s="453"/>
      <c r="Y203" s="453"/>
      <c r="Z203" s="453"/>
      <c r="AA203" s="453"/>
      <c r="AB203" s="453"/>
      <c r="AC203" s="453"/>
      <c r="AD203" s="453"/>
      <c r="AE203" s="453"/>
      <c r="AF203" s="453"/>
      <c r="AG203" s="453"/>
      <c r="AH203" s="453"/>
      <c r="AI203" s="453"/>
      <c r="AJ203" s="453"/>
      <c r="AK203" s="453"/>
    </row>
    <row r="204" spans="1:37" ht="12.75" customHeight="1">
      <c r="A204" s="453"/>
      <c r="B204" s="453"/>
      <c r="C204" s="496"/>
      <c r="D204" s="496"/>
      <c r="E204" s="453"/>
      <c r="F204" s="453"/>
      <c r="G204" s="453"/>
      <c r="H204" s="453"/>
      <c r="I204" s="453"/>
      <c r="J204" s="453"/>
      <c r="K204" s="453"/>
      <c r="L204" s="453"/>
      <c r="M204" s="453"/>
      <c r="N204" s="453"/>
      <c r="O204" s="453"/>
      <c r="P204" s="453"/>
      <c r="Q204" s="453"/>
      <c r="R204" s="453"/>
      <c r="S204" s="453"/>
      <c r="T204" s="453"/>
      <c r="U204" s="453"/>
      <c r="V204" s="453"/>
      <c r="W204" s="453"/>
      <c r="X204" s="453"/>
      <c r="Y204" s="453"/>
      <c r="Z204" s="453"/>
      <c r="AA204" s="453"/>
      <c r="AB204" s="453"/>
      <c r="AC204" s="453"/>
      <c r="AD204" s="453"/>
      <c r="AE204" s="453"/>
      <c r="AF204" s="453"/>
      <c r="AG204" s="453"/>
      <c r="AH204" s="453"/>
      <c r="AI204" s="453"/>
      <c r="AJ204" s="453"/>
      <c r="AK204" s="453"/>
    </row>
    <row r="205" spans="1:37" ht="12.75" customHeight="1">
      <c r="A205" s="453"/>
      <c r="B205" s="453"/>
      <c r="C205" s="496"/>
      <c r="D205" s="496"/>
      <c r="E205" s="453"/>
      <c r="F205" s="453"/>
      <c r="G205" s="453"/>
      <c r="H205" s="453"/>
      <c r="I205" s="453"/>
      <c r="J205" s="453"/>
      <c r="K205" s="453"/>
      <c r="L205" s="453"/>
      <c r="M205" s="453"/>
      <c r="N205" s="453"/>
      <c r="O205" s="453"/>
      <c r="P205" s="453"/>
      <c r="Q205" s="453"/>
      <c r="R205" s="453"/>
      <c r="S205" s="453"/>
      <c r="T205" s="453"/>
      <c r="U205" s="453"/>
      <c r="V205" s="453"/>
      <c r="W205" s="453"/>
      <c r="X205" s="453"/>
      <c r="Y205" s="453"/>
      <c r="Z205" s="453"/>
      <c r="AA205" s="453"/>
      <c r="AB205" s="453"/>
      <c r="AC205" s="453"/>
      <c r="AD205" s="453"/>
      <c r="AE205" s="453"/>
      <c r="AF205" s="453"/>
      <c r="AG205" s="453"/>
      <c r="AH205" s="453"/>
      <c r="AI205" s="453"/>
      <c r="AJ205" s="453"/>
      <c r="AK205" s="453"/>
    </row>
    <row r="206" spans="1:37" ht="12.75" customHeight="1">
      <c r="A206" s="453"/>
      <c r="B206" s="453"/>
      <c r="C206" s="496"/>
      <c r="D206" s="496"/>
      <c r="E206" s="453"/>
      <c r="F206" s="453"/>
      <c r="G206" s="453"/>
      <c r="H206" s="453"/>
      <c r="I206" s="453"/>
      <c r="J206" s="453"/>
      <c r="K206" s="453"/>
      <c r="L206" s="453"/>
      <c r="M206" s="453"/>
      <c r="N206" s="453"/>
      <c r="O206" s="453"/>
      <c r="P206" s="453"/>
      <c r="Q206" s="453"/>
      <c r="R206" s="453"/>
      <c r="S206" s="453"/>
      <c r="T206" s="453"/>
      <c r="U206" s="453"/>
      <c r="V206" s="453"/>
      <c r="W206" s="453"/>
      <c r="X206" s="453"/>
      <c r="Y206" s="453"/>
      <c r="Z206" s="453"/>
      <c r="AA206" s="453"/>
      <c r="AB206" s="453"/>
      <c r="AC206" s="453"/>
      <c r="AD206" s="453"/>
      <c r="AE206" s="453"/>
      <c r="AF206" s="453"/>
      <c r="AG206" s="453"/>
      <c r="AH206" s="453"/>
      <c r="AI206" s="453"/>
      <c r="AJ206" s="453"/>
      <c r="AK206" s="453"/>
    </row>
    <row r="207" spans="1:37" ht="12.75" customHeight="1">
      <c r="A207" s="453"/>
      <c r="B207" s="453"/>
      <c r="C207" s="496"/>
      <c r="D207" s="496"/>
      <c r="E207" s="453"/>
      <c r="F207" s="453"/>
      <c r="G207" s="453"/>
      <c r="H207" s="453"/>
      <c r="I207" s="453"/>
      <c r="J207" s="453"/>
      <c r="K207" s="453"/>
      <c r="L207" s="453"/>
      <c r="M207" s="453"/>
      <c r="N207" s="453"/>
      <c r="O207" s="453"/>
      <c r="P207" s="453"/>
      <c r="Q207" s="453"/>
      <c r="R207" s="453"/>
      <c r="S207" s="453"/>
      <c r="T207" s="453"/>
      <c r="U207" s="453"/>
      <c r="V207" s="453"/>
      <c r="W207" s="453"/>
      <c r="X207" s="453"/>
      <c r="Y207" s="453"/>
      <c r="Z207" s="453"/>
      <c r="AA207" s="453"/>
      <c r="AB207" s="453"/>
      <c r="AC207" s="453"/>
      <c r="AD207" s="453"/>
      <c r="AE207" s="453"/>
      <c r="AF207" s="453"/>
      <c r="AG207" s="453"/>
      <c r="AH207" s="453"/>
      <c r="AI207" s="453"/>
      <c r="AJ207" s="453"/>
      <c r="AK207" s="453"/>
    </row>
    <row r="208" spans="1:37" ht="12.75" customHeight="1">
      <c r="A208" s="453"/>
      <c r="B208" s="453"/>
      <c r="C208" s="496"/>
      <c r="D208" s="496"/>
      <c r="E208" s="453"/>
      <c r="F208" s="453"/>
      <c r="G208" s="453"/>
      <c r="H208" s="453"/>
      <c r="I208" s="453"/>
      <c r="J208" s="453"/>
      <c r="K208" s="453"/>
      <c r="L208" s="453"/>
      <c r="M208" s="453"/>
      <c r="N208" s="453"/>
      <c r="O208" s="453"/>
      <c r="P208" s="453"/>
      <c r="Q208" s="453"/>
      <c r="R208" s="453"/>
      <c r="S208" s="453"/>
      <c r="T208" s="453"/>
      <c r="U208" s="453"/>
      <c r="V208" s="453"/>
      <c r="W208" s="453"/>
      <c r="X208" s="453"/>
      <c r="Y208" s="453"/>
      <c r="Z208" s="453"/>
      <c r="AA208" s="453"/>
      <c r="AB208" s="453"/>
      <c r="AC208" s="453"/>
      <c r="AD208" s="453"/>
      <c r="AE208" s="453"/>
      <c r="AF208" s="453"/>
      <c r="AG208" s="453"/>
      <c r="AH208" s="453"/>
      <c r="AI208" s="453"/>
      <c r="AJ208" s="453"/>
      <c r="AK208" s="453"/>
    </row>
    <row r="209" spans="1:37" ht="12.75" customHeight="1">
      <c r="A209" s="453"/>
      <c r="B209" s="453"/>
      <c r="C209" s="496"/>
      <c r="D209" s="496"/>
      <c r="E209" s="453"/>
      <c r="F209" s="453"/>
      <c r="G209" s="453"/>
      <c r="H209" s="453"/>
      <c r="I209" s="453"/>
      <c r="J209" s="453"/>
      <c r="K209" s="453"/>
      <c r="L209" s="453"/>
      <c r="M209" s="453"/>
      <c r="N209" s="453"/>
      <c r="O209" s="453"/>
      <c r="P209" s="453"/>
      <c r="Q209" s="453"/>
      <c r="R209" s="453"/>
      <c r="S209" s="453"/>
      <c r="T209" s="453"/>
      <c r="U209" s="453"/>
      <c r="V209" s="453"/>
      <c r="W209" s="453"/>
      <c r="X209" s="453"/>
      <c r="Y209" s="453"/>
      <c r="Z209" s="453"/>
      <c r="AA209" s="453"/>
      <c r="AB209" s="453"/>
      <c r="AC209" s="453"/>
      <c r="AD209" s="453"/>
      <c r="AE209" s="453"/>
      <c r="AF209" s="453"/>
      <c r="AG209" s="453"/>
      <c r="AH209" s="453"/>
      <c r="AI209" s="453"/>
      <c r="AJ209" s="453"/>
      <c r="AK209" s="453"/>
    </row>
    <row r="210" spans="1:37" ht="12.75" customHeight="1">
      <c r="A210" s="453"/>
      <c r="B210" s="453"/>
      <c r="C210" s="496"/>
      <c r="D210" s="496"/>
      <c r="E210" s="453"/>
      <c r="F210" s="453"/>
      <c r="G210" s="453"/>
      <c r="H210" s="453"/>
      <c r="I210" s="453"/>
      <c r="J210" s="453"/>
      <c r="K210" s="453"/>
      <c r="L210" s="453"/>
      <c r="M210" s="453"/>
      <c r="N210" s="453"/>
      <c r="O210" s="453"/>
      <c r="P210" s="453"/>
      <c r="Q210" s="453"/>
      <c r="R210" s="453"/>
      <c r="S210" s="453"/>
      <c r="T210" s="453"/>
      <c r="U210" s="453"/>
      <c r="V210" s="453"/>
      <c r="W210" s="453"/>
      <c r="X210" s="453"/>
      <c r="Y210" s="453"/>
      <c r="Z210" s="453"/>
      <c r="AA210" s="453"/>
      <c r="AB210" s="453"/>
      <c r="AC210" s="453"/>
      <c r="AD210" s="453"/>
      <c r="AE210" s="453"/>
      <c r="AF210" s="453"/>
      <c r="AG210" s="453"/>
      <c r="AH210" s="453"/>
      <c r="AI210" s="453"/>
      <c r="AJ210" s="453"/>
      <c r="AK210" s="453"/>
    </row>
    <row r="211" spans="1:37" ht="12.75" customHeight="1">
      <c r="A211" s="453"/>
      <c r="B211" s="453"/>
      <c r="C211" s="496"/>
      <c r="D211" s="496"/>
      <c r="E211" s="453"/>
      <c r="F211" s="453"/>
      <c r="G211" s="453"/>
      <c r="H211" s="453"/>
      <c r="I211" s="453"/>
      <c r="J211" s="453"/>
      <c r="K211" s="453"/>
      <c r="L211" s="453"/>
      <c r="M211" s="453"/>
      <c r="N211" s="453"/>
      <c r="O211" s="453"/>
      <c r="P211" s="453"/>
      <c r="Q211" s="453"/>
      <c r="R211" s="453"/>
      <c r="S211" s="453"/>
      <c r="T211" s="453"/>
      <c r="U211" s="453"/>
      <c r="V211" s="453"/>
      <c r="W211" s="453"/>
      <c r="X211" s="453"/>
      <c r="Y211" s="453"/>
      <c r="Z211" s="453"/>
      <c r="AA211" s="453"/>
      <c r="AB211" s="453"/>
      <c r="AC211" s="453"/>
      <c r="AD211" s="453"/>
      <c r="AE211" s="453"/>
      <c r="AF211" s="453"/>
      <c r="AG211" s="453"/>
      <c r="AH211" s="453"/>
      <c r="AI211" s="453"/>
      <c r="AJ211" s="453"/>
      <c r="AK211" s="453"/>
    </row>
    <row r="212" spans="1:37" ht="12.75" customHeight="1">
      <c r="A212" s="453"/>
      <c r="B212" s="453"/>
      <c r="C212" s="496"/>
      <c r="D212" s="496"/>
      <c r="E212" s="453"/>
      <c r="F212" s="453"/>
      <c r="G212" s="453"/>
      <c r="H212" s="453"/>
      <c r="I212" s="453"/>
      <c r="J212" s="453"/>
      <c r="K212" s="453"/>
      <c r="L212" s="453"/>
      <c r="M212" s="453"/>
      <c r="N212" s="453"/>
      <c r="O212" s="453"/>
      <c r="P212" s="453"/>
      <c r="Q212" s="453"/>
      <c r="R212" s="453"/>
      <c r="S212" s="453"/>
      <c r="T212" s="453"/>
      <c r="U212" s="453"/>
      <c r="V212" s="453"/>
      <c r="W212" s="453"/>
      <c r="X212" s="453"/>
      <c r="Y212" s="453"/>
      <c r="Z212" s="453"/>
      <c r="AA212" s="453"/>
      <c r="AB212" s="453"/>
      <c r="AC212" s="453"/>
      <c r="AD212" s="453"/>
      <c r="AE212" s="453"/>
      <c r="AF212" s="453"/>
      <c r="AG212" s="453"/>
      <c r="AH212" s="453"/>
      <c r="AI212" s="453"/>
      <c r="AJ212" s="453"/>
      <c r="AK212" s="453"/>
    </row>
    <row r="213" spans="1:37" ht="12.75" customHeight="1">
      <c r="A213" s="453"/>
      <c r="B213" s="453"/>
      <c r="C213" s="496"/>
      <c r="D213" s="496"/>
      <c r="E213" s="453"/>
      <c r="F213" s="453"/>
      <c r="G213" s="453"/>
      <c r="H213" s="453"/>
      <c r="I213" s="453"/>
      <c r="J213" s="453"/>
      <c r="K213" s="453"/>
      <c r="L213" s="453"/>
      <c r="M213" s="453"/>
      <c r="N213" s="453"/>
      <c r="O213" s="453"/>
      <c r="P213" s="453"/>
      <c r="Q213" s="453"/>
      <c r="R213" s="453"/>
      <c r="S213" s="453"/>
      <c r="T213" s="453"/>
      <c r="U213" s="453"/>
      <c r="V213" s="453"/>
      <c r="W213" s="453"/>
      <c r="X213" s="453"/>
      <c r="Y213" s="453"/>
      <c r="Z213" s="453"/>
      <c r="AA213" s="453"/>
      <c r="AB213" s="453"/>
      <c r="AC213" s="453"/>
      <c r="AD213" s="453"/>
      <c r="AE213" s="453"/>
      <c r="AF213" s="453"/>
      <c r="AG213" s="453"/>
      <c r="AH213" s="453"/>
      <c r="AI213" s="453"/>
      <c r="AJ213" s="453"/>
      <c r="AK213" s="453"/>
    </row>
    <row r="214" spans="1:37" ht="12.75" customHeight="1">
      <c r="A214" s="453"/>
      <c r="B214" s="453"/>
      <c r="C214" s="496"/>
      <c r="D214" s="496"/>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row>
    <row r="215" spans="1:37" ht="12.75" customHeight="1">
      <c r="A215" s="453"/>
      <c r="B215" s="453"/>
      <c r="C215" s="496"/>
      <c r="D215" s="496"/>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row>
    <row r="216" spans="1:37" ht="12.75" customHeight="1">
      <c r="A216" s="453"/>
      <c r="B216" s="453"/>
      <c r="C216" s="496"/>
      <c r="D216" s="496"/>
      <c r="E216" s="453"/>
      <c r="F216" s="453"/>
      <c r="G216" s="453"/>
      <c r="H216" s="453"/>
      <c r="I216" s="453"/>
      <c r="J216" s="453"/>
      <c r="K216" s="453"/>
      <c r="L216" s="453"/>
      <c r="M216" s="453"/>
      <c r="N216" s="453"/>
      <c r="O216" s="453"/>
      <c r="P216" s="453"/>
      <c r="Q216" s="453"/>
      <c r="R216" s="453"/>
      <c r="S216" s="453"/>
      <c r="T216" s="453"/>
      <c r="U216" s="453"/>
      <c r="V216" s="453"/>
      <c r="W216" s="453"/>
      <c r="X216" s="453"/>
      <c r="Y216" s="453"/>
      <c r="Z216" s="453"/>
      <c r="AA216" s="453"/>
      <c r="AB216" s="453"/>
      <c r="AC216" s="453"/>
      <c r="AD216" s="453"/>
      <c r="AE216" s="453"/>
      <c r="AF216" s="453"/>
      <c r="AG216" s="453"/>
      <c r="AH216" s="453"/>
      <c r="AI216" s="453"/>
      <c r="AJ216" s="453"/>
      <c r="AK216" s="453"/>
    </row>
    <row r="217" spans="1:37" ht="12.75" customHeight="1">
      <c r="A217" s="453"/>
      <c r="B217" s="453"/>
      <c r="C217" s="496"/>
      <c r="D217" s="496"/>
      <c r="E217" s="453"/>
      <c r="F217" s="453"/>
      <c r="G217" s="453"/>
      <c r="H217" s="453"/>
      <c r="I217" s="453"/>
      <c r="J217" s="453"/>
      <c r="K217" s="453"/>
      <c r="L217" s="453"/>
      <c r="M217" s="453"/>
      <c r="N217" s="453"/>
      <c r="O217" s="453"/>
      <c r="P217" s="453"/>
      <c r="Q217" s="453"/>
      <c r="R217" s="453"/>
      <c r="S217" s="453"/>
      <c r="T217" s="453"/>
      <c r="U217" s="453"/>
      <c r="V217" s="453"/>
      <c r="W217" s="453"/>
      <c r="X217" s="453"/>
      <c r="Y217" s="453"/>
      <c r="Z217" s="453"/>
      <c r="AA217" s="453"/>
      <c r="AB217" s="453"/>
      <c r="AC217" s="453"/>
      <c r="AD217" s="453"/>
      <c r="AE217" s="453"/>
      <c r="AF217" s="453"/>
      <c r="AG217" s="453"/>
      <c r="AH217" s="453"/>
      <c r="AI217" s="453"/>
      <c r="AJ217" s="453"/>
      <c r="AK217" s="453"/>
    </row>
    <row r="218" spans="1:37" ht="12.75" customHeight="1">
      <c r="A218" s="453"/>
      <c r="B218" s="453"/>
      <c r="C218" s="496"/>
      <c r="D218" s="496"/>
      <c r="E218" s="453"/>
      <c r="F218" s="453"/>
      <c r="G218" s="453"/>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row>
    <row r="219" spans="1:37" ht="12.75" customHeight="1">
      <c r="A219" s="453"/>
      <c r="B219" s="453"/>
      <c r="C219" s="496"/>
      <c r="D219" s="496"/>
      <c r="E219" s="453"/>
      <c r="F219" s="453"/>
      <c r="G219" s="453"/>
      <c r="H219" s="453"/>
      <c r="I219" s="453"/>
      <c r="J219" s="453"/>
      <c r="K219" s="453"/>
      <c r="L219" s="453"/>
      <c r="M219" s="453"/>
      <c r="N219" s="453"/>
      <c r="O219" s="453"/>
      <c r="P219" s="453"/>
      <c r="Q219" s="453"/>
      <c r="R219" s="453"/>
      <c r="S219" s="453"/>
      <c r="T219" s="453"/>
      <c r="U219" s="453"/>
      <c r="V219" s="453"/>
      <c r="W219" s="453"/>
      <c r="X219" s="453"/>
      <c r="Y219" s="453"/>
      <c r="Z219" s="453"/>
      <c r="AA219" s="453"/>
      <c r="AB219" s="453"/>
      <c r="AC219" s="453"/>
      <c r="AD219" s="453"/>
      <c r="AE219" s="453"/>
      <c r="AF219" s="453"/>
      <c r="AG219" s="453"/>
      <c r="AH219" s="453"/>
      <c r="AI219" s="453"/>
      <c r="AJ219" s="453"/>
      <c r="AK219" s="453"/>
    </row>
    <row r="220" spans="1:37" ht="12.75" customHeight="1">
      <c r="A220" s="453"/>
      <c r="B220" s="453"/>
      <c r="C220" s="496"/>
      <c r="D220" s="496"/>
      <c r="E220" s="453"/>
      <c r="F220" s="453"/>
      <c r="G220" s="453"/>
      <c r="H220" s="453"/>
      <c r="I220" s="453"/>
      <c r="J220" s="453"/>
      <c r="K220" s="453"/>
      <c r="L220" s="453"/>
      <c r="M220" s="453"/>
      <c r="N220" s="453"/>
      <c r="O220" s="453"/>
      <c r="P220" s="453"/>
      <c r="Q220" s="453"/>
      <c r="R220" s="453"/>
      <c r="S220" s="453"/>
      <c r="T220" s="453"/>
      <c r="U220" s="453"/>
      <c r="V220" s="453"/>
      <c r="W220" s="453"/>
      <c r="X220" s="453"/>
      <c r="Y220" s="453"/>
      <c r="Z220" s="453"/>
      <c r="AA220" s="453"/>
      <c r="AB220" s="453"/>
      <c r="AC220" s="453"/>
      <c r="AD220" s="453"/>
      <c r="AE220" s="453"/>
      <c r="AF220" s="453"/>
      <c r="AG220" s="453"/>
      <c r="AH220" s="453"/>
      <c r="AI220" s="453"/>
      <c r="AJ220" s="453"/>
      <c r="AK220" s="453"/>
    </row>
    <row r="221" spans="1:37" ht="12.75" customHeight="1">
      <c r="A221" s="453"/>
      <c r="B221" s="453"/>
      <c r="C221" s="496"/>
      <c r="D221" s="496"/>
      <c r="E221" s="453"/>
      <c r="F221" s="453"/>
      <c r="G221" s="453"/>
      <c r="H221" s="453"/>
      <c r="I221" s="453"/>
      <c r="J221" s="453"/>
      <c r="K221" s="453"/>
      <c r="L221" s="453"/>
      <c r="M221" s="453"/>
      <c r="N221" s="453"/>
      <c r="O221" s="453"/>
      <c r="P221" s="453"/>
      <c r="Q221" s="453"/>
      <c r="R221" s="453"/>
      <c r="S221" s="453"/>
      <c r="T221" s="453"/>
      <c r="U221" s="453"/>
      <c r="V221" s="453"/>
      <c r="W221" s="453"/>
      <c r="X221" s="453"/>
      <c r="Y221" s="453"/>
      <c r="Z221" s="453"/>
      <c r="AA221" s="453"/>
      <c r="AB221" s="453"/>
      <c r="AC221" s="453"/>
      <c r="AD221" s="453"/>
      <c r="AE221" s="453"/>
      <c r="AF221" s="453"/>
      <c r="AG221" s="453"/>
      <c r="AH221" s="453"/>
      <c r="AI221" s="453"/>
      <c r="AJ221" s="453"/>
      <c r="AK221" s="453"/>
    </row>
    <row r="222" spans="1:37" ht="12.75" customHeight="1">
      <c r="A222" s="453"/>
      <c r="B222" s="453"/>
      <c r="C222" s="496"/>
      <c r="D222" s="496"/>
      <c r="E222" s="453"/>
      <c r="F222" s="453"/>
      <c r="G222" s="453"/>
      <c r="H222" s="453"/>
      <c r="I222" s="453"/>
      <c r="J222" s="453"/>
      <c r="K222" s="453"/>
      <c r="L222" s="453"/>
      <c r="M222" s="453"/>
      <c r="N222" s="453"/>
      <c r="O222" s="453"/>
      <c r="P222" s="453"/>
      <c r="Q222" s="453"/>
      <c r="R222" s="453"/>
      <c r="S222" s="453"/>
      <c r="T222" s="453"/>
      <c r="U222" s="453"/>
      <c r="V222" s="453"/>
      <c r="W222" s="453"/>
      <c r="X222" s="453"/>
      <c r="Y222" s="453"/>
      <c r="Z222" s="453"/>
      <c r="AA222" s="453"/>
      <c r="AB222" s="453"/>
      <c r="AC222" s="453"/>
      <c r="AD222" s="453"/>
      <c r="AE222" s="453"/>
      <c r="AF222" s="453"/>
      <c r="AG222" s="453"/>
      <c r="AH222" s="453"/>
      <c r="AI222" s="453"/>
      <c r="AJ222" s="453"/>
      <c r="AK222" s="453"/>
    </row>
    <row r="223" spans="1:37" ht="12.75" customHeight="1">
      <c r="A223" s="453"/>
      <c r="B223" s="453"/>
      <c r="C223" s="496"/>
      <c r="D223" s="496"/>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3"/>
      <c r="AD223" s="453"/>
      <c r="AE223" s="453"/>
      <c r="AF223" s="453"/>
      <c r="AG223" s="453"/>
      <c r="AH223" s="453"/>
      <c r="AI223" s="453"/>
      <c r="AJ223" s="453"/>
      <c r="AK223" s="453"/>
    </row>
    <row r="224" spans="1:37" ht="12.75" customHeight="1">
      <c r="A224" s="453"/>
      <c r="B224" s="453"/>
      <c r="C224" s="496"/>
      <c r="D224" s="496"/>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453"/>
      <c r="AD224" s="453"/>
      <c r="AE224" s="453"/>
      <c r="AF224" s="453"/>
      <c r="AG224" s="453"/>
      <c r="AH224" s="453"/>
      <c r="AI224" s="453"/>
      <c r="AJ224" s="453"/>
      <c r="AK224" s="453"/>
    </row>
    <row r="225" spans="1:37" ht="15.75" customHeight="1">
      <c r="A225" s="453"/>
      <c r="B225" s="453"/>
      <c r="C225" s="496"/>
      <c r="D225" s="496"/>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3"/>
      <c r="AD225" s="453"/>
      <c r="AE225" s="453"/>
      <c r="AF225" s="453"/>
      <c r="AG225" s="453"/>
      <c r="AH225" s="453"/>
      <c r="AI225" s="453"/>
      <c r="AJ225" s="453"/>
      <c r="AK225" s="453"/>
    </row>
    <row r="226" spans="1:37" ht="15.75" customHeight="1">
      <c r="A226" s="453"/>
      <c r="B226" s="453"/>
      <c r="C226" s="496"/>
      <c r="D226" s="496"/>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3"/>
      <c r="AD226" s="453"/>
      <c r="AE226" s="453"/>
      <c r="AF226" s="453"/>
      <c r="AG226" s="453"/>
      <c r="AH226" s="453"/>
      <c r="AI226" s="453"/>
      <c r="AJ226" s="453"/>
      <c r="AK226" s="453"/>
    </row>
    <row r="227" spans="1:37" ht="15.75" customHeight="1">
      <c r="A227" s="453"/>
      <c r="B227" s="453"/>
      <c r="C227" s="496"/>
      <c r="D227" s="496"/>
      <c r="E227" s="453"/>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3"/>
      <c r="AD227" s="453"/>
      <c r="AE227" s="453"/>
      <c r="AF227" s="453"/>
      <c r="AG227" s="453"/>
      <c r="AH227" s="453"/>
      <c r="AI227" s="453"/>
      <c r="AJ227" s="453"/>
      <c r="AK227" s="453"/>
    </row>
    <row r="228" spans="1:37" ht="15.75" customHeight="1">
      <c r="A228" s="453"/>
      <c r="B228" s="453"/>
      <c r="C228" s="496"/>
      <c r="D228" s="496"/>
      <c r="E228" s="453"/>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3"/>
      <c r="AD228" s="453"/>
      <c r="AE228" s="453"/>
      <c r="AF228" s="453"/>
      <c r="AG228" s="453"/>
      <c r="AH228" s="453"/>
      <c r="AI228" s="453"/>
      <c r="AJ228" s="453"/>
      <c r="AK228" s="453"/>
    </row>
    <row r="229" spans="1:37" ht="15.75" customHeight="1">
      <c r="A229" s="453"/>
      <c r="B229" s="453"/>
      <c r="C229" s="496"/>
      <c r="D229" s="496"/>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453"/>
      <c r="AE229" s="453"/>
      <c r="AF229" s="453"/>
      <c r="AG229" s="453"/>
      <c r="AH229" s="453"/>
      <c r="AI229" s="453"/>
      <c r="AJ229" s="453"/>
      <c r="AK229" s="453"/>
    </row>
    <row r="230" spans="1:37" ht="15.75" customHeight="1">
      <c r="A230" s="453"/>
      <c r="B230" s="453"/>
      <c r="C230" s="496"/>
      <c r="D230" s="496"/>
      <c r="E230" s="453"/>
      <c r="F230" s="453"/>
      <c r="G230" s="453"/>
      <c r="H230" s="453"/>
      <c r="I230" s="453"/>
      <c r="J230" s="453"/>
      <c r="K230" s="453"/>
      <c r="L230" s="453"/>
      <c r="M230" s="453"/>
      <c r="N230" s="453"/>
      <c r="O230" s="453"/>
      <c r="P230" s="453"/>
      <c r="Q230" s="453"/>
      <c r="R230" s="453"/>
      <c r="S230" s="453"/>
      <c r="T230" s="453"/>
      <c r="U230" s="453"/>
      <c r="V230" s="453"/>
      <c r="W230" s="453"/>
      <c r="X230" s="453"/>
      <c r="Y230" s="453"/>
      <c r="Z230" s="453"/>
      <c r="AA230" s="453"/>
      <c r="AB230" s="453"/>
      <c r="AC230" s="453"/>
      <c r="AD230" s="453"/>
      <c r="AE230" s="453"/>
      <c r="AF230" s="453"/>
      <c r="AG230" s="453"/>
      <c r="AH230" s="453"/>
      <c r="AI230" s="453"/>
      <c r="AJ230" s="453"/>
      <c r="AK230" s="453"/>
    </row>
    <row r="231" spans="1:37" ht="15.75" customHeight="1">
      <c r="A231" s="453"/>
      <c r="B231" s="453"/>
      <c r="C231" s="496"/>
      <c r="D231" s="496"/>
      <c r="E231" s="453"/>
      <c r="F231" s="453"/>
      <c r="G231" s="453"/>
      <c r="H231" s="453"/>
      <c r="I231" s="453"/>
      <c r="J231" s="453"/>
      <c r="K231" s="453"/>
      <c r="L231" s="453"/>
      <c r="M231" s="453"/>
      <c r="N231" s="453"/>
      <c r="O231" s="453"/>
      <c r="P231" s="453"/>
      <c r="Q231" s="453"/>
      <c r="R231" s="453"/>
      <c r="S231" s="453"/>
      <c r="T231" s="453"/>
      <c r="U231" s="453"/>
      <c r="V231" s="453"/>
      <c r="W231" s="453"/>
      <c r="X231" s="453"/>
      <c r="Y231" s="453"/>
      <c r="Z231" s="453"/>
      <c r="AA231" s="453"/>
      <c r="AB231" s="453"/>
      <c r="AC231" s="453"/>
      <c r="AD231" s="453"/>
      <c r="AE231" s="453"/>
      <c r="AF231" s="453"/>
      <c r="AG231" s="453"/>
      <c r="AH231" s="453"/>
      <c r="AI231" s="453"/>
      <c r="AJ231" s="453"/>
      <c r="AK231" s="453"/>
    </row>
    <row r="232" spans="1:37" ht="15.75" customHeight="1">
      <c r="A232" s="453"/>
      <c r="B232" s="453"/>
      <c r="C232" s="496"/>
      <c r="D232" s="496"/>
      <c r="E232" s="453"/>
      <c r="F232" s="453"/>
      <c r="G232" s="453"/>
      <c r="H232" s="453"/>
      <c r="I232" s="453"/>
      <c r="J232" s="453"/>
      <c r="K232" s="453"/>
      <c r="L232" s="453"/>
      <c r="M232" s="453"/>
      <c r="N232" s="453"/>
      <c r="O232" s="453"/>
      <c r="P232" s="453"/>
      <c r="Q232" s="453"/>
      <c r="R232" s="453"/>
      <c r="S232" s="453"/>
      <c r="T232" s="453"/>
      <c r="U232" s="453"/>
      <c r="V232" s="453"/>
      <c r="W232" s="453"/>
      <c r="X232" s="453"/>
      <c r="Y232" s="453"/>
      <c r="Z232" s="453"/>
      <c r="AA232" s="453"/>
      <c r="AB232" s="453"/>
      <c r="AC232" s="453"/>
      <c r="AD232" s="453"/>
      <c r="AE232" s="453"/>
      <c r="AF232" s="453"/>
      <c r="AG232" s="453"/>
      <c r="AH232" s="453"/>
      <c r="AI232" s="453"/>
      <c r="AJ232" s="453"/>
      <c r="AK232" s="453"/>
    </row>
    <row r="233" spans="1:37" ht="15.75" customHeight="1">
      <c r="A233" s="453"/>
      <c r="B233" s="453"/>
      <c r="C233" s="496"/>
      <c r="D233" s="496"/>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453"/>
      <c r="AC233" s="453"/>
      <c r="AD233" s="453"/>
      <c r="AE233" s="453"/>
      <c r="AF233" s="453"/>
      <c r="AG233" s="453"/>
      <c r="AH233" s="453"/>
      <c r="AI233" s="453"/>
      <c r="AJ233" s="453"/>
      <c r="AK233" s="453"/>
    </row>
    <row r="234" spans="1:37" ht="15.75" customHeight="1">
      <c r="A234" s="453"/>
      <c r="B234" s="453"/>
      <c r="C234" s="496"/>
      <c r="D234" s="496"/>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row>
    <row r="235" spans="1:37" ht="15.75" customHeight="1">
      <c r="A235" s="453"/>
      <c r="B235" s="453"/>
      <c r="C235" s="496"/>
      <c r="D235" s="496"/>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row>
    <row r="236" spans="1:37" ht="15.75" customHeight="1">
      <c r="A236" s="453"/>
      <c r="B236" s="453"/>
      <c r="C236" s="496"/>
      <c r="D236" s="496"/>
      <c r="E236" s="453"/>
      <c r="F236" s="453"/>
      <c r="G236" s="453"/>
      <c r="H236" s="453"/>
      <c r="I236" s="453"/>
      <c r="J236" s="453"/>
      <c r="K236" s="453"/>
      <c r="L236" s="453"/>
      <c r="M236" s="453"/>
      <c r="N236" s="453"/>
      <c r="O236" s="453"/>
      <c r="P236" s="453"/>
      <c r="Q236" s="453"/>
      <c r="R236" s="453"/>
      <c r="S236" s="453"/>
      <c r="T236" s="453"/>
      <c r="U236" s="453"/>
      <c r="V236" s="453"/>
      <c r="W236" s="453"/>
      <c r="X236" s="453"/>
      <c r="Y236" s="453"/>
      <c r="Z236" s="453"/>
      <c r="AA236" s="453"/>
      <c r="AB236" s="453"/>
      <c r="AC236" s="453"/>
      <c r="AD236" s="453"/>
      <c r="AE236" s="453"/>
      <c r="AF236" s="453"/>
      <c r="AG236" s="453"/>
      <c r="AH236" s="453"/>
      <c r="AI236" s="453"/>
      <c r="AJ236" s="453"/>
      <c r="AK236" s="453"/>
    </row>
    <row r="237" spans="1:37" ht="15.75" customHeight="1">
      <c r="A237" s="453"/>
      <c r="B237" s="453"/>
      <c r="C237" s="496"/>
      <c r="D237" s="496"/>
      <c r="E237" s="453"/>
      <c r="F237" s="453"/>
      <c r="G237" s="453"/>
      <c r="H237" s="453"/>
      <c r="I237" s="453"/>
      <c r="J237" s="453"/>
      <c r="K237" s="453"/>
      <c r="L237" s="453"/>
      <c r="M237" s="453"/>
      <c r="N237" s="453"/>
      <c r="O237" s="453"/>
      <c r="P237" s="453"/>
      <c r="Q237" s="453"/>
      <c r="R237" s="453"/>
      <c r="S237" s="453"/>
      <c r="T237" s="453"/>
      <c r="U237" s="453"/>
      <c r="V237" s="453"/>
      <c r="W237" s="453"/>
      <c r="X237" s="453"/>
      <c r="Y237" s="453"/>
      <c r="Z237" s="453"/>
      <c r="AA237" s="453"/>
      <c r="AB237" s="453"/>
      <c r="AC237" s="453"/>
      <c r="AD237" s="453"/>
      <c r="AE237" s="453"/>
      <c r="AF237" s="453"/>
      <c r="AG237" s="453"/>
      <c r="AH237" s="453"/>
      <c r="AI237" s="453"/>
      <c r="AJ237" s="453"/>
      <c r="AK237" s="453"/>
    </row>
    <row r="238" spans="1:37" ht="15.75" customHeight="1">
      <c r="A238" s="453"/>
      <c r="B238" s="453"/>
      <c r="C238" s="496"/>
      <c r="D238" s="496"/>
      <c r="E238" s="453"/>
      <c r="F238" s="453"/>
      <c r="G238" s="453"/>
      <c r="H238" s="453"/>
      <c r="I238" s="453"/>
      <c r="J238" s="453"/>
      <c r="K238" s="453"/>
      <c r="L238" s="453"/>
      <c r="M238" s="453"/>
      <c r="N238" s="453"/>
      <c r="O238" s="453"/>
      <c r="P238" s="453"/>
      <c r="Q238" s="453"/>
      <c r="R238" s="453"/>
      <c r="S238" s="453"/>
      <c r="T238" s="453"/>
      <c r="U238" s="453"/>
      <c r="V238" s="453"/>
      <c r="W238" s="453"/>
      <c r="X238" s="453"/>
      <c r="Y238" s="453"/>
      <c r="Z238" s="453"/>
      <c r="AA238" s="453"/>
      <c r="AB238" s="453"/>
      <c r="AC238" s="453"/>
      <c r="AD238" s="453"/>
      <c r="AE238" s="453"/>
      <c r="AF238" s="453"/>
      <c r="AG238" s="453"/>
      <c r="AH238" s="453"/>
      <c r="AI238" s="453"/>
      <c r="AJ238" s="453"/>
      <c r="AK238" s="453"/>
    </row>
    <row r="239" spans="1:37" ht="15.75" customHeight="1">
      <c r="A239" s="453"/>
      <c r="B239" s="453"/>
      <c r="C239" s="496"/>
      <c r="D239" s="496"/>
      <c r="E239" s="453"/>
      <c r="F239" s="453"/>
      <c r="G239" s="453"/>
      <c r="H239" s="453"/>
      <c r="I239" s="453"/>
      <c r="J239" s="453"/>
      <c r="K239" s="453"/>
      <c r="L239" s="453"/>
      <c r="M239" s="453"/>
      <c r="N239" s="453"/>
      <c r="O239" s="453"/>
      <c r="P239" s="453"/>
      <c r="Q239" s="453"/>
      <c r="R239" s="453"/>
      <c r="S239" s="453"/>
      <c r="T239" s="453"/>
      <c r="U239" s="453"/>
      <c r="V239" s="453"/>
      <c r="W239" s="453"/>
      <c r="X239" s="453"/>
      <c r="Y239" s="453"/>
      <c r="Z239" s="453"/>
      <c r="AA239" s="453"/>
      <c r="AB239" s="453"/>
      <c r="AC239" s="453"/>
      <c r="AD239" s="453"/>
      <c r="AE239" s="453"/>
      <c r="AF239" s="453"/>
      <c r="AG239" s="453"/>
      <c r="AH239" s="453"/>
      <c r="AI239" s="453"/>
      <c r="AJ239" s="453"/>
      <c r="AK239" s="453"/>
    </row>
    <row r="240" spans="1:37" ht="15.75" customHeight="1">
      <c r="A240" s="453"/>
      <c r="B240" s="453"/>
      <c r="C240" s="496"/>
      <c r="D240" s="496"/>
      <c r="E240" s="453"/>
      <c r="F240" s="453"/>
      <c r="G240" s="453"/>
      <c r="H240" s="453"/>
      <c r="I240" s="453"/>
      <c r="J240" s="453"/>
      <c r="K240" s="453"/>
      <c r="L240" s="453"/>
      <c r="M240" s="453"/>
      <c r="N240" s="453"/>
      <c r="O240" s="453"/>
      <c r="P240" s="453"/>
      <c r="Q240" s="453"/>
      <c r="R240" s="453"/>
      <c r="S240" s="453"/>
      <c r="T240" s="453"/>
      <c r="U240" s="453"/>
      <c r="V240" s="453"/>
      <c r="W240" s="453"/>
      <c r="X240" s="453"/>
      <c r="Y240" s="453"/>
      <c r="Z240" s="453"/>
      <c r="AA240" s="453"/>
      <c r="AB240" s="453"/>
      <c r="AC240" s="453"/>
      <c r="AD240" s="453"/>
      <c r="AE240" s="453"/>
      <c r="AF240" s="453"/>
      <c r="AG240" s="453"/>
      <c r="AH240" s="453"/>
      <c r="AI240" s="453"/>
      <c r="AJ240" s="453"/>
      <c r="AK240" s="453"/>
    </row>
    <row r="241" spans="1:37" ht="15.75" customHeight="1">
      <c r="A241" s="453"/>
      <c r="B241" s="453"/>
      <c r="C241" s="496"/>
      <c r="D241" s="496"/>
      <c r="E241" s="453"/>
      <c r="F241" s="453"/>
      <c r="G241" s="453"/>
      <c r="H241" s="453"/>
      <c r="I241" s="453"/>
      <c r="J241" s="453"/>
      <c r="K241" s="453"/>
      <c r="L241" s="453"/>
      <c r="M241" s="453"/>
      <c r="N241" s="453"/>
      <c r="O241" s="453"/>
      <c r="P241" s="453"/>
      <c r="Q241" s="453"/>
      <c r="R241" s="453"/>
      <c r="S241" s="453"/>
      <c r="T241" s="453"/>
      <c r="U241" s="453"/>
      <c r="V241" s="453"/>
      <c r="W241" s="453"/>
      <c r="X241" s="453"/>
      <c r="Y241" s="453"/>
      <c r="Z241" s="453"/>
      <c r="AA241" s="453"/>
      <c r="AB241" s="453"/>
      <c r="AC241" s="453"/>
      <c r="AD241" s="453"/>
      <c r="AE241" s="453"/>
      <c r="AF241" s="453"/>
      <c r="AG241" s="453"/>
      <c r="AH241" s="453"/>
      <c r="AI241" s="453"/>
      <c r="AJ241" s="453"/>
      <c r="AK241" s="453"/>
    </row>
    <row r="242" spans="1:37" ht="15.75" customHeight="1">
      <c r="A242" s="453"/>
      <c r="B242" s="453"/>
      <c r="C242" s="496"/>
      <c r="D242" s="496"/>
      <c r="E242" s="453"/>
      <c r="F242" s="453"/>
      <c r="G242" s="453"/>
      <c r="H242" s="453"/>
      <c r="I242" s="453"/>
      <c r="J242" s="453"/>
      <c r="K242" s="453"/>
      <c r="L242" s="453"/>
      <c r="M242" s="453"/>
      <c r="N242" s="453"/>
      <c r="O242" s="453"/>
      <c r="P242" s="453"/>
      <c r="Q242" s="453"/>
      <c r="R242" s="453"/>
      <c r="S242" s="453"/>
      <c r="T242" s="453"/>
      <c r="U242" s="453"/>
      <c r="V242" s="453"/>
      <c r="W242" s="453"/>
      <c r="X242" s="453"/>
      <c r="Y242" s="453"/>
      <c r="Z242" s="453"/>
      <c r="AA242" s="453"/>
      <c r="AB242" s="453"/>
      <c r="AC242" s="453"/>
      <c r="AD242" s="453"/>
      <c r="AE242" s="453"/>
      <c r="AF242" s="453"/>
      <c r="AG242" s="453"/>
      <c r="AH242" s="453"/>
      <c r="AI242" s="453"/>
      <c r="AJ242" s="453"/>
      <c r="AK242" s="453"/>
    </row>
    <row r="243" spans="1:37" ht="15.75" customHeight="1">
      <c r="A243" s="453"/>
      <c r="B243" s="453"/>
      <c r="C243" s="496"/>
      <c r="D243" s="496"/>
      <c r="E243" s="453"/>
      <c r="F243" s="453"/>
      <c r="G243" s="453"/>
      <c r="H243" s="453"/>
      <c r="I243" s="453"/>
      <c r="J243" s="453"/>
      <c r="K243" s="453"/>
      <c r="L243" s="453"/>
      <c r="M243" s="453"/>
      <c r="N243" s="453"/>
      <c r="O243" s="453"/>
      <c r="P243" s="453"/>
      <c r="Q243" s="453"/>
      <c r="R243" s="453"/>
      <c r="S243" s="453"/>
      <c r="T243" s="453"/>
      <c r="U243" s="453"/>
      <c r="V243" s="453"/>
      <c r="W243" s="453"/>
      <c r="X243" s="453"/>
      <c r="Y243" s="453"/>
      <c r="Z243" s="453"/>
      <c r="AA243" s="453"/>
      <c r="AB243" s="453"/>
      <c r="AC243" s="453"/>
      <c r="AD243" s="453"/>
      <c r="AE243" s="453"/>
      <c r="AF243" s="453"/>
      <c r="AG243" s="453"/>
      <c r="AH243" s="453"/>
      <c r="AI243" s="453"/>
      <c r="AJ243" s="453"/>
      <c r="AK243" s="453"/>
    </row>
    <row r="244" spans="1:37" ht="15.75" customHeight="1">
      <c r="A244" s="453"/>
      <c r="B244" s="453"/>
      <c r="C244" s="496"/>
      <c r="D244" s="496"/>
      <c r="E244" s="453"/>
      <c r="F244" s="453"/>
      <c r="G244" s="453"/>
      <c r="H244" s="453"/>
      <c r="I244" s="453"/>
      <c r="J244" s="453"/>
      <c r="K244" s="453"/>
      <c r="L244" s="453"/>
      <c r="M244" s="453"/>
      <c r="N244" s="453"/>
      <c r="O244" s="453"/>
      <c r="P244" s="453"/>
      <c r="Q244" s="453"/>
      <c r="R244" s="453"/>
      <c r="S244" s="453"/>
      <c r="T244" s="453"/>
      <c r="U244" s="453"/>
      <c r="V244" s="453"/>
      <c r="W244" s="453"/>
      <c r="X244" s="453"/>
      <c r="Y244" s="453"/>
      <c r="Z244" s="453"/>
      <c r="AA244" s="453"/>
      <c r="AB244" s="453"/>
      <c r="AC244" s="453"/>
      <c r="AD244" s="453"/>
      <c r="AE244" s="453"/>
      <c r="AF244" s="453"/>
      <c r="AG244" s="453"/>
      <c r="AH244" s="453"/>
      <c r="AI244" s="453"/>
      <c r="AJ244" s="453"/>
      <c r="AK244" s="453"/>
    </row>
    <row r="245" spans="1:37" ht="15.75" customHeight="1">
      <c r="A245" s="453"/>
      <c r="B245" s="453"/>
      <c r="C245" s="496"/>
      <c r="D245" s="496"/>
      <c r="E245" s="453"/>
      <c r="F245" s="453"/>
      <c r="G245" s="453"/>
      <c r="H245" s="453"/>
      <c r="I245" s="453"/>
      <c r="J245" s="453"/>
      <c r="K245" s="453"/>
      <c r="L245" s="453"/>
      <c r="M245" s="453"/>
      <c r="N245" s="453"/>
      <c r="O245" s="453"/>
      <c r="P245" s="453"/>
      <c r="Q245" s="453"/>
      <c r="R245" s="453"/>
      <c r="S245" s="453"/>
      <c r="T245" s="453"/>
      <c r="U245" s="453"/>
      <c r="V245" s="453"/>
      <c r="W245" s="453"/>
      <c r="X245" s="453"/>
      <c r="Y245" s="453"/>
      <c r="Z245" s="453"/>
      <c r="AA245" s="453"/>
      <c r="AB245" s="453"/>
      <c r="AC245" s="453"/>
      <c r="AD245" s="453"/>
      <c r="AE245" s="453"/>
      <c r="AF245" s="453"/>
      <c r="AG245" s="453"/>
      <c r="AH245" s="453"/>
      <c r="AI245" s="453"/>
      <c r="AJ245" s="453"/>
      <c r="AK245" s="453"/>
    </row>
    <row r="246" spans="1:37" ht="15.75" customHeight="1">
      <c r="A246" s="453"/>
      <c r="B246" s="453"/>
      <c r="C246" s="496"/>
      <c r="D246" s="496"/>
      <c r="E246" s="453"/>
      <c r="F246" s="453"/>
      <c r="G246" s="453"/>
      <c r="H246" s="453"/>
      <c r="I246" s="453"/>
      <c r="J246" s="453"/>
      <c r="K246" s="453"/>
      <c r="L246" s="453"/>
      <c r="M246" s="453"/>
      <c r="N246" s="453"/>
      <c r="O246" s="453"/>
      <c r="P246" s="453"/>
      <c r="Q246" s="453"/>
      <c r="R246" s="453"/>
      <c r="S246" s="453"/>
      <c r="T246" s="453"/>
      <c r="U246" s="453"/>
      <c r="V246" s="453"/>
      <c r="W246" s="453"/>
      <c r="X246" s="453"/>
      <c r="Y246" s="453"/>
      <c r="Z246" s="453"/>
      <c r="AA246" s="453"/>
      <c r="AB246" s="453"/>
      <c r="AC246" s="453"/>
      <c r="AD246" s="453"/>
      <c r="AE246" s="453"/>
      <c r="AF246" s="453"/>
      <c r="AG246" s="453"/>
      <c r="AH246" s="453"/>
      <c r="AI246" s="453"/>
      <c r="AJ246" s="453"/>
      <c r="AK246" s="453"/>
    </row>
    <row r="247" spans="1:37" ht="15.75" customHeight="1">
      <c r="A247" s="453"/>
      <c r="B247" s="453"/>
      <c r="C247" s="496"/>
      <c r="D247" s="496"/>
      <c r="E247" s="453"/>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row>
    <row r="248" spans="1:37" ht="15.75" customHeight="1">
      <c r="A248" s="453"/>
      <c r="B248" s="453"/>
      <c r="C248" s="496"/>
      <c r="D248" s="496"/>
      <c r="E248" s="453"/>
      <c r="F248" s="453"/>
      <c r="G248" s="453"/>
      <c r="H248" s="453"/>
      <c r="I248" s="453"/>
      <c r="J248" s="453"/>
      <c r="K248" s="453"/>
      <c r="L248" s="453"/>
      <c r="M248" s="453"/>
      <c r="N248" s="453"/>
      <c r="O248" s="453"/>
      <c r="P248" s="453"/>
      <c r="Q248" s="453"/>
      <c r="R248" s="453"/>
      <c r="S248" s="453"/>
      <c r="T248" s="453"/>
      <c r="U248" s="453"/>
      <c r="V248" s="453"/>
      <c r="W248" s="453"/>
      <c r="X248" s="453"/>
      <c r="Y248" s="453"/>
      <c r="Z248" s="453"/>
      <c r="AA248" s="453"/>
      <c r="AB248" s="453"/>
      <c r="AC248" s="453"/>
      <c r="AD248" s="453"/>
      <c r="AE248" s="453"/>
      <c r="AF248" s="453"/>
      <c r="AG248" s="453"/>
      <c r="AH248" s="453"/>
      <c r="AI248" s="453"/>
      <c r="AJ248" s="453"/>
      <c r="AK248" s="453"/>
    </row>
    <row r="249" spans="1:37" ht="15.75" customHeight="1">
      <c r="A249" s="453"/>
      <c r="B249" s="453"/>
      <c r="C249" s="496"/>
      <c r="D249" s="496"/>
      <c r="E249" s="453"/>
      <c r="F249" s="453"/>
      <c r="G249" s="453"/>
      <c r="H249" s="453"/>
      <c r="I249" s="453"/>
      <c r="J249" s="453"/>
      <c r="K249" s="453"/>
      <c r="L249" s="453"/>
      <c r="M249" s="453"/>
      <c r="N249" s="453"/>
      <c r="O249" s="453"/>
      <c r="P249" s="453"/>
      <c r="Q249" s="453"/>
      <c r="R249" s="453"/>
      <c r="S249" s="453"/>
      <c r="T249" s="453"/>
      <c r="U249" s="453"/>
      <c r="V249" s="453"/>
      <c r="W249" s="453"/>
      <c r="X249" s="453"/>
      <c r="Y249" s="453"/>
      <c r="Z249" s="453"/>
      <c r="AA249" s="453"/>
      <c r="AB249" s="453"/>
      <c r="AC249" s="453"/>
      <c r="AD249" s="453"/>
      <c r="AE249" s="453"/>
      <c r="AF249" s="453"/>
      <c r="AG249" s="453"/>
      <c r="AH249" s="453"/>
      <c r="AI249" s="453"/>
      <c r="AJ249" s="453"/>
      <c r="AK249" s="453"/>
    </row>
    <row r="250" spans="1:37" ht="15.75" customHeight="1">
      <c r="A250" s="453"/>
      <c r="B250" s="453"/>
      <c r="C250" s="496"/>
      <c r="D250" s="496"/>
      <c r="E250" s="453"/>
      <c r="F250" s="453"/>
      <c r="G250" s="453"/>
      <c r="H250" s="453"/>
      <c r="I250" s="453"/>
      <c r="J250" s="453"/>
      <c r="K250" s="453"/>
      <c r="L250" s="453"/>
      <c r="M250" s="453"/>
      <c r="N250" s="453"/>
      <c r="O250" s="453"/>
      <c r="P250" s="453"/>
      <c r="Q250" s="453"/>
      <c r="R250" s="453"/>
      <c r="S250" s="453"/>
      <c r="T250" s="453"/>
      <c r="U250" s="453"/>
      <c r="V250" s="453"/>
      <c r="W250" s="453"/>
      <c r="X250" s="453"/>
      <c r="Y250" s="453"/>
      <c r="Z250" s="453"/>
      <c r="AA250" s="453"/>
      <c r="AB250" s="453"/>
      <c r="AC250" s="453"/>
      <c r="AD250" s="453"/>
      <c r="AE250" s="453"/>
      <c r="AF250" s="453"/>
      <c r="AG250" s="453"/>
      <c r="AH250" s="453"/>
      <c r="AI250" s="453"/>
      <c r="AJ250" s="453"/>
      <c r="AK250" s="453"/>
    </row>
    <row r="251" spans="1:37" ht="15.75" customHeight="1">
      <c r="A251" s="453"/>
      <c r="B251" s="453"/>
      <c r="C251" s="496"/>
      <c r="D251" s="496"/>
      <c r="E251" s="453"/>
      <c r="F251" s="453"/>
      <c r="G251" s="453"/>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row>
    <row r="252" spans="1:37" ht="15.75" customHeight="1">
      <c r="A252" s="453"/>
      <c r="B252" s="453"/>
      <c r="C252" s="496"/>
      <c r="D252" s="496"/>
      <c r="E252" s="453"/>
      <c r="F252" s="453"/>
      <c r="G252" s="453"/>
      <c r="H252" s="453"/>
      <c r="I252" s="453"/>
      <c r="J252" s="453"/>
      <c r="K252" s="453"/>
      <c r="L252" s="453"/>
      <c r="M252" s="453"/>
      <c r="N252" s="453"/>
      <c r="O252" s="453"/>
      <c r="P252" s="453"/>
      <c r="Q252" s="453"/>
      <c r="R252" s="453"/>
      <c r="S252" s="453"/>
      <c r="T252" s="453"/>
      <c r="U252" s="453"/>
      <c r="V252" s="453"/>
      <c r="W252" s="453"/>
      <c r="X252" s="453"/>
      <c r="Y252" s="453"/>
      <c r="Z252" s="453"/>
      <c r="AA252" s="453"/>
      <c r="AB252" s="453"/>
      <c r="AC252" s="453"/>
      <c r="AD252" s="453"/>
      <c r="AE252" s="453"/>
      <c r="AF252" s="453"/>
      <c r="AG252" s="453"/>
      <c r="AH252" s="453"/>
      <c r="AI252" s="453"/>
      <c r="AJ252" s="453"/>
      <c r="AK252" s="453"/>
    </row>
    <row r="253" spans="1:37" ht="15.75" customHeight="1">
      <c r="A253" s="453"/>
      <c r="B253" s="453"/>
      <c r="C253" s="496"/>
      <c r="D253" s="496"/>
      <c r="E253" s="453"/>
      <c r="F253" s="453"/>
      <c r="G253" s="453"/>
      <c r="H253" s="453"/>
      <c r="I253" s="453"/>
      <c r="J253" s="453"/>
      <c r="K253" s="453"/>
      <c r="L253" s="453"/>
      <c r="M253" s="453"/>
      <c r="N253" s="453"/>
      <c r="O253" s="453"/>
      <c r="P253" s="453"/>
      <c r="Q253" s="453"/>
      <c r="R253" s="453"/>
      <c r="S253" s="453"/>
      <c r="T253" s="453"/>
      <c r="U253" s="453"/>
      <c r="V253" s="453"/>
      <c r="W253" s="453"/>
      <c r="X253" s="453"/>
      <c r="Y253" s="453"/>
      <c r="Z253" s="453"/>
      <c r="AA253" s="453"/>
      <c r="AB253" s="453"/>
      <c r="AC253" s="453"/>
      <c r="AD253" s="453"/>
      <c r="AE253" s="453"/>
      <c r="AF253" s="453"/>
      <c r="AG253" s="453"/>
      <c r="AH253" s="453"/>
      <c r="AI253" s="453"/>
      <c r="AJ253" s="453"/>
      <c r="AK253" s="453"/>
    </row>
    <row r="254" spans="1:37" ht="15.75" customHeight="1">
      <c r="A254" s="453"/>
      <c r="B254" s="453"/>
      <c r="C254" s="496"/>
      <c r="D254" s="496"/>
      <c r="E254" s="453"/>
      <c r="F254" s="453"/>
      <c r="G254" s="453"/>
      <c r="H254" s="453"/>
      <c r="I254" s="453"/>
      <c r="J254" s="453"/>
      <c r="K254" s="453"/>
      <c r="L254" s="453"/>
      <c r="M254" s="453"/>
      <c r="N254" s="453"/>
      <c r="O254" s="453"/>
      <c r="P254" s="453"/>
      <c r="Q254" s="453"/>
      <c r="R254" s="453"/>
      <c r="S254" s="453"/>
      <c r="T254" s="453"/>
      <c r="U254" s="453"/>
      <c r="V254" s="453"/>
      <c r="W254" s="453"/>
      <c r="X254" s="453"/>
      <c r="Y254" s="453"/>
      <c r="Z254" s="453"/>
      <c r="AA254" s="453"/>
      <c r="AB254" s="453"/>
      <c r="AC254" s="453"/>
      <c r="AD254" s="453"/>
      <c r="AE254" s="453"/>
      <c r="AF254" s="453"/>
      <c r="AG254" s="453"/>
      <c r="AH254" s="453"/>
      <c r="AI254" s="453"/>
      <c r="AJ254" s="453"/>
      <c r="AK254" s="453"/>
    </row>
    <row r="255" spans="1:37" ht="15.75" customHeight="1">
      <c r="A255" s="453"/>
      <c r="B255" s="453"/>
      <c r="C255" s="496"/>
      <c r="D255" s="496"/>
      <c r="E255" s="453"/>
      <c r="F255" s="453"/>
      <c r="G255" s="453"/>
      <c r="H255" s="453"/>
      <c r="I255" s="453"/>
      <c r="J255" s="453"/>
      <c r="K255" s="453"/>
      <c r="L255" s="453"/>
      <c r="M255" s="453"/>
      <c r="N255" s="453"/>
      <c r="O255" s="453"/>
      <c r="P255" s="453"/>
      <c r="Q255" s="453"/>
      <c r="R255" s="453"/>
      <c r="S255" s="453"/>
      <c r="T255" s="453"/>
      <c r="U255" s="453"/>
      <c r="V255" s="453"/>
      <c r="W255" s="453"/>
      <c r="X255" s="453"/>
      <c r="Y255" s="453"/>
      <c r="Z255" s="453"/>
      <c r="AA255" s="453"/>
      <c r="AB255" s="453"/>
      <c r="AC255" s="453"/>
      <c r="AD255" s="453"/>
      <c r="AE255" s="453"/>
      <c r="AF255" s="453"/>
      <c r="AG255" s="453"/>
      <c r="AH255" s="453"/>
      <c r="AI255" s="453"/>
      <c r="AJ255" s="453"/>
      <c r="AK255" s="453"/>
    </row>
    <row r="256" spans="1:37" ht="15.75" customHeight="1">
      <c r="A256" s="453"/>
      <c r="B256" s="453"/>
      <c r="C256" s="496"/>
      <c r="D256" s="496"/>
      <c r="E256" s="453"/>
      <c r="F256" s="453"/>
      <c r="G256" s="453"/>
      <c r="H256" s="453"/>
      <c r="I256" s="453"/>
      <c r="J256" s="453"/>
      <c r="K256" s="453"/>
      <c r="L256" s="453"/>
      <c r="M256" s="453"/>
      <c r="N256" s="453"/>
      <c r="O256" s="453"/>
      <c r="P256" s="453"/>
      <c r="Q256" s="453"/>
      <c r="R256" s="453"/>
      <c r="S256" s="453"/>
      <c r="T256" s="453"/>
      <c r="U256" s="453"/>
      <c r="V256" s="453"/>
      <c r="W256" s="453"/>
      <c r="X256" s="453"/>
      <c r="Y256" s="453"/>
      <c r="Z256" s="453"/>
      <c r="AA256" s="453"/>
      <c r="AB256" s="453"/>
      <c r="AC256" s="453"/>
      <c r="AD256" s="453"/>
      <c r="AE256" s="453"/>
      <c r="AF256" s="453"/>
      <c r="AG256" s="453"/>
      <c r="AH256" s="453"/>
      <c r="AI256" s="453"/>
      <c r="AJ256" s="453"/>
      <c r="AK256" s="453"/>
    </row>
    <row r="257" spans="1:37" ht="15.75" customHeight="1">
      <c r="A257" s="453"/>
      <c r="B257" s="453"/>
      <c r="C257" s="496"/>
      <c r="D257" s="496"/>
      <c r="E257" s="453"/>
      <c r="F257" s="453"/>
      <c r="G257" s="453"/>
      <c r="H257" s="453"/>
      <c r="I257" s="453"/>
      <c r="J257" s="453"/>
      <c r="K257" s="453"/>
      <c r="L257" s="453"/>
      <c r="M257" s="453"/>
      <c r="N257" s="453"/>
      <c r="O257" s="453"/>
      <c r="P257" s="453"/>
      <c r="Q257" s="453"/>
      <c r="R257" s="453"/>
      <c r="S257" s="453"/>
      <c r="T257" s="453"/>
      <c r="U257" s="453"/>
      <c r="V257" s="453"/>
      <c r="W257" s="453"/>
      <c r="X257" s="453"/>
      <c r="Y257" s="453"/>
      <c r="Z257" s="453"/>
      <c r="AA257" s="453"/>
      <c r="AB257" s="453"/>
      <c r="AC257" s="453"/>
      <c r="AD257" s="453"/>
      <c r="AE257" s="453"/>
      <c r="AF257" s="453"/>
      <c r="AG257" s="453"/>
      <c r="AH257" s="453"/>
      <c r="AI257" s="453"/>
      <c r="AJ257" s="453"/>
      <c r="AK257" s="453"/>
    </row>
    <row r="258" spans="1:37" ht="15.75" customHeight="1">
      <c r="A258" s="453"/>
      <c r="B258" s="453"/>
      <c r="C258" s="496"/>
      <c r="D258" s="496"/>
      <c r="E258" s="453"/>
      <c r="F258" s="453"/>
      <c r="G258" s="453"/>
      <c r="H258" s="453"/>
      <c r="I258" s="453"/>
      <c r="J258" s="453"/>
      <c r="K258" s="453"/>
      <c r="L258" s="453"/>
      <c r="M258" s="453"/>
      <c r="N258" s="453"/>
      <c r="O258" s="453"/>
      <c r="P258" s="453"/>
      <c r="Q258" s="453"/>
      <c r="R258" s="453"/>
      <c r="S258" s="453"/>
      <c r="T258" s="453"/>
      <c r="U258" s="453"/>
      <c r="V258" s="453"/>
      <c r="W258" s="453"/>
      <c r="X258" s="453"/>
      <c r="Y258" s="453"/>
      <c r="Z258" s="453"/>
      <c r="AA258" s="453"/>
      <c r="AB258" s="453"/>
      <c r="AC258" s="453"/>
      <c r="AD258" s="453"/>
      <c r="AE258" s="453"/>
      <c r="AF258" s="453"/>
      <c r="AG258" s="453"/>
      <c r="AH258" s="453"/>
      <c r="AI258" s="453"/>
      <c r="AJ258" s="453"/>
      <c r="AK258" s="453"/>
    </row>
    <row r="259" spans="1:37" ht="15.75" customHeight="1">
      <c r="A259" s="453"/>
      <c r="B259" s="453"/>
      <c r="C259" s="496"/>
      <c r="D259" s="496"/>
      <c r="E259" s="453"/>
      <c r="F259" s="453"/>
      <c r="G259" s="453"/>
      <c r="H259" s="453"/>
      <c r="I259" s="453"/>
      <c r="J259" s="453"/>
      <c r="K259" s="453"/>
      <c r="L259" s="453"/>
      <c r="M259" s="453"/>
      <c r="N259" s="453"/>
      <c r="O259" s="453"/>
      <c r="P259" s="453"/>
      <c r="Q259" s="453"/>
      <c r="R259" s="453"/>
      <c r="S259" s="453"/>
      <c r="T259" s="453"/>
      <c r="U259" s="453"/>
      <c r="V259" s="453"/>
      <c r="W259" s="453"/>
      <c r="X259" s="453"/>
      <c r="Y259" s="453"/>
      <c r="Z259" s="453"/>
      <c r="AA259" s="453"/>
      <c r="AB259" s="453"/>
      <c r="AC259" s="453"/>
      <c r="AD259" s="453"/>
      <c r="AE259" s="453"/>
      <c r="AF259" s="453"/>
      <c r="AG259" s="453"/>
      <c r="AH259" s="453"/>
      <c r="AI259" s="453"/>
      <c r="AJ259" s="453"/>
      <c r="AK259" s="453"/>
    </row>
    <row r="260" spans="1:37" ht="15.75" customHeight="1">
      <c r="A260" s="453"/>
      <c r="B260" s="453"/>
      <c r="C260" s="496"/>
      <c r="D260" s="496"/>
      <c r="E260" s="453"/>
      <c r="F260" s="453"/>
      <c r="G260" s="453"/>
      <c r="H260" s="453"/>
      <c r="I260" s="453"/>
      <c r="J260" s="453"/>
      <c r="K260" s="453"/>
      <c r="L260" s="453"/>
      <c r="M260" s="453"/>
      <c r="N260" s="453"/>
      <c r="O260" s="453"/>
      <c r="P260" s="453"/>
      <c r="Q260" s="453"/>
      <c r="R260" s="453"/>
      <c r="S260" s="453"/>
      <c r="T260" s="453"/>
      <c r="U260" s="453"/>
      <c r="V260" s="453"/>
      <c r="W260" s="453"/>
      <c r="X260" s="453"/>
      <c r="Y260" s="453"/>
      <c r="Z260" s="453"/>
      <c r="AA260" s="453"/>
      <c r="AB260" s="453"/>
      <c r="AC260" s="453"/>
      <c r="AD260" s="453"/>
      <c r="AE260" s="453"/>
      <c r="AF260" s="453"/>
      <c r="AG260" s="453"/>
      <c r="AH260" s="453"/>
      <c r="AI260" s="453"/>
      <c r="AJ260" s="453"/>
      <c r="AK260" s="453"/>
    </row>
    <row r="261" spans="1:37" ht="15.75" customHeight="1">
      <c r="A261" s="453"/>
      <c r="B261" s="453"/>
      <c r="C261" s="496"/>
      <c r="D261" s="496"/>
      <c r="E261" s="453"/>
      <c r="F261" s="453"/>
      <c r="G261" s="453"/>
      <c r="H261" s="453"/>
      <c r="I261" s="453"/>
      <c r="J261" s="453"/>
      <c r="K261" s="453"/>
      <c r="L261" s="453"/>
      <c r="M261" s="453"/>
      <c r="N261" s="453"/>
      <c r="O261" s="453"/>
      <c r="P261" s="453"/>
      <c r="Q261" s="453"/>
      <c r="R261" s="453"/>
      <c r="S261" s="453"/>
      <c r="T261" s="453"/>
      <c r="U261" s="453"/>
      <c r="V261" s="453"/>
      <c r="W261" s="453"/>
      <c r="X261" s="453"/>
      <c r="Y261" s="453"/>
      <c r="Z261" s="453"/>
      <c r="AA261" s="453"/>
      <c r="AB261" s="453"/>
      <c r="AC261" s="453"/>
      <c r="AD261" s="453"/>
      <c r="AE261" s="453"/>
      <c r="AF261" s="453"/>
      <c r="AG261" s="453"/>
      <c r="AH261" s="453"/>
      <c r="AI261" s="453"/>
      <c r="AJ261" s="453"/>
      <c r="AK261" s="453"/>
    </row>
    <row r="262" spans="1:37" ht="15.75" customHeight="1">
      <c r="A262" s="453"/>
      <c r="B262" s="453"/>
      <c r="C262" s="496"/>
      <c r="D262" s="496"/>
      <c r="E262" s="453"/>
      <c r="F262" s="453"/>
      <c r="G262" s="453"/>
      <c r="H262" s="453"/>
      <c r="I262" s="453"/>
      <c r="J262" s="453"/>
      <c r="K262" s="453"/>
      <c r="L262" s="453"/>
      <c r="M262" s="453"/>
      <c r="N262" s="453"/>
      <c r="O262" s="453"/>
      <c r="P262" s="453"/>
      <c r="Q262" s="453"/>
      <c r="R262" s="453"/>
      <c r="S262" s="453"/>
      <c r="T262" s="453"/>
      <c r="U262" s="453"/>
      <c r="V262" s="453"/>
      <c r="W262" s="453"/>
      <c r="X262" s="453"/>
      <c r="Y262" s="453"/>
      <c r="Z262" s="453"/>
      <c r="AA262" s="453"/>
      <c r="AB262" s="453"/>
      <c r="AC262" s="453"/>
      <c r="AD262" s="453"/>
      <c r="AE262" s="453"/>
      <c r="AF262" s="453"/>
      <c r="AG262" s="453"/>
      <c r="AH262" s="453"/>
      <c r="AI262" s="453"/>
      <c r="AJ262" s="453"/>
      <c r="AK262" s="453"/>
    </row>
    <row r="263" spans="1:37" ht="15.75" customHeight="1">
      <c r="A263" s="453"/>
      <c r="B263" s="453"/>
      <c r="C263" s="496"/>
      <c r="D263" s="496"/>
      <c r="E263" s="453"/>
      <c r="F263" s="453"/>
      <c r="G263" s="453"/>
      <c r="H263" s="453"/>
      <c r="I263" s="453"/>
      <c r="J263" s="453"/>
      <c r="K263" s="453"/>
      <c r="L263" s="453"/>
      <c r="M263" s="453"/>
      <c r="N263" s="453"/>
      <c r="O263" s="453"/>
      <c r="P263" s="453"/>
      <c r="Q263" s="453"/>
      <c r="R263" s="453"/>
      <c r="S263" s="453"/>
      <c r="T263" s="453"/>
      <c r="U263" s="453"/>
      <c r="V263" s="453"/>
      <c r="W263" s="453"/>
      <c r="X263" s="453"/>
      <c r="Y263" s="453"/>
      <c r="Z263" s="453"/>
      <c r="AA263" s="453"/>
      <c r="AB263" s="453"/>
      <c r="AC263" s="453"/>
      <c r="AD263" s="453"/>
      <c r="AE263" s="453"/>
      <c r="AF263" s="453"/>
      <c r="AG263" s="453"/>
      <c r="AH263" s="453"/>
      <c r="AI263" s="453"/>
      <c r="AJ263" s="453"/>
      <c r="AK263" s="453"/>
    </row>
    <row r="264" spans="1:37" ht="15.75" customHeight="1">
      <c r="A264" s="453"/>
      <c r="B264" s="453"/>
      <c r="C264" s="496"/>
      <c r="D264" s="496"/>
      <c r="E264" s="453"/>
      <c r="F264" s="453"/>
      <c r="G264" s="453"/>
      <c r="H264" s="453"/>
      <c r="I264" s="453"/>
      <c r="J264" s="453"/>
      <c r="K264" s="453"/>
      <c r="L264" s="453"/>
      <c r="M264" s="453"/>
      <c r="N264" s="453"/>
      <c r="O264" s="453"/>
      <c r="P264" s="453"/>
      <c r="Q264" s="453"/>
      <c r="R264" s="453"/>
      <c r="S264" s="453"/>
      <c r="T264" s="453"/>
      <c r="U264" s="453"/>
      <c r="V264" s="453"/>
      <c r="W264" s="453"/>
      <c r="X264" s="453"/>
      <c r="Y264" s="453"/>
      <c r="Z264" s="453"/>
      <c r="AA264" s="453"/>
      <c r="AB264" s="453"/>
      <c r="AC264" s="453"/>
      <c r="AD264" s="453"/>
      <c r="AE264" s="453"/>
      <c r="AF264" s="453"/>
      <c r="AG264" s="453"/>
      <c r="AH264" s="453"/>
      <c r="AI264" s="453"/>
      <c r="AJ264" s="453"/>
      <c r="AK264" s="453"/>
    </row>
    <row r="265" spans="1:37" ht="15.75" customHeight="1">
      <c r="A265" s="453"/>
      <c r="B265" s="453"/>
      <c r="C265" s="496"/>
      <c r="D265" s="496"/>
      <c r="E265" s="453"/>
      <c r="F265" s="453"/>
      <c r="G265" s="453"/>
      <c r="H265" s="453"/>
      <c r="I265" s="453"/>
      <c r="J265" s="453"/>
      <c r="K265" s="453"/>
      <c r="L265" s="453"/>
      <c r="M265" s="453"/>
      <c r="N265" s="453"/>
      <c r="O265" s="453"/>
      <c r="P265" s="453"/>
      <c r="Q265" s="453"/>
      <c r="R265" s="453"/>
      <c r="S265" s="453"/>
      <c r="T265" s="453"/>
      <c r="U265" s="453"/>
      <c r="V265" s="453"/>
      <c r="W265" s="453"/>
      <c r="X265" s="453"/>
      <c r="Y265" s="453"/>
      <c r="Z265" s="453"/>
      <c r="AA265" s="453"/>
      <c r="AB265" s="453"/>
      <c r="AC265" s="453"/>
      <c r="AD265" s="453"/>
      <c r="AE265" s="453"/>
      <c r="AF265" s="453"/>
      <c r="AG265" s="453"/>
      <c r="AH265" s="453"/>
      <c r="AI265" s="453"/>
      <c r="AJ265" s="453"/>
      <c r="AK265" s="453"/>
    </row>
    <row r="266" spans="1:37" ht="15.75" customHeight="1">
      <c r="A266" s="453"/>
      <c r="B266" s="453"/>
      <c r="C266" s="496"/>
      <c r="D266" s="496"/>
      <c r="E266" s="453"/>
      <c r="F266" s="453"/>
      <c r="G266" s="453"/>
      <c r="H266" s="453"/>
      <c r="I266" s="453"/>
      <c r="J266" s="453"/>
      <c r="K266" s="453"/>
      <c r="L266" s="453"/>
      <c r="M266" s="453"/>
      <c r="N266" s="453"/>
      <c r="O266" s="453"/>
      <c r="P266" s="453"/>
      <c r="Q266" s="453"/>
      <c r="R266" s="453"/>
      <c r="S266" s="453"/>
      <c r="T266" s="453"/>
      <c r="U266" s="453"/>
      <c r="V266" s="453"/>
      <c r="W266" s="453"/>
      <c r="X266" s="453"/>
      <c r="Y266" s="453"/>
      <c r="Z266" s="453"/>
      <c r="AA266" s="453"/>
      <c r="AB266" s="453"/>
      <c r="AC266" s="453"/>
      <c r="AD266" s="453"/>
      <c r="AE266" s="453"/>
      <c r="AF266" s="453"/>
      <c r="AG266" s="453"/>
      <c r="AH266" s="453"/>
      <c r="AI266" s="453"/>
      <c r="AJ266" s="453"/>
      <c r="AK266" s="453"/>
    </row>
    <row r="267" spans="1:37" ht="15.75" customHeight="1">
      <c r="A267" s="453"/>
      <c r="B267" s="453"/>
      <c r="C267" s="496"/>
      <c r="D267" s="496"/>
      <c r="E267" s="453"/>
      <c r="F267" s="453"/>
      <c r="G267" s="453"/>
      <c r="H267" s="453"/>
      <c r="I267" s="453"/>
      <c r="J267" s="453"/>
      <c r="K267" s="453"/>
      <c r="L267" s="453"/>
      <c r="M267" s="453"/>
      <c r="N267" s="453"/>
      <c r="O267" s="453"/>
      <c r="P267" s="453"/>
      <c r="Q267" s="453"/>
      <c r="R267" s="453"/>
      <c r="S267" s="453"/>
      <c r="T267" s="453"/>
      <c r="U267" s="453"/>
      <c r="V267" s="453"/>
      <c r="W267" s="453"/>
      <c r="X267" s="453"/>
      <c r="Y267" s="453"/>
      <c r="Z267" s="453"/>
      <c r="AA267" s="453"/>
      <c r="AB267" s="453"/>
      <c r="AC267" s="453"/>
      <c r="AD267" s="453"/>
      <c r="AE267" s="453"/>
      <c r="AF267" s="453"/>
      <c r="AG267" s="453"/>
      <c r="AH267" s="453"/>
      <c r="AI267" s="453"/>
      <c r="AJ267" s="453"/>
      <c r="AK267" s="453"/>
    </row>
    <row r="268" spans="1:37" ht="15.75" customHeight="1">
      <c r="A268" s="453"/>
      <c r="B268" s="453"/>
      <c r="C268" s="496"/>
      <c r="D268" s="496"/>
      <c r="E268" s="453"/>
      <c r="F268" s="453"/>
      <c r="G268" s="453"/>
      <c r="H268" s="453"/>
      <c r="I268" s="453"/>
      <c r="J268" s="453"/>
      <c r="K268" s="453"/>
      <c r="L268" s="453"/>
      <c r="M268" s="453"/>
      <c r="N268" s="453"/>
      <c r="O268" s="453"/>
      <c r="P268" s="453"/>
      <c r="Q268" s="453"/>
      <c r="R268" s="453"/>
      <c r="S268" s="453"/>
      <c r="T268" s="453"/>
      <c r="U268" s="453"/>
      <c r="V268" s="453"/>
      <c r="W268" s="453"/>
      <c r="X268" s="453"/>
      <c r="Y268" s="453"/>
      <c r="Z268" s="453"/>
      <c r="AA268" s="453"/>
      <c r="AB268" s="453"/>
      <c r="AC268" s="453"/>
      <c r="AD268" s="453"/>
      <c r="AE268" s="453"/>
      <c r="AF268" s="453"/>
      <c r="AG268" s="453"/>
      <c r="AH268" s="453"/>
      <c r="AI268" s="453"/>
      <c r="AJ268" s="453"/>
      <c r="AK268" s="453"/>
    </row>
    <row r="269" spans="1:37" ht="15.75" customHeight="1">
      <c r="A269" s="453"/>
      <c r="B269" s="453"/>
      <c r="C269" s="496"/>
      <c r="D269" s="496"/>
      <c r="E269" s="453"/>
      <c r="F269" s="453"/>
      <c r="G269" s="453"/>
      <c r="H269" s="453"/>
      <c r="I269" s="453"/>
      <c r="J269" s="453"/>
      <c r="K269" s="453"/>
      <c r="L269" s="453"/>
      <c r="M269" s="453"/>
      <c r="N269" s="453"/>
      <c r="O269" s="453"/>
      <c r="P269" s="453"/>
      <c r="Q269" s="453"/>
      <c r="R269" s="453"/>
      <c r="S269" s="453"/>
      <c r="T269" s="453"/>
      <c r="U269" s="453"/>
      <c r="V269" s="453"/>
      <c r="W269" s="453"/>
      <c r="X269" s="453"/>
      <c r="Y269" s="453"/>
      <c r="Z269" s="453"/>
      <c r="AA269" s="453"/>
      <c r="AB269" s="453"/>
      <c r="AC269" s="453"/>
      <c r="AD269" s="453"/>
      <c r="AE269" s="453"/>
      <c r="AF269" s="453"/>
      <c r="AG269" s="453"/>
      <c r="AH269" s="453"/>
      <c r="AI269" s="453"/>
      <c r="AJ269" s="453"/>
      <c r="AK269" s="453"/>
    </row>
    <row r="270" spans="1:37" ht="15.75" customHeight="1">
      <c r="A270" s="453"/>
      <c r="B270" s="453"/>
      <c r="C270" s="496"/>
      <c r="D270" s="496"/>
      <c r="E270" s="453"/>
      <c r="F270" s="453"/>
      <c r="G270" s="453"/>
      <c r="H270" s="453"/>
      <c r="I270" s="453"/>
      <c r="J270" s="453"/>
      <c r="K270" s="453"/>
      <c r="L270" s="453"/>
      <c r="M270" s="453"/>
      <c r="N270" s="453"/>
      <c r="O270" s="453"/>
      <c r="P270" s="453"/>
      <c r="Q270" s="453"/>
      <c r="R270" s="453"/>
      <c r="S270" s="453"/>
      <c r="T270" s="453"/>
      <c r="U270" s="453"/>
      <c r="V270" s="453"/>
      <c r="W270" s="453"/>
      <c r="X270" s="453"/>
      <c r="Y270" s="453"/>
      <c r="Z270" s="453"/>
      <c r="AA270" s="453"/>
      <c r="AB270" s="453"/>
      <c r="AC270" s="453"/>
      <c r="AD270" s="453"/>
      <c r="AE270" s="453"/>
      <c r="AF270" s="453"/>
      <c r="AG270" s="453"/>
      <c r="AH270" s="453"/>
      <c r="AI270" s="453"/>
      <c r="AJ270" s="453"/>
      <c r="AK270" s="453"/>
    </row>
    <row r="271" spans="1:37" ht="15.75" customHeight="1">
      <c r="A271" s="453"/>
      <c r="B271" s="453"/>
      <c r="C271" s="496"/>
      <c r="D271" s="496"/>
      <c r="E271" s="453"/>
      <c r="F271" s="453"/>
      <c r="G271" s="453"/>
      <c r="H271" s="453"/>
      <c r="I271" s="453"/>
      <c r="J271" s="453"/>
      <c r="K271" s="453"/>
      <c r="L271" s="453"/>
      <c r="M271" s="453"/>
      <c r="N271" s="453"/>
      <c r="O271" s="453"/>
      <c r="P271" s="453"/>
      <c r="Q271" s="453"/>
      <c r="R271" s="453"/>
      <c r="S271" s="453"/>
      <c r="T271" s="453"/>
      <c r="U271" s="453"/>
      <c r="V271" s="453"/>
      <c r="W271" s="453"/>
      <c r="X271" s="453"/>
      <c r="Y271" s="453"/>
      <c r="Z271" s="453"/>
      <c r="AA271" s="453"/>
      <c r="AB271" s="453"/>
      <c r="AC271" s="453"/>
      <c r="AD271" s="453"/>
      <c r="AE271" s="453"/>
      <c r="AF271" s="453"/>
      <c r="AG271" s="453"/>
      <c r="AH271" s="453"/>
      <c r="AI271" s="453"/>
      <c r="AJ271" s="453"/>
      <c r="AK271" s="453"/>
    </row>
    <row r="272" spans="1:37" ht="15.75" customHeight="1">
      <c r="A272" s="453"/>
      <c r="B272" s="453"/>
      <c r="C272" s="496"/>
      <c r="D272" s="496"/>
      <c r="E272" s="453"/>
      <c r="F272" s="453"/>
      <c r="G272" s="453"/>
      <c r="H272" s="453"/>
      <c r="I272" s="453"/>
      <c r="J272" s="453"/>
      <c r="K272" s="453"/>
      <c r="L272" s="453"/>
      <c r="M272" s="453"/>
      <c r="N272" s="453"/>
      <c r="O272" s="453"/>
      <c r="P272" s="453"/>
      <c r="Q272" s="453"/>
      <c r="R272" s="453"/>
      <c r="S272" s="453"/>
      <c r="T272" s="453"/>
      <c r="U272" s="453"/>
      <c r="V272" s="453"/>
      <c r="W272" s="453"/>
      <c r="X272" s="453"/>
      <c r="Y272" s="453"/>
      <c r="Z272" s="453"/>
      <c r="AA272" s="453"/>
      <c r="AB272" s="453"/>
      <c r="AC272" s="453"/>
      <c r="AD272" s="453"/>
      <c r="AE272" s="453"/>
      <c r="AF272" s="453"/>
      <c r="AG272" s="453"/>
      <c r="AH272" s="453"/>
      <c r="AI272" s="453"/>
      <c r="AJ272" s="453"/>
      <c r="AK272" s="453"/>
    </row>
    <row r="273" spans="1:37" ht="15.75" customHeight="1">
      <c r="A273" s="453"/>
      <c r="B273" s="453"/>
      <c r="C273" s="496"/>
      <c r="D273" s="496"/>
      <c r="E273" s="453"/>
      <c r="F273" s="453"/>
      <c r="G273" s="453"/>
      <c r="H273" s="453"/>
      <c r="I273" s="453"/>
      <c r="J273" s="453"/>
      <c r="K273" s="453"/>
      <c r="L273" s="453"/>
      <c r="M273" s="453"/>
      <c r="N273" s="453"/>
      <c r="O273" s="453"/>
      <c r="P273" s="453"/>
      <c r="Q273" s="453"/>
      <c r="R273" s="453"/>
      <c r="S273" s="453"/>
      <c r="T273" s="453"/>
      <c r="U273" s="453"/>
      <c r="V273" s="453"/>
      <c r="W273" s="453"/>
      <c r="X273" s="453"/>
      <c r="Y273" s="453"/>
      <c r="Z273" s="453"/>
      <c r="AA273" s="453"/>
      <c r="AB273" s="453"/>
      <c r="AC273" s="453"/>
      <c r="AD273" s="453"/>
      <c r="AE273" s="453"/>
      <c r="AF273" s="453"/>
      <c r="AG273" s="453"/>
      <c r="AH273" s="453"/>
      <c r="AI273" s="453"/>
      <c r="AJ273" s="453"/>
      <c r="AK273" s="453"/>
    </row>
    <row r="274" spans="1:37" ht="15.75" customHeight="1">
      <c r="A274" s="453"/>
      <c r="B274" s="453"/>
      <c r="C274" s="496"/>
      <c r="D274" s="496"/>
      <c r="E274" s="453"/>
      <c r="F274" s="453"/>
      <c r="G274" s="453"/>
      <c r="H274" s="453"/>
      <c r="I274" s="453"/>
      <c r="J274" s="453"/>
      <c r="K274" s="453"/>
      <c r="L274" s="453"/>
      <c r="M274" s="453"/>
      <c r="N274" s="453"/>
      <c r="O274" s="453"/>
      <c r="P274" s="453"/>
      <c r="Q274" s="453"/>
      <c r="R274" s="453"/>
      <c r="S274" s="453"/>
      <c r="T274" s="453"/>
      <c r="U274" s="453"/>
      <c r="V274" s="453"/>
      <c r="W274" s="453"/>
      <c r="X274" s="453"/>
      <c r="Y274" s="453"/>
      <c r="Z274" s="453"/>
      <c r="AA274" s="453"/>
      <c r="AB274" s="453"/>
      <c r="AC274" s="453"/>
      <c r="AD274" s="453"/>
      <c r="AE274" s="453"/>
      <c r="AF274" s="453"/>
      <c r="AG274" s="453"/>
      <c r="AH274" s="453"/>
      <c r="AI274" s="453"/>
      <c r="AJ274" s="453"/>
      <c r="AK274" s="453"/>
    </row>
    <row r="275" spans="1:37" ht="15.75" customHeight="1">
      <c r="A275" s="453"/>
      <c r="B275" s="453"/>
      <c r="C275" s="496"/>
      <c r="D275" s="496"/>
      <c r="E275" s="453"/>
      <c r="F275" s="453"/>
      <c r="G275" s="453"/>
      <c r="H275" s="453"/>
      <c r="I275" s="453"/>
      <c r="J275" s="453"/>
      <c r="K275" s="453"/>
      <c r="L275" s="453"/>
      <c r="M275" s="453"/>
      <c r="N275" s="453"/>
      <c r="O275" s="453"/>
      <c r="P275" s="453"/>
      <c r="Q275" s="453"/>
      <c r="R275" s="453"/>
      <c r="S275" s="453"/>
      <c r="T275" s="453"/>
      <c r="U275" s="453"/>
      <c r="V275" s="453"/>
      <c r="W275" s="453"/>
      <c r="X275" s="453"/>
      <c r="Y275" s="453"/>
      <c r="Z275" s="453"/>
      <c r="AA275" s="453"/>
      <c r="AB275" s="453"/>
      <c r="AC275" s="453"/>
      <c r="AD275" s="453"/>
      <c r="AE275" s="453"/>
      <c r="AF275" s="453"/>
      <c r="AG275" s="453"/>
      <c r="AH275" s="453"/>
      <c r="AI275" s="453"/>
      <c r="AJ275" s="453"/>
      <c r="AK275" s="453"/>
    </row>
    <row r="276" spans="1:37" ht="15.75" customHeight="1">
      <c r="A276" s="453"/>
      <c r="B276" s="453"/>
      <c r="C276" s="496"/>
      <c r="D276" s="496"/>
      <c r="E276" s="453"/>
      <c r="F276" s="453"/>
      <c r="G276" s="453"/>
      <c r="H276" s="453"/>
      <c r="I276" s="453"/>
      <c r="J276" s="453"/>
      <c r="K276" s="453"/>
      <c r="L276" s="453"/>
      <c r="M276" s="453"/>
      <c r="N276" s="453"/>
      <c r="O276" s="453"/>
      <c r="P276" s="453"/>
      <c r="Q276" s="453"/>
      <c r="R276" s="453"/>
      <c r="S276" s="453"/>
      <c r="T276" s="453"/>
      <c r="U276" s="453"/>
      <c r="V276" s="453"/>
      <c r="W276" s="453"/>
      <c r="X276" s="453"/>
      <c r="Y276" s="453"/>
      <c r="Z276" s="453"/>
      <c r="AA276" s="453"/>
      <c r="AB276" s="453"/>
      <c r="AC276" s="453"/>
      <c r="AD276" s="453"/>
      <c r="AE276" s="453"/>
      <c r="AF276" s="453"/>
      <c r="AG276" s="453"/>
      <c r="AH276" s="453"/>
      <c r="AI276" s="453"/>
      <c r="AJ276" s="453"/>
      <c r="AK276" s="453"/>
    </row>
    <row r="277" spans="1:37" ht="15.75" customHeight="1">
      <c r="A277" s="453"/>
      <c r="B277" s="453"/>
      <c r="C277" s="496"/>
      <c r="D277" s="496"/>
      <c r="E277" s="453"/>
      <c r="F277" s="453"/>
      <c r="G277" s="453"/>
      <c r="H277" s="453"/>
      <c r="I277" s="453"/>
      <c r="J277" s="453"/>
      <c r="K277" s="453"/>
      <c r="L277" s="453"/>
      <c r="M277" s="453"/>
      <c r="N277" s="453"/>
      <c r="O277" s="453"/>
      <c r="P277" s="453"/>
      <c r="Q277" s="453"/>
      <c r="R277" s="453"/>
      <c r="S277" s="453"/>
      <c r="T277" s="453"/>
      <c r="U277" s="453"/>
      <c r="V277" s="453"/>
      <c r="W277" s="453"/>
      <c r="X277" s="453"/>
      <c r="Y277" s="453"/>
      <c r="Z277" s="453"/>
      <c r="AA277" s="453"/>
      <c r="AB277" s="453"/>
      <c r="AC277" s="453"/>
      <c r="AD277" s="453"/>
      <c r="AE277" s="453"/>
      <c r="AF277" s="453"/>
      <c r="AG277" s="453"/>
      <c r="AH277" s="453"/>
      <c r="AI277" s="453"/>
      <c r="AJ277" s="453"/>
      <c r="AK277" s="453"/>
    </row>
    <row r="278" spans="1:37" ht="15.75" customHeight="1">
      <c r="A278" s="453"/>
      <c r="B278" s="453"/>
      <c r="C278" s="496"/>
      <c r="D278" s="496"/>
      <c r="E278" s="453"/>
      <c r="F278" s="453"/>
      <c r="G278" s="453"/>
      <c r="H278" s="453"/>
      <c r="I278" s="453"/>
      <c r="J278" s="453"/>
      <c r="K278" s="453"/>
      <c r="L278" s="453"/>
      <c r="M278" s="453"/>
      <c r="N278" s="453"/>
      <c r="O278" s="453"/>
      <c r="P278" s="453"/>
      <c r="Q278" s="453"/>
      <c r="R278" s="453"/>
      <c r="S278" s="453"/>
      <c r="T278" s="453"/>
      <c r="U278" s="453"/>
      <c r="V278" s="453"/>
      <c r="W278" s="453"/>
      <c r="X278" s="453"/>
      <c r="Y278" s="453"/>
      <c r="Z278" s="453"/>
      <c r="AA278" s="453"/>
      <c r="AB278" s="453"/>
      <c r="AC278" s="453"/>
      <c r="AD278" s="453"/>
      <c r="AE278" s="453"/>
      <c r="AF278" s="453"/>
      <c r="AG278" s="453"/>
      <c r="AH278" s="453"/>
      <c r="AI278" s="453"/>
      <c r="AJ278" s="453"/>
      <c r="AK278" s="453"/>
    </row>
    <row r="279" spans="1:37" ht="15.75" customHeight="1">
      <c r="A279" s="453"/>
      <c r="B279" s="453"/>
      <c r="C279" s="496"/>
      <c r="D279" s="496"/>
      <c r="E279" s="453"/>
      <c r="F279" s="453"/>
      <c r="G279" s="453"/>
      <c r="H279" s="453"/>
      <c r="I279" s="453"/>
      <c r="J279" s="453"/>
      <c r="K279" s="453"/>
      <c r="L279" s="453"/>
      <c r="M279" s="453"/>
      <c r="N279" s="453"/>
      <c r="O279" s="453"/>
      <c r="P279" s="453"/>
      <c r="Q279" s="453"/>
      <c r="R279" s="453"/>
      <c r="S279" s="453"/>
      <c r="T279" s="453"/>
      <c r="U279" s="453"/>
      <c r="V279" s="453"/>
      <c r="W279" s="453"/>
      <c r="X279" s="453"/>
      <c r="Y279" s="453"/>
      <c r="Z279" s="453"/>
      <c r="AA279" s="453"/>
      <c r="AB279" s="453"/>
      <c r="AC279" s="453"/>
      <c r="AD279" s="453"/>
      <c r="AE279" s="453"/>
      <c r="AF279" s="453"/>
      <c r="AG279" s="453"/>
      <c r="AH279" s="453"/>
      <c r="AI279" s="453"/>
      <c r="AJ279" s="453"/>
      <c r="AK279" s="453"/>
    </row>
    <row r="280" spans="1:37" ht="15.75" customHeight="1">
      <c r="A280" s="453"/>
      <c r="B280" s="453"/>
      <c r="C280" s="496"/>
      <c r="D280" s="496"/>
      <c r="E280" s="453"/>
      <c r="F280" s="453"/>
      <c r="G280" s="453"/>
      <c r="H280" s="453"/>
      <c r="I280" s="453"/>
      <c r="J280" s="453"/>
      <c r="K280" s="453"/>
      <c r="L280" s="453"/>
      <c r="M280" s="453"/>
      <c r="N280" s="453"/>
      <c r="O280" s="453"/>
      <c r="P280" s="453"/>
      <c r="Q280" s="453"/>
      <c r="R280" s="453"/>
      <c r="S280" s="453"/>
      <c r="T280" s="453"/>
      <c r="U280" s="453"/>
      <c r="V280" s="453"/>
      <c r="W280" s="453"/>
      <c r="X280" s="453"/>
      <c r="Y280" s="453"/>
      <c r="Z280" s="453"/>
      <c r="AA280" s="453"/>
      <c r="AB280" s="453"/>
      <c r="AC280" s="453"/>
      <c r="AD280" s="453"/>
      <c r="AE280" s="453"/>
      <c r="AF280" s="453"/>
      <c r="AG280" s="453"/>
      <c r="AH280" s="453"/>
      <c r="AI280" s="453"/>
      <c r="AJ280" s="453"/>
      <c r="AK280" s="453"/>
    </row>
    <row r="281" spans="1:37" ht="15.75" customHeight="1">
      <c r="A281" s="453"/>
      <c r="B281" s="453"/>
      <c r="C281" s="496"/>
      <c r="D281" s="496"/>
      <c r="E281" s="453"/>
      <c r="F281" s="453"/>
      <c r="G281" s="453"/>
      <c r="H281" s="453"/>
      <c r="I281" s="453"/>
      <c r="J281" s="453"/>
      <c r="K281" s="453"/>
      <c r="L281" s="453"/>
      <c r="M281" s="453"/>
      <c r="N281" s="453"/>
      <c r="O281" s="453"/>
      <c r="P281" s="453"/>
      <c r="Q281" s="453"/>
      <c r="R281" s="453"/>
      <c r="S281" s="453"/>
      <c r="T281" s="453"/>
      <c r="U281" s="453"/>
      <c r="V281" s="453"/>
      <c r="W281" s="453"/>
      <c r="X281" s="453"/>
      <c r="Y281" s="453"/>
      <c r="Z281" s="453"/>
      <c r="AA281" s="453"/>
      <c r="AB281" s="453"/>
      <c r="AC281" s="453"/>
      <c r="AD281" s="453"/>
      <c r="AE281" s="453"/>
      <c r="AF281" s="453"/>
      <c r="AG281" s="453"/>
      <c r="AH281" s="453"/>
      <c r="AI281" s="453"/>
      <c r="AJ281" s="453"/>
      <c r="AK281" s="453"/>
    </row>
    <row r="282" spans="1:37" ht="15.75" customHeight="1">
      <c r="A282" s="453"/>
      <c r="B282" s="453"/>
      <c r="C282" s="496"/>
      <c r="D282" s="496"/>
      <c r="E282" s="453"/>
      <c r="F282" s="453"/>
      <c r="G282" s="453"/>
      <c r="H282" s="453"/>
      <c r="I282" s="453"/>
      <c r="J282" s="453"/>
      <c r="K282" s="453"/>
      <c r="L282" s="453"/>
      <c r="M282" s="453"/>
      <c r="N282" s="453"/>
      <c r="O282" s="453"/>
      <c r="P282" s="453"/>
      <c r="Q282" s="453"/>
      <c r="R282" s="453"/>
      <c r="S282" s="453"/>
      <c r="T282" s="453"/>
      <c r="U282" s="453"/>
      <c r="V282" s="453"/>
      <c r="W282" s="453"/>
      <c r="X282" s="453"/>
      <c r="Y282" s="453"/>
      <c r="Z282" s="453"/>
      <c r="AA282" s="453"/>
      <c r="AB282" s="453"/>
      <c r="AC282" s="453"/>
      <c r="AD282" s="453"/>
      <c r="AE282" s="453"/>
      <c r="AF282" s="453"/>
      <c r="AG282" s="453"/>
      <c r="AH282" s="453"/>
      <c r="AI282" s="453"/>
      <c r="AJ282" s="453"/>
      <c r="AK282" s="453"/>
    </row>
    <row r="283" spans="1:37" ht="15.75" customHeight="1">
      <c r="A283" s="453"/>
      <c r="B283" s="453"/>
      <c r="C283" s="496"/>
      <c r="D283" s="496"/>
      <c r="E283" s="453"/>
      <c r="F283" s="453"/>
      <c r="G283" s="453"/>
      <c r="H283" s="453"/>
      <c r="I283" s="453"/>
      <c r="J283" s="453"/>
      <c r="K283" s="453"/>
      <c r="L283" s="453"/>
      <c r="M283" s="453"/>
      <c r="N283" s="453"/>
      <c r="O283" s="453"/>
      <c r="P283" s="453"/>
      <c r="Q283" s="453"/>
      <c r="R283" s="453"/>
      <c r="S283" s="453"/>
      <c r="T283" s="453"/>
      <c r="U283" s="453"/>
      <c r="V283" s="453"/>
      <c r="W283" s="453"/>
      <c r="X283" s="453"/>
      <c r="Y283" s="453"/>
      <c r="Z283" s="453"/>
      <c r="AA283" s="453"/>
      <c r="AB283" s="453"/>
      <c r="AC283" s="453"/>
      <c r="AD283" s="453"/>
      <c r="AE283" s="453"/>
      <c r="AF283" s="453"/>
      <c r="AG283" s="453"/>
      <c r="AH283" s="453"/>
      <c r="AI283" s="453"/>
      <c r="AJ283" s="453"/>
      <c r="AK283" s="453"/>
    </row>
    <row r="284" spans="1:37" ht="15.75" customHeight="1">
      <c r="A284" s="453"/>
      <c r="B284" s="453"/>
      <c r="C284" s="496"/>
      <c r="D284" s="496"/>
      <c r="E284" s="453"/>
      <c r="F284" s="453"/>
      <c r="G284" s="453"/>
      <c r="H284" s="453"/>
      <c r="I284" s="453"/>
      <c r="J284" s="453"/>
      <c r="K284" s="453"/>
      <c r="L284" s="453"/>
      <c r="M284" s="453"/>
      <c r="N284" s="453"/>
      <c r="O284" s="453"/>
      <c r="P284" s="453"/>
      <c r="Q284" s="453"/>
      <c r="R284" s="453"/>
      <c r="S284" s="453"/>
      <c r="T284" s="453"/>
      <c r="U284" s="453"/>
      <c r="V284" s="453"/>
      <c r="W284" s="453"/>
      <c r="X284" s="453"/>
      <c r="Y284" s="453"/>
      <c r="Z284" s="453"/>
      <c r="AA284" s="453"/>
      <c r="AB284" s="453"/>
      <c r="AC284" s="453"/>
      <c r="AD284" s="453"/>
      <c r="AE284" s="453"/>
      <c r="AF284" s="453"/>
      <c r="AG284" s="453"/>
      <c r="AH284" s="453"/>
      <c r="AI284" s="453"/>
      <c r="AJ284" s="453"/>
      <c r="AK284" s="453"/>
    </row>
    <row r="285" spans="1:37" ht="15.75" customHeight="1">
      <c r="A285" s="453"/>
      <c r="B285" s="453"/>
      <c r="C285" s="496"/>
      <c r="D285" s="496"/>
      <c r="E285" s="453"/>
      <c r="F285" s="453"/>
      <c r="G285" s="453"/>
      <c r="H285" s="453"/>
      <c r="I285" s="453"/>
      <c r="J285" s="453"/>
      <c r="K285" s="453"/>
      <c r="L285" s="453"/>
      <c r="M285" s="453"/>
      <c r="N285" s="453"/>
      <c r="O285" s="453"/>
      <c r="P285" s="453"/>
      <c r="Q285" s="453"/>
      <c r="R285" s="453"/>
      <c r="S285" s="453"/>
      <c r="T285" s="453"/>
      <c r="U285" s="453"/>
      <c r="V285" s="453"/>
      <c r="W285" s="453"/>
      <c r="X285" s="453"/>
      <c r="Y285" s="453"/>
      <c r="Z285" s="453"/>
      <c r="AA285" s="453"/>
      <c r="AB285" s="453"/>
      <c r="AC285" s="453"/>
      <c r="AD285" s="453"/>
      <c r="AE285" s="453"/>
      <c r="AF285" s="453"/>
      <c r="AG285" s="453"/>
      <c r="AH285" s="453"/>
      <c r="AI285" s="453"/>
      <c r="AJ285" s="453"/>
      <c r="AK285" s="453"/>
    </row>
    <row r="286" spans="1:37" ht="15.75" customHeight="1">
      <c r="A286" s="453"/>
      <c r="B286" s="453"/>
      <c r="C286" s="496"/>
      <c r="D286" s="496"/>
      <c r="E286" s="453"/>
      <c r="F286" s="453"/>
      <c r="G286" s="453"/>
      <c r="H286" s="453"/>
      <c r="I286" s="453"/>
      <c r="J286" s="453"/>
      <c r="K286" s="453"/>
      <c r="L286" s="453"/>
      <c r="M286" s="453"/>
      <c r="N286" s="453"/>
      <c r="O286" s="453"/>
      <c r="P286" s="453"/>
      <c r="Q286" s="453"/>
      <c r="R286" s="453"/>
      <c r="S286" s="453"/>
      <c r="T286" s="453"/>
      <c r="U286" s="453"/>
      <c r="V286" s="453"/>
      <c r="W286" s="453"/>
      <c r="X286" s="453"/>
      <c r="Y286" s="453"/>
      <c r="Z286" s="453"/>
      <c r="AA286" s="453"/>
      <c r="AB286" s="453"/>
      <c r="AC286" s="453"/>
      <c r="AD286" s="453"/>
      <c r="AE286" s="453"/>
      <c r="AF286" s="453"/>
      <c r="AG286" s="453"/>
      <c r="AH286" s="453"/>
      <c r="AI286" s="453"/>
      <c r="AJ286" s="453"/>
      <c r="AK286" s="453"/>
    </row>
    <row r="287" spans="1:37" ht="15.75" customHeight="1">
      <c r="A287" s="453"/>
      <c r="B287" s="453"/>
      <c r="C287" s="496"/>
      <c r="D287" s="496"/>
      <c r="E287" s="453"/>
      <c r="F287" s="453"/>
      <c r="G287" s="453"/>
      <c r="H287" s="453"/>
      <c r="I287" s="453"/>
      <c r="J287" s="453"/>
      <c r="K287" s="453"/>
      <c r="L287" s="453"/>
      <c r="M287" s="453"/>
      <c r="N287" s="453"/>
      <c r="O287" s="453"/>
      <c r="P287" s="453"/>
      <c r="Q287" s="453"/>
      <c r="R287" s="453"/>
      <c r="S287" s="453"/>
      <c r="T287" s="453"/>
      <c r="U287" s="453"/>
      <c r="V287" s="453"/>
      <c r="W287" s="453"/>
      <c r="X287" s="453"/>
      <c r="Y287" s="453"/>
      <c r="Z287" s="453"/>
      <c r="AA287" s="453"/>
      <c r="AB287" s="453"/>
      <c r="AC287" s="453"/>
      <c r="AD287" s="453"/>
      <c r="AE287" s="453"/>
      <c r="AF287" s="453"/>
      <c r="AG287" s="453"/>
      <c r="AH287" s="453"/>
      <c r="AI287" s="453"/>
      <c r="AJ287" s="453"/>
      <c r="AK287" s="453"/>
    </row>
    <row r="288" spans="1:37" ht="15.75" customHeight="1">
      <c r="A288" s="453"/>
      <c r="B288" s="453"/>
      <c r="C288" s="496"/>
      <c r="D288" s="496"/>
      <c r="E288" s="453"/>
      <c r="F288" s="453"/>
      <c r="G288" s="453"/>
      <c r="H288" s="453"/>
      <c r="I288" s="453"/>
      <c r="J288" s="453"/>
      <c r="K288" s="453"/>
      <c r="L288" s="453"/>
      <c r="M288" s="453"/>
      <c r="N288" s="453"/>
      <c r="O288" s="453"/>
      <c r="P288" s="453"/>
      <c r="Q288" s="453"/>
      <c r="R288" s="453"/>
      <c r="S288" s="453"/>
      <c r="T288" s="453"/>
      <c r="U288" s="453"/>
      <c r="V288" s="453"/>
      <c r="W288" s="453"/>
      <c r="X288" s="453"/>
      <c r="Y288" s="453"/>
      <c r="Z288" s="453"/>
      <c r="AA288" s="453"/>
      <c r="AB288" s="453"/>
      <c r="AC288" s="453"/>
      <c r="AD288" s="453"/>
      <c r="AE288" s="453"/>
      <c r="AF288" s="453"/>
      <c r="AG288" s="453"/>
      <c r="AH288" s="453"/>
      <c r="AI288" s="453"/>
      <c r="AJ288" s="453"/>
      <c r="AK288" s="453"/>
    </row>
    <row r="289" spans="1:37" ht="15.75" customHeight="1">
      <c r="A289" s="453"/>
      <c r="B289" s="453"/>
      <c r="C289" s="496"/>
      <c r="D289" s="496"/>
      <c r="E289" s="453"/>
      <c r="F289" s="453"/>
      <c r="G289" s="453"/>
      <c r="H289" s="453"/>
      <c r="I289" s="453"/>
      <c r="J289" s="453"/>
      <c r="K289" s="453"/>
      <c r="L289" s="453"/>
      <c r="M289" s="453"/>
      <c r="N289" s="453"/>
      <c r="O289" s="453"/>
      <c r="P289" s="453"/>
      <c r="Q289" s="453"/>
      <c r="R289" s="453"/>
      <c r="S289" s="453"/>
      <c r="T289" s="453"/>
      <c r="U289" s="453"/>
      <c r="V289" s="453"/>
      <c r="W289" s="453"/>
      <c r="X289" s="453"/>
      <c r="Y289" s="453"/>
      <c r="Z289" s="453"/>
      <c r="AA289" s="453"/>
      <c r="AB289" s="453"/>
      <c r="AC289" s="453"/>
      <c r="AD289" s="453"/>
      <c r="AE289" s="453"/>
      <c r="AF289" s="453"/>
      <c r="AG289" s="453"/>
      <c r="AH289" s="453"/>
      <c r="AI289" s="453"/>
      <c r="AJ289" s="453"/>
      <c r="AK289" s="453"/>
    </row>
    <row r="290" spans="1:37" ht="15.75" customHeight="1">
      <c r="A290" s="453"/>
      <c r="B290" s="453"/>
      <c r="C290" s="496"/>
      <c r="D290" s="496"/>
      <c r="E290" s="453"/>
      <c r="F290" s="453"/>
      <c r="G290" s="453"/>
      <c r="H290" s="453"/>
      <c r="I290" s="453"/>
      <c r="J290" s="453"/>
      <c r="K290" s="453"/>
      <c r="L290" s="453"/>
      <c r="M290" s="453"/>
      <c r="N290" s="453"/>
      <c r="O290" s="453"/>
      <c r="P290" s="453"/>
      <c r="Q290" s="453"/>
      <c r="R290" s="453"/>
      <c r="S290" s="453"/>
      <c r="T290" s="453"/>
      <c r="U290" s="453"/>
      <c r="V290" s="453"/>
      <c r="W290" s="453"/>
      <c r="X290" s="453"/>
      <c r="Y290" s="453"/>
      <c r="Z290" s="453"/>
      <c r="AA290" s="453"/>
      <c r="AB290" s="453"/>
      <c r="AC290" s="453"/>
      <c r="AD290" s="453"/>
      <c r="AE290" s="453"/>
      <c r="AF290" s="453"/>
      <c r="AG290" s="453"/>
      <c r="AH290" s="453"/>
      <c r="AI290" s="453"/>
      <c r="AJ290" s="453"/>
      <c r="AK290" s="453"/>
    </row>
    <row r="291" spans="1:37" ht="15.75" customHeight="1">
      <c r="A291" s="453"/>
      <c r="B291" s="453"/>
      <c r="C291" s="496"/>
      <c r="D291" s="496"/>
      <c r="E291" s="453"/>
      <c r="F291" s="453"/>
      <c r="G291" s="453"/>
      <c r="H291" s="453"/>
      <c r="I291" s="453"/>
      <c r="J291" s="453"/>
      <c r="K291" s="453"/>
      <c r="L291" s="453"/>
      <c r="M291" s="453"/>
      <c r="N291" s="453"/>
      <c r="O291" s="453"/>
      <c r="P291" s="453"/>
      <c r="Q291" s="453"/>
      <c r="R291" s="453"/>
      <c r="S291" s="453"/>
      <c r="T291" s="453"/>
      <c r="U291" s="453"/>
      <c r="V291" s="453"/>
      <c r="W291" s="453"/>
      <c r="X291" s="453"/>
      <c r="Y291" s="453"/>
      <c r="Z291" s="453"/>
      <c r="AA291" s="453"/>
      <c r="AB291" s="453"/>
      <c r="AC291" s="453"/>
      <c r="AD291" s="453"/>
      <c r="AE291" s="453"/>
      <c r="AF291" s="453"/>
      <c r="AG291" s="453"/>
      <c r="AH291" s="453"/>
      <c r="AI291" s="453"/>
      <c r="AJ291" s="453"/>
      <c r="AK291" s="453"/>
    </row>
    <row r="292" spans="1:37" ht="15.75" customHeight="1">
      <c r="A292" s="453"/>
      <c r="B292" s="453"/>
      <c r="C292" s="496"/>
      <c r="D292" s="496"/>
      <c r="E292" s="453"/>
      <c r="F292" s="453"/>
      <c r="G292" s="453"/>
      <c r="H292" s="453"/>
      <c r="I292" s="453"/>
      <c r="J292" s="453"/>
      <c r="K292" s="453"/>
      <c r="L292" s="453"/>
      <c r="M292" s="453"/>
      <c r="N292" s="453"/>
      <c r="O292" s="453"/>
      <c r="P292" s="453"/>
      <c r="Q292" s="453"/>
      <c r="R292" s="453"/>
      <c r="S292" s="453"/>
      <c r="T292" s="453"/>
      <c r="U292" s="453"/>
      <c r="V292" s="453"/>
      <c r="W292" s="453"/>
      <c r="X292" s="453"/>
      <c r="Y292" s="453"/>
      <c r="Z292" s="453"/>
      <c r="AA292" s="453"/>
      <c r="AB292" s="453"/>
      <c r="AC292" s="453"/>
      <c r="AD292" s="453"/>
      <c r="AE292" s="453"/>
      <c r="AF292" s="453"/>
      <c r="AG292" s="453"/>
      <c r="AH292" s="453"/>
      <c r="AI292" s="453"/>
      <c r="AJ292" s="453"/>
      <c r="AK292" s="453"/>
    </row>
    <row r="293" spans="1:37" ht="15.75" customHeight="1">
      <c r="A293" s="453"/>
      <c r="B293" s="453"/>
      <c r="C293" s="496"/>
      <c r="D293" s="496"/>
      <c r="E293" s="453"/>
      <c r="F293" s="453"/>
      <c r="G293" s="453"/>
      <c r="H293" s="453"/>
      <c r="I293" s="453"/>
      <c r="J293" s="453"/>
      <c r="K293" s="453"/>
      <c r="L293" s="453"/>
      <c r="M293" s="453"/>
      <c r="N293" s="453"/>
      <c r="O293" s="453"/>
      <c r="P293" s="453"/>
      <c r="Q293" s="453"/>
      <c r="R293" s="453"/>
      <c r="S293" s="453"/>
      <c r="T293" s="453"/>
      <c r="U293" s="453"/>
      <c r="V293" s="453"/>
      <c r="W293" s="453"/>
      <c r="X293" s="453"/>
      <c r="Y293" s="453"/>
      <c r="Z293" s="453"/>
      <c r="AA293" s="453"/>
      <c r="AB293" s="453"/>
      <c r="AC293" s="453"/>
      <c r="AD293" s="453"/>
      <c r="AE293" s="453"/>
      <c r="AF293" s="453"/>
      <c r="AG293" s="453"/>
      <c r="AH293" s="453"/>
      <c r="AI293" s="453"/>
      <c r="AJ293" s="453"/>
      <c r="AK293" s="453"/>
    </row>
    <row r="294" spans="1:37" ht="15.75" customHeight="1">
      <c r="A294" s="453"/>
      <c r="B294" s="453"/>
      <c r="C294" s="496"/>
      <c r="D294" s="496"/>
      <c r="E294" s="453"/>
      <c r="F294" s="453"/>
      <c r="G294" s="453"/>
      <c r="H294" s="453"/>
      <c r="I294" s="453"/>
      <c r="J294" s="453"/>
      <c r="K294" s="453"/>
      <c r="L294" s="453"/>
      <c r="M294" s="453"/>
      <c r="N294" s="453"/>
      <c r="O294" s="453"/>
      <c r="P294" s="453"/>
      <c r="Q294" s="453"/>
      <c r="R294" s="453"/>
      <c r="S294" s="453"/>
      <c r="T294" s="453"/>
      <c r="U294" s="453"/>
      <c r="V294" s="453"/>
      <c r="W294" s="453"/>
      <c r="X294" s="453"/>
      <c r="Y294" s="453"/>
      <c r="Z294" s="453"/>
      <c r="AA294" s="453"/>
      <c r="AB294" s="453"/>
      <c r="AC294" s="453"/>
      <c r="AD294" s="453"/>
      <c r="AE294" s="453"/>
      <c r="AF294" s="453"/>
      <c r="AG294" s="453"/>
      <c r="AH294" s="453"/>
      <c r="AI294" s="453"/>
      <c r="AJ294" s="453"/>
      <c r="AK294" s="453"/>
    </row>
    <row r="295" spans="1:37" ht="15.75" customHeight="1">
      <c r="A295" s="453"/>
      <c r="B295" s="453"/>
      <c r="C295" s="496"/>
      <c r="D295" s="496"/>
      <c r="E295" s="453"/>
      <c r="F295" s="453"/>
      <c r="G295" s="453"/>
      <c r="H295" s="453"/>
      <c r="I295" s="453"/>
      <c r="J295" s="453"/>
      <c r="K295" s="453"/>
      <c r="L295" s="453"/>
      <c r="M295" s="453"/>
      <c r="N295" s="453"/>
      <c r="O295" s="453"/>
      <c r="P295" s="453"/>
      <c r="Q295" s="453"/>
      <c r="R295" s="453"/>
      <c r="S295" s="453"/>
      <c r="T295" s="453"/>
      <c r="U295" s="453"/>
      <c r="V295" s="453"/>
      <c r="W295" s="453"/>
      <c r="X295" s="453"/>
      <c r="Y295" s="453"/>
      <c r="Z295" s="453"/>
      <c r="AA295" s="453"/>
      <c r="AB295" s="453"/>
      <c r="AC295" s="453"/>
      <c r="AD295" s="453"/>
      <c r="AE295" s="453"/>
      <c r="AF295" s="453"/>
      <c r="AG295" s="453"/>
      <c r="AH295" s="453"/>
      <c r="AI295" s="453"/>
      <c r="AJ295" s="453"/>
      <c r="AK295" s="453"/>
    </row>
    <row r="296" spans="1:37" ht="15.75" customHeight="1">
      <c r="A296" s="453"/>
      <c r="B296" s="453"/>
      <c r="C296" s="496"/>
      <c r="D296" s="496"/>
      <c r="E296" s="453"/>
      <c r="F296" s="453"/>
      <c r="G296" s="453"/>
      <c r="H296" s="453"/>
      <c r="I296" s="453"/>
      <c r="J296" s="453"/>
      <c r="K296" s="453"/>
      <c r="L296" s="453"/>
      <c r="M296" s="453"/>
      <c r="N296" s="453"/>
      <c r="O296" s="453"/>
      <c r="P296" s="453"/>
      <c r="Q296" s="453"/>
      <c r="R296" s="453"/>
      <c r="S296" s="453"/>
      <c r="T296" s="453"/>
      <c r="U296" s="453"/>
      <c r="V296" s="453"/>
      <c r="W296" s="453"/>
      <c r="X296" s="453"/>
      <c r="Y296" s="453"/>
      <c r="Z296" s="453"/>
      <c r="AA296" s="453"/>
      <c r="AB296" s="453"/>
      <c r="AC296" s="453"/>
      <c r="AD296" s="453"/>
      <c r="AE296" s="453"/>
      <c r="AF296" s="453"/>
      <c r="AG296" s="453"/>
      <c r="AH296" s="453"/>
      <c r="AI296" s="453"/>
      <c r="AJ296" s="453"/>
      <c r="AK296" s="453"/>
    </row>
    <row r="297" spans="1:37" ht="15.75" customHeight="1">
      <c r="A297" s="453"/>
      <c r="B297" s="453"/>
      <c r="C297" s="496"/>
      <c r="D297" s="496"/>
      <c r="E297" s="453"/>
      <c r="F297" s="453"/>
      <c r="G297" s="453"/>
      <c r="H297" s="453"/>
      <c r="I297" s="453"/>
      <c r="J297" s="453"/>
      <c r="K297" s="453"/>
      <c r="L297" s="453"/>
      <c r="M297" s="453"/>
      <c r="N297" s="453"/>
      <c r="O297" s="453"/>
      <c r="P297" s="453"/>
      <c r="Q297" s="453"/>
      <c r="R297" s="453"/>
      <c r="S297" s="453"/>
      <c r="T297" s="453"/>
      <c r="U297" s="453"/>
      <c r="V297" s="453"/>
      <c r="W297" s="453"/>
      <c r="X297" s="453"/>
      <c r="Y297" s="453"/>
      <c r="Z297" s="453"/>
      <c r="AA297" s="453"/>
      <c r="AB297" s="453"/>
      <c r="AC297" s="453"/>
      <c r="AD297" s="453"/>
      <c r="AE297" s="453"/>
      <c r="AF297" s="453"/>
      <c r="AG297" s="453"/>
      <c r="AH297" s="453"/>
      <c r="AI297" s="453"/>
      <c r="AJ297" s="453"/>
      <c r="AK297" s="453"/>
    </row>
    <row r="298" spans="1:37" ht="15.75" customHeight="1">
      <c r="A298" s="453"/>
      <c r="B298" s="453"/>
      <c r="C298" s="496"/>
      <c r="D298" s="496"/>
      <c r="E298" s="453"/>
      <c r="F298" s="453"/>
      <c r="G298" s="453"/>
      <c r="H298" s="453"/>
      <c r="I298" s="453"/>
      <c r="J298" s="453"/>
      <c r="K298" s="453"/>
      <c r="L298" s="453"/>
      <c r="M298" s="453"/>
      <c r="N298" s="453"/>
      <c r="O298" s="453"/>
      <c r="P298" s="453"/>
      <c r="Q298" s="453"/>
      <c r="R298" s="453"/>
      <c r="S298" s="453"/>
      <c r="T298" s="453"/>
      <c r="U298" s="453"/>
      <c r="V298" s="453"/>
      <c r="W298" s="453"/>
      <c r="X298" s="453"/>
      <c r="Y298" s="453"/>
      <c r="Z298" s="453"/>
      <c r="AA298" s="453"/>
      <c r="AB298" s="453"/>
      <c r="AC298" s="453"/>
      <c r="AD298" s="453"/>
      <c r="AE298" s="453"/>
      <c r="AF298" s="453"/>
      <c r="AG298" s="453"/>
      <c r="AH298" s="453"/>
      <c r="AI298" s="453"/>
      <c r="AJ298" s="453"/>
      <c r="AK298" s="453"/>
    </row>
    <row r="299" spans="1:37" ht="15.75" customHeight="1">
      <c r="A299" s="453"/>
      <c r="B299" s="453"/>
      <c r="C299" s="496"/>
      <c r="D299" s="496"/>
      <c r="E299" s="453"/>
      <c r="F299" s="453"/>
      <c r="G299" s="453"/>
      <c r="H299" s="453"/>
      <c r="I299" s="453"/>
      <c r="J299" s="453"/>
      <c r="K299" s="453"/>
      <c r="L299" s="453"/>
      <c r="M299" s="453"/>
      <c r="N299" s="453"/>
      <c r="O299" s="453"/>
      <c r="P299" s="453"/>
      <c r="Q299" s="453"/>
      <c r="R299" s="453"/>
      <c r="S299" s="453"/>
      <c r="T299" s="453"/>
      <c r="U299" s="453"/>
      <c r="V299" s="453"/>
      <c r="W299" s="453"/>
      <c r="X299" s="453"/>
      <c r="Y299" s="453"/>
      <c r="Z299" s="453"/>
      <c r="AA299" s="453"/>
      <c r="AB299" s="453"/>
      <c r="AC299" s="453"/>
      <c r="AD299" s="453"/>
      <c r="AE299" s="453"/>
      <c r="AF299" s="453"/>
      <c r="AG299" s="453"/>
      <c r="AH299" s="453"/>
      <c r="AI299" s="453"/>
      <c r="AJ299" s="453"/>
      <c r="AK299" s="453"/>
    </row>
    <row r="300" spans="1:37" ht="15.75" customHeight="1">
      <c r="A300" s="453"/>
      <c r="B300" s="453"/>
      <c r="C300" s="496"/>
      <c r="D300" s="496"/>
      <c r="E300" s="453"/>
      <c r="F300" s="453"/>
      <c r="G300" s="453"/>
      <c r="H300" s="453"/>
      <c r="I300" s="453"/>
      <c r="J300" s="453"/>
      <c r="K300" s="453"/>
      <c r="L300" s="453"/>
      <c r="M300" s="453"/>
      <c r="N300" s="453"/>
      <c r="O300" s="453"/>
      <c r="P300" s="453"/>
      <c r="Q300" s="453"/>
      <c r="R300" s="453"/>
      <c r="S300" s="453"/>
      <c r="T300" s="453"/>
      <c r="U300" s="453"/>
      <c r="V300" s="453"/>
      <c r="W300" s="453"/>
      <c r="X300" s="453"/>
      <c r="Y300" s="453"/>
      <c r="Z300" s="453"/>
      <c r="AA300" s="453"/>
      <c r="AB300" s="453"/>
      <c r="AC300" s="453"/>
      <c r="AD300" s="453"/>
      <c r="AE300" s="453"/>
      <c r="AF300" s="453"/>
      <c r="AG300" s="453"/>
      <c r="AH300" s="453"/>
      <c r="AI300" s="453"/>
      <c r="AJ300" s="453"/>
      <c r="AK300" s="453"/>
    </row>
    <row r="301" spans="1:37" ht="15.75" customHeight="1">
      <c r="A301" s="453"/>
      <c r="B301" s="453"/>
      <c r="C301" s="496"/>
      <c r="D301" s="496"/>
      <c r="E301" s="453"/>
      <c r="F301" s="453"/>
      <c r="G301" s="453"/>
      <c r="H301" s="453"/>
      <c r="I301" s="453"/>
      <c r="J301" s="453"/>
      <c r="K301" s="453"/>
      <c r="L301" s="453"/>
      <c r="M301" s="453"/>
      <c r="N301" s="453"/>
      <c r="O301" s="453"/>
      <c r="P301" s="453"/>
      <c r="Q301" s="453"/>
      <c r="R301" s="453"/>
      <c r="S301" s="453"/>
      <c r="T301" s="453"/>
      <c r="U301" s="453"/>
      <c r="V301" s="453"/>
      <c r="W301" s="453"/>
      <c r="X301" s="453"/>
      <c r="Y301" s="453"/>
      <c r="Z301" s="453"/>
      <c r="AA301" s="453"/>
      <c r="AB301" s="453"/>
      <c r="AC301" s="453"/>
      <c r="AD301" s="453"/>
      <c r="AE301" s="453"/>
      <c r="AF301" s="453"/>
      <c r="AG301" s="453"/>
      <c r="AH301" s="453"/>
      <c r="AI301" s="453"/>
      <c r="AJ301" s="453"/>
      <c r="AK301" s="453"/>
    </row>
    <row r="302" spans="1:37" ht="15.75" customHeight="1">
      <c r="A302" s="453"/>
      <c r="B302" s="453"/>
      <c r="C302" s="496"/>
      <c r="D302" s="496"/>
      <c r="E302" s="453"/>
      <c r="F302" s="453"/>
      <c r="G302" s="453"/>
      <c r="H302" s="453"/>
      <c r="I302" s="453"/>
      <c r="J302" s="453"/>
      <c r="K302" s="453"/>
      <c r="L302" s="453"/>
      <c r="M302" s="453"/>
      <c r="N302" s="453"/>
      <c r="O302" s="453"/>
      <c r="P302" s="453"/>
      <c r="Q302" s="453"/>
      <c r="R302" s="453"/>
      <c r="S302" s="453"/>
      <c r="T302" s="453"/>
      <c r="U302" s="453"/>
      <c r="V302" s="453"/>
      <c r="W302" s="453"/>
      <c r="X302" s="453"/>
      <c r="Y302" s="453"/>
      <c r="Z302" s="453"/>
      <c r="AA302" s="453"/>
      <c r="AB302" s="453"/>
      <c r="AC302" s="453"/>
      <c r="AD302" s="453"/>
      <c r="AE302" s="453"/>
      <c r="AF302" s="453"/>
      <c r="AG302" s="453"/>
      <c r="AH302" s="453"/>
      <c r="AI302" s="453"/>
      <c r="AJ302" s="453"/>
      <c r="AK302" s="453"/>
    </row>
    <row r="303" spans="1:37" ht="15.75" customHeight="1">
      <c r="A303" s="453"/>
      <c r="B303" s="453"/>
      <c r="C303" s="496"/>
      <c r="D303" s="496"/>
      <c r="E303" s="453"/>
      <c r="F303" s="453"/>
      <c r="G303" s="453"/>
      <c r="H303" s="453"/>
      <c r="I303" s="453"/>
      <c r="J303" s="453"/>
      <c r="K303" s="453"/>
      <c r="L303" s="453"/>
      <c r="M303" s="453"/>
      <c r="N303" s="453"/>
      <c r="O303" s="453"/>
      <c r="P303" s="453"/>
      <c r="Q303" s="453"/>
      <c r="R303" s="453"/>
      <c r="S303" s="453"/>
      <c r="T303" s="453"/>
      <c r="U303" s="453"/>
      <c r="V303" s="453"/>
      <c r="W303" s="453"/>
      <c r="X303" s="453"/>
      <c r="Y303" s="453"/>
      <c r="Z303" s="453"/>
      <c r="AA303" s="453"/>
      <c r="AB303" s="453"/>
      <c r="AC303" s="453"/>
      <c r="AD303" s="453"/>
      <c r="AE303" s="453"/>
      <c r="AF303" s="453"/>
      <c r="AG303" s="453"/>
      <c r="AH303" s="453"/>
      <c r="AI303" s="453"/>
      <c r="AJ303" s="453"/>
      <c r="AK303" s="453"/>
    </row>
    <row r="304" spans="1:37" ht="15.75" customHeight="1">
      <c r="A304" s="453"/>
      <c r="B304" s="453"/>
      <c r="C304" s="496"/>
      <c r="D304" s="496"/>
      <c r="E304" s="453"/>
      <c r="F304" s="453"/>
      <c r="G304" s="453"/>
      <c r="H304" s="453"/>
      <c r="I304" s="453"/>
      <c r="J304" s="453"/>
      <c r="K304" s="453"/>
      <c r="L304" s="453"/>
      <c r="M304" s="453"/>
      <c r="N304" s="453"/>
      <c r="O304" s="453"/>
      <c r="P304" s="453"/>
      <c r="Q304" s="453"/>
      <c r="R304" s="453"/>
      <c r="S304" s="453"/>
      <c r="T304" s="453"/>
      <c r="U304" s="453"/>
      <c r="V304" s="453"/>
      <c r="W304" s="453"/>
      <c r="X304" s="453"/>
      <c r="Y304" s="453"/>
      <c r="Z304" s="453"/>
      <c r="AA304" s="453"/>
      <c r="AB304" s="453"/>
      <c r="AC304" s="453"/>
      <c r="AD304" s="453"/>
      <c r="AE304" s="453"/>
      <c r="AF304" s="453"/>
      <c r="AG304" s="453"/>
      <c r="AH304" s="453"/>
      <c r="AI304" s="453"/>
      <c r="AJ304" s="453"/>
      <c r="AK304" s="453"/>
    </row>
    <row r="305" spans="1:37" ht="15.75" customHeight="1">
      <c r="A305" s="453"/>
      <c r="B305" s="453"/>
      <c r="C305" s="496"/>
      <c r="D305" s="496"/>
      <c r="E305" s="453"/>
      <c r="F305" s="453"/>
      <c r="G305" s="453"/>
      <c r="H305" s="453"/>
      <c r="I305" s="453"/>
      <c r="J305" s="453"/>
      <c r="K305" s="453"/>
      <c r="L305" s="453"/>
      <c r="M305" s="453"/>
      <c r="N305" s="453"/>
      <c r="O305" s="453"/>
      <c r="P305" s="453"/>
      <c r="Q305" s="453"/>
      <c r="R305" s="453"/>
      <c r="S305" s="453"/>
      <c r="T305" s="453"/>
      <c r="U305" s="453"/>
      <c r="V305" s="453"/>
      <c r="W305" s="453"/>
      <c r="X305" s="453"/>
      <c r="Y305" s="453"/>
      <c r="Z305" s="453"/>
      <c r="AA305" s="453"/>
      <c r="AB305" s="453"/>
      <c r="AC305" s="453"/>
      <c r="AD305" s="453"/>
      <c r="AE305" s="453"/>
      <c r="AF305" s="453"/>
      <c r="AG305" s="453"/>
      <c r="AH305" s="453"/>
      <c r="AI305" s="453"/>
      <c r="AJ305" s="453"/>
      <c r="AK305" s="453"/>
    </row>
    <row r="306" spans="1:37" ht="15.75" customHeight="1">
      <c r="A306" s="453"/>
      <c r="B306" s="453"/>
      <c r="C306" s="496"/>
      <c r="D306" s="496"/>
      <c r="E306" s="453"/>
      <c r="F306" s="453"/>
      <c r="G306" s="453"/>
      <c r="H306" s="453"/>
      <c r="I306" s="453"/>
      <c r="J306" s="453"/>
      <c r="K306" s="453"/>
      <c r="L306" s="453"/>
      <c r="M306" s="453"/>
      <c r="N306" s="453"/>
      <c r="O306" s="453"/>
      <c r="P306" s="453"/>
      <c r="Q306" s="453"/>
      <c r="R306" s="453"/>
      <c r="S306" s="453"/>
      <c r="T306" s="453"/>
      <c r="U306" s="453"/>
      <c r="V306" s="453"/>
      <c r="W306" s="453"/>
      <c r="X306" s="453"/>
      <c r="Y306" s="453"/>
      <c r="Z306" s="453"/>
      <c r="AA306" s="453"/>
      <c r="AB306" s="453"/>
      <c r="AC306" s="453"/>
      <c r="AD306" s="453"/>
      <c r="AE306" s="453"/>
      <c r="AF306" s="453"/>
      <c r="AG306" s="453"/>
      <c r="AH306" s="453"/>
      <c r="AI306" s="453"/>
      <c r="AJ306" s="453"/>
      <c r="AK306" s="453"/>
    </row>
    <row r="307" spans="1:37" ht="15.75" customHeight="1">
      <c r="A307" s="453"/>
      <c r="B307" s="453"/>
      <c r="C307" s="496"/>
      <c r="D307" s="496"/>
      <c r="E307" s="453"/>
      <c r="F307" s="453"/>
      <c r="G307" s="453"/>
      <c r="H307" s="453"/>
      <c r="I307" s="453"/>
      <c r="J307" s="453"/>
      <c r="K307" s="453"/>
      <c r="L307" s="453"/>
      <c r="M307" s="453"/>
      <c r="N307" s="453"/>
      <c r="O307" s="453"/>
      <c r="P307" s="453"/>
      <c r="Q307" s="453"/>
      <c r="R307" s="453"/>
      <c r="S307" s="453"/>
      <c r="T307" s="453"/>
      <c r="U307" s="453"/>
      <c r="V307" s="453"/>
      <c r="W307" s="453"/>
      <c r="X307" s="453"/>
      <c r="Y307" s="453"/>
      <c r="Z307" s="453"/>
      <c r="AA307" s="453"/>
      <c r="AB307" s="453"/>
      <c r="AC307" s="453"/>
      <c r="AD307" s="453"/>
      <c r="AE307" s="453"/>
      <c r="AF307" s="453"/>
      <c r="AG307" s="453"/>
      <c r="AH307" s="453"/>
      <c r="AI307" s="453"/>
      <c r="AJ307" s="453"/>
      <c r="AK307" s="453"/>
    </row>
    <row r="308" spans="1:37" ht="15.75" customHeight="1">
      <c r="A308" s="453"/>
      <c r="B308" s="453"/>
      <c r="C308" s="496"/>
      <c r="D308" s="496"/>
      <c r="E308" s="453"/>
      <c r="F308" s="453"/>
      <c r="G308" s="453"/>
      <c r="H308" s="453"/>
      <c r="I308" s="453"/>
      <c r="J308" s="453"/>
      <c r="K308" s="453"/>
      <c r="L308" s="453"/>
      <c r="M308" s="453"/>
      <c r="N308" s="453"/>
      <c r="O308" s="453"/>
      <c r="P308" s="453"/>
      <c r="Q308" s="453"/>
      <c r="R308" s="453"/>
      <c r="S308" s="453"/>
      <c r="T308" s="453"/>
      <c r="U308" s="453"/>
      <c r="V308" s="453"/>
      <c r="W308" s="453"/>
      <c r="X308" s="453"/>
      <c r="Y308" s="453"/>
      <c r="Z308" s="453"/>
      <c r="AA308" s="453"/>
      <c r="AB308" s="453"/>
      <c r="AC308" s="453"/>
      <c r="AD308" s="453"/>
      <c r="AE308" s="453"/>
      <c r="AF308" s="453"/>
      <c r="AG308" s="453"/>
      <c r="AH308" s="453"/>
      <c r="AI308" s="453"/>
      <c r="AJ308" s="453"/>
      <c r="AK308" s="453"/>
    </row>
    <row r="309" spans="1:37" ht="15.75" customHeight="1">
      <c r="A309" s="453"/>
      <c r="B309" s="453"/>
      <c r="C309" s="496"/>
      <c r="D309" s="496"/>
      <c r="E309" s="453"/>
      <c r="F309" s="453"/>
      <c r="G309" s="453"/>
      <c r="H309" s="453"/>
      <c r="I309" s="453"/>
      <c r="J309" s="453"/>
      <c r="K309" s="453"/>
      <c r="L309" s="453"/>
      <c r="M309" s="453"/>
      <c r="N309" s="453"/>
      <c r="O309" s="453"/>
      <c r="P309" s="453"/>
      <c r="Q309" s="453"/>
      <c r="R309" s="453"/>
      <c r="S309" s="453"/>
      <c r="T309" s="453"/>
      <c r="U309" s="453"/>
      <c r="V309" s="453"/>
      <c r="W309" s="453"/>
      <c r="X309" s="453"/>
      <c r="Y309" s="453"/>
      <c r="Z309" s="453"/>
      <c r="AA309" s="453"/>
      <c r="AB309" s="453"/>
      <c r="AC309" s="453"/>
      <c r="AD309" s="453"/>
      <c r="AE309" s="453"/>
      <c r="AF309" s="453"/>
      <c r="AG309" s="453"/>
      <c r="AH309" s="453"/>
      <c r="AI309" s="453"/>
      <c r="AJ309" s="453"/>
      <c r="AK309" s="453"/>
    </row>
    <row r="310" spans="1:37" ht="15.75" customHeight="1">
      <c r="A310" s="453"/>
      <c r="B310" s="453"/>
      <c r="C310" s="496"/>
      <c r="D310" s="496"/>
      <c r="E310" s="453"/>
      <c r="F310" s="453"/>
      <c r="G310" s="453"/>
      <c r="H310" s="453"/>
      <c r="I310" s="453"/>
      <c r="J310" s="453"/>
      <c r="K310" s="453"/>
      <c r="L310" s="453"/>
      <c r="M310" s="453"/>
      <c r="N310" s="453"/>
      <c r="O310" s="453"/>
      <c r="P310" s="453"/>
      <c r="Q310" s="453"/>
      <c r="R310" s="453"/>
      <c r="S310" s="453"/>
      <c r="T310" s="453"/>
      <c r="U310" s="453"/>
      <c r="V310" s="453"/>
      <c r="W310" s="453"/>
      <c r="X310" s="453"/>
      <c r="Y310" s="453"/>
      <c r="Z310" s="453"/>
      <c r="AA310" s="453"/>
      <c r="AB310" s="453"/>
      <c r="AC310" s="453"/>
      <c r="AD310" s="453"/>
      <c r="AE310" s="453"/>
      <c r="AF310" s="453"/>
      <c r="AG310" s="453"/>
      <c r="AH310" s="453"/>
      <c r="AI310" s="453"/>
      <c r="AJ310" s="453"/>
      <c r="AK310" s="453"/>
    </row>
    <row r="311" spans="1:37" ht="15.75" customHeight="1">
      <c r="A311" s="453"/>
      <c r="B311" s="453"/>
      <c r="C311" s="496"/>
      <c r="D311" s="496"/>
      <c r="E311" s="453"/>
      <c r="F311" s="453"/>
      <c r="G311" s="453"/>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row>
    <row r="312" spans="1:37" ht="15.75" customHeight="1">
      <c r="A312" s="453"/>
      <c r="B312" s="453"/>
      <c r="C312" s="496"/>
      <c r="D312" s="496"/>
      <c r="E312" s="453"/>
      <c r="F312" s="453"/>
      <c r="G312" s="453"/>
      <c r="H312" s="453"/>
      <c r="I312" s="453"/>
      <c r="J312" s="453"/>
      <c r="K312" s="453"/>
      <c r="L312" s="453"/>
      <c r="M312" s="453"/>
      <c r="N312" s="453"/>
      <c r="O312" s="453"/>
      <c r="P312" s="453"/>
      <c r="Q312" s="453"/>
      <c r="R312" s="453"/>
      <c r="S312" s="453"/>
      <c r="T312" s="453"/>
      <c r="U312" s="453"/>
      <c r="V312" s="453"/>
      <c r="W312" s="453"/>
      <c r="X312" s="453"/>
      <c r="Y312" s="453"/>
      <c r="Z312" s="453"/>
      <c r="AA312" s="453"/>
      <c r="AB312" s="453"/>
      <c r="AC312" s="453"/>
      <c r="AD312" s="453"/>
      <c r="AE312" s="453"/>
      <c r="AF312" s="453"/>
      <c r="AG312" s="453"/>
      <c r="AH312" s="453"/>
      <c r="AI312" s="453"/>
      <c r="AJ312" s="453"/>
      <c r="AK312" s="453"/>
    </row>
    <row r="313" spans="1:37" ht="15.75" customHeight="1">
      <c r="A313" s="453"/>
      <c r="B313" s="453"/>
      <c r="C313" s="496"/>
      <c r="D313" s="496"/>
      <c r="E313" s="453"/>
      <c r="F313" s="453"/>
      <c r="G313" s="453"/>
      <c r="H313" s="453"/>
      <c r="I313" s="453"/>
      <c r="J313" s="453"/>
      <c r="K313" s="453"/>
      <c r="L313" s="453"/>
      <c r="M313" s="453"/>
      <c r="N313" s="453"/>
      <c r="O313" s="453"/>
      <c r="P313" s="453"/>
      <c r="Q313" s="453"/>
      <c r="R313" s="453"/>
      <c r="S313" s="453"/>
      <c r="T313" s="453"/>
      <c r="U313" s="453"/>
      <c r="V313" s="453"/>
      <c r="W313" s="453"/>
      <c r="X313" s="453"/>
      <c r="Y313" s="453"/>
      <c r="Z313" s="453"/>
      <c r="AA313" s="453"/>
      <c r="AB313" s="453"/>
      <c r="AC313" s="453"/>
      <c r="AD313" s="453"/>
      <c r="AE313" s="453"/>
      <c r="AF313" s="453"/>
      <c r="AG313" s="453"/>
      <c r="AH313" s="453"/>
      <c r="AI313" s="453"/>
      <c r="AJ313" s="453"/>
      <c r="AK313" s="453"/>
    </row>
    <row r="314" spans="1:37" ht="15.75" customHeight="1">
      <c r="A314" s="453"/>
      <c r="B314" s="453"/>
      <c r="C314" s="496"/>
      <c r="D314" s="496"/>
      <c r="E314" s="453"/>
      <c r="F314" s="453"/>
      <c r="G314" s="453"/>
      <c r="H314" s="453"/>
      <c r="I314" s="453"/>
      <c r="J314" s="453"/>
      <c r="K314" s="453"/>
      <c r="L314" s="453"/>
      <c r="M314" s="453"/>
      <c r="N314" s="453"/>
      <c r="O314" s="453"/>
      <c r="P314" s="453"/>
      <c r="Q314" s="453"/>
      <c r="R314" s="453"/>
      <c r="S314" s="453"/>
      <c r="T314" s="453"/>
      <c r="U314" s="453"/>
      <c r="V314" s="453"/>
      <c r="W314" s="453"/>
      <c r="X314" s="453"/>
      <c r="Y314" s="453"/>
      <c r="Z314" s="453"/>
      <c r="AA314" s="453"/>
      <c r="AB314" s="453"/>
      <c r="AC314" s="453"/>
      <c r="AD314" s="453"/>
      <c r="AE314" s="453"/>
      <c r="AF314" s="453"/>
      <c r="AG314" s="453"/>
      <c r="AH314" s="453"/>
      <c r="AI314" s="453"/>
      <c r="AJ314" s="453"/>
      <c r="AK314" s="453"/>
    </row>
    <row r="315" spans="1:37" ht="15.75" customHeight="1">
      <c r="A315" s="453"/>
      <c r="B315" s="453"/>
      <c r="C315" s="496"/>
      <c r="D315" s="496"/>
      <c r="E315" s="453"/>
      <c r="F315" s="453"/>
      <c r="G315" s="453"/>
      <c r="H315" s="453"/>
      <c r="I315" s="453"/>
      <c r="J315" s="453"/>
      <c r="K315" s="453"/>
      <c r="L315" s="453"/>
      <c r="M315" s="453"/>
      <c r="N315" s="453"/>
      <c r="O315" s="453"/>
      <c r="P315" s="453"/>
      <c r="Q315" s="453"/>
      <c r="R315" s="453"/>
      <c r="S315" s="453"/>
      <c r="T315" s="453"/>
      <c r="U315" s="453"/>
      <c r="V315" s="453"/>
      <c r="W315" s="453"/>
      <c r="X315" s="453"/>
      <c r="Y315" s="453"/>
      <c r="Z315" s="453"/>
      <c r="AA315" s="453"/>
      <c r="AB315" s="453"/>
      <c r="AC315" s="453"/>
      <c r="AD315" s="453"/>
      <c r="AE315" s="453"/>
      <c r="AF315" s="453"/>
      <c r="AG315" s="453"/>
      <c r="AH315" s="453"/>
      <c r="AI315" s="453"/>
      <c r="AJ315" s="453"/>
      <c r="AK315" s="453"/>
    </row>
    <row r="316" spans="1:37" ht="15.75" customHeight="1">
      <c r="A316" s="453"/>
      <c r="B316" s="453"/>
      <c r="C316" s="496"/>
      <c r="D316" s="496"/>
      <c r="E316" s="453"/>
      <c r="F316" s="453"/>
      <c r="G316" s="453"/>
      <c r="H316" s="453"/>
      <c r="I316" s="453"/>
      <c r="J316" s="453"/>
      <c r="K316" s="453"/>
      <c r="L316" s="453"/>
      <c r="M316" s="453"/>
      <c r="N316" s="453"/>
      <c r="O316" s="453"/>
      <c r="P316" s="453"/>
      <c r="Q316" s="453"/>
      <c r="R316" s="453"/>
      <c r="S316" s="453"/>
      <c r="T316" s="453"/>
      <c r="U316" s="453"/>
      <c r="V316" s="453"/>
      <c r="W316" s="453"/>
      <c r="X316" s="453"/>
      <c r="Y316" s="453"/>
      <c r="Z316" s="453"/>
      <c r="AA316" s="453"/>
      <c r="AB316" s="453"/>
      <c r="AC316" s="453"/>
      <c r="AD316" s="453"/>
      <c r="AE316" s="453"/>
      <c r="AF316" s="453"/>
      <c r="AG316" s="453"/>
      <c r="AH316" s="453"/>
      <c r="AI316" s="453"/>
      <c r="AJ316" s="453"/>
      <c r="AK316" s="453"/>
    </row>
    <row r="317" spans="1:37" ht="15.75" customHeight="1">
      <c r="A317" s="453"/>
      <c r="B317" s="453"/>
      <c r="C317" s="496"/>
      <c r="D317" s="496"/>
      <c r="E317" s="453"/>
      <c r="F317" s="453"/>
      <c r="G317" s="453"/>
      <c r="H317" s="453"/>
      <c r="I317" s="453"/>
      <c r="J317" s="453"/>
      <c r="K317" s="453"/>
      <c r="L317" s="453"/>
      <c r="M317" s="453"/>
      <c r="N317" s="453"/>
      <c r="O317" s="453"/>
      <c r="P317" s="453"/>
      <c r="Q317" s="453"/>
      <c r="R317" s="453"/>
      <c r="S317" s="453"/>
      <c r="T317" s="453"/>
      <c r="U317" s="453"/>
      <c r="V317" s="453"/>
      <c r="W317" s="453"/>
      <c r="X317" s="453"/>
      <c r="Y317" s="453"/>
      <c r="Z317" s="453"/>
      <c r="AA317" s="453"/>
      <c r="AB317" s="453"/>
      <c r="AC317" s="453"/>
      <c r="AD317" s="453"/>
      <c r="AE317" s="453"/>
      <c r="AF317" s="453"/>
      <c r="AG317" s="453"/>
      <c r="AH317" s="453"/>
      <c r="AI317" s="453"/>
      <c r="AJ317" s="453"/>
      <c r="AK317" s="453"/>
    </row>
    <row r="318" spans="1:37" ht="15.75" customHeight="1">
      <c r="A318" s="453"/>
      <c r="B318" s="453"/>
      <c r="C318" s="496"/>
      <c r="D318" s="496"/>
      <c r="E318" s="453"/>
      <c r="F318" s="453"/>
      <c r="G318" s="453"/>
      <c r="H318" s="453"/>
      <c r="I318" s="453"/>
      <c r="J318" s="453"/>
      <c r="K318" s="453"/>
      <c r="L318" s="453"/>
      <c r="M318" s="453"/>
      <c r="N318" s="453"/>
      <c r="O318" s="453"/>
      <c r="P318" s="453"/>
      <c r="Q318" s="453"/>
      <c r="R318" s="453"/>
      <c r="S318" s="453"/>
      <c r="T318" s="453"/>
      <c r="U318" s="453"/>
      <c r="V318" s="453"/>
      <c r="W318" s="453"/>
      <c r="X318" s="453"/>
      <c r="Y318" s="453"/>
      <c r="Z318" s="453"/>
      <c r="AA318" s="453"/>
      <c r="AB318" s="453"/>
      <c r="AC318" s="453"/>
      <c r="AD318" s="453"/>
      <c r="AE318" s="453"/>
      <c r="AF318" s="453"/>
      <c r="AG318" s="453"/>
      <c r="AH318" s="453"/>
      <c r="AI318" s="453"/>
      <c r="AJ318" s="453"/>
      <c r="AK318" s="453"/>
    </row>
    <row r="319" spans="1:37" ht="15.75" customHeight="1">
      <c r="A319" s="453"/>
      <c r="B319" s="453"/>
      <c r="C319" s="496"/>
      <c r="D319" s="496"/>
      <c r="E319" s="453"/>
      <c r="F319" s="453"/>
      <c r="G319" s="453"/>
      <c r="H319" s="453"/>
      <c r="I319" s="453"/>
      <c r="J319" s="453"/>
      <c r="K319" s="453"/>
      <c r="L319" s="453"/>
      <c r="M319" s="453"/>
      <c r="N319" s="453"/>
      <c r="O319" s="453"/>
      <c r="P319" s="453"/>
      <c r="Q319" s="453"/>
      <c r="R319" s="453"/>
      <c r="S319" s="453"/>
      <c r="T319" s="453"/>
      <c r="U319" s="453"/>
      <c r="V319" s="453"/>
      <c r="W319" s="453"/>
      <c r="X319" s="453"/>
      <c r="Y319" s="453"/>
      <c r="Z319" s="453"/>
      <c r="AA319" s="453"/>
      <c r="AB319" s="453"/>
      <c r="AC319" s="453"/>
      <c r="AD319" s="453"/>
      <c r="AE319" s="453"/>
      <c r="AF319" s="453"/>
      <c r="AG319" s="453"/>
      <c r="AH319" s="453"/>
      <c r="AI319" s="453"/>
      <c r="AJ319" s="453"/>
      <c r="AK319" s="453"/>
    </row>
    <row r="320" spans="1:37" ht="15.75" customHeight="1">
      <c r="A320" s="453"/>
      <c r="B320" s="453"/>
      <c r="C320" s="496"/>
      <c r="D320" s="496"/>
      <c r="E320" s="453"/>
      <c r="F320" s="453"/>
      <c r="G320" s="453"/>
      <c r="H320" s="453"/>
      <c r="I320" s="453"/>
      <c r="J320" s="453"/>
      <c r="K320" s="453"/>
      <c r="L320" s="453"/>
      <c r="M320" s="453"/>
      <c r="N320" s="453"/>
      <c r="O320" s="453"/>
      <c r="P320" s="453"/>
      <c r="Q320" s="453"/>
      <c r="R320" s="453"/>
      <c r="S320" s="453"/>
      <c r="T320" s="453"/>
      <c r="U320" s="453"/>
      <c r="V320" s="453"/>
      <c r="W320" s="453"/>
      <c r="X320" s="453"/>
      <c r="Y320" s="453"/>
      <c r="Z320" s="453"/>
      <c r="AA320" s="453"/>
      <c r="AB320" s="453"/>
      <c r="AC320" s="453"/>
      <c r="AD320" s="453"/>
      <c r="AE320" s="453"/>
      <c r="AF320" s="453"/>
      <c r="AG320" s="453"/>
      <c r="AH320" s="453"/>
      <c r="AI320" s="453"/>
      <c r="AJ320" s="453"/>
      <c r="AK320" s="453"/>
    </row>
    <row r="321" spans="1:37" ht="15.75" customHeight="1">
      <c r="A321" s="453"/>
      <c r="B321" s="453"/>
      <c r="C321" s="496"/>
      <c r="D321" s="496"/>
      <c r="E321" s="453"/>
      <c r="F321" s="453"/>
      <c r="G321" s="453"/>
      <c r="H321" s="453"/>
      <c r="I321" s="453"/>
      <c r="J321" s="453"/>
      <c r="K321" s="453"/>
      <c r="L321" s="453"/>
      <c r="M321" s="453"/>
      <c r="N321" s="453"/>
      <c r="O321" s="453"/>
      <c r="P321" s="453"/>
      <c r="Q321" s="453"/>
      <c r="R321" s="453"/>
      <c r="S321" s="453"/>
      <c r="T321" s="453"/>
      <c r="U321" s="453"/>
      <c r="V321" s="453"/>
      <c r="W321" s="453"/>
      <c r="X321" s="453"/>
      <c r="Y321" s="453"/>
      <c r="Z321" s="453"/>
      <c r="AA321" s="453"/>
      <c r="AB321" s="453"/>
      <c r="AC321" s="453"/>
      <c r="AD321" s="453"/>
      <c r="AE321" s="453"/>
      <c r="AF321" s="453"/>
      <c r="AG321" s="453"/>
      <c r="AH321" s="453"/>
      <c r="AI321" s="453"/>
      <c r="AJ321" s="453"/>
      <c r="AK321" s="453"/>
    </row>
    <row r="322" spans="1:37" ht="15.75" customHeight="1">
      <c r="A322" s="453"/>
      <c r="B322" s="453"/>
      <c r="C322" s="496"/>
      <c r="D322" s="496"/>
      <c r="E322" s="453"/>
      <c r="F322" s="453"/>
      <c r="G322" s="453"/>
      <c r="H322" s="453"/>
      <c r="I322" s="453"/>
      <c r="J322" s="453"/>
      <c r="K322" s="453"/>
      <c r="L322" s="453"/>
      <c r="M322" s="453"/>
      <c r="N322" s="453"/>
      <c r="O322" s="453"/>
      <c r="P322" s="453"/>
      <c r="Q322" s="453"/>
      <c r="R322" s="453"/>
      <c r="S322" s="453"/>
      <c r="T322" s="453"/>
      <c r="U322" s="453"/>
      <c r="V322" s="453"/>
      <c r="W322" s="453"/>
      <c r="X322" s="453"/>
      <c r="Y322" s="453"/>
      <c r="Z322" s="453"/>
      <c r="AA322" s="453"/>
      <c r="AB322" s="453"/>
      <c r="AC322" s="453"/>
      <c r="AD322" s="453"/>
      <c r="AE322" s="453"/>
      <c r="AF322" s="453"/>
      <c r="AG322" s="453"/>
      <c r="AH322" s="453"/>
      <c r="AI322" s="453"/>
      <c r="AJ322" s="453"/>
      <c r="AK322" s="453"/>
    </row>
    <row r="323" spans="1:37" ht="15.75" customHeight="1">
      <c r="A323" s="453"/>
      <c r="B323" s="453"/>
      <c r="C323" s="496"/>
      <c r="D323" s="496"/>
      <c r="E323" s="453"/>
      <c r="F323" s="453"/>
      <c r="G323" s="453"/>
      <c r="H323" s="453"/>
      <c r="I323" s="453"/>
      <c r="J323" s="453"/>
      <c r="K323" s="453"/>
      <c r="L323" s="453"/>
      <c r="M323" s="453"/>
      <c r="N323" s="453"/>
      <c r="O323" s="453"/>
      <c r="P323" s="453"/>
      <c r="Q323" s="453"/>
      <c r="R323" s="453"/>
      <c r="S323" s="453"/>
      <c r="T323" s="453"/>
      <c r="U323" s="453"/>
      <c r="V323" s="453"/>
      <c r="W323" s="453"/>
      <c r="X323" s="453"/>
      <c r="Y323" s="453"/>
      <c r="Z323" s="453"/>
      <c r="AA323" s="453"/>
      <c r="AB323" s="453"/>
      <c r="AC323" s="453"/>
      <c r="AD323" s="453"/>
      <c r="AE323" s="453"/>
      <c r="AF323" s="453"/>
      <c r="AG323" s="453"/>
      <c r="AH323" s="453"/>
      <c r="AI323" s="453"/>
      <c r="AJ323" s="453"/>
      <c r="AK323" s="453"/>
    </row>
    <row r="324" spans="1:37" ht="15.75" customHeight="1">
      <c r="A324" s="453"/>
      <c r="B324" s="453"/>
      <c r="C324" s="496"/>
      <c r="D324" s="496"/>
      <c r="E324" s="453"/>
      <c r="F324" s="453"/>
      <c r="G324" s="453"/>
      <c r="H324" s="453"/>
      <c r="I324" s="453"/>
      <c r="J324" s="453"/>
      <c r="K324" s="453"/>
      <c r="L324" s="453"/>
      <c r="M324" s="453"/>
      <c r="N324" s="453"/>
      <c r="O324" s="453"/>
      <c r="P324" s="453"/>
      <c r="Q324" s="453"/>
      <c r="R324" s="453"/>
      <c r="S324" s="453"/>
      <c r="T324" s="453"/>
      <c r="U324" s="453"/>
      <c r="V324" s="453"/>
      <c r="W324" s="453"/>
      <c r="X324" s="453"/>
      <c r="Y324" s="453"/>
      <c r="Z324" s="453"/>
      <c r="AA324" s="453"/>
      <c r="AB324" s="453"/>
      <c r="AC324" s="453"/>
      <c r="AD324" s="453"/>
      <c r="AE324" s="453"/>
      <c r="AF324" s="453"/>
      <c r="AG324" s="453"/>
      <c r="AH324" s="453"/>
      <c r="AI324" s="453"/>
      <c r="AJ324" s="453"/>
      <c r="AK324" s="453"/>
    </row>
    <row r="325" spans="1:37" ht="15.75" customHeight="1">
      <c r="A325" s="453"/>
      <c r="B325" s="453"/>
      <c r="C325" s="496"/>
      <c r="D325" s="496"/>
      <c r="E325" s="453"/>
      <c r="F325" s="453"/>
      <c r="G325" s="453"/>
      <c r="H325" s="453"/>
      <c r="I325" s="453"/>
      <c r="J325" s="453"/>
      <c r="K325" s="453"/>
      <c r="L325" s="453"/>
      <c r="M325" s="453"/>
      <c r="N325" s="453"/>
      <c r="O325" s="453"/>
      <c r="P325" s="453"/>
      <c r="Q325" s="453"/>
      <c r="R325" s="453"/>
      <c r="S325" s="453"/>
      <c r="T325" s="453"/>
      <c r="U325" s="453"/>
      <c r="V325" s="453"/>
      <c r="W325" s="453"/>
      <c r="X325" s="453"/>
      <c r="Y325" s="453"/>
      <c r="Z325" s="453"/>
      <c r="AA325" s="453"/>
      <c r="AB325" s="453"/>
      <c r="AC325" s="453"/>
      <c r="AD325" s="453"/>
      <c r="AE325" s="453"/>
      <c r="AF325" s="453"/>
      <c r="AG325" s="453"/>
      <c r="AH325" s="453"/>
      <c r="AI325" s="453"/>
      <c r="AJ325" s="453"/>
      <c r="AK325" s="453"/>
    </row>
    <row r="326" spans="1:37" ht="15.75" customHeight="1">
      <c r="A326" s="453"/>
      <c r="B326" s="453"/>
      <c r="C326" s="496"/>
      <c r="D326" s="496"/>
      <c r="E326" s="453"/>
      <c r="F326" s="453"/>
      <c r="G326" s="453"/>
      <c r="H326" s="453"/>
      <c r="I326" s="453"/>
      <c r="J326" s="453"/>
      <c r="K326" s="453"/>
      <c r="L326" s="453"/>
      <c r="M326" s="453"/>
      <c r="N326" s="453"/>
      <c r="O326" s="453"/>
      <c r="P326" s="453"/>
      <c r="Q326" s="453"/>
      <c r="R326" s="453"/>
      <c r="S326" s="453"/>
      <c r="T326" s="453"/>
      <c r="U326" s="453"/>
      <c r="V326" s="453"/>
      <c r="W326" s="453"/>
      <c r="X326" s="453"/>
      <c r="Y326" s="453"/>
      <c r="Z326" s="453"/>
      <c r="AA326" s="453"/>
      <c r="AB326" s="453"/>
      <c r="AC326" s="453"/>
      <c r="AD326" s="453"/>
      <c r="AE326" s="453"/>
      <c r="AF326" s="453"/>
      <c r="AG326" s="453"/>
      <c r="AH326" s="453"/>
      <c r="AI326" s="453"/>
      <c r="AJ326" s="453"/>
      <c r="AK326" s="453"/>
    </row>
    <row r="327" spans="1:37" ht="15.75" customHeight="1">
      <c r="A327" s="453"/>
      <c r="B327" s="453"/>
      <c r="C327" s="496"/>
      <c r="D327" s="496"/>
      <c r="E327" s="453"/>
      <c r="F327" s="453"/>
      <c r="G327" s="453"/>
      <c r="H327" s="453"/>
      <c r="I327" s="453"/>
      <c r="J327" s="453"/>
      <c r="K327" s="453"/>
      <c r="L327" s="453"/>
      <c r="M327" s="453"/>
      <c r="N327" s="453"/>
      <c r="O327" s="453"/>
      <c r="P327" s="453"/>
      <c r="Q327" s="453"/>
      <c r="R327" s="453"/>
      <c r="S327" s="453"/>
      <c r="T327" s="453"/>
      <c r="U327" s="453"/>
      <c r="V327" s="453"/>
      <c r="W327" s="453"/>
      <c r="X327" s="453"/>
      <c r="Y327" s="453"/>
      <c r="Z327" s="453"/>
      <c r="AA327" s="453"/>
      <c r="AB327" s="453"/>
      <c r="AC327" s="453"/>
      <c r="AD327" s="453"/>
      <c r="AE327" s="453"/>
      <c r="AF327" s="453"/>
      <c r="AG327" s="453"/>
      <c r="AH327" s="453"/>
      <c r="AI327" s="453"/>
      <c r="AJ327" s="453"/>
      <c r="AK327" s="453"/>
    </row>
    <row r="328" spans="1:37" ht="15.75" customHeight="1">
      <c r="A328" s="453"/>
      <c r="B328" s="453"/>
      <c r="C328" s="496"/>
      <c r="D328" s="496"/>
      <c r="E328" s="453"/>
      <c r="F328" s="453"/>
      <c r="G328" s="453"/>
      <c r="H328" s="453"/>
      <c r="I328" s="453"/>
      <c r="J328" s="453"/>
      <c r="K328" s="453"/>
      <c r="L328" s="453"/>
      <c r="M328" s="453"/>
      <c r="N328" s="453"/>
      <c r="O328" s="453"/>
      <c r="P328" s="453"/>
      <c r="Q328" s="453"/>
      <c r="R328" s="453"/>
      <c r="S328" s="453"/>
      <c r="T328" s="453"/>
      <c r="U328" s="453"/>
      <c r="V328" s="453"/>
      <c r="W328" s="453"/>
      <c r="X328" s="453"/>
      <c r="Y328" s="453"/>
      <c r="Z328" s="453"/>
      <c r="AA328" s="453"/>
      <c r="AB328" s="453"/>
      <c r="AC328" s="453"/>
      <c r="AD328" s="453"/>
      <c r="AE328" s="453"/>
      <c r="AF328" s="453"/>
      <c r="AG328" s="453"/>
      <c r="AH328" s="453"/>
      <c r="AI328" s="453"/>
      <c r="AJ328" s="453"/>
      <c r="AK328" s="453"/>
    </row>
    <row r="329" spans="1:37" ht="15.75" customHeight="1">
      <c r="A329" s="453"/>
      <c r="B329" s="453"/>
      <c r="C329" s="496"/>
      <c r="D329" s="496"/>
      <c r="E329" s="453"/>
      <c r="F329" s="453"/>
      <c r="G329" s="453"/>
      <c r="H329" s="453"/>
      <c r="I329" s="453"/>
      <c r="J329" s="453"/>
      <c r="K329" s="453"/>
      <c r="L329" s="453"/>
      <c r="M329" s="453"/>
      <c r="N329" s="453"/>
      <c r="O329" s="453"/>
      <c r="P329" s="453"/>
      <c r="Q329" s="453"/>
      <c r="R329" s="453"/>
      <c r="S329" s="453"/>
      <c r="T329" s="453"/>
      <c r="U329" s="453"/>
      <c r="V329" s="453"/>
      <c r="W329" s="453"/>
      <c r="X329" s="453"/>
      <c r="Y329" s="453"/>
      <c r="Z329" s="453"/>
      <c r="AA329" s="453"/>
      <c r="AB329" s="453"/>
      <c r="AC329" s="453"/>
      <c r="AD329" s="453"/>
      <c r="AE329" s="453"/>
      <c r="AF329" s="453"/>
      <c r="AG329" s="453"/>
      <c r="AH329" s="453"/>
      <c r="AI329" s="453"/>
      <c r="AJ329" s="453"/>
      <c r="AK329" s="453"/>
    </row>
    <row r="330" spans="1:37" ht="15.75" customHeight="1">
      <c r="A330" s="453"/>
      <c r="B330" s="453"/>
      <c r="C330" s="496"/>
      <c r="D330" s="496"/>
      <c r="E330" s="453"/>
      <c r="F330" s="453"/>
      <c r="G330" s="453"/>
      <c r="H330" s="453"/>
      <c r="I330" s="453"/>
      <c r="J330" s="453"/>
      <c r="K330" s="453"/>
      <c r="L330" s="453"/>
      <c r="M330" s="453"/>
      <c r="N330" s="453"/>
      <c r="O330" s="453"/>
      <c r="P330" s="453"/>
      <c r="Q330" s="453"/>
      <c r="R330" s="453"/>
      <c r="S330" s="453"/>
      <c r="T330" s="453"/>
      <c r="U330" s="453"/>
      <c r="V330" s="453"/>
      <c r="W330" s="453"/>
      <c r="X330" s="453"/>
      <c r="Y330" s="453"/>
      <c r="Z330" s="453"/>
      <c r="AA330" s="453"/>
      <c r="AB330" s="453"/>
      <c r="AC330" s="453"/>
      <c r="AD330" s="453"/>
      <c r="AE330" s="453"/>
      <c r="AF330" s="453"/>
      <c r="AG330" s="453"/>
      <c r="AH330" s="453"/>
      <c r="AI330" s="453"/>
      <c r="AJ330" s="453"/>
      <c r="AK330" s="453"/>
    </row>
    <row r="331" spans="1:37" ht="15.75" customHeight="1">
      <c r="A331" s="453"/>
      <c r="B331" s="453"/>
      <c r="C331" s="496"/>
      <c r="D331" s="496"/>
      <c r="E331" s="453"/>
      <c r="F331" s="453"/>
      <c r="G331" s="453"/>
      <c r="H331" s="453"/>
      <c r="I331" s="453"/>
      <c r="J331" s="453"/>
      <c r="K331" s="453"/>
      <c r="L331" s="453"/>
      <c r="M331" s="453"/>
      <c r="N331" s="453"/>
      <c r="O331" s="453"/>
      <c r="P331" s="453"/>
      <c r="Q331" s="453"/>
      <c r="R331" s="453"/>
      <c r="S331" s="453"/>
      <c r="T331" s="453"/>
      <c r="U331" s="453"/>
      <c r="V331" s="453"/>
      <c r="W331" s="453"/>
      <c r="X331" s="453"/>
      <c r="Y331" s="453"/>
      <c r="Z331" s="453"/>
      <c r="AA331" s="453"/>
      <c r="AB331" s="453"/>
      <c r="AC331" s="453"/>
      <c r="AD331" s="453"/>
      <c r="AE331" s="453"/>
      <c r="AF331" s="453"/>
      <c r="AG331" s="453"/>
      <c r="AH331" s="453"/>
      <c r="AI331" s="453"/>
      <c r="AJ331" s="453"/>
      <c r="AK331" s="453"/>
    </row>
    <row r="332" spans="1:37" ht="15.75" customHeight="1">
      <c r="A332" s="453"/>
      <c r="B332" s="453"/>
      <c r="C332" s="496"/>
      <c r="D332" s="496"/>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453"/>
      <c r="AC332" s="453"/>
      <c r="AD332" s="453"/>
      <c r="AE332" s="453"/>
      <c r="AF332" s="453"/>
      <c r="AG332" s="453"/>
      <c r="AH332" s="453"/>
      <c r="AI332" s="453"/>
      <c r="AJ332" s="453"/>
      <c r="AK332" s="453"/>
    </row>
    <row r="333" spans="1:37" ht="15.75" customHeight="1">
      <c r="A333" s="453"/>
      <c r="B333" s="453"/>
      <c r="C333" s="496"/>
      <c r="D333" s="496"/>
      <c r="E333" s="453"/>
      <c r="F333" s="453"/>
      <c r="G333" s="453"/>
      <c r="H333" s="453"/>
      <c r="I333" s="453"/>
      <c r="J333" s="453"/>
      <c r="K333" s="453"/>
      <c r="L333" s="453"/>
      <c r="M333" s="453"/>
      <c r="N333" s="453"/>
      <c r="O333" s="453"/>
      <c r="P333" s="453"/>
      <c r="Q333" s="453"/>
      <c r="R333" s="453"/>
      <c r="S333" s="453"/>
      <c r="T333" s="453"/>
      <c r="U333" s="453"/>
      <c r="V333" s="453"/>
      <c r="W333" s="453"/>
      <c r="X333" s="453"/>
      <c r="Y333" s="453"/>
      <c r="Z333" s="453"/>
      <c r="AA333" s="453"/>
      <c r="AB333" s="453"/>
      <c r="AC333" s="453"/>
      <c r="AD333" s="453"/>
      <c r="AE333" s="453"/>
      <c r="AF333" s="453"/>
      <c r="AG333" s="453"/>
      <c r="AH333" s="453"/>
      <c r="AI333" s="453"/>
      <c r="AJ333" s="453"/>
      <c r="AK333" s="453"/>
    </row>
    <row r="334" spans="1:37" ht="15.75" customHeight="1">
      <c r="A334" s="453"/>
      <c r="B334" s="453"/>
      <c r="C334" s="496"/>
      <c r="D334" s="496"/>
      <c r="E334" s="453"/>
      <c r="F334" s="453"/>
      <c r="G334" s="453"/>
      <c r="H334" s="453"/>
      <c r="I334" s="453"/>
      <c r="J334" s="453"/>
      <c r="K334" s="453"/>
      <c r="L334" s="453"/>
      <c r="M334" s="453"/>
      <c r="N334" s="453"/>
      <c r="O334" s="453"/>
      <c r="P334" s="453"/>
      <c r="Q334" s="453"/>
      <c r="R334" s="453"/>
      <c r="S334" s="453"/>
      <c r="T334" s="453"/>
      <c r="U334" s="453"/>
      <c r="V334" s="453"/>
      <c r="W334" s="453"/>
      <c r="X334" s="453"/>
      <c r="Y334" s="453"/>
      <c r="Z334" s="453"/>
      <c r="AA334" s="453"/>
      <c r="AB334" s="453"/>
      <c r="AC334" s="453"/>
      <c r="AD334" s="453"/>
      <c r="AE334" s="453"/>
      <c r="AF334" s="453"/>
      <c r="AG334" s="453"/>
      <c r="AH334" s="453"/>
      <c r="AI334" s="453"/>
      <c r="AJ334" s="453"/>
      <c r="AK334" s="453"/>
    </row>
    <row r="335" spans="1:37" ht="15.75" customHeight="1">
      <c r="A335" s="453"/>
      <c r="B335" s="453"/>
      <c r="C335" s="496"/>
      <c r="D335" s="496"/>
      <c r="E335" s="453"/>
      <c r="F335" s="453"/>
      <c r="G335" s="453"/>
      <c r="H335" s="453"/>
      <c r="I335" s="453"/>
      <c r="J335" s="453"/>
      <c r="K335" s="453"/>
      <c r="L335" s="453"/>
      <c r="M335" s="453"/>
      <c r="N335" s="453"/>
      <c r="O335" s="453"/>
      <c r="P335" s="453"/>
      <c r="Q335" s="453"/>
      <c r="R335" s="453"/>
      <c r="S335" s="453"/>
      <c r="T335" s="453"/>
      <c r="U335" s="453"/>
      <c r="V335" s="453"/>
      <c r="W335" s="453"/>
      <c r="X335" s="453"/>
      <c r="Y335" s="453"/>
      <c r="Z335" s="453"/>
      <c r="AA335" s="453"/>
      <c r="AB335" s="453"/>
      <c r="AC335" s="453"/>
      <c r="AD335" s="453"/>
      <c r="AE335" s="453"/>
      <c r="AF335" s="453"/>
      <c r="AG335" s="453"/>
      <c r="AH335" s="453"/>
      <c r="AI335" s="453"/>
      <c r="AJ335" s="453"/>
      <c r="AK335" s="453"/>
    </row>
    <row r="336" spans="1:37" ht="15.75" customHeight="1">
      <c r="A336" s="453"/>
      <c r="B336" s="453"/>
      <c r="C336" s="496"/>
      <c r="D336" s="496"/>
      <c r="E336" s="453"/>
      <c r="F336" s="453"/>
      <c r="G336" s="453"/>
      <c r="H336" s="453"/>
      <c r="I336" s="453"/>
      <c r="J336" s="453"/>
      <c r="K336" s="453"/>
      <c r="L336" s="453"/>
      <c r="M336" s="453"/>
      <c r="N336" s="453"/>
      <c r="O336" s="453"/>
      <c r="P336" s="453"/>
      <c r="Q336" s="453"/>
      <c r="R336" s="453"/>
      <c r="S336" s="453"/>
      <c r="T336" s="453"/>
      <c r="U336" s="453"/>
      <c r="V336" s="453"/>
      <c r="W336" s="453"/>
      <c r="X336" s="453"/>
      <c r="Y336" s="453"/>
      <c r="Z336" s="453"/>
      <c r="AA336" s="453"/>
      <c r="AB336" s="453"/>
      <c r="AC336" s="453"/>
      <c r="AD336" s="453"/>
      <c r="AE336" s="453"/>
      <c r="AF336" s="453"/>
      <c r="AG336" s="453"/>
      <c r="AH336" s="453"/>
      <c r="AI336" s="453"/>
      <c r="AJ336" s="453"/>
      <c r="AK336" s="453"/>
    </row>
    <row r="337" spans="1:37" ht="15.75" customHeight="1">
      <c r="A337" s="453"/>
      <c r="B337" s="453"/>
      <c r="C337" s="496"/>
      <c r="D337" s="496"/>
      <c r="E337" s="453"/>
      <c r="F337" s="453"/>
      <c r="G337" s="453"/>
      <c r="H337" s="453"/>
      <c r="I337" s="453"/>
      <c r="J337" s="453"/>
      <c r="K337" s="453"/>
      <c r="L337" s="453"/>
      <c r="M337" s="453"/>
      <c r="N337" s="453"/>
      <c r="O337" s="453"/>
      <c r="P337" s="453"/>
      <c r="Q337" s="453"/>
      <c r="R337" s="453"/>
      <c r="S337" s="453"/>
      <c r="T337" s="453"/>
      <c r="U337" s="453"/>
      <c r="V337" s="453"/>
      <c r="W337" s="453"/>
      <c r="X337" s="453"/>
      <c r="Y337" s="453"/>
      <c r="Z337" s="453"/>
      <c r="AA337" s="453"/>
      <c r="AB337" s="453"/>
      <c r="AC337" s="453"/>
      <c r="AD337" s="453"/>
      <c r="AE337" s="453"/>
      <c r="AF337" s="453"/>
      <c r="AG337" s="453"/>
      <c r="AH337" s="453"/>
      <c r="AI337" s="453"/>
      <c r="AJ337" s="453"/>
      <c r="AK337" s="453"/>
    </row>
    <row r="338" spans="1:37" ht="15.75" customHeight="1">
      <c r="A338" s="453"/>
      <c r="B338" s="453"/>
      <c r="C338" s="496"/>
      <c r="D338" s="496"/>
      <c r="E338" s="453"/>
      <c r="F338" s="453"/>
      <c r="G338" s="453"/>
      <c r="H338" s="453"/>
      <c r="I338" s="453"/>
      <c r="J338" s="453"/>
      <c r="K338" s="453"/>
      <c r="L338" s="453"/>
      <c r="M338" s="453"/>
      <c r="N338" s="453"/>
      <c r="O338" s="453"/>
      <c r="P338" s="453"/>
      <c r="Q338" s="453"/>
      <c r="R338" s="453"/>
      <c r="S338" s="453"/>
      <c r="T338" s="453"/>
      <c r="U338" s="453"/>
      <c r="V338" s="453"/>
      <c r="W338" s="453"/>
      <c r="X338" s="453"/>
      <c r="Y338" s="453"/>
      <c r="Z338" s="453"/>
      <c r="AA338" s="453"/>
      <c r="AB338" s="453"/>
      <c r="AC338" s="453"/>
      <c r="AD338" s="453"/>
      <c r="AE338" s="453"/>
      <c r="AF338" s="453"/>
      <c r="AG338" s="453"/>
      <c r="AH338" s="453"/>
      <c r="AI338" s="453"/>
      <c r="AJ338" s="453"/>
      <c r="AK338" s="453"/>
    </row>
    <row r="339" spans="1:37" ht="15.75" customHeight="1">
      <c r="A339" s="453"/>
      <c r="B339" s="453"/>
      <c r="C339" s="496"/>
      <c r="D339" s="496"/>
      <c r="E339" s="453"/>
      <c r="F339" s="453"/>
      <c r="G339" s="453"/>
      <c r="H339" s="453"/>
      <c r="I339" s="453"/>
      <c r="J339" s="453"/>
      <c r="K339" s="453"/>
      <c r="L339" s="453"/>
      <c r="M339" s="453"/>
      <c r="N339" s="453"/>
      <c r="O339" s="453"/>
      <c r="P339" s="453"/>
      <c r="Q339" s="453"/>
      <c r="R339" s="453"/>
      <c r="S339" s="453"/>
      <c r="T339" s="453"/>
      <c r="U339" s="453"/>
      <c r="V339" s="453"/>
      <c r="W339" s="453"/>
      <c r="X339" s="453"/>
      <c r="Y339" s="453"/>
      <c r="Z339" s="453"/>
      <c r="AA339" s="453"/>
      <c r="AB339" s="453"/>
      <c r="AC339" s="453"/>
      <c r="AD339" s="453"/>
      <c r="AE339" s="453"/>
      <c r="AF339" s="453"/>
      <c r="AG339" s="453"/>
      <c r="AH339" s="453"/>
      <c r="AI339" s="453"/>
      <c r="AJ339" s="453"/>
      <c r="AK339" s="453"/>
    </row>
    <row r="340" spans="1:37" ht="15.75" customHeight="1">
      <c r="A340" s="453"/>
      <c r="B340" s="453"/>
      <c r="C340" s="496"/>
      <c r="D340" s="496"/>
      <c r="E340" s="453"/>
      <c r="F340" s="453"/>
      <c r="G340" s="453"/>
      <c r="H340" s="453"/>
      <c r="I340" s="453"/>
      <c r="J340" s="453"/>
      <c r="K340" s="453"/>
      <c r="L340" s="453"/>
      <c r="M340" s="453"/>
      <c r="N340" s="453"/>
      <c r="O340" s="453"/>
      <c r="P340" s="453"/>
      <c r="Q340" s="453"/>
      <c r="R340" s="453"/>
      <c r="S340" s="453"/>
      <c r="T340" s="453"/>
      <c r="U340" s="453"/>
      <c r="V340" s="453"/>
      <c r="W340" s="453"/>
      <c r="X340" s="453"/>
      <c r="Y340" s="453"/>
      <c r="Z340" s="453"/>
      <c r="AA340" s="453"/>
      <c r="AB340" s="453"/>
      <c r="AC340" s="453"/>
      <c r="AD340" s="453"/>
      <c r="AE340" s="453"/>
      <c r="AF340" s="453"/>
      <c r="AG340" s="453"/>
      <c r="AH340" s="453"/>
      <c r="AI340" s="453"/>
      <c r="AJ340" s="453"/>
      <c r="AK340" s="453"/>
    </row>
    <row r="341" spans="1:37" ht="15.75" customHeight="1">
      <c r="A341" s="453"/>
      <c r="B341" s="453"/>
      <c r="C341" s="496"/>
      <c r="D341" s="496"/>
      <c r="E341" s="453"/>
      <c r="F341" s="453"/>
      <c r="G341" s="453"/>
      <c r="H341" s="453"/>
      <c r="I341" s="453"/>
      <c r="J341" s="453"/>
      <c r="K341" s="453"/>
      <c r="L341" s="453"/>
      <c r="M341" s="453"/>
      <c r="N341" s="453"/>
      <c r="O341" s="453"/>
      <c r="P341" s="453"/>
      <c r="Q341" s="453"/>
      <c r="R341" s="453"/>
      <c r="S341" s="453"/>
      <c r="T341" s="453"/>
      <c r="U341" s="453"/>
      <c r="V341" s="453"/>
      <c r="W341" s="453"/>
      <c r="X341" s="453"/>
      <c r="Y341" s="453"/>
      <c r="Z341" s="453"/>
      <c r="AA341" s="453"/>
      <c r="AB341" s="453"/>
      <c r="AC341" s="453"/>
      <c r="AD341" s="453"/>
      <c r="AE341" s="453"/>
      <c r="AF341" s="453"/>
      <c r="AG341" s="453"/>
      <c r="AH341" s="453"/>
      <c r="AI341" s="453"/>
      <c r="AJ341" s="453"/>
      <c r="AK341" s="453"/>
    </row>
    <row r="342" spans="1:37" ht="15.75" customHeight="1">
      <c r="A342" s="453"/>
      <c r="B342" s="453"/>
      <c r="C342" s="496"/>
      <c r="D342" s="496"/>
      <c r="E342" s="453"/>
      <c r="F342" s="453"/>
      <c r="G342" s="453"/>
      <c r="H342" s="453"/>
      <c r="I342" s="453"/>
      <c r="J342" s="453"/>
      <c r="K342" s="453"/>
      <c r="L342" s="453"/>
      <c r="M342" s="453"/>
      <c r="N342" s="453"/>
      <c r="O342" s="453"/>
      <c r="P342" s="453"/>
      <c r="Q342" s="453"/>
      <c r="R342" s="453"/>
      <c r="S342" s="453"/>
      <c r="T342" s="453"/>
      <c r="U342" s="453"/>
      <c r="V342" s="453"/>
      <c r="W342" s="453"/>
      <c r="X342" s="453"/>
      <c r="Y342" s="453"/>
      <c r="Z342" s="453"/>
      <c r="AA342" s="453"/>
      <c r="AB342" s="453"/>
      <c r="AC342" s="453"/>
      <c r="AD342" s="453"/>
      <c r="AE342" s="453"/>
      <c r="AF342" s="453"/>
      <c r="AG342" s="453"/>
      <c r="AH342" s="453"/>
      <c r="AI342" s="453"/>
      <c r="AJ342" s="453"/>
      <c r="AK342" s="453"/>
    </row>
    <row r="343" spans="1:37" ht="15.75" customHeight="1">
      <c r="A343" s="453"/>
      <c r="B343" s="453"/>
      <c r="C343" s="496"/>
      <c r="D343" s="496"/>
      <c r="E343" s="453"/>
      <c r="F343" s="453"/>
      <c r="G343" s="453"/>
      <c r="H343" s="453"/>
      <c r="I343" s="453"/>
      <c r="J343" s="453"/>
      <c r="K343" s="453"/>
      <c r="L343" s="453"/>
      <c r="M343" s="453"/>
      <c r="N343" s="453"/>
      <c r="O343" s="453"/>
      <c r="P343" s="453"/>
      <c r="Q343" s="453"/>
      <c r="R343" s="453"/>
      <c r="S343" s="453"/>
      <c r="T343" s="453"/>
      <c r="U343" s="453"/>
      <c r="V343" s="453"/>
      <c r="W343" s="453"/>
      <c r="X343" s="453"/>
      <c r="Y343" s="453"/>
      <c r="Z343" s="453"/>
      <c r="AA343" s="453"/>
      <c r="AB343" s="453"/>
      <c r="AC343" s="453"/>
      <c r="AD343" s="453"/>
      <c r="AE343" s="453"/>
      <c r="AF343" s="453"/>
      <c r="AG343" s="453"/>
      <c r="AH343" s="453"/>
      <c r="AI343" s="453"/>
      <c r="AJ343" s="453"/>
      <c r="AK343" s="453"/>
    </row>
    <row r="344" spans="1:37" ht="15.75" customHeight="1">
      <c r="A344" s="453"/>
      <c r="B344" s="453"/>
      <c r="C344" s="496"/>
      <c r="D344" s="496"/>
      <c r="E344" s="453"/>
      <c r="F344" s="453"/>
      <c r="G344" s="453"/>
      <c r="H344" s="453"/>
      <c r="I344" s="453"/>
      <c r="J344" s="453"/>
      <c r="K344" s="453"/>
      <c r="L344" s="453"/>
      <c r="M344" s="453"/>
      <c r="N344" s="453"/>
      <c r="O344" s="453"/>
      <c r="P344" s="453"/>
      <c r="Q344" s="453"/>
      <c r="R344" s="453"/>
      <c r="S344" s="453"/>
      <c r="T344" s="453"/>
      <c r="U344" s="453"/>
      <c r="V344" s="453"/>
      <c r="W344" s="453"/>
      <c r="X344" s="453"/>
      <c r="Y344" s="453"/>
      <c r="Z344" s="453"/>
      <c r="AA344" s="453"/>
      <c r="AB344" s="453"/>
      <c r="AC344" s="453"/>
      <c r="AD344" s="453"/>
      <c r="AE344" s="453"/>
      <c r="AF344" s="453"/>
      <c r="AG344" s="453"/>
      <c r="AH344" s="453"/>
      <c r="AI344" s="453"/>
      <c r="AJ344" s="453"/>
      <c r="AK344" s="453"/>
    </row>
    <row r="345" spans="1:37" ht="15.75" customHeight="1">
      <c r="A345" s="453"/>
      <c r="B345" s="453"/>
      <c r="C345" s="496"/>
      <c r="D345" s="496"/>
      <c r="E345" s="453"/>
      <c r="F345" s="453"/>
      <c r="G345" s="453"/>
      <c r="H345" s="453"/>
      <c r="I345" s="453"/>
      <c r="J345" s="453"/>
      <c r="K345" s="453"/>
      <c r="L345" s="453"/>
      <c r="M345" s="453"/>
      <c r="N345" s="453"/>
      <c r="O345" s="453"/>
      <c r="P345" s="453"/>
      <c r="Q345" s="453"/>
      <c r="R345" s="453"/>
      <c r="S345" s="453"/>
      <c r="T345" s="453"/>
      <c r="U345" s="453"/>
      <c r="V345" s="453"/>
      <c r="W345" s="453"/>
      <c r="X345" s="453"/>
      <c r="Y345" s="453"/>
      <c r="Z345" s="453"/>
      <c r="AA345" s="453"/>
      <c r="AB345" s="453"/>
      <c r="AC345" s="453"/>
      <c r="AD345" s="453"/>
      <c r="AE345" s="453"/>
      <c r="AF345" s="453"/>
      <c r="AG345" s="453"/>
      <c r="AH345" s="453"/>
      <c r="AI345" s="453"/>
      <c r="AJ345" s="453"/>
      <c r="AK345" s="453"/>
    </row>
    <row r="346" spans="1:37" ht="15.75" customHeight="1">
      <c r="A346" s="453"/>
      <c r="B346" s="453"/>
      <c r="C346" s="496"/>
      <c r="D346" s="496"/>
      <c r="E346" s="453"/>
      <c r="F346" s="453"/>
      <c r="G346" s="453"/>
      <c r="H346" s="453"/>
      <c r="I346" s="453"/>
      <c r="J346" s="453"/>
      <c r="K346" s="453"/>
      <c r="L346" s="453"/>
      <c r="M346" s="453"/>
      <c r="N346" s="453"/>
      <c r="O346" s="453"/>
      <c r="P346" s="453"/>
      <c r="Q346" s="453"/>
      <c r="R346" s="453"/>
      <c r="S346" s="453"/>
      <c r="T346" s="453"/>
      <c r="U346" s="453"/>
      <c r="V346" s="453"/>
      <c r="W346" s="453"/>
      <c r="X346" s="453"/>
      <c r="Y346" s="453"/>
      <c r="Z346" s="453"/>
      <c r="AA346" s="453"/>
      <c r="AB346" s="453"/>
      <c r="AC346" s="453"/>
      <c r="AD346" s="453"/>
      <c r="AE346" s="453"/>
      <c r="AF346" s="453"/>
      <c r="AG346" s="453"/>
      <c r="AH346" s="453"/>
      <c r="AI346" s="453"/>
      <c r="AJ346" s="453"/>
      <c r="AK346" s="453"/>
    </row>
    <row r="347" spans="1:37" ht="15.75" customHeight="1">
      <c r="A347" s="453"/>
      <c r="B347" s="453"/>
      <c r="C347" s="496"/>
      <c r="D347" s="496"/>
      <c r="E347" s="453"/>
      <c r="F347" s="453"/>
      <c r="G347" s="453"/>
      <c r="H347" s="453"/>
      <c r="I347" s="453"/>
      <c r="J347" s="453"/>
      <c r="K347" s="453"/>
      <c r="L347" s="453"/>
      <c r="M347" s="453"/>
      <c r="N347" s="453"/>
      <c r="O347" s="453"/>
      <c r="P347" s="453"/>
      <c r="Q347" s="453"/>
      <c r="R347" s="453"/>
      <c r="S347" s="453"/>
      <c r="T347" s="453"/>
      <c r="U347" s="453"/>
      <c r="V347" s="453"/>
      <c r="W347" s="453"/>
      <c r="X347" s="453"/>
      <c r="Y347" s="453"/>
      <c r="Z347" s="453"/>
      <c r="AA347" s="453"/>
      <c r="AB347" s="453"/>
      <c r="AC347" s="453"/>
      <c r="AD347" s="453"/>
      <c r="AE347" s="453"/>
      <c r="AF347" s="453"/>
      <c r="AG347" s="453"/>
      <c r="AH347" s="453"/>
      <c r="AI347" s="453"/>
      <c r="AJ347" s="453"/>
      <c r="AK347" s="453"/>
    </row>
    <row r="348" spans="1:37" ht="15.75" customHeight="1">
      <c r="A348" s="453"/>
      <c r="B348" s="453"/>
      <c r="C348" s="496"/>
      <c r="D348" s="496"/>
      <c r="E348" s="453"/>
      <c r="F348" s="453"/>
      <c r="G348" s="453"/>
      <c r="H348" s="453"/>
      <c r="I348" s="453"/>
      <c r="J348" s="453"/>
      <c r="K348" s="453"/>
      <c r="L348" s="453"/>
      <c r="M348" s="453"/>
      <c r="N348" s="453"/>
      <c r="O348" s="453"/>
      <c r="P348" s="453"/>
      <c r="Q348" s="453"/>
      <c r="R348" s="453"/>
      <c r="S348" s="453"/>
      <c r="T348" s="453"/>
      <c r="U348" s="453"/>
      <c r="V348" s="453"/>
      <c r="W348" s="453"/>
      <c r="X348" s="453"/>
      <c r="Y348" s="453"/>
      <c r="Z348" s="453"/>
      <c r="AA348" s="453"/>
      <c r="AB348" s="453"/>
      <c r="AC348" s="453"/>
      <c r="AD348" s="453"/>
      <c r="AE348" s="453"/>
      <c r="AF348" s="453"/>
      <c r="AG348" s="453"/>
      <c r="AH348" s="453"/>
      <c r="AI348" s="453"/>
      <c r="AJ348" s="453"/>
      <c r="AK348" s="453"/>
    </row>
    <row r="349" spans="1:37" ht="15.75" customHeight="1">
      <c r="A349" s="453"/>
      <c r="B349" s="453"/>
      <c r="C349" s="496"/>
      <c r="D349" s="496"/>
      <c r="E349" s="453"/>
      <c r="F349" s="453"/>
      <c r="G349" s="453"/>
      <c r="H349" s="453"/>
      <c r="I349" s="453"/>
      <c r="J349" s="453"/>
      <c r="K349" s="453"/>
      <c r="L349" s="453"/>
      <c r="M349" s="453"/>
      <c r="N349" s="453"/>
      <c r="O349" s="453"/>
      <c r="P349" s="453"/>
      <c r="Q349" s="453"/>
      <c r="R349" s="453"/>
      <c r="S349" s="453"/>
      <c r="T349" s="453"/>
      <c r="U349" s="453"/>
      <c r="V349" s="453"/>
      <c r="W349" s="453"/>
      <c r="X349" s="453"/>
      <c r="Y349" s="453"/>
      <c r="Z349" s="453"/>
      <c r="AA349" s="453"/>
      <c r="AB349" s="453"/>
      <c r="AC349" s="453"/>
      <c r="AD349" s="453"/>
      <c r="AE349" s="453"/>
      <c r="AF349" s="453"/>
      <c r="AG349" s="453"/>
      <c r="AH349" s="453"/>
      <c r="AI349" s="453"/>
      <c r="AJ349" s="453"/>
      <c r="AK349" s="453"/>
    </row>
    <row r="350" spans="1:37" ht="15.75" customHeight="1">
      <c r="A350" s="453"/>
      <c r="B350" s="453"/>
      <c r="C350" s="496"/>
      <c r="D350" s="496"/>
      <c r="E350" s="453"/>
      <c r="F350" s="453"/>
      <c r="G350" s="453"/>
      <c r="H350" s="453"/>
      <c r="I350" s="453"/>
      <c r="J350" s="453"/>
      <c r="K350" s="453"/>
      <c r="L350" s="453"/>
      <c r="M350" s="453"/>
      <c r="N350" s="453"/>
      <c r="O350" s="453"/>
      <c r="P350" s="453"/>
      <c r="Q350" s="453"/>
      <c r="R350" s="453"/>
      <c r="S350" s="453"/>
      <c r="T350" s="453"/>
      <c r="U350" s="453"/>
      <c r="V350" s="453"/>
      <c r="W350" s="453"/>
      <c r="X350" s="453"/>
      <c r="Y350" s="453"/>
      <c r="Z350" s="453"/>
      <c r="AA350" s="453"/>
      <c r="AB350" s="453"/>
      <c r="AC350" s="453"/>
      <c r="AD350" s="453"/>
      <c r="AE350" s="453"/>
      <c r="AF350" s="453"/>
      <c r="AG350" s="453"/>
      <c r="AH350" s="453"/>
      <c r="AI350" s="453"/>
      <c r="AJ350" s="453"/>
      <c r="AK350" s="453"/>
    </row>
    <row r="351" spans="1:37" ht="15.75" customHeight="1">
      <c r="A351" s="453"/>
      <c r="B351" s="453"/>
      <c r="C351" s="496"/>
      <c r="D351" s="496"/>
      <c r="E351" s="453"/>
      <c r="F351" s="453"/>
      <c r="G351" s="453"/>
      <c r="H351" s="453"/>
      <c r="I351" s="453"/>
      <c r="J351" s="453"/>
      <c r="K351" s="453"/>
      <c r="L351" s="453"/>
      <c r="M351" s="453"/>
      <c r="N351" s="453"/>
      <c r="O351" s="453"/>
      <c r="P351" s="453"/>
      <c r="Q351" s="453"/>
      <c r="R351" s="453"/>
      <c r="S351" s="453"/>
      <c r="T351" s="453"/>
      <c r="U351" s="453"/>
      <c r="V351" s="453"/>
      <c r="W351" s="453"/>
      <c r="X351" s="453"/>
      <c r="Y351" s="453"/>
      <c r="Z351" s="453"/>
      <c r="AA351" s="453"/>
      <c r="AB351" s="453"/>
      <c r="AC351" s="453"/>
      <c r="AD351" s="453"/>
      <c r="AE351" s="453"/>
      <c r="AF351" s="453"/>
      <c r="AG351" s="453"/>
      <c r="AH351" s="453"/>
      <c r="AI351" s="453"/>
      <c r="AJ351" s="453"/>
      <c r="AK351" s="453"/>
    </row>
    <row r="352" spans="1:37" ht="15.75" customHeight="1">
      <c r="A352" s="453"/>
      <c r="B352" s="453"/>
      <c r="C352" s="496"/>
      <c r="D352" s="496"/>
      <c r="E352" s="453"/>
      <c r="F352" s="453"/>
      <c r="G352" s="453"/>
      <c r="H352" s="453"/>
      <c r="I352" s="453"/>
      <c r="J352" s="453"/>
      <c r="K352" s="453"/>
      <c r="L352" s="453"/>
      <c r="M352" s="453"/>
      <c r="N352" s="453"/>
      <c r="O352" s="453"/>
      <c r="P352" s="453"/>
      <c r="Q352" s="453"/>
      <c r="R352" s="453"/>
      <c r="S352" s="453"/>
      <c r="T352" s="453"/>
      <c r="U352" s="453"/>
      <c r="V352" s="453"/>
      <c r="W352" s="453"/>
      <c r="X352" s="453"/>
      <c r="Y352" s="453"/>
      <c r="Z352" s="453"/>
      <c r="AA352" s="453"/>
      <c r="AB352" s="453"/>
      <c r="AC352" s="453"/>
      <c r="AD352" s="453"/>
      <c r="AE352" s="453"/>
      <c r="AF352" s="453"/>
      <c r="AG352" s="453"/>
      <c r="AH352" s="453"/>
      <c r="AI352" s="453"/>
      <c r="AJ352" s="453"/>
      <c r="AK352" s="453"/>
    </row>
    <row r="353" spans="1:37" ht="15.75" customHeight="1">
      <c r="A353" s="453"/>
      <c r="B353" s="453"/>
      <c r="C353" s="496"/>
      <c r="D353" s="496"/>
      <c r="E353" s="453"/>
      <c r="F353" s="453"/>
      <c r="G353" s="453"/>
      <c r="H353" s="453"/>
      <c r="I353" s="453"/>
      <c r="J353" s="453"/>
      <c r="K353" s="453"/>
      <c r="L353" s="453"/>
      <c r="M353" s="453"/>
      <c r="N353" s="453"/>
      <c r="O353" s="453"/>
      <c r="P353" s="453"/>
      <c r="Q353" s="453"/>
      <c r="R353" s="453"/>
      <c r="S353" s="453"/>
      <c r="T353" s="453"/>
      <c r="U353" s="453"/>
      <c r="V353" s="453"/>
      <c r="W353" s="453"/>
      <c r="X353" s="453"/>
      <c r="Y353" s="453"/>
      <c r="Z353" s="453"/>
      <c r="AA353" s="453"/>
      <c r="AB353" s="453"/>
      <c r="AC353" s="453"/>
      <c r="AD353" s="453"/>
      <c r="AE353" s="453"/>
      <c r="AF353" s="453"/>
      <c r="AG353" s="453"/>
      <c r="AH353" s="453"/>
      <c r="AI353" s="453"/>
      <c r="AJ353" s="453"/>
      <c r="AK353" s="453"/>
    </row>
    <row r="354" spans="1:37" ht="15.75" customHeight="1">
      <c r="A354" s="453"/>
      <c r="B354" s="453"/>
      <c r="C354" s="496"/>
      <c r="D354" s="496"/>
      <c r="E354" s="453"/>
      <c r="F354" s="453"/>
      <c r="G354" s="453"/>
      <c r="H354" s="453"/>
      <c r="I354" s="453"/>
      <c r="J354" s="453"/>
      <c r="K354" s="453"/>
      <c r="L354" s="453"/>
      <c r="M354" s="453"/>
      <c r="N354" s="453"/>
      <c r="O354" s="453"/>
      <c r="P354" s="453"/>
      <c r="Q354" s="453"/>
      <c r="R354" s="453"/>
      <c r="S354" s="453"/>
      <c r="T354" s="453"/>
      <c r="U354" s="453"/>
      <c r="V354" s="453"/>
      <c r="W354" s="453"/>
      <c r="X354" s="453"/>
      <c r="Y354" s="453"/>
      <c r="Z354" s="453"/>
      <c r="AA354" s="453"/>
      <c r="AB354" s="453"/>
      <c r="AC354" s="453"/>
      <c r="AD354" s="453"/>
      <c r="AE354" s="453"/>
      <c r="AF354" s="453"/>
      <c r="AG354" s="453"/>
      <c r="AH354" s="453"/>
      <c r="AI354" s="453"/>
      <c r="AJ354" s="453"/>
      <c r="AK354" s="453"/>
    </row>
    <row r="355" spans="1:37" ht="15.75" customHeight="1">
      <c r="A355" s="453"/>
      <c r="B355" s="453"/>
      <c r="C355" s="496"/>
      <c r="D355" s="496"/>
      <c r="E355" s="453"/>
      <c r="F355" s="453"/>
      <c r="G355" s="453"/>
      <c r="H355" s="453"/>
      <c r="I355" s="453"/>
      <c r="J355" s="453"/>
      <c r="K355" s="453"/>
      <c r="L355" s="453"/>
      <c r="M355" s="453"/>
      <c r="N355" s="453"/>
      <c r="O355" s="453"/>
      <c r="P355" s="453"/>
      <c r="Q355" s="453"/>
      <c r="R355" s="453"/>
      <c r="S355" s="453"/>
      <c r="T355" s="453"/>
      <c r="U355" s="453"/>
      <c r="V355" s="453"/>
      <c r="W355" s="453"/>
      <c r="X355" s="453"/>
      <c r="Y355" s="453"/>
      <c r="Z355" s="453"/>
      <c r="AA355" s="453"/>
      <c r="AB355" s="453"/>
      <c r="AC355" s="453"/>
      <c r="AD355" s="453"/>
      <c r="AE355" s="453"/>
      <c r="AF355" s="453"/>
      <c r="AG355" s="453"/>
      <c r="AH355" s="453"/>
      <c r="AI355" s="453"/>
      <c r="AJ355" s="453"/>
      <c r="AK355" s="453"/>
    </row>
    <row r="356" spans="1:37" ht="15.75" customHeight="1">
      <c r="A356" s="453"/>
      <c r="B356" s="453"/>
      <c r="C356" s="496"/>
      <c r="D356" s="496"/>
      <c r="E356" s="453"/>
      <c r="F356" s="453"/>
      <c r="G356" s="453"/>
      <c r="H356" s="453"/>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7" ht="15.75" customHeight="1">
      <c r="A357" s="453"/>
      <c r="B357" s="453"/>
      <c r="C357" s="496"/>
      <c r="D357" s="496"/>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7" ht="15.75" customHeight="1">
      <c r="A358" s="453"/>
      <c r="B358" s="453"/>
      <c r="C358" s="496"/>
      <c r="D358" s="496"/>
      <c r="E358" s="453"/>
      <c r="F358" s="453"/>
      <c r="G358" s="453"/>
      <c r="H358" s="453"/>
      <c r="I358" s="453"/>
      <c r="J358" s="453"/>
      <c r="K358" s="453"/>
      <c r="L358" s="453"/>
      <c r="M358" s="453"/>
      <c r="N358" s="453"/>
      <c r="O358" s="453"/>
      <c r="P358" s="453"/>
      <c r="Q358" s="453"/>
      <c r="R358" s="453"/>
      <c r="S358" s="453"/>
      <c r="T358" s="453"/>
      <c r="U358" s="453"/>
      <c r="V358" s="453"/>
      <c r="W358" s="453"/>
      <c r="X358" s="453"/>
      <c r="Y358" s="453"/>
      <c r="Z358" s="453"/>
      <c r="AA358" s="453"/>
      <c r="AB358" s="453"/>
      <c r="AC358" s="453"/>
      <c r="AD358" s="453"/>
      <c r="AE358" s="453"/>
      <c r="AF358" s="453"/>
      <c r="AG358" s="453"/>
      <c r="AH358" s="453"/>
      <c r="AI358" s="453"/>
      <c r="AJ358" s="453"/>
      <c r="AK358" s="453"/>
    </row>
    <row r="359" spans="1:37" ht="15.75" customHeight="1">
      <c r="A359" s="453"/>
      <c r="B359" s="453"/>
      <c r="C359" s="496"/>
      <c r="D359" s="496"/>
      <c r="E359" s="453"/>
      <c r="F359" s="453"/>
      <c r="G359" s="453"/>
      <c r="H359" s="453"/>
      <c r="I359" s="453"/>
      <c r="J359" s="453"/>
      <c r="K359" s="453"/>
      <c r="L359" s="453"/>
      <c r="M359" s="453"/>
      <c r="N359" s="453"/>
      <c r="O359" s="453"/>
      <c r="P359" s="453"/>
      <c r="Q359" s="453"/>
      <c r="R359" s="453"/>
      <c r="S359" s="453"/>
      <c r="T359" s="453"/>
      <c r="U359" s="453"/>
      <c r="V359" s="453"/>
      <c r="W359" s="453"/>
      <c r="X359" s="453"/>
      <c r="Y359" s="453"/>
      <c r="Z359" s="453"/>
      <c r="AA359" s="453"/>
      <c r="AB359" s="453"/>
      <c r="AC359" s="453"/>
      <c r="AD359" s="453"/>
      <c r="AE359" s="453"/>
      <c r="AF359" s="453"/>
      <c r="AG359" s="453"/>
      <c r="AH359" s="453"/>
      <c r="AI359" s="453"/>
      <c r="AJ359" s="453"/>
      <c r="AK359" s="453"/>
    </row>
    <row r="360" spans="1:37" ht="15.75" customHeight="1">
      <c r="A360" s="453"/>
      <c r="B360" s="453"/>
      <c r="C360" s="496"/>
      <c r="D360" s="496"/>
      <c r="E360" s="453"/>
      <c r="F360" s="453"/>
      <c r="G360" s="453"/>
      <c r="H360" s="453"/>
      <c r="I360" s="453"/>
      <c r="J360" s="453"/>
      <c r="K360" s="453"/>
      <c r="L360" s="453"/>
      <c r="M360" s="453"/>
      <c r="N360" s="453"/>
      <c r="O360" s="453"/>
      <c r="P360" s="453"/>
      <c r="Q360" s="453"/>
      <c r="R360" s="453"/>
      <c r="S360" s="453"/>
      <c r="T360" s="453"/>
      <c r="U360" s="453"/>
      <c r="V360" s="453"/>
      <c r="W360" s="453"/>
      <c r="X360" s="453"/>
      <c r="Y360" s="453"/>
      <c r="Z360" s="453"/>
      <c r="AA360" s="453"/>
      <c r="AB360" s="453"/>
      <c r="AC360" s="453"/>
      <c r="AD360" s="453"/>
      <c r="AE360" s="453"/>
      <c r="AF360" s="453"/>
      <c r="AG360" s="453"/>
      <c r="AH360" s="453"/>
      <c r="AI360" s="453"/>
      <c r="AJ360" s="453"/>
      <c r="AK360" s="453"/>
    </row>
    <row r="361" spans="1:37" ht="15.75" customHeight="1">
      <c r="A361" s="453"/>
      <c r="B361" s="453"/>
      <c r="C361" s="496"/>
      <c r="D361" s="496"/>
      <c r="E361" s="453"/>
      <c r="F361" s="453"/>
      <c r="G361" s="453"/>
      <c r="H361" s="453"/>
      <c r="I361" s="453"/>
      <c r="J361" s="453"/>
      <c r="K361" s="453"/>
      <c r="L361" s="453"/>
      <c r="M361" s="453"/>
      <c r="N361" s="453"/>
      <c r="O361" s="453"/>
      <c r="P361" s="453"/>
      <c r="Q361" s="453"/>
      <c r="R361" s="453"/>
      <c r="S361" s="453"/>
      <c r="T361" s="453"/>
      <c r="U361" s="453"/>
      <c r="V361" s="453"/>
      <c r="W361" s="453"/>
      <c r="X361" s="453"/>
      <c r="Y361" s="453"/>
      <c r="Z361" s="453"/>
      <c r="AA361" s="453"/>
      <c r="AB361" s="453"/>
      <c r="AC361" s="453"/>
      <c r="AD361" s="453"/>
      <c r="AE361" s="453"/>
      <c r="AF361" s="453"/>
      <c r="AG361" s="453"/>
      <c r="AH361" s="453"/>
      <c r="AI361" s="453"/>
      <c r="AJ361" s="453"/>
      <c r="AK361" s="453"/>
    </row>
    <row r="362" spans="1:37" ht="15.75" customHeight="1">
      <c r="A362" s="453"/>
      <c r="B362" s="453"/>
      <c r="C362" s="496"/>
      <c r="D362" s="496"/>
      <c r="E362" s="453"/>
      <c r="F362" s="453"/>
      <c r="G362" s="453"/>
      <c r="H362" s="453"/>
      <c r="I362" s="453"/>
      <c r="J362" s="453"/>
      <c r="K362" s="453"/>
      <c r="L362" s="453"/>
      <c r="M362" s="453"/>
      <c r="N362" s="453"/>
      <c r="O362" s="453"/>
      <c r="P362" s="453"/>
      <c r="Q362" s="453"/>
      <c r="R362" s="453"/>
      <c r="S362" s="453"/>
      <c r="T362" s="453"/>
      <c r="U362" s="453"/>
      <c r="V362" s="453"/>
      <c r="W362" s="453"/>
      <c r="X362" s="453"/>
      <c r="Y362" s="453"/>
      <c r="Z362" s="453"/>
      <c r="AA362" s="453"/>
      <c r="AB362" s="453"/>
      <c r="AC362" s="453"/>
      <c r="AD362" s="453"/>
      <c r="AE362" s="453"/>
      <c r="AF362" s="453"/>
      <c r="AG362" s="453"/>
      <c r="AH362" s="453"/>
      <c r="AI362" s="453"/>
      <c r="AJ362" s="453"/>
      <c r="AK362" s="453"/>
    </row>
    <row r="363" spans="1:37" ht="15.75" customHeight="1">
      <c r="A363" s="453"/>
      <c r="B363" s="453"/>
      <c r="C363" s="496"/>
      <c r="D363" s="496"/>
      <c r="E363" s="453"/>
      <c r="F363" s="453"/>
      <c r="G363" s="453"/>
      <c r="H363" s="453"/>
      <c r="I363" s="453"/>
      <c r="J363" s="453"/>
      <c r="K363" s="453"/>
      <c r="L363" s="453"/>
      <c r="M363" s="453"/>
      <c r="N363" s="453"/>
      <c r="O363" s="453"/>
      <c r="P363" s="453"/>
      <c r="Q363" s="453"/>
      <c r="R363" s="453"/>
      <c r="S363" s="453"/>
      <c r="T363" s="453"/>
      <c r="U363" s="453"/>
      <c r="V363" s="453"/>
      <c r="W363" s="453"/>
      <c r="X363" s="453"/>
      <c r="Y363" s="453"/>
      <c r="Z363" s="453"/>
      <c r="AA363" s="453"/>
      <c r="AB363" s="453"/>
      <c r="AC363" s="453"/>
      <c r="AD363" s="453"/>
      <c r="AE363" s="453"/>
      <c r="AF363" s="453"/>
      <c r="AG363" s="453"/>
      <c r="AH363" s="453"/>
      <c r="AI363" s="453"/>
      <c r="AJ363" s="453"/>
      <c r="AK363" s="453"/>
    </row>
    <row r="364" spans="1:37" ht="15.75" customHeight="1">
      <c r="A364" s="453"/>
      <c r="B364" s="453"/>
      <c r="C364" s="496"/>
      <c r="D364" s="496"/>
      <c r="E364" s="453"/>
      <c r="F364" s="453"/>
      <c r="G364" s="453"/>
      <c r="H364" s="453"/>
      <c r="I364" s="453"/>
      <c r="J364" s="453"/>
      <c r="K364" s="453"/>
      <c r="L364" s="453"/>
      <c r="M364" s="453"/>
      <c r="N364" s="453"/>
      <c r="O364" s="453"/>
      <c r="P364" s="453"/>
      <c r="Q364" s="453"/>
      <c r="R364" s="453"/>
      <c r="S364" s="453"/>
      <c r="T364" s="453"/>
      <c r="U364" s="453"/>
      <c r="V364" s="453"/>
      <c r="W364" s="453"/>
      <c r="X364" s="453"/>
      <c r="Y364" s="453"/>
      <c r="Z364" s="453"/>
      <c r="AA364" s="453"/>
      <c r="AB364" s="453"/>
      <c r="AC364" s="453"/>
      <c r="AD364" s="453"/>
      <c r="AE364" s="453"/>
      <c r="AF364" s="453"/>
      <c r="AG364" s="453"/>
      <c r="AH364" s="453"/>
      <c r="AI364" s="453"/>
      <c r="AJ364" s="453"/>
      <c r="AK364" s="453"/>
    </row>
    <row r="365" spans="1:37" ht="15.75" customHeight="1">
      <c r="A365" s="453"/>
      <c r="B365" s="453"/>
      <c r="C365" s="496"/>
      <c r="D365" s="496"/>
      <c r="E365" s="453"/>
      <c r="F365" s="453"/>
      <c r="G365" s="453"/>
      <c r="H365" s="453"/>
      <c r="I365" s="453"/>
      <c r="J365" s="453"/>
      <c r="K365" s="453"/>
      <c r="L365" s="453"/>
      <c r="M365" s="453"/>
      <c r="N365" s="453"/>
      <c r="O365" s="453"/>
      <c r="P365" s="453"/>
      <c r="Q365" s="453"/>
      <c r="R365" s="453"/>
      <c r="S365" s="453"/>
      <c r="T365" s="453"/>
      <c r="U365" s="453"/>
      <c r="V365" s="453"/>
      <c r="W365" s="453"/>
      <c r="X365" s="453"/>
      <c r="Y365" s="453"/>
      <c r="Z365" s="453"/>
      <c r="AA365" s="453"/>
      <c r="AB365" s="453"/>
      <c r="AC365" s="453"/>
      <c r="AD365" s="453"/>
      <c r="AE365" s="453"/>
      <c r="AF365" s="453"/>
      <c r="AG365" s="453"/>
      <c r="AH365" s="453"/>
      <c r="AI365" s="453"/>
      <c r="AJ365" s="453"/>
      <c r="AK365" s="453"/>
    </row>
    <row r="366" spans="1:37" ht="15.75" customHeight="1">
      <c r="A366" s="453"/>
      <c r="B366" s="453"/>
      <c r="C366" s="496"/>
      <c r="D366" s="496"/>
      <c r="E366" s="453"/>
      <c r="F366" s="453"/>
      <c r="G366" s="453"/>
      <c r="H366" s="453"/>
      <c r="I366" s="453"/>
      <c r="J366" s="453"/>
      <c r="K366" s="453"/>
      <c r="L366" s="453"/>
      <c r="M366" s="453"/>
      <c r="N366" s="453"/>
      <c r="O366" s="453"/>
      <c r="P366" s="453"/>
      <c r="Q366" s="453"/>
      <c r="R366" s="453"/>
      <c r="S366" s="453"/>
      <c r="T366" s="453"/>
      <c r="U366" s="453"/>
      <c r="V366" s="453"/>
      <c r="W366" s="453"/>
      <c r="X366" s="453"/>
      <c r="Y366" s="453"/>
      <c r="Z366" s="453"/>
      <c r="AA366" s="453"/>
      <c r="AB366" s="453"/>
      <c r="AC366" s="453"/>
      <c r="AD366" s="453"/>
      <c r="AE366" s="453"/>
      <c r="AF366" s="453"/>
      <c r="AG366" s="453"/>
      <c r="AH366" s="453"/>
      <c r="AI366" s="453"/>
      <c r="AJ366" s="453"/>
      <c r="AK366" s="453"/>
    </row>
    <row r="367" spans="1:37" ht="15.75" customHeight="1">
      <c r="A367" s="453"/>
      <c r="B367" s="453"/>
      <c r="C367" s="496"/>
      <c r="D367" s="496"/>
      <c r="E367" s="453"/>
      <c r="F367" s="453"/>
      <c r="G367" s="453"/>
      <c r="H367" s="453"/>
      <c r="I367" s="453"/>
      <c r="J367" s="453"/>
      <c r="K367" s="453"/>
      <c r="L367" s="453"/>
      <c r="M367" s="453"/>
      <c r="N367" s="453"/>
      <c r="O367" s="453"/>
      <c r="P367" s="453"/>
      <c r="Q367" s="453"/>
      <c r="R367" s="453"/>
      <c r="S367" s="453"/>
      <c r="T367" s="453"/>
      <c r="U367" s="453"/>
      <c r="V367" s="453"/>
      <c r="W367" s="453"/>
      <c r="X367" s="453"/>
      <c r="Y367" s="453"/>
      <c r="Z367" s="453"/>
      <c r="AA367" s="453"/>
      <c r="AB367" s="453"/>
      <c r="AC367" s="453"/>
      <c r="AD367" s="453"/>
      <c r="AE367" s="453"/>
      <c r="AF367" s="453"/>
      <c r="AG367" s="453"/>
      <c r="AH367" s="453"/>
      <c r="AI367" s="453"/>
      <c r="AJ367" s="453"/>
      <c r="AK367" s="453"/>
    </row>
    <row r="368" spans="1:37" ht="15.75" customHeight="1">
      <c r="A368" s="453"/>
      <c r="B368" s="453"/>
      <c r="C368" s="496"/>
      <c r="D368" s="496"/>
      <c r="E368" s="453"/>
      <c r="F368" s="453"/>
      <c r="G368" s="453"/>
      <c r="H368" s="453"/>
      <c r="I368" s="453"/>
      <c r="J368" s="453"/>
      <c r="K368" s="453"/>
      <c r="L368" s="453"/>
      <c r="M368" s="453"/>
      <c r="N368" s="453"/>
      <c r="O368" s="453"/>
      <c r="P368" s="453"/>
      <c r="Q368" s="453"/>
      <c r="R368" s="453"/>
      <c r="S368" s="453"/>
      <c r="T368" s="453"/>
      <c r="U368" s="453"/>
      <c r="V368" s="453"/>
      <c r="W368" s="453"/>
      <c r="X368" s="453"/>
      <c r="Y368" s="453"/>
      <c r="Z368" s="453"/>
      <c r="AA368" s="453"/>
      <c r="AB368" s="453"/>
      <c r="AC368" s="453"/>
      <c r="AD368" s="453"/>
      <c r="AE368" s="453"/>
      <c r="AF368" s="453"/>
      <c r="AG368" s="453"/>
      <c r="AH368" s="453"/>
      <c r="AI368" s="453"/>
      <c r="AJ368" s="453"/>
      <c r="AK368" s="453"/>
    </row>
    <row r="369" spans="1:37" ht="15.75" customHeight="1">
      <c r="A369" s="453"/>
      <c r="B369" s="453"/>
      <c r="C369" s="496"/>
      <c r="D369" s="496"/>
      <c r="E369" s="453"/>
      <c r="F369" s="453"/>
      <c r="G369" s="453"/>
      <c r="H369" s="453"/>
      <c r="I369" s="453"/>
      <c r="J369" s="453"/>
      <c r="K369" s="453"/>
      <c r="L369" s="453"/>
      <c r="M369" s="453"/>
      <c r="N369" s="453"/>
      <c r="O369" s="453"/>
      <c r="P369" s="453"/>
      <c r="Q369" s="453"/>
      <c r="R369" s="453"/>
      <c r="S369" s="453"/>
      <c r="T369" s="453"/>
      <c r="U369" s="453"/>
      <c r="V369" s="453"/>
      <c r="W369" s="453"/>
      <c r="X369" s="453"/>
      <c r="Y369" s="453"/>
      <c r="Z369" s="453"/>
      <c r="AA369" s="453"/>
      <c r="AB369" s="453"/>
      <c r="AC369" s="453"/>
      <c r="AD369" s="453"/>
      <c r="AE369" s="453"/>
      <c r="AF369" s="453"/>
      <c r="AG369" s="453"/>
      <c r="AH369" s="453"/>
      <c r="AI369" s="453"/>
      <c r="AJ369" s="453"/>
      <c r="AK369" s="453"/>
    </row>
    <row r="370" spans="1:37" ht="15.75" customHeight="1">
      <c r="A370" s="453"/>
      <c r="B370" s="453"/>
      <c r="C370" s="496"/>
      <c r="D370" s="496"/>
      <c r="E370" s="453"/>
      <c r="F370" s="453"/>
      <c r="G370" s="453"/>
      <c r="H370" s="453"/>
      <c r="I370" s="453"/>
      <c r="J370" s="453"/>
      <c r="K370" s="453"/>
      <c r="L370" s="453"/>
      <c r="M370" s="453"/>
      <c r="N370" s="453"/>
      <c r="O370" s="453"/>
      <c r="P370" s="453"/>
      <c r="Q370" s="453"/>
      <c r="R370" s="453"/>
      <c r="S370" s="453"/>
      <c r="T370" s="453"/>
      <c r="U370" s="453"/>
      <c r="V370" s="453"/>
      <c r="W370" s="453"/>
      <c r="X370" s="453"/>
      <c r="Y370" s="453"/>
      <c r="Z370" s="453"/>
      <c r="AA370" s="453"/>
      <c r="AB370" s="453"/>
      <c r="AC370" s="453"/>
      <c r="AD370" s="453"/>
      <c r="AE370" s="453"/>
      <c r="AF370" s="453"/>
      <c r="AG370" s="453"/>
      <c r="AH370" s="453"/>
      <c r="AI370" s="453"/>
      <c r="AJ370" s="453"/>
      <c r="AK370" s="453"/>
    </row>
    <row r="371" spans="1:37" ht="15.75" customHeight="1">
      <c r="A371" s="453"/>
      <c r="B371" s="453"/>
      <c r="C371" s="496"/>
      <c r="D371" s="496"/>
      <c r="E371" s="453"/>
      <c r="F371" s="453"/>
      <c r="G371" s="453"/>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row>
    <row r="372" spans="1:37" ht="15.75" customHeight="1">
      <c r="A372" s="453"/>
      <c r="B372" s="453"/>
      <c r="C372" s="496"/>
      <c r="D372" s="496"/>
      <c r="E372" s="453"/>
      <c r="F372" s="453"/>
      <c r="G372" s="453"/>
      <c r="H372" s="453"/>
      <c r="I372" s="453"/>
      <c r="J372" s="453"/>
      <c r="K372" s="453"/>
      <c r="L372" s="453"/>
      <c r="M372" s="453"/>
      <c r="N372" s="453"/>
      <c r="O372" s="453"/>
      <c r="P372" s="453"/>
      <c r="Q372" s="453"/>
      <c r="R372" s="453"/>
      <c r="S372" s="453"/>
      <c r="T372" s="453"/>
      <c r="U372" s="453"/>
      <c r="V372" s="453"/>
      <c r="W372" s="453"/>
      <c r="X372" s="453"/>
      <c r="Y372" s="453"/>
      <c r="Z372" s="453"/>
      <c r="AA372" s="453"/>
      <c r="AB372" s="453"/>
      <c r="AC372" s="453"/>
      <c r="AD372" s="453"/>
      <c r="AE372" s="453"/>
      <c r="AF372" s="453"/>
      <c r="AG372" s="453"/>
      <c r="AH372" s="453"/>
      <c r="AI372" s="453"/>
      <c r="AJ372" s="453"/>
      <c r="AK372" s="453"/>
    </row>
    <row r="373" spans="1:37" ht="15.75" customHeight="1">
      <c r="A373" s="453"/>
      <c r="B373" s="453"/>
      <c r="C373" s="496"/>
      <c r="D373" s="496"/>
      <c r="E373" s="453"/>
      <c r="F373" s="453"/>
      <c r="G373" s="453"/>
      <c r="H373" s="453"/>
      <c r="I373" s="453"/>
      <c r="J373" s="453"/>
      <c r="K373" s="453"/>
      <c r="L373" s="453"/>
      <c r="M373" s="453"/>
      <c r="N373" s="453"/>
      <c r="O373" s="453"/>
      <c r="P373" s="453"/>
      <c r="Q373" s="453"/>
      <c r="R373" s="453"/>
      <c r="S373" s="453"/>
      <c r="T373" s="453"/>
      <c r="U373" s="453"/>
      <c r="V373" s="453"/>
      <c r="W373" s="453"/>
      <c r="X373" s="453"/>
      <c r="Y373" s="453"/>
      <c r="Z373" s="453"/>
      <c r="AA373" s="453"/>
      <c r="AB373" s="453"/>
      <c r="AC373" s="453"/>
      <c r="AD373" s="453"/>
      <c r="AE373" s="453"/>
      <c r="AF373" s="453"/>
      <c r="AG373" s="453"/>
      <c r="AH373" s="453"/>
      <c r="AI373" s="453"/>
      <c r="AJ373" s="453"/>
      <c r="AK373" s="453"/>
    </row>
    <row r="374" spans="1:37" ht="15.75" customHeight="1">
      <c r="A374" s="453"/>
      <c r="B374" s="453"/>
      <c r="C374" s="496"/>
      <c r="D374" s="496"/>
      <c r="E374" s="453"/>
      <c r="F374" s="453"/>
      <c r="G374" s="453"/>
      <c r="H374" s="453"/>
      <c r="I374" s="453"/>
      <c r="J374" s="453"/>
      <c r="K374" s="453"/>
      <c r="L374" s="453"/>
      <c r="M374" s="453"/>
      <c r="N374" s="453"/>
      <c r="O374" s="453"/>
      <c r="P374" s="453"/>
      <c r="Q374" s="453"/>
      <c r="R374" s="453"/>
      <c r="S374" s="453"/>
      <c r="T374" s="453"/>
      <c r="U374" s="453"/>
      <c r="V374" s="453"/>
      <c r="W374" s="453"/>
      <c r="X374" s="453"/>
      <c r="Y374" s="453"/>
      <c r="Z374" s="453"/>
      <c r="AA374" s="453"/>
      <c r="AB374" s="453"/>
      <c r="AC374" s="453"/>
      <c r="AD374" s="453"/>
      <c r="AE374" s="453"/>
      <c r="AF374" s="453"/>
      <c r="AG374" s="453"/>
      <c r="AH374" s="453"/>
      <c r="AI374" s="453"/>
      <c r="AJ374" s="453"/>
      <c r="AK374" s="453"/>
    </row>
    <row r="375" spans="1:37" ht="15.75" customHeight="1">
      <c r="A375" s="453"/>
      <c r="B375" s="453"/>
      <c r="C375" s="496"/>
      <c r="D375" s="496"/>
      <c r="E375" s="453"/>
      <c r="F375" s="453"/>
      <c r="G375" s="453"/>
      <c r="H375" s="453"/>
      <c r="I375" s="453"/>
      <c r="J375" s="453"/>
      <c r="K375" s="453"/>
      <c r="L375" s="453"/>
      <c r="M375" s="453"/>
      <c r="N375" s="453"/>
      <c r="O375" s="453"/>
      <c r="P375" s="453"/>
      <c r="Q375" s="453"/>
      <c r="R375" s="453"/>
      <c r="S375" s="453"/>
      <c r="T375" s="453"/>
      <c r="U375" s="453"/>
      <c r="V375" s="453"/>
      <c r="W375" s="453"/>
      <c r="X375" s="453"/>
      <c r="Y375" s="453"/>
      <c r="Z375" s="453"/>
      <c r="AA375" s="453"/>
      <c r="AB375" s="453"/>
      <c r="AC375" s="453"/>
      <c r="AD375" s="453"/>
      <c r="AE375" s="453"/>
      <c r="AF375" s="453"/>
      <c r="AG375" s="453"/>
      <c r="AH375" s="453"/>
      <c r="AI375" s="453"/>
      <c r="AJ375" s="453"/>
      <c r="AK375" s="453"/>
    </row>
    <row r="376" spans="1:37" ht="15.75" customHeight="1">
      <c r="A376" s="453"/>
      <c r="B376" s="453"/>
      <c r="C376" s="496"/>
      <c r="D376" s="496"/>
      <c r="E376" s="453"/>
      <c r="F376" s="453"/>
      <c r="G376" s="453"/>
      <c r="H376" s="453"/>
      <c r="I376" s="453"/>
      <c r="J376" s="453"/>
      <c r="K376" s="453"/>
      <c r="L376" s="453"/>
      <c r="M376" s="453"/>
      <c r="N376" s="453"/>
      <c r="O376" s="453"/>
      <c r="P376" s="453"/>
      <c r="Q376" s="453"/>
      <c r="R376" s="453"/>
      <c r="S376" s="453"/>
      <c r="T376" s="453"/>
      <c r="U376" s="453"/>
      <c r="V376" s="453"/>
      <c r="W376" s="453"/>
      <c r="X376" s="453"/>
      <c r="Y376" s="453"/>
      <c r="Z376" s="453"/>
      <c r="AA376" s="453"/>
      <c r="AB376" s="453"/>
      <c r="AC376" s="453"/>
      <c r="AD376" s="453"/>
      <c r="AE376" s="453"/>
      <c r="AF376" s="453"/>
      <c r="AG376" s="453"/>
      <c r="AH376" s="453"/>
      <c r="AI376" s="453"/>
      <c r="AJ376" s="453"/>
      <c r="AK376" s="453"/>
    </row>
    <row r="377" spans="1:37" ht="15.75" customHeight="1">
      <c r="A377" s="453"/>
      <c r="B377" s="453"/>
      <c r="C377" s="496"/>
      <c r="D377" s="496"/>
      <c r="E377" s="453"/>
      <c r="F377" s="453"/>
      <c r="G377" s="453"/>
      <c r="H377" s="453"/>
      <c r="I377" s="453"/>
      <c r="J377" s="453"/>
      <c r="K377" s="453"/>
      <c r="L377" s="453"/>
      <c r="M377" s="453"/>
      <c r="N377" s="453"/>
      <c r="O377" s="453"/>
      <c r="P377" s="453"/>
      <c r="Q377" s="453"/>
      <c r="R377" s="453"/>
      <c r="S377" s="453"/>
      <c r="T377" s="453"/>
      <c r="U377" s="453"/>
      <c r="V377" s="453"/>
      <c r="W377" s="453"/>
      <c r="X377" s="453"/>
      <c r="Y377" s="453"/>
      <c r="Z377" s="453"/>
      <c r="AA377" s="453"/>
      <c r="AB377" s="453"/>
      <c r="AC377" s="453"/>
      <c r="AD377" s="453"/>
      <c r="AE377" s="453"/>
      <c r="AF377" s="453"/>
      <c r="AG377" s="453"/>
      <c r="AH377" s="453"/>
      <c r="AI377" s="453"/>
      <c r="AJ377" s="453"/>
      <c r="AK377" s="453"/>
    </row>
    <row r="378" spans="1:37" ht="15.75" customHeight="1">
      <c r="A378" s="453"/>
      <c r="B378" s="453"/>
      <c r="C378" s="496"/>
      <c r="D378" s="496"/>
      <c r="E378" s="453"/>
      <c r="F378" s="453"/>
      <c r="G378" s="453"/>
      <c r="H378" s="453"/>
      <c r="I378" s="453"/>
      <c r="J378" s="453"/>
      <c r="K378" s="453"/>
      <c r="L378" s="453"/>
      <c r="M378" s="453"/>
      <c r="N378" s="453"/>
      <c r="O378" s="453"/>
      <c r="P378" s="453"/>
      <c r="Q378" s="453"/>
      <c r="R378" s="453"/>
      <c r="S378" s="453"/>
      <c r="T378" s="453"/>
      <c r="U378" s="453"/>
      <c r="V378" s="453"/>
      <c r="W378" s="453"/>
      <c r="X378" s="453"/>
      <c r="Y378" s="453"/>
      <c r="Z378" s="453"/>
      <c r="AA378" s="453"/>
      <c r="AB378" s="453"/>
      <c r="AC378" s="453"/>
      <c r="AD378" s="453"/>
      <c r="AE378" s="453"/>
      <c r="AF378" s="453"/>
      <c r="AG378" s="453"/>
      <c r="AH378" s="453"/>
      <c r="AI378" s="453"/>
      <c r="AJ378" s="453"/>
      <c r="AK378" s="453"/>
    </row>
    <row r="379" spans="1:37" ht="15.75" customHeight="1">
      <c r="A379" s="453"/>
      <c r="B379" s="453"/>
      <c r="C379" s="496"/>
      <c r="D379" s="496"/>
      <c r="E379" s="453"/>
      <c r="F379" s="453"/>
      <c r="G379" s="453"/>
      <c r="H379" s="453"/>
      <c r="I379" s="453"/>
      <c r="J379" s="453"/>
      <c r="K379" s="453"/>
      <c r="L379" s="453"/>
      <c r="M379" s="453"/>
      <c r="N379" s="453"/>
      <c r="O379" s="453"/>
      <c r="P379" s="453"/>
      <c r="Q379" s="453"/>
      <c r="R379" s="453"/>
      <c r="S379" s="453"/>
      <c r="T379" s="453"/>
      <c r="U379" s="453"/>
      <c r="V379" s="453"/>
      <c r="W379" s="453"/>
      <c r="X379" s="453"/>
      <c r="Y379" s="453"/>
      <c r="Z379" s="453"/>
      <c r="AA379" s="453"/>
      <c r="AB379" s="453"/>
      <c r="AC379" s="453"/>
      <c r="AD379" s="453"/>
      <c r="AE379" s="453"/>
      <c r="AF379" s="453"/>
      <c r="AG379" s="453"/>
      <c r="AH379" s="453"/>
      <c r="AI379" s="453"/>
      <c r="AJ379" s="453"/>
      <c r="AK379" s="453"/>
    </row>
    <row r="380" spans="1:37" ht="15.75" customHeight="1">
      <c r="A380" s="453"/>
      <c r="B380" s="453"/>
      <c r="C380" s="496"/>
      <c r="D380" s="496"/>
      <c r="E380" s="453"/>
      <c r="F380" s="453"/>
      <c r="G380" s="453"/>
      <c r="H380" s="453"/>
      <c r="I380" s="453"/>
      <c r="J380" s="453"/>
      <c r="K380" s="453"/>
      <c r="L380" s="453"/>
      <c r="M380" s="453"/>
      <c r="N380" s="453"/>
      <c r="O380" s="453"/>
      <c r="P380" s="453"/>
      <c r="Q380" s="453"/>
      <c r="R380" s="453"/>
      <c r="S380" s="453"/>
      <c r="T380" s="453"/>
      <c r="U380" s="453"/>
      <c r="V380" s="453"/>
      <c r="W380" s="453"/>
      <c r="X380" s="453"/>
      <c r="Y380" s="453"/>
      <c r="Z380" s="453"/>
      <c r="AA380" s="453"/>
      <c r="AB380" s="453"/>
      <c r="AC380" s="453"/>
      <c r="AD380" s="453"/>
      <c r="AE380" s="453"/>
      <c r="AF380" s="453"/>
      <c r="AG380" s="453"/>
      <c r="AH380" s="453"/>
      <c r="AI380" s="453"/>
      <c r="AJ380" s="453"/>
      <c r="AK380" s="453"/>
    </row>
    <row r="381" spans="1:37" ht="15.75" customHeight="1">
      <c r="A381" s="453"/>
      <c r="B381" s="453"/>
      <c r="C381" s="496"/>
      <c r="D381" s="496"/>
      <c r="E381" s="453"/>
      <c r="F381" s="453"/>
      <c r="G381" s="453"/>
      <c r="H381" s="453"/>
      <c r="I381" s="453"/>
      <c r="J381" s="453"/>
      <c r="K381" s="453"/>
      <c r="L381" s="453"/>
      <c r="M381" s="453"/>
      <c r="N381" s="453"/>
      <c r="O381" s="453"/>
      <c r="P381" s="453"/>
      <c r="Q381" s="453"/>
      <c r="R381" s="453"/>
      <c r="S381" s="453"/>
      <c r="T381" s="453"/>
      <c r="U381" s="453"/>
      <c r="V381" s="453"/>
      <c r="W381" s="453"/>
      <c r="X381" s="453"/>
      <c r="Y381" s="453"/>
      <c r="Z381" s="453"/>
      <c r="AA381" s="453"/>
      <c r="AB381" s="453"/>
      <c r="AC381" s="453"/>
      <c r="AD381" s="453"/>
      <c r="AE381" s="453"/>
      <c r="AF381" s="453"/>
      <c r="AG381" s="453"/>
      <c r="AH381" s="453"/>
      <c r="AI381" s="453"/>
      <c r="AJ381" s="453"/>
      <c r="AK381" s="453"/>
    </row>
    <row r="382" spans="1:37" ht="15.75" customHeight="1">
      <c r="A382" s="453"/>
      <c r="B382" s="453"/>
      <c r="C382" s="496"/>
      <c r="D382" s="496"/>
      <c r="E382" s="453"/>
      <c r="F382" s="453"/>
      <c r="G382" s="453"/>
      <c r="H382" s="453"/>
      <c r="I382" s="453"/>
      <c r="J382" s="453"/>
      <c r="K382" s="453"/>
      <c r="L382" s="453"/>
      <c r="M382" s="453"/>
      <c r="N382" s="453"/>
      <c r="O382" s="453"/>
      <c r="P382" s="453"/>
      <c r="Q382" s="453"/>
      <c r="R382" s="453"/>
      <c r="S382" s="453"/>
      <c r="T382" s="453"/>
      <c r="U382" s="453"/>
      <c r="V382" s="453"/>
      <c r="W382" s="453"/>
      <c r="X382" s="453"/>
      <c r="Y382" s="453"/>
      <c r="Z382" s="453"/>
      <c r="AA382" s="453"/>
      <c r="AB382" s="453"/>
      <c r="AC382" s="453"/>
      <c r="AD382" s="453"/>
      <c r="AE382" s="453"/>
      <c r="AF382" s="453"/>
      <c r="AG382" s="453"/>
      <c r="AH382" s="453"/>
      <c r="AI382" s="453"/>
      <c r="AJ382" s="453"/>
      <c r="AK382" s="453"/>
    </row>
    <row r="383" spans="1:37" ht="15.75" customHeight="1">
      <c r="A383" s="453"/>
      <c r="B383" s="453"/>
      <c r="C383" s="496"/>
      <c r="D383" s="496"/>
      <c r="E383" s="453"/>
      <c r="F383" s="453"/>
      <c r="G383" s="453"/>
      <c r="H383" s="453"/>
      <c r="I383" s="453"/>
      <c r="J383" s="453"/>
      <c r="K383" s="453"/>
      <c r="L383" s="453"/>
      <c r="M383" s="453"/>
      <c r="N383" s="453"/>
      <c r="O383" s="453"/>
      <c r="P383" s="453"/>
      <c r="Q383" s="453"/>
      <c r="R383" s="453"/>
      <c r="S383" s="453"/>
      <c r="T383" s="453"/>
      <c r="U383" s="453"/>
      <c r="V383" s="453"/>
      <c r="W383" s="453"/>
      <c r="X383" s="453"/>
      <c r="Y383" s="453"/>
      <c r="Z383" s="453"/>
      <c r="AA383" s="453"/>
      <c r="AB383" s="453"/>
      <c r="AC383" s="453"/>
      <c r="AD383" s="453"/>
      <c r="AE383" s="453"/>
      <c r="AF383" s="453"/>
      <c r="AG383" s="453"/>
      <c r="AH383" s="453"/>
      <c r="AI383" s="453"/>
      <c r="AJ383" s="453"/>
      <c r="AK383" s="453"/>
    </row>
    <row r="384" spans="1:37" ht="15.75" customHeight="1">
      <c r="A384" s="453"/>
      <c r="B384" s="453"/>
      <c r="C384" s="496"/>
      <c r="D384" s="496"/>
      <c r="E384" s="453"/>
      <c r="F384" s="453"/>
      <c r="G384" s="453"/>
      <c r="H384" s="453"/>
      <c r="I384" s="453"/>
      <c r="J384" s="453"/>
      <c r="K384" s="453"/>
      <c r="L384" s="453"/>
      <c r="M384" s="453"/>
      <c r="N384" s="453"/>
      <c r="O384" s="453"/>
      <c r="P384" s="453"/>
      <c r="Q384" s="453"/>
      <c r="R384" s="453"/>
      <c r="S384" s="453"/>
      <c r="T384" s="453"/>
      <c r="U384" s="453"/>
      <c r="V384" s="453"/>
      <c r="W384" s="453"/>
      <c r="X384" s="453"/>
      <c r="Y384" s="453"/>
      <c r="Z384" s="453"/>
      <c r="AA384" s="453"/>
      <c r="AB384" s="453"/>
      <c r="AC384" s="453"/>
      <c r="AD384" s="453"/>
      <c r="AE384" s="453"/>
      <c r="AF384" s="453"/>
      <c r="AG384" s="453"/>
      <c r="AH384" s="453"/>
      <c r="AI384" s="453"/>
      <c r="AJ384" s="453"/>
      <c r="AK384" s="453"/>
    </row>
    <row r="385" spans="1:37" ht="15.75" customHeight="1">
      <c r="A385" s="453"/>
      <c r="B385" s="453"/>
      <c r="C385" s="496"/>
      <c r="D385" s="496"/>
      <c r="E385" s="453"/>
      <c r="F385" s="453"/>
      <c r="G385" s="453"/>
      <c r="H385" s="453"/>
      <c r="I385" s="453"/>
      <c r="J385" s="453"/>
      <c r="K385" s="453"/>
      <c r="L385" s="453"/>
      <c r="M385" s="453"/>
      <c r="N385" s="453"/>
      <c r="O385" s="453"/>
      <c r="P385" s="453"/>
      <c r="Q385" s="453"/>
      <c r="R385" s="453"/>
      <c r="S385" s="453"/>
      <c r="T385" s="453"/>
      <c r="U385" s="453"/>
      <c r="V385" s="453"/>
      <c r="W385" s="453"/>
      <c r="X385" s="453"/>
      <c r="Y385" s="453"/>
      <c r="Z385" s="453"/>
      <c r="AA385" s="453"/>
      <c r="AB385" s="453"/>
      <c r="AC385" s="453"/>
      <c r="AD385" s="453"/>
      <c r="AE385" s="453"/>
      <c r="AF385" s="453"/>
      <c r="AG385" s="453"/>
      <c r="AH385" s="453"/>
      <c r="AI385" s="453"/>
      <c r="AJ385" s="453"/>
      <c r="AK385" s="453"/>
    </row>
    <row r="386" spans="1:37" ht="15.75" customHeight="1">
      <c r="A386" s="453"/>
      <c r="B386" s="453"/>
      <c r="C386" s="496"/>
      <c r="D386" s="496"/>
      <c r="E386" s="453"/>
      <c r="F386" s="453"/>
      <c r="G386" s="453"/>
      <c r="H386" s="453"/>
      <c r="I386" s="453"/>
      <c r="J386" s="453"/>
      <c r="K386" s="453"/>
      <c r="L386" s="453"/>
      <c r="M386" s="453"/>
      <c r="N386" s="453"/>
      <c r="O386" s="453"/>
      <c r="P386" s="453"/>
      <c r="Q386" s="453"/>
      <c r="R386" s="453"/>
      <c r="S386" s="453"/>
      <c r="T386" s="453"/>
      <c r="U386" s="453"/>
      <c r="V386" s="453"/>
      <c r="W386" s="453"/>
      <c r="X386" s="453"/>
      <c r="Y386" s="453"/>
      <c r="Z386" s="453"/>
      <c r="AA386" s="453"/>
      <c r="AB386" s="453"/>
      <c r="AC386" s="453"/>
      <c r="AD386" s="453"/>
      <c r="AE386" s="453"/>
      <c r="AF386" s="453"/>
      <c r="AG386" s="453"/>
      <c r="AH386" s="453"/>
      <c r="AI386" s="453"/>
      <c r="AJ386" s="453"/>
      <c r="AK386" s="453"/>
    </row>
    <row r="387" spans="1:37" ht="15.75" customHeight="1">
      <c r="A387" s="453"/>
      <c r="B387" s="453"/>
      <c r="C387" s="496"/>
      <c r="D387" s="496"/>
      <c r="E387" s="453"/>
      <c r="F387" s="453"/>
      <c r="G387" s="453"/>
      <c r="H387" s="453"/>
      <c r="I387" s="453"/>
      <c r="J387" s="453"/>
      <c r="K387" s="453"/>
      <c r="L387" s="453"/>
      <c r="M387" s="453"/>
      <c r="N387" s="453"/>
      <c r="O387" s="453"/>
      <c r="P387" s="453"/>
      <c r="Q387" s="453"/>
      <c r="R387" s="453"/>
      <c r="S387" s="453"/>
      <c r="T387" s="453"/>
      <c r="U387" s="453"/>
      <c r="V387" s="453"/>
      <c r="W387" s="453"/>
      <c r="X387" s="453"/>
      <c r="Y387" s="453"/>
      <c r="Z387" s="453"/>
      <c r="AA387" s="453"/>
      <c r="AB387" s="453"/>
      <c r="AC387" s="453"/>
      <c r="AD387" s="453"/>
      <c r="AE387" s="453"/>
      <c r="AF387" s="453"/>
      <c r="AG387" s="453"/>
      <c r="AH387" s="453"/>
      <c r="AI387" s="453"/>
      <c r="AJ387" s="453"/>
      <c r="AK387" s="453"/>
    </row>
    <row r="388" spans="1:37" ht="15.75" customHeight="1">
      <c r="A388" s="453"/>
      <c r="B388" s="453"/>
      <c r="C388" s="496"/>
      <c r="D388" s="496"/>
      <c r="E388" s="453"/>
      <c r="F388" s="453"/>
      <c r="G388" s="453"/>
      <c r="H388" s="453"/>
      <c r="I388" s="453"/>
      <c r="J388" s="453"/>
      <c r="K388" s="453"/>
      <c r="L388" s="453"/>
      <c r="M388" s="453"/>
      <c r="N388" s="453"/>
      <c r="O388" s="453"/>
      <c r="P388" s="453"/>
      <c r="Q388" s="453"/>
      <c r="R388" s="453"/>
      <c r="S388" s="453"/>
      <c r="T388" s="453"/>
      <c r="U388" s="453"/>
      <c r="V388" s="453"/>
      <c r="W388" s="453"/>
      <c r="X388" s="453"/>
      <c r="Y388" s="453"/>
      <c r="Z388" s="453"/>
      <c r="AA388" s="453"/>
      <c r="AB388" s="453"/>
      <c r="AC388" s="453"/>
      <c r="AD388" s="453"/>
      <c r="AE388" s="453"/>
      <c r="AF388" s="453"/>
      <c r="AG388" s="453"/>
      <c r="AH388" s="453"/>
      <c r="AI388" s="453"/>
      <c r="AJ388" s="453"/>
      <c r="AK388" s="453"/>
    </row>
    <row r="389" spans="1:37" ht="15.75" customHeight="1">
      <c r="A389" s="453"/>
      <c r="B389" s="453"/>
      <c r="C389" s="496"/>
      <c r="D389" s="496"/>
      <c r="E389" s="453"/>
      <c r="F389" s="453"/>
      <c r="G389" s="453"/>
      <c r="H389" s="453"/>
      <c r="I389" s="453"/>
      <c r="J389" s="453"/>
      <c r="K389" s="453"/>
      <c r="L389" s="453"/>
      <c r="M389" s="453"/>
      <c r="N389" s="453"/>
      <c r="O389" s="453"/>
      <c r="P389" s="453"/>
      <c r="Q389" s="453"/>
      <c r="R389" s="453"/>
      <c r="S389" s="453"/>
      <c r="T389" s="453"/>
      <c r="U389" s="453"/>
      <c r="V389" s="453"/>
      <c r="W389" s="453"/>
      <c r="X389" s="453"/>
      <c r="Y389" s="453"/>
      <c r="Z389" s="453"/>
      <c r="AA389" s="453"/>
      <c r="AB389" s="453"/>
      <c r="AC389" s="453"/>
      <c r="AD389" s="453"/>
      <c r="AE389" s="453"/>
      <c r="AF389" s="453"/>
      <c r="AG389" s="453"/>
      <c r="AH389" s="453"/>
      <c r="AI389" s="453"/>
      <c r="AJ389" s="453"/>
      <c r="AK389" s="453"/>
    </row>
    <row r="390" spans="1:37" ht="15.75" customHeight="1">
      <c r="A390" s="453"/>
      <c r="B390" s="453"/>
      <c r="C390" s="496"/>
      <c r="D390" s="496"/>
      <c r="E390" s="453"/>
      <c r="F390" s="453"/>
      <c r="G390" s="453"/>
      <c r="H390" s="453"/>
      <c r="I390" s="453"/>
      <c r="J390" s="453"/>
      <c r="K390" s="453"/>
      <c r="L390" s="453"/>
      <c r="M390" s="453"/>
      <c r="N390" s="453"/>
      <c r="O390" s="453"/>
      <c r="P390" s="453"/>
      <c r="Q390" s="453"/>
      <c r="R390" s="453"/>
      <c r="S390" s="453"/>
      <c r="T390" s="453"/>
      <c r="U390" s="453"/>
      <c r="V390" s="453"/>
      <c r="W390" s="453"/>
      <c r="X390" s="453"/>
      <c r="Y390" s="453"/>
      <c r="Z390" s="453"/>
      <c r="AA390" s="453"/>
      <c r="AB390" s="453"/>
      <c r="AC390" s="453"/>
      <c r="AD390" s="453"/>
      <c r="AE390" s="453"/>
      <c r="AF390" s="453"/>
      <c r="AG390" s="453"/>
      <c r="AH390" s="453"/>
      <c r="AI390" s="453"/>
      <c r="AJ390" s="453"/>
      <c r="AK390" s="453"/>
    </row>
    <row r="391" spans="1:37" ht="15.75" customHeight="1">
      <c r="A391" s="453"/>
      <c r="B391" s="453"/>
      <c r="C391" s="496"/>
      <c r="D391" s="496"/>
      <c r="E391" s="453"/>
      <c r="F391" s="453"/>
      <c r="G391" s="453"/>
      <c r="H391" s="453"/>
      <c r="I391" s="453"/>
      <c r="J391" s="453"/>
      <c r="K391" s="453"/>
      <c r="L391" s="453"/>
      <c r="M391" s="453"/>
      <c r="N391" s="453"/>
      <c r="O391" s="453"/>
      <c r="P391" s="453"/>
      <c r="Q391" s="453"/>
      <c r="R391" s="453"/>
      <c r="S391" s="453"/>
      <c r="T391" s="453"/>
      <c r="U391" s="453"/>
      <c r="V391" s="453"/>
      <c r="W391" s="453"/>
      <c r="X391" s="453"/>
      <c r="Y391" s="453"/>
      <c r="Z391" s="453"/>
      <c r="AA391" s="453"/>
      <c r="AB391" s="453"/>
      <c r="AC391" s="453"/>
      <c r="AD391" s="453"/>
      <c r="AE391" s="453"/>
      <c r="AF391" s="453"/>
      <c r="AG391" s="453"/>
      <c r="AH391" s="453"/>
      <c r="AI391" s="453"/>
      <c r="AJ391" s="453"/>
      <c r="AK391" s="453"/>
    </row>
    <row r="392" spans="1:37" ht="15.75" customHeight="1">
      <c r="A392" s="453"/>
      <c r="B392" s="453"/>
      <c r="C392" s="496"/>
      <c r="D392" s="496"/>
      <c r="E392" s="453"/>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row>
    <row r="393" spans="1:37" ht="15.75" customHeight="1">
      <c r="A393" s="453"/>
      <c r="B393" s="453"/>
      <c r="C393" s="496"/>
      <c r="D393" s="496"/>
      <c r="E393" s="453"/>
      <c r="F393" s="453"/>
      <c r="G393" s="453"/>
      <c r="H393" s="453"/>
      <c r="I393" s="453"/>
      <c r="J393" s="453"/>
      <c r="K393" s="453"/>
      <c r="L393" s="453"/>
      <c r="M393" s="453"/>
      <c r="N393" s="453"/>
      <c r="O393" s="453"/>
      <c r="P393" s="453"/>
      <c r="Q393" s="453"/>
      <c r="R393" s="453"/>
      <c r="S393" s="453"/>
      <c r="T393" s="453"/>
      <c r="U393" s="453"/>
      <c r="V393" s="453"/>
      <c r="W393" s="453"/>
      <c r="X393" s="453"/>
      <c r="Y393" s="453"/>
      <c r="Z393" s="453"/>
      <c r="AA393" s="453"/>
      <c r="AB393" s="453"/>
      <c r="AC393" s="453"/>
      <c r="AD393" s="453"/>
      <c r="AE393" s="453"/>
      <c r="AF393" s="453"/>
      <c r="AG393" s="453"/>
      <c r="AH393" s="453"/>
      <c r="AI393" s="453"/>
      <c r="AJ393" s="453"/>
      <c r="AK393" s="453"/>
    </row>
    <row r="394" spans="1:37" ht="15.75" customHeight="1">
      <c r="A394" s="453"/>
      <c r="B394" s="453"/>
      <c r="C394" s="496"/>
      <c r="D394" s="496"/>
      <c r="E394" s="453"/>
      <c r="F394" s="453"/>
      <c r="G394" s="453"/>
      <c r="H394" s="453"/>
      <c r="I394" s="453"/>
      <c r="J394" s="453"/>
      <c r="K394" s="453"/>
      <c r="L394" s="453"/>
      <c r="M394" s="453"/>
      <c r="N394" s="453"/>
      <c r="O394" s="453"/>
      <c r="P394" s="453"/>
      <c r="Q394" s="453"/>
      <c r="R394" s="453"/>
      <c r="S394" s="453"/>
      <c r="T394" s="453"/>
      <c r="U394" s="453"/>
      <c r="V394" s="453"/>
      <c r="W394" s="453"/>
      <c r="X394" s="453"/>
      <c r="Y394" s="453"/>
      <c r="Z394" s="453"/>
      <c r="AA394" s="453"/>
      <c r="AB394" s="453"/>
      <c r="AC394" s="453"/>
      <c r="AD394" s="453"/>
      <c r="AE394" s="453"/>
      <c r="AF394" s="453"/>
      <c r="AG394" s="453"/>
      <c r="AH394" s="453"/>
      <c r="AI394" s="453"/>
      <c r="AJ394" s="453"/>
      <c r="AK394" s="453"/>
    </row>
    <row r="395" spans="1:37" ht="15.75" customHeight="1">
      <c r="A395" s="453"/>
      <c r="B395" s="453"/>
      <c r="C395" s="496"/>
      <c r="D395" s="496"/>
      <c r="E395" s="453"/>
      <c r="F395" s="453"/>
      <c r="G395" s="453"/>
      <c r="H395" s="453"/>
      <c r="I395" s="453"/>
      <c r="J395" s="453"/>
      <c r="K395" s="453"/>
      <c r="L395" s="453"/>
      <c r="M395" s="453"/>
      <c r="N395" s="453"/>
      <c r="O395" s="453"/>
      <c r="P395" s="453"/>
      <c r="Q395" s="453"/>
      <c r="R395" s="453"/>
      <c r="S395" s="453"/>
      <c r="T395" s="453"/>
      <c r="U395" s="453"/>
      <c r="V395" s="453"/>
      <c r="W395" s="453"/>
      <c r="X395" s="453"/>
      <c r="Y395" s="453"/>
      <c r="Z395" s="453"/>
      <c r="AA395" s="453"/>
      <c r="AB395" s="453"/>
      <c r="AC395" s="453"/>
      <c r="AD395" s="453"/>
      <c r="AE395" s="453"/>
      <c r="AF395" s="453"/>
      <c r="AG395" s="453"/>
      <c r="AH395" s="453"/>
      <c r="AI395" s="453"/>
      <c r="AJ395" s="453"/>
      <c r="AK395" s="453"/>
    </row>
    <row r="396" spans="1:37" ht="15.75" customHeight="1">
      <c r="A396" s="453"/>
      <c r="B396" s="453"/>
      <c r="C396" s="496"/>
      <c r="D396" s="496"/>
      <c r="E396" s="453"/>
      <c r="F396" s="453"/>
      <c r="G396" s="453"/>
      <c r="H396" s="453"/>
      <c r="I396" s="453"/>
      <c r="J396" s="453"/>
      <c r="K396" s="453"/>
      <c r="L396" s="453"/>
      <c r="M396" s="453"/>
      <c r="N396" s="453"/>
      <c r="O396" s="453"/>
      <c r="P396" s="453"/>
      <c r="Q396" s="453"/>
      <c r="R396" s="453"/>
      <c r="S396" s="453"/>
      <c r="T396" s="453"/>
      <c r="U396" s="453"/>
      <c r="V396" s="453"/>
      <c r="W396" s="453"/>
      <c r="X396" s="453"/>
      <c r="Y396" s="453"/>
      <c r="Z396" s="453"/>
      <c r="AA396" s="453"/>
      <c r="AB396" s="453"/>
      <c r="AC396" s="453"/>
      <c r="AD396" s="453"/>
      <c r="AE396" s="453"/>
      <c r="AF396" s="453"/>
      <c r="AG396" s="453"/>
      <c r="AH396" s="453"/>
      <c r="AI396" s="453"/>
      <c r="AJ396" s="453"/>
      <c r="AK396" s="453"/>
    </row>
    <row r="397" spans="1:37" ht="15.75" customHeight="1">
      <c r="A397" s="453"/>
      <c r="B397" s="453"/>
      <c r="C397" s="496"/>
      <c r="D397" s="496"/>
      <c r="E397" s="453"/>
      <c r="F397" s="453"/>
      <c r="G397" s="453"/>
      <c r="H397" s="453"/>
      <c r="I397" s="453"/>
      <c r="J397" s="453"/>
      <c r="K397" s="453"/>
      <c r="L397" s="453"/>
      <c r="M397" s="453"/>
      <c r="N397" s="453"/>
      <c r="O397" s="453"/>
      <c r="P397" s="453"/>
      <c r="Q397" s="453"/>
      <c r="R397" s="453"/>
      <c r="S397" s="453"/>
      <c r="T397" s="453"/>
      <c r="U397" s="453"/>
      <c r="V397" s="453"/>
      <c r="W397" s="453"/>
      <c r="X397" s="453"/>
      <c r="Y397" s="453"/>
      <c r="Z397" s="453"/>
      <c r="AA397" s="453"/>
      <c r="AB397" s="453"/>
      <c r="AC397" s="453"/>
      <c r="AD397" s="453"/>
      <c r="AE397" s="453"/>
      <c r="AF397" s="453"/>
      <c r="AG397" s="453"/>
      <c r="AH397" s="453"/>
      <c r="AI397" s="453"/>
      <c r="AJ397" s="453"/>
      <c r="AK397" s="453"/>
    </row>
    <row r="398" spans="1:37" ht="15.75" customHeight="1">
      <c r="A398" s="453"/>
      <c r="B398" s="453"/>
      <c r="C398" s="496"/>
      <c r="D398" s="496"/>
      <c r="E398" s="453"/>
      <c r="F398" s="453"/>
      <c r="G398" s="453"/>
      <c r="H398" s="453"/>
      <c r="I398" s="453"/>
      <c r="J398" s="453"/>
      <c r="K398" s="453"/>
      <c r="L398" s="453"/>
      <c r="M398" s="453"/>
      <c r="N398" s="453"/>
      <c r="O398" s="453"/>
      <c r="P398" s="453"/>
      <c r="Q398" s="453"/>
      <c r="R398" s="453"/>
      <c r="S398" s="453"/>
      <c r="T398" s="453"/>
      <c r="U398" s="453"/>
      <c r="V398" s="453"/>
      <c r="W398" s="453"/>
      <c r="X398" s="453"/>
      <c r="Y398" s="453"/>
      <c r="Z398" s="453"/>
      <c r="AA398" s="453"/>
      <c r="AB398" s="453"/>
      <c r="AC398" s="453"/>
      <c r="AD398" s="453"/>
      <c r="AE398" s="453"/>
      <c r="AF398" s="453"/>
      <c r="AG398" s="453"/>
      <c r="AH398" s="453"/>
      <c r="AI398" s="453"/>
      <c r="AJ398" s="453"/>
      <c r="AK398" s="453"/>
    </row>
    <row r="399" spans="1:37" ht="15.75" customHeight="1">
      <c r="A399" s="453"/>
      <c r="B399" s="453"/>
      <c r="C399" s="496"/>
      <c r="D399" s="496"/>
      <c r="E399" s="453"/>
      <c r="F399" s="453"/>
      <c r="G399" s="453"/>
      <c r="H399" s="453"/>
      <c r="I399" s="453"/>
      <c r="J399" s="453"/>
      <c r="K399" s="453"/>
      <c r="L399" s="453"/>
      <c r="M399" s="453"/>
      <c r="N399" s="453"/>
      <c r="O399" s="453"/>
      <c r="P399" s="453"/>
      <c r="Q399" s="453"/>
      <c r="R399" s="453"/>
      <c r="S399" s="453"/>
      <c r="T399" s="453"/>
      <c r="U399" s="453"/>
      <c r="V399" s="453"/>
      <c r="W399" s="453"/>
      <c r="X399" s="453"/>
      <c r="Y399" s="453"/>
      <c r="Z399" s="453"/>
      <c r="AA399" s="453"/>
      <c r="AB399" s="453"/>
      <c r="AC399" s="453"/>
      <c r="AD399" s="453"/>
      <c r="AE399" s="453"/>
      <c r="AF399" s="453"/>
      <c r="AG399" s="453"/>
      <c r="AH399" s="453"/>
      <c r="AI399" s="453"/>
      <c r="AJ399" s="453"/>
      <c r="AK399" s="453"/>
    </row>
    <row r="400" spans="1:37" ht="15.75" customHeight="1">
      <c r="A400" s="453"/>
      <c r="B400" s="453"/>
      <c r="C400" s="496"/>
      <c r="D400" s="496"/>
      <c r="E400" s="453"/>
      <c r="F400" s="453"/>
      <c r="G400" s="453"/>
      <c r="H400" s="453"/>
      <c r="I400" s="453"/>
      <c r="J400" s="453"/>
      <c r="K400" s="453"/>
      <c r="L400" s="453"/>
      <c r="M400" s="453"/>
      <c r="N400" s="453"/>
      <c r="O400" s="453"/>
      <c r="P400" s="453"/>
      <c r="Q400" s="453"/>
      <c r="R400" s="453"/>
      <c r="S400" s="453"/>
      <c r="T400" s="453"/>
      <c r="U400" s="453"/>
      <c r="V400" s="453"/>
      <c r="W400" s="453"/>
      <c r="X400" s="453"/>
      <c r="Y400" s="453"/>
      <c r="Z400" s="453"/>
      <c r="AA400" s="453"/>
      <c r="AB400" s="453"/>
      <c r="AC400" s="453"/>
      <c r="AD400" s="453"/>
      <c r="AE400" s="453"/>
      <c r="AF400" s="453"/>
      <c r="AG400" s="453"/>
      <c r="AH400" s="453"/>
      <c r="AI400" s="453"/>
      <c r="AJ400" s="453"/>
      <c r="AK400" s="453"/>
    </row>
    <row r="401" spans="1:37" ht="15.75" customHeight="1">
      <c r="A401" s="453"/>
      <c r="B401" s="453"/>
      <c r="C401" s="496"/>
      <c r="D401" s="496"/>
      <c r="E401" s="453"/>
      <c r="F401" s="453"/>
      <c r="G401" s="453"/>
      <c r="H401" s="453"/>
      <c r="I401" s="453"/>
      <c r="J401" s="453"/>
      <c r="K401" s="453"/>
      <c r="L401" s="453"/>
      <c r="M401" s="453"/>
      <c r="N401" s="453"/>
      <c r="O401" s="453"/>
      <c r="P401" s="453"/>
      <c r="Q401" s="453"/>
      <c r="R401" s="453"/>
      <c r="S401" s="453"/>
      <c r="T401" s="453"/>
      <c r="U401" s="453"/>
      <c r="V401" s="453"/>
      <c r="W401" s="453"/>
      <c r="X401" s="453"/>
      <c r="Y401" s="453"/>
      <c r="Z401" s="453"/>
      <c r="AA401" s="453"/>
      <c r="AB401" s="453"/>
      <c r="AC401" s="453"/>
      <c r="AD401" s="453"/>
      <c r="AE401" s="453"/>
      <c r="AF401" s="453"/>
      <c r="AG401" s="453"/>
      <c r="AH401" s="453"/>
      <c r="AI401" s="453"/>
      <c r="AJ401" s="453"/>
      <c r="AK401" s="453"/>
    </row>
    <row r="402" spans="1:37" ht="15.75" customHeight="1">
      <c r="A402" s="453"/>
      <c r="B402" s="453"/>
      <c r="C402" s="496"/>
      <c r="D402" s="496"/>
      <c r="E402" s="453"/>
      <c r="F402" s="453"/>
      <c r="G402" s="453"/>
      <c r="H402" s="453"/>
      <c r="I402" s="453"/>
      <c r="J402" s="453"/>
      <c r="K402" s="453"/>
      <c r="L402" s="453"/>
      <c r="M402" s="453"/>
      <c r="N402" s="453"/>
      <c r="O402" s="453"/>
      <c r="P402" s="453"/>
      <c r="Q402" s="453"/>
      <c r="R402" s="453"/>
      <c r="S402" s="453"/>
      <c r="T402" s="453"/>
      <c r="U402" s="453"/>
      <c r="V402" s="453"/>
      <c r="W402" s="453"/>
      <c r="X402" s="453"/>
      <c r="Y402" s="453"/>
      <c r="Z402" s="453"/>
      <c r="AA402" s="453"/>
      <c r="AB402" s="453"/>
      <c r="AC402" s="453"/>
      <c r="AD402" s="453"/>
      <c r="AE402" s="453"/>
      <c r="AF402" s="453"/>
      <c r="AG402" s="453"/>
      <c r="AH402" s="453"/>
      <c r="AI402" s="453"/>
      <c r="AJ402" s="453"/>
      <c r="AK402" s="453"/>
    </row>
    <row r="403" spans="1:37" ht="15.75" customHeight="1">
      <c r="A403" s="453"/>
      <c r="B403" s="453"/>
      <c r="C403" s="496"/>
      <c r="D403" s="496"/>
      <c r="E403" s="453"/>
      <c r="F403" s="453"/>
      <c r="G403" s="453"/>
      <c r="H403" s="453"/>
      <c r="I403" s="453"/>
      <c r="J403" s="453"/>
      <c r="K403" s="453"/>
      <c r="L403" s="453"/>
      <c r="M403" s="453"/>
      <c r="N403" s="453"/>
      <c r="O403" s="453"/>
      <c r="P403" s="453"/>
      <c r="Q403" s="453"/>
      <c r="R403" s="453"/>
      <c r="S403" s="453"/>
      <c r="T403" s="453"/>
      <c r="U403" s="453"/>
      <c r="V403" s="453"/>
      <c r="W403" s="453"/>
      <c r="X403" s="453"/>
      <c r="Y403" s="453"/>
      <c r="Z403" s="453"/>
      <c r="AA403" s="453"/>
      <c r="AB403" s="453"/>
      <c r="AC403" s="453"/>
      <c r="AD403" s="453"/>
      <c r="AE403" s="453"/>
      <c r="AF403" s="453"/>
      <c r="AG403" s="453"/>
      <c r="AH403" s="453"/>
      <c r="AI403" s="453"/>
      <c r="AJ403" s="453"/>
      <c r="AK403" s="453"/>
    </row>
    <row r="404" spans="1:37" ht="15.75" customHeight="1">
      <c r="A404" s="453"/>
      <c r="B404" s="453"/>
      <c r="C404" s="496"/>
      <c r="D404" s="496"/>
      <c r="E404" s="453"/>
      <c r="F404" s="453"/>
      <c r="G404" s="453"/>
      <c r="H404" s="453"/>
      <c r="I404" s="453"/>
      <c r="J404" s="453"/>
      <c r="K404" s="453"/>
      <c r="L404" s="453"/>
      <c r="M404" s="453"/>
      <c r="N404" s="453"/>
      <c r="O404" s="453"/>
      <c r="P404" s="453"/>
      <c r="Q404" s="453"/>
      <c r="R404" s="453"/>
      <c r="S404" s="453"/>
      <c r="T404" s="453"/>
      <c r="U404" s="453"/>
      <c r="V404" s="453"/>
      <c r="W404" s="453"/>
      <c r="X404" s="453"/>
      <c r="Y404" s="453"/>
      <c r="Z404" s="453"/>
      <c r="AA404" s="453"/>
      <c r="AB404" s="453"/>
      <c r="AC404" s="453"/>
      <c r="AD404" s="453"/>
      <c r="AE404" s="453"/>
      <c r="AF404" s="453"/>
      <c r="AG404" s="453"/>
      <c r="AH404" s="453"/>
      <c r="AI404" s="453"/>
      <c r="AJ404" s="453"/>
      <c r="AK404" s="453"/>
    </row>
    <row r="405" spans="1:37" ht="15.75" customHeight="1">
      <c r="A405" s="453"/>
      <c r="B405" s="453"/>
      <c r="C405" s="496"/>
      <c r="D405" s="496"/>
      <c r="E405" s="453"/>
      <c r="F405" s="453"/>
      <c r="G405" s="453"/>
      <c r="H405" s="453"/>
      <c r="I405" s="453"/>
      <c r="J405" s="453"/>
      <c r="K405" s="453"/>
      <c r="L405" s="453"/>
      <c r="M405" s="453"/>
      <c r="N405" s="453"/>
      <c r="O405" s="453"/>
      <c r="P405" s="453"/>
      <c r="Q405" s="453"/>
      <c r="R405" s="453"/>
      <c r="S405" s="453"/>
      <c r="T405" s="453"/>
      <c r="U405" s="453"/>
      <c r="V405" s="453"/>
      <c r="W405" s="453"/>
      <c r="X405" s="453"/>
      <c r="Y405" s="453"/>
      <c r="Z405" s="453"/>
      <c r="AA405" s="453"/>
      <c r="AB405" s="453"/>
      <c r="AC405" s="453"/>
      <c r="AD405" s="453"/>
      <c r="AE405" s="453"/>
      <c r="AF405" s="453"/>
      <c r="AG405" s="453"/>
      <c r="AH405" s="453"/>
      <c r="AI405" s="453"/>
      <c r="AJ405" s="453"/>
      <c r="AK405" s="453"/>
    </row>
    <row r="406" spans="1:37" ht="15.75" customHeight="1">
      <c r="A406" s="453"/>
      <c r="B406" s="453"/>
      <c r="C406" s="496"/>
      <c r="D406" s="496"/>
      <c r="E406" s="453"/>
      <c r="F406" s="453"/>
      <c r="G406" s="453"/>
      <c r="H406" s="453"/>
      <c r="I406" s="453"/>
      <c r="J406" s="453"/>
      <c r="K406" s="453"/>
      <c r="L406" s="453"/>
      <c r="M406" s="453"/>
      <c r="N406" s="453"/>
      <c r="O406" s="453"/>
      <c r="P406" s="453"/>
      <c r="Q406" s="453"/>
      <c r="R406" s="453"/>
      <c r="S406" s="453"/>
      <c r="T406" s="453"/>
      <c r="U406" s="453"/>
      <c r="V406" s="453"/>
      <c r="W406" s="453"/>
      <c r="X406" s="453"/>
      <c r="Y406" s="453"/>
      <c r="Z406" s="453"/>
      <c r="AA406" s="453"/>
      <c r="AB406" s="453"/>
      <c r="AC406" s="453"/>
      <c r="AD406" s="453"/>
      <c r="AE406" s="453"/>
      <c r="AF406" s="453"/>
      <c r="AG406" s="453"/>
      <c r="AH406" s="453"/>
      <c r="AI406" s="453"/>
      <c r="AJ406" s="453"/>
      <c r="AK406" s="453"/>
    </row>
    <row r="407" spans="1:37" ht="15.75" customHeight="1">
      <c r="A407" s="453"/>
      <c r="B407" s="453"/>
      <c r="C407" s="496"/>
      <c r="D407" s="496"/>
      <c r="E407" s="453"/>
      <c r="F407" s="453"/>
      <c r="G407" s="453"/>
      <c r="H407" s="453"/>
      <c r="I407" s="453"/>
      <c r="J407" s="453"/>
      <c r="K407" s="453"/>
      <c r="L407" s="453"/>
      <c r="M407" s="453"/>
      <c r="N407" s="453"/>
      <c r="O407" s="453"/>
      <c r="P407" s="453"/>
      <c r="Q407" s="453"/>
      <c r="R407" s="453"/>
      <c r="S407" s="453"/>
      <c r="T407" s="453"/>
      <c r="U407" s="453"/>
      <c r="V407" s="453"/>
      <c r="W407" s="453"/>
      <c r="X407" s="453"/>
      <c r="Y407" s="453"/>
      <c r="Z407" s="453"/>
      <c r="AA407" s="453"/>
      <c r="AB407" s="453"/>
      <c r="AC407" s="453"/>
      <c r="AD407" s="453"/>
      <c r="AE407" s="453"/>
      <c r="AF407" s="453"/>
      <c r="AG407" s="453"/>
      <c r="AH407" s="453"/>
      <c r="AI407" s="453"/>
      <c r="AJ407" s="453"/>
      <c r="AK407" s="453"/>
    </row>
    <row r="408" spans="1:37" ht="15.75" customHeight="1">
      <c r="A408" s="453"/>
      <c r="B408" s="453"/>
      <c r="C408" s="496"/>
      <c r="D408" s="496"/>
      <c r="E408" s="453"/>
      <c r="F408" s="453"/>
      <c r="G408" s="453"/>
      <c r="H408" s="453"/>
      <c r="I408" s="453"/>
      <c r="J408" s="453"/>
      <c r="K408" s="453"/>
      <c r="L408" s="453"/>
      <c r="M408" s="453"/>
      <c r="N408" s="453"/>
      <c r="O408" s="453"/>
      <c r="P408" s="453"/>
      <c r="Q408" s="453"/>
      <c r="R408" s="453"/>
      <c r="S408" s="453"/>
      <c r="T408" s="453"/>
      <c r="U408" s="453"/>
      <c r="V408" s="453"/>
      <c r="W408" s="453"/>
      <c r="X408" s="453"/>
      <c r="Y408" s="453"/>
      <c r="Z408" s="453"/>
      <c r="AA408" s="453"/>
      <c r="AB408" s="453"/>
      <c r="AC408" s="453"/>
      <c r="AD408" s="453"/>
      <c r="AE408" s="453"/>
      <c r="AF408" s="453"/>
      <c r="AG408" s="453"/>
      <c r="AH408" s="453"/>
      <c r="AI408" s="453"/>
      <c r="AJ408" s="453"/>
      <c r="AK408" s="453"/>
    </row>
    <row r="409" spans="1:37" ht="15.75" customHeight="1">
      <c r="A409" s="453"/>
      <c r="B409" s="453"/>
      <c r="C409" s="496"/>
      <c r="D409" s="496"/>
      <c r="E409" s="453"/>
      <c r="F409" s="453"/>
      <c r="G409" s="453"/>
      <c r="H409" s="453"/>
      <c r="I409" s="453"/>
      <c r="J409" s="453"/>
      <c r="K409" s="453"/>
      <c r="L409" s="453"/>
      <c r="M409" s="453"/>
      <c r="N409" s="453"/>
      <c r="O409" s="453"/>
      <c r="P409" s="453"/>
      <c r="Q409" s="453"/>
      <c r="R409" s="453"/>
      <c r="S409" s="453"/>
      <c r="T409" s="453"/>
      <c r="U409" s="453"/>
      <c r="V409" s="453"/>
      <c r="W409" s="453"/>
      <c r="X409" s="453"/>
      <c r="Y409" s="453"/>
      <c r="Z409" s="453"/>
      <c r="AA409" s="453"/>
      <c r="AB409" s="453"/>
      <c r="AC409" s="453"/>
      <c r="AD409" s="453"/>
      <c r="AE409" s="453"/>
      <c r="AF409" s="453"/>
      <c r="AG409" s="453"/>
      <c r="AH409" s="453"/>
      <c r="AI409" s="453"/>
      <c r="AJ409" s="453"/>
      <c r="AK409" s="453"/>
    </row>
    <row r="410" spans="1:37" ht="15.75" customHeight="1">
      <c r="A410" s="453"/>
      <c r="B410" s="453"/>
      <c r="C410" s="496"/>
      <c r="D410" s="496"/>
      <c r="E410" s="453"/>
      <c r="F410" s="453"/>
      <c r="G410" s="453"/>
      <c r="H410" s="453"/>
      <c r="I410" s="453"/>
      <c r="J410" s="453"/>
      <c r="K410" s="453"/>
      <c r="L410" s="453"/>
      <c r="M410" s="453"/>
      <c r="N410" s="453"/>
      <c r="O410" s="453"/>
      <c r="P410" s="453"/>
      <c r="Q410" s="453"/>
      <c r="R410" s="453"/>
      <c r="S410" s="453"/>
      <c r="T410" s="453"/>
      <c r="U410" s="453"/>
      <c r="V410" s="453"/>
      <c r="W410" s="453"/>
      <c r="X410" s="453"/>
      <c r="Y410" s="453"/>
      <c r="Z410" s="453"/>
      <c r="AA410" s="453"/>
      <c r="AB410" s="453"/>
      <c r="AC410" s="453"/>
      <c r="AD410" s="453"/>
      <c r="AE410" s="453"/>
      <c r="AF410" s="453"/>
      <c r="AG410" s="453"/>
      <c r="AH410" s="453"/>
      <c r="AI410" s="453"/>
      <c r="AJ410" s="453"/>
      <c r="AK410" s="453"/>
    </row>
    <row r="411" spans="1:37" ht="15.75" customHeight="1">
      <c r="A411" s="453"/>
      <c r="B411" s="453"/>
      <c r="C411" s="496"/>
      <c r="D411" s="496"/>
      <c r="E411" s="453"/>
      <c r="F411" s="453"/>
      <c r="G411" s="453"/>
      <c r="H411" s="453"/>
      <c r="I411" s="453"/>
      <c r="J411" s="453"/>
      <c r="K411" s="453"/>
      <c r="L411" s="453"/>
      <c r="M411" s="453"/>
      <c r="N411" s="453"/>
      <c r="O411" s="453"/>
      <c r="P411" s="453"/>
      <c r="Q411" s="453"/>
      <c r="R411" s="453"/>
      <c r="S411" s="453"/>
      <c r="T411" s="453"/>
      <c r="U411" s="453"/>
      <c r="V411" s="453"/>
      <c r="W411" s="453"/>
      <c r="X411" s="453"/>
      <c r="Y411" s="453"/>
      <c r="Z411" s="453"/>
      <c r="AA411" s="453"/>
      <c r="AB411" s="453"/>
      <c r="AC411" s="453"/>
      <c r="AD411" s="453"/>
      <c r="AE411" s="453"/>
      <c r="AF411" s="453"/>
      <c r="AG411" s="453"/>
      <c r="AH411" s="453"/>
      <c r="AI411" s="453"/>
      <c r="AJ411" s="453"/>
      <c r="AK411" s="453"/>
    </row>
    <row r="412" spans="1:37" ht="15.75" customHeight="1">
      <c r="A412" s="453"/>
      <c r="B412" s="453"/>
      <c r="C412" s="496"/>
      <c r="D412" s="496"/>
      <c r="E412" s="453"/>
      <c r="F412" s="453"/>
      <c r="G412" s="453"/>
      <c r="H412" s="453"/>
      <c r="I412" s="453"/>
      <c r="J412" s="453"/>
      <c r="K412" s="453"/>
      <c r="L412" s="453"/>
      <c r="M412" s="453"/>
      <c r="N412" s="453"/>
      <c r="O412" s="453"/>
      <c r="P412" s="453"/>
      <c r="Q412" s="453"/>
      <c r="R412" s="453"/>
      <c r="S412" s="453"/>
      <c r="T412" s="453"/>
      <c r="U412" s="453"/>
      <c r="V412" s="453"/>
      <c r="W412" s="453"/>
      <c r="X412" s="453"/>
      <c r="Y412" s="453"/>
      <c r="Z412" s="453"/>
      <c r="AA412" s="453"/>
      <c r="AB412" s="453"/>
      <c r="AC412" s="453"/>
      <c r="AD412" s="453"/>
      <c r="AE412" s="453"/>
      <c r="AF412" s="453"/>
      <c r="AG412" s="453"/>
      <c r="AH412" s="453"/>
      <c r="AI412" s="453"/>
      <c r="AJ412" s="453"/>
      <c r="AK412" s="453"/>
    </row>
    <row r="413" spans="1:37" ht="15.75" customHeight="1">
      <c r="A413" s="453"/>
      <c r="B413" s="453"/>
      <c r="C413" s="496"/>
      <c r="D413" s="496"/>
      <c r="E413" s="453"/>
      <c r="F413" s="453"/>
      <c r="G413" s="453"/>
      <c r="H413" s="453"/>
      <c r="I413" s="453"/>
      <c r="J413" s="453"/>
      <c r="K413" s="453"/>
      <c r="L413" s="453"/>
      <c r="M413" s="453"/>
      <c r="N413" s="453"/>
      <c r="O413" s="453"/>
      <c r="P413" s="453"/>
      <c r="Q413" s="453"/>
      <c r="R413" s="453"/>
      <c r="S413" s="453"/>
      <c r="T413" s="453"/>
      <c r="U413" s="453"/>
      <c r="V413" s="453"/>
      <c r="W413" s="453"/>
      <c r="X413" s="453"/>
      <c r="Y413" s="453"/>
      <c r="Z413" s="453"/>
      <c r="AA413" s="453"/>
      <c r="AB413" s="453"/>
      <c r="AC413" s="453"/>
      <c r="AD413" s="453"/>
      <c r="AE413" s="453"/>
      <c r="AF413" s="453"/>
      <c r="AG413" s="453"/>
      <c r="AH413" s="453"/>
      <c r="AI413" s="453"/>
      <c r="AJ413" s="453"/>
      <c r="AK413" s="453"/>
    </row>
    <row r="414" spans="1:37" ht="15.75" customHeight="1">
      <c r="A414" s="453"/>
      <c r="B414" s="453"/>
      <c r="C414" s="496"/>
      <c r="D414" s="496"/>
      <c r="E414" s="453"/>
      <c r="F414" s="453"/>
      <c r="G414" s="453"/>
      <c r="H414" s="453"/>
      <c r="I414" s="453"/>
      <c r="J414" s="453"/>
      <c r="K414" s="453"/>
      <c r="L414" s="453"/>
      <c r="M414" s="453"/>
      <c r="N414" s="453"/>
      <c r="O414" s="453"/>
      <c r="P414" s="453"/>
      <c r="Q414" s="453"/>
      <c r="R414" s="453"/>
      <c r="S414" s="453"/>
      <c r="T414" s="453"/>
      <c r="U414" s="453"/>
      <c r="V414" s="453"/>
      <c r="W414" s="453"/>
      <c r="X414" s="453"/>
      <c r="Y414" s="453"/>
      <c r="Z414" s="453"/>
      <c r="AA414" s="453"/>
      <c r="AB414" s="453"/>
      <c r="AC414" s="453"/>
      <c r="AD414" s="453"/>
      <c r="AE414" s="453"/>
      <c r="AF414" s="453"/>
      <c r="AG414" s="453"/>
      <c r="AH414" s="453"/>
      <c r="AI414" s="453"/>
      <c r="AJ414" s="453"/>
      <c r="AK414" s="453"/>
    </row>
    <row r="415" spans="1:37" ht="15.75" customHeight="1">
      <c r="A415" s="453"/>
      <c r="B415" s="453"/>
      <c r="C415" s="496"/>
      <c r="D415" s="496"/>
      <c r="E415" s="453"/>
      <c r="F415" s="453"/>
      <c r="G415" s="453"/>
      <c r="H415" s="453"/>
      <c r="I415" s="453"/>
      <c r="J415" s="453"/>
      <c r="K415" s="453"/>
      <c r="L415" s="453"/>
      <c r="M415" s="453"/>
      <c r="N415" s="453"/>
      <c r="O415" s="453"/>
      <c r="P415" s="453"/>
      <c r="Q415" s="453"/>
      <c r="R415" s="453"/>
      <c r="S415" s="453"/>
      <c r="T415" s="453"/>
      <c r="U415" s="453"/>
      <c r="V415" s="453"/>
      <c r="W415" s="453"/>
      <c r="X415" s="453"/>
      <c r="Y415" s="453"/>
      <c r="Z415" s="453"/>
      <c r="AA415" s="453"/>
      <c r="AB415" s="453"/>
      <c r="AC415" s="453"/>
      <c r="AD415" s="453"/>
      <c r="AE415" s="453"/>
      <c r="AF415" s="453"/>
      <c r="AG415" s="453"/>
      <c r="AH415" s="453"/>
      <c r="AI415" s="453"/>
      <c r="AJ415" s="453"/>
      <c r="AK415" s="453"/>
    </row>
    <row r="416" spans="1:37" ht="15.75" customHeight="1">
      <c r="A416" s="453"/>
      <c r="B416" s="453"/>
      <c r="C416" s="496"/>
      <c r="D416" s="496"/>
      <c r="E416" s="453"/>
      <c r="F416" s="453"/>
      <c r="G416" s="453"/>
      <c r="H416" s="453"/>
      <c r="I416" s="453"/>
      <c r="J416" s="453"/>
      <c r="K416" s="453"/>
      <c r="L416" s="453"/>
      <c r="M416" s="453"/>
      <c r="N416" s="453"/>
      <c r="O416" s="453"/>
      <c r="P416" s="453"/>
      <c r="Q416" s="453"/>
      <c r="R416" s="453"/>
      <c r="S416" s="453"/>
      <c r="T416" s="453"/>
      <c r="U416" s="453"/>
      <c r="V416" s="453"/>
      <c r="W416" s="453"/>
      <c r="X416" s="453"/>
      <c r="Y416" s="453"/>
      <c r="Z416" s="453"/>
      <c r="AA416" s="453"/>
      <c r="AB416" s="453"/>
      <c r="AC416" s="453"/>
      <c r="AD416" s="453"/>
      <c r="AE416" s="453"/>
      <c r="AF416" s="453"/>
      <c r="AG416" s="453"/>
      <c r="AH416" s="453"/>
      <c r="AI416" s="453"/>
      <c r="AJ416" s="453"/>
      <c r="AK416" s="453"/>
    </row>
    <row r="417" spans="1:37" ht="15.75" customHeight="1">
      <c r="A417" s="453"/>
      <c r="B417" s="453"/>
      <c r="C417" s="496"/>
      <c r="D417" s="496"/>
      <c r="E417" s="453"/>
      <c r="F417" s="453"/>
      <c r="G417" s="453"/>
      <c r="H417" s="453"/>
      <c r="I417" s="453"/>
      <c r="J417" s="453"/>
      <c r="K417" s="453"/>
      <c r="L417" s="453"/>
      <c r="M417" s="453"/>
      <c r="N417" s="453"/>
      <c r="O417" s="453"/>
      <c r="P417" s="453"/>
      <c r="Q417" s="453"/>
      <c r="R417" s="453"/>
      <c r="S417" s="453"/>
      <c r="T417" s="453"/>
      <c r="U417" s="453"/>
      <c r="V417" s="453"/>
      <c r="W417" s="453"/>
      <c r="X417" s="453"/>
      <c r="Y417" s="453"/>
      <c r="Z417" s="453"/>
      <c r="AA417" s="453"/>
      <c r="AB417" s="453"/>
      <c r="AC417" s="453"/>
      <c r="AD417" s="453"/>
      <c r="AE417" s="453"/>
      <c r="AF417" s="453"/>
      <c r="AG417" s="453"/>
      <c r="AH417" s="453"/>
      <c r="AI417" s="453"/>
      <c r="AJ417" s="453"/>
      <c r="AK417" s="453"/>
    </row>
    <row r="418" spans="1:37" ht="15.75" customHeight="1">
      <c r="A418" s="453"/>
      <c r="B418" s="453"/>
      <c r="C418" s="496"/>
      <c r="D418" s="496"/>
      <c r="E418" s="453"/>
      <c r="F418" s="453"/>
      <c r="G418" s="453"/>
      <c r="H418" s="453"/>
      <c r="I418" s="453"/>
      <c r="J418" s="453"/>
      <c r="K418" s="453"/>
      <c r="L418" s="453"/>
      <c r="M418" s="453"/>
      <c r="N418" s="453"/>
      <c r="O418" s="453"/>
      <c r="P418" s="453"/>
      <c r="Q418" s="453"/>
      <c r="R418" s="453"/>
      <c r="S418" s="453"/>
      <c r="T418" s="453"/>
      <c r="U418" s="453"/>
      <c r="V418" s="453"/>
      <c r="W418" s="453"/>
      <c r="X418" s="453"/>
      <c r="Y418" s="453"/>
      <c r="Z418" s="453"/>
      <c r="AA418" s="453"/>
      <c r="AB418" s="453"/>
      <c r="AC418" s="453"/>
      <c r="AD418" s="453"/>
      <c r="AE418" s="453"/>
      <c r="AF418" s="453"/>
      <c r="AG418" s="453"/>
      <c r="AH418" s="453"/>
      <c r="AI418" s="453"/>
      <c r="AJ418" s="453"/>
      <c r="AK418" s="453"/>
    </row>
    <row r="419" spans="1:37" ht="15.75" customHeight="1">
      <c r="A419" s="453"/>
      <c r="B419" s="453"/>
      <c r="C419" s="496"/>
      <c r="D419" s="496"/>
      <c r="E419" s="453"/>
      <c r="F419" s="453"/>
      <c r="G419" s="453"/>
      <c r="H419" s="453"/>
      <c r="I419" s="453"/>
      <c r="J419" s="453"/>
      <c r="K419" s="453"/>
      <c r="L419" s="453"/>
      <c r="M419" s="453"/>
      <c r="N419" s="453"/>
      <c r="O419" s="453"/>
      <c r="P419" s="453"/>
      <c r="Q419" s="453"/>
      <c r="R419" s="453"/>
      <c r="S419" s="453"/>
      <c r="T419" s="453"/>
      <c r="U419" s="453"/>
      <c r="V419" s="453"/>
      <c r="W419" s="453"/>
      <c r="X419" s="453"/>
      <c r="Y419" s="453"/>
      <c r="Z419" s="453"/>
      <c r="AA419" s="453"/>
      <c r="AB419" s="453"/>
      <c r="AC419" s="453"/>
      <c r="AD419" s="453"/>
      <c r="AE419" s="453"/>
      <c r="AF419" s="453"/>
      <c r="AG419" s="453"/>
      <c r="AH419" s="453"/>
      <c r="AI419" s="453"/>
      <c r="AJ419" s="453"/>
      <c r="AK419" s="453"/>
    </row>
    <row r="420" spans="1:37" ht="15.75" customHeight="1">
      <c r="A420" s="453"/>
      <c r="B420" s="453"/>
      <c r="C420" s="496"/>
      <c r="D420" s="496"/>
      <c r="E420" s="453"/>
      <c r="F420" s="453"/>
      <c r="G420" s="453"/>
      <c r="H420" s="453"/>
      <c r="I420" s="453"/>
      <c r="J420" s="453"/>
      <c r="K420" s="453"/>
      <c r="L420" s="453"/>
      <c r="M420" s="453"/>
      <c r="N420" s="453"/>
      <c r="O420" s="453"/>
      <c r="P420" s="453"/>
      <c r="Q420" s="453"/>
      <c r="R420" s="453"/>
      <c r="S420" s="453"/>
      <c r="T420" s="453"/>
      <c r="U420" s="453"/>
      <c r="V420" s="453"/>
      <c r="W420" s="453"/>
      <c r="X420" s="453"/>
      <c r="Y420" s="453"/>
      <c r="Z420" s="453"/>
      <c r="AA420" s="453"/>
      <c r="AB420" s="453"/>
      <c r="AC420" s="453"/>
      <c r="AD420" s="453"/>
      <c r="AE420" s="453"/>
      <c r="AF420" s="453"/>
      <c r="AG420" s="453"/>
      <c r="AH420" s="453"/>
      <c r="AI420" s="453"/>
      <c r="AJ420" s="453"/>
      <c r="AK420" s="453"/>
    </row>
    <row r="421" spans="1:37" ht="15.75" customHeight="1">
      <c r="A421" s="453"/>
      <c r="B421" s="453"/>
      <c r="C421" s="496"/>
      <c r="D421" s="496"/>
      <c r="E421" s="453"/>
      <c r="F421" s="453"/>
      <c r="G421" s="453"/>
      <c r="H421" s="453"/>
      <c r="I421" s="453"/>
      <c r="J421" s="453"/>
      <c r="K421" s="453"/>
      <c r="L421" s="453"/>
      <c r="M421" s="453"/>
      <c r="N421" s="453"/>
      <c r="O421" s="453"/>
      <c r="P421" s="453"/>
      <c r="Q421" s="453"/>
      <c r="R421" s="453"/>
      <c r="S421" s="453"/>
      <c r="T421" s="453"/>
      <c r="U421" s="453"/>
      <c r="V421" s="453"/>
      <c r="W421" s="453"/>
      <c r="X421" s="453"/>
      <c r="Y421" s="453"/>
      <c r="Z421" s="453"/>
      <c r="AA421" s="453"/>
      <c r="AB421" s="453"/>
      <c r="AC421" s="453"/>
      <c r="AD421" s="453"/>
      <c r="AE421" s="453"/>
      <c r="AF421" s="453"/>
      <c r="AG421" s="453"/>
      <c r="AH421" s="453"/>
      <c r="AI421" s="453"/>
      <c r="AJ421" s="453"/>
      <c r="AK421" s="453"/>
    </row>
    <row r="422" spans="1:37" ht="15.75" customHeight="1">
      <c r="A422" s="453"/>
      <c r="B422" s="453"/>
      <c r="C422" s="496"/>
      <c r="D422" s="496"/>
      <c r="E422" s="453"/>
      <c r="F422" s="453"/>
      <c r="G422" s="453"/>
      <c r="H422" s="453"/>
      <c r="I422" s="453"/>
      <c r="J422" s="453"/>
      <c r="K422" s="453"/>
      <c r="L422" s="453"/>
      <c r="M422" s="453"/>
      <c r="N422" s="453"/>
      <c r="O422" s="453"/>
      <c r="P422" s="453"/>
      <c r="Q422" s="453"/>
      <c r="R422" s="453"/>
      <c r="S422" s="453"/>
      <c r="T422" s="453"/>
      <c r="U422" s="453"/>
      <c r="V422" s="453"/>
      <c r="W422" s="453"/>
      <c r="X422" s="453"/>
      <c r="Y422" s="453"/>
      <c r="Z422" s="453"/>
      <c r="AA422" s="453"/>
      <c r="AB422" s="453"/>
      <c r="AC422" s="453"/>
      <c r="AD422" s="453"/>
      <c r="AE422" s="453"/>
      <c r="AF422" s="453"/>
      <c r="AG422" s="453"/>
      <c r="AH422" s="453"/>
      <c r="AI422" s="453"/>
      <c r="AJ422" s="453"/>
      <c r="AK422" s="453"/>
    </row>
    <row r="423" spans="1:37" ht="15.75" customHeight="1">
      <c r="A423" s="453"/>
      <c r="B423" s="453"/>
      <c r="C423" s="496"/>
      <c r="D423" s="496"/>
      <c r="E423" s="453"/>
      <c r="F423" s="453"/>
      <c r="G423" s="453"/>
      <c r="H423" s="453"/>
      <c r="I423" s="453"/>
      <c r="J423" s="453"/>
      <c r="K423" s="453"/>
      <c r="L423" s="453"/>
      <c r="M423" s="453"/>
      <c r="N423" s="453"/>
      <c r="O423" s="453"/>
      <c r="P423" s="453"/>
      <c r="Q423" s="453"/>
      <c r="R423" s="453"/>
      <c r="S423" s="453"/>
      <c r="T423" s="453"/>
      <c r="U423" s="453"/>
      <c r="V423" s="453"/>
      <c r="W423" s="453"/>
      <c r="X423" s="453"/>
      <c r="Y423" s="453"/>
      <c r="Z423" s="453"/>
      <c r="AA423" s="453"/>
      <c r="AB423" s="453"/>
      <c r="AC423" s="453"/>
      <c r="AD423" s="453"/>
      <c r="AE423" s="453"/>
      <c r="AF423" s="453"/>
      <c r="AG423" s="453"/>
      <c r="AH423" s="453"/>
      <c r="AI423" s="453"/>
      <c r="AJ423" s="453"/>
      <c r="AK423" s="453"/>
    </row>
    <row r="424" spans="1:37" ht="15.75" customHeight="1">
      <c r="A424" s="453"/>
      <c r="B424" s="453"/>
      <c r="C424" s="496"/>
      <c r="D424" s="496"/>
      <c r="E424" s="453"/>
      <c r="F424" s="453"/>
      <c r="G424" s="453"/>
      <c r="H424" s="453"/>
      <c r="I424" s="453"/>
      <c r="J424" s="453"/>
      <c r="K424" s="453"/>
      <c r="L424" s="453"/>
      <c r="M424" s="453"/>
      <c r="N424" s="453"/>
      <c r="O424" s="453"/>
      <c r="P424" s="453"/>
      <c r="Q424" s="453"/>
      <c r="R424" s="453"/>
      <c r="S424" s="453"/>
      <c r="T424" s="453"/>
      <c r="U424" s="453"/>
      <c r="V424" s="453"/>
      <c r="W424" s="453"/>
      <c r="X424" s="453"/>
      <c r="Y424" s="453"/>
      <c r="Z424" s="453"/>
      <c r="AA424" s="453"/>
      <c r="AB424" s="453"/>
      <c r="AC424" s="453"/>
      <c r="AD424" s="453"/>
      <c r="AE424" s="453"/>
      <c r="AF424" s="453"/>
      <c r="AG424" s="453"/>
      <c r="AH424" s="453"/>
      <c r="AI424" s="453"/>
      <c r="AJ424" s="453"/>
      <c r="AK424" s="453"/>
    </row>
    <row r="425" spans="1:37" ht="15.75" customHeight="1">
      <c r="A425" s="453"/>
      <c r="B425" s="453"/>
      <c r="C425" s="496"/>
      <c r="D425" s="496"/>
      <c r="E425" s="453"/>
      <c r="F425" s="453"/>
      <c r="G425" s="453"/>
      <c r="H425" s="453"/>
      <c r="I425" s="453"/>
      <c r="J425" s="453"/>
      <c r="K425" s="453"/>
      <c r="L425" s="453"/>
      <c r="M425" s="453"/>
      <c r="N425" s="453"/>
      <c r="O425" s="453"/>
      <c r="P425" s="453"/>
      <c r="Q425" s="453"/>
      <c r="R425" s="453"/>
      <c r="S425" s="453"/>
      <c r="T425" s="453"/>
      <c r="U425" s="453"/>
      <c r="V425" s="453"/>
      <c r="W425" s="453"/>
      <c r="X425" s="453"/>
      <c r="Y425" s="453"/>
      <c r="Z425" s="453"/>
      <c r="AA425" s="453"/>
      <c r="AB425" s="453"/>
      <c r="AC425" s="453"/>
      <c r="AD425" s="453"/>
      <c r="AE425" s="453"/>
      <c r="AF425" s="453"/>
      <c r="AG425" s="453"/>
      <c r="AH425" s="453"/>
      <c r="AI425" s="453"/>
      <c r="AJ425" s="453"/>
      <c r="AK425" s="453"/>
    </row>
    <row r="426" spans="1:37" ht="15.75" customHeight="1">
      <c r="A426" s="453"/>
      <c r="B426" s="453"/>
      <c r="C426" s="496"/>
      <c r="D426" s="496"/>
      <c r="E426" s="453"/>
      <c r="F426" s="453"/>
      <c r="G426" s="453"/>
      <c r="H426" s="453"/>
      <c r="I426" s="453"/>
      <c r="J426" s="453"/>
      <c r="K426" s="453"/>
      <c r="L426" s="453"/>
      <c r="M426" s="453"/>
      <c r="N426" s="453"/>
      <c r="O426" s="453"/>
      <c r="P426" s="453"/>
      <c r="Q426" s="453"/>
      <c r="R426" s="453"/>
      <c r="S426" s="453"/>
      <c r="T426" s="453"/>
      <c r="U426" s="453"/>
      <c r="V426" s="453"/>
      <c r="W426" s="453"/>
      <c r="X426" s="453"/>
      <c r="Y426" s="453"/>
      <c r="Z426" s="453"/>
      <c r="AA426" s="453"/>
      <c r="AB426" s="453"/>
      <c r="AC426" s="453"/>
      <c r="AD426" s="453"/>
      <c r="AE426" s="453"/>
      <c r="AF426" s="453"/>
      <c r="AG426" s="453"/>
      <c r="AH426" s="453"/>
      <c r="AI426" s="453"/>
      <c r="AJ426" s="453"/>
      <c r="AK426" s="453"/>
    </row>
    <row r="427" spans="1:37" ht="15.75" customHeight="1">
      <c r="A427" s="453"/>
      <c r="B427" s="453"/>
      <c r="C427" s="496"/>
      <c r="D427" s="496"/>
      <c r="E427" s="453"/>
      <c r="F427" s="453"/>
      <c r="G427" s="453"/>
      <c r="H427" s="453"/>
      <c r="I427" s="453"/>
      <c r="J427" s="453"/>
      <c r="K427" s="453"/>
      <c r="L427" s="453"/>
      <c r="M427" s="453"/>
      <c r="N427" s="453"/>
      <c r="O427" s="453"/>
      <c r="P427" s="453"/>
      <c r="Q427" s="453"/>
      <c r="R427" s="453"/>
      <c r="S427" s="453"/>
      <c r="T427" s="453"/>
      <c r="U427" s="453"/>
      <c r="V427" s="453"/>
      <c r="W427" s="453"/>
      <c r="X427" s="453"/>
      <c r="Y427" s="453"/>
      <c r="Z427" s="453"/>
      <c r="AA427" s="453"/>
      <c r="AB427" s="453"/>
      <c r="AC427" s="453"/>
      <c r="AD427" s="453"/>
      <c r="AE427" s="453"/>
      <c r="AF427" s="453"/>
      <c r="AG427" s="453"/>
      <c r="AH427" s="453"/>
      <c r="AI427" s="453"/>
      <c r="AJ427" s="453"/>
      <c r="AK427" s="453"/>
    </row>
    <row r="428" spans="1:37" ht="15.75" customHeight="1">
      <c r="A428" s="453"/>
      <c r="B428" s="453"/>
      <c r="C428" s="496"/>
      <c r="D428" s="496"/>
      <c r="E428" s="453"/>
      <c r="F428" s="453"/>
      <c r="G428" s="453"/>
      <c r="H428" s="453"/>
      <c r="I428" s="453"/>
      <c r="J428" s="453"/>
      <c r="K428" s="453"/>
      <c r="L428" s="453"/>
      <c r="M428" s="453"/>
      <c r="N428" s="453"/>
      <c r="O428" s="453"/>
      <c r="P428" s="453"/>
      <c r="Q428" s="453"/>
      <c r="R428" s="453"/>
      <c r="S428" s="453"/>
      <c r="T428" s="453"/>
      <c r="U428" s="453"/>
      <c r="V428" s="453"/>
      <c r="W428" s="453"/>
      <c r="X428" s="453"/>
      <c r="Y428" s="453"/>
      <c r="Z428" s="453"/>
      <c r="AA428" s="453"/>
      <c r="AB428" s="453"/>
      <c r="AC428" s="453"/>
      <c r="AD428" s="453"/>
      <c r="AE428" s="453"/>
      <c r="AF428" s="453"/>
      <c r="AG428" s="453"/>
      <c r="AH428" s="453"/>
      <c r="AI428" s="453"/>
      <c r="AJ428" s="453"/>
      <c r="AK428" s="453"/>
    </row>
    <row r="429" spans="1:37" ht="15.75" customHeight="1">
      <c r="A429" s="453"/>
      <c r="B429" s="453"/>
      <c r="C429" s="496"/>
      <c r="D429" s="496"/>
      <c r="E429" s="453"/>
      <c r="F429" s="453"/>
      <c r="G429" s="453"/>
      <c r="H429" s="453"/>
      <c r="I429" s="453"/>
      <c r="J429" s="453"/>
      <c r="K429" s="453"/>
      <c r="L429" s="453"/>
      <c r="M429" s="453"/>
      <c r="N429" s="453"/>
      <c r="O429" s="453"/>
      <c r="P429" s="453"/>
      <c r="Q429" s="453"/>
      <c r="R429" s="453"/>
      <c r="S429" s="453"/>
      <c r="T429" s="453"/>
      <c r="U429" s="453"/>
      <c r="V429" s="453"/>
      <c r="W429" s="453"/>
      <c r="X429" s="453"/>
      <c r="Y429" s="453"/>
      <c r="Z429" s="453"/>
      <c r="AA429" s="453"/>
      <c r="AB429" s="453"/>
      <c r="AC429" s="453"/>
      <c r="AD429" s="453"/>
      <c r="AE429" s="453"/>
      <c r="AF429" s="453"/>
      <c r="AG429" s="453"/>
      <c r="AH429" s="453"/>
      <c r="AI429" s="453"/>
      <c r="AJ429" s="453"/>
      <c r="AK429" s="453"/>
    </row>
    <row r="430" spans="1:37" ht="15.75" customHeight="1">
      <c r="A430" s="453"/>
      <c r="B430" s="453"/>
      <c r="C430" s="496"/>
      <c r="D430" s="496"/>
      <c r="E430" s="453"/>
      <c r="F430" s="453"/>
      <c r="G430" s="453"/>
      <c r="H430" s="453"/>
      <c r="I430" s="453"/>
      <c r="J430" s="453"/>
      <c r="K430" s="453"/>
      <c r="L430" s="453"/>
      <c r="M430" s="453"/>
      <c r="N430" s="453"/>
      <c r="O430" s="453"/>
      <c r="P430" s="453"/>
      <c r="Q430" s="453"/>
      <c r="R430" s="453"/>
      <c r="S430" s="453"/>
      <c r="T430" s="453"/>
      <c r="U430" s="453"/>
      <c r="V430" s="453"/>
      <c r="W430" s="453"/>
      <c r="X430" s="453"/>
      <c r="Y430" s="453"/>
      <c r="Z430" s="453"/>
      <c r="AA430" s="453"/>
      <c r="AB430" s="453"/>
      <c r="AC430" s="453"/>
      <c r="AD430" s="453"/>
      <c r="AE430" s="453"/>
      <c r="AF430" s="453"/>
      <c r="AG430" s="453"/>
      <c r="AH430" s="453"/>
      <c r="AI430" s="453"/>
      <c r="AJ430" s="453"/>
      <c r="AK430" s="453"/>
    </row>
    <row r="431" spans="1:37" ht="15.75" customHeight="1">
      <c r="A431" s="453"/>
      <c r="B431" s="453"/>
      <c r="C431" s="496"/>
      <c r="D431" s="496"/>
      <c r="E431" s="453"/>
      <c r="F431" s="453"/>
      <c r="G431" s="453"/>
      <c r="H431" s="453"/>
      <c r="I431" s="453"/>
      <c r="J431" s="453"/>
      <c r="K431" s="453"/>
      <c r="L431" s="453"/>
      <c r="M431" s="453"/>
      <c r="N431" s="453"/>
      <c r="O431" s="453"/>
      <c r="P431" s="453"/>
      <c r="Q431" s="453"/>
      <c r="R431" s="453"/>
      <c r="S431" s="453"/>
      <c r="T431" s="453"/>
      <c r="U431" s="453"/>
      <c r="V431" s="453"/>
      <c r="W431" s="453"/>
      <c r="X431" s="453"/>
      <c r="Y431" s="453"/>
      <c r="Z431" s="453"/>
      <c r="AA431" s="453"/>
      <c r="AB431" s="453"/>
      <c r="AC431" s="453"/>
      <c r="AD431" s="453"/>
      <c r="AE431" s="453"/>
      <c r="AF431" s="453"/>
      <c r="AG431" s="453"/>
      <c r="AH431" s="453"/>
      <c r="AI431" s="453"/>
      <c r="AJ431" s="453"/>
      <c r="AK431" s="453"/>
    </row>
    <row r="432" spans="1:37" ht="15.75" customHeight="1">
      <c r="A432" s="453"/>
      <c r="B432" s="453"/>
      <c r="C432" s="496"/>
      <c r="D432" s="496"/>
      <c r="E432" s="453"/>
      <c r="F432" s="453"/>
      <c r="G432" s="453"/>
      <c r="H432" s="453"/>
      <c r="I432" s="453"/>
      <c r="J432" s="453"/>
      <c r="K432" s="453"/>
      <c r="L432" s="453"/>
      <c r="M432" s="453"/>
      <c r="N432" s="453"/>
      <c r="O432" s="453"/>
      <c r="P432" s="453"/>
      <c r="Q432" s="453"/>
      <c r="R432" s="453"/>
      <c r="S432" s="453"/>
      <c r="T432" s="453"/>
      <c r="U432" s="453"/>
      <c r="V432" s="453"/>
      <c r="W432" s="453"/>
      <c r="X432" s="453"/>
      <c r="Y432" s="453"/>
      <c r="Z432" s="453"/>
      <c r="AA432" s="453"/>
      <c r="AB432" s="453"/>
      <c r="AC432" s="453"/>
      <c r="AD432" s="453"/>
      <c r="AE432" s="453"/>
      <c r="AF432" s="453"/>
      <c r="AG432" s="453"/>
      <c r="AH432" s="453"/>
      <c r="AI432" s="453"/>
      <c r="AJ432" s="453"/>
      <c r="AK432" s="453"/>
    </row>
    <row r="433" spans="1:37" ht="15.75" customHeight="1">
      <c r="A433" s="453"/>
      <c r="B433" s="453"/>
      <c r="C433" s="496"/>
      <c r="D433" s="496"/>
      <c r="E433" s="453"/>
      <c r="F433" s="453"/>
      <c r="G433" s="453"/>
      <c r="H433" s="453"/>
      <c r="I433" s="453"/>
      <c r="J433" s="453"/>
      <c r="K433" s="453"/>
      <c r="L433" s="453"/>
      <c r="M433" s="453"/>
      <c r="N433" s="453"/>
      <c r="O433" s="453"/>
      <c r="P433" s="453"/>
      <c r="Q433" s="453"/>
      <c r="R433" s="453"/>
      <c r="S433" s="453"/>
      <c r="T433" s="453"/>
      <c r="U433" s="453"/>
      <c r="V433" s="453"/>
      <c r="W433" s="453"/>
      <c r="X433" s="453"/>
      <c r="Y433" s="453"/>
      <c r="Z433" s="453"/>
      <c r="AA433" s="453"/>
      <c r="AB433" s="453"/>
      <c r="AC433" s="453"/>
      <c r="AD433" s="453"/>
      <c r="AE433" s="453"/>
      <c r="AF433" s="453"/>
      <c r="AG433" s="453"/>
      <c r="AH433" s="453"/>
      <c r="AI433" s="453"/>
      <c r="AJ433" s="453"/>
      <c r="AK433" s="453"/>
    </row>
    <row r="434" spans="1:37" ht="15.75" customHeight="1">
      <c r="A434" s="453"/>
      <c r="B434" s="453"/>
      <c r="C434" s="496"/>
      <c r="D434" s="496"/>
      <c r="E434" s="453"/>
      <c r="F434" s="453"/>
      <c r="G434" s="453"/>
      <c r="H434" s="453"/>
      <c r="I434" s="453"/>
      <c r="J434" s="453"/>
      <c r="K434" s="453"/>
      <c r="L434" s="453"/>
      <c r="M434" s="453"/>
      <c r="N434" s="453"/>
      <c r="O434" s="453"/>
      <c r="P434" s="453"/>
      <c r="Q434" s="453"/>
      <c r="R434" s="453"/>
      <c r="S434" s="453"/>
      <c r="T434" s="453"/>
      <c r="U434" s="453"/>
      <c r="V434" s="453"/>
      <c r="W434" s="453"/>
      <c r="X434" s="453"/>
      <c r="Y434" s="453"/>
      <c r="Z434" s="453"/>
      <c r="AA434" s="453"/>
      <c r="AB434" s="453"/>
      <c r="AC434" s="453"/>
      <c r="AD434" s="453"/>
      <c r="AE434" s="453"/>
      <c r="AF434" s="453"/>
      <c r="AG434" s="453"/>
      <c r="AH434" s="453"/>
      <c r="AI434" s="453"/>
      <c r="AJ434" s="453"/>
      <c r="AK434" s="453"/>
    </row>
    <row r="435" spans="1:37" ht="15.75" customHeight="1">
      <c r="A435" s="453"/>
      <c r="B435" s="453"/>
      <c r="C435" s="496"/>
      <c r="D435" s="496"/>
      <c r="E435" s="453"/>
      <c r="F435" s="453"/>
      <c r="G435" s="453"/>
      <c r="H435" s="453"/>
      <c r="I435" s="453"/>
      <c r="J435" s="453"/>
      <c r="K435" s="453"/>
      <c r="L435" s="453"/>
      <c r="M435" s="453"/>
      <c r="N435" s="453"/>
      <c r="O435" s="453"/>
      <c r="P435" s="453"/>
      <c r="Q435" s="453"/>
      <c r="R435" s="453"/>
      <c r="S435" s="453"/>
      <c r="T435" s="453"/>
      <c r="U435" s="453"/>
      <c r="V435" s="453"/>
      <c r="W435" s="453"/>
      <c r="X435" s="453"/>
      <c r="Y435" s="453"/>
      <c r="Z435" s="453"/>
      <c r="AA435" s="453"/>
      <c r="AB435" s="453"/>
      <c r="AC435" s="453"/>
      <c r="AD435" s="453"/>
      <c r="AE435" s="453"/>
      <c r="AF435" s="453"/>
      <c r="AG435" s="453"/>
      <c r="AH435" s="453"/>
      <c r="AI435" s="453"/>
      <c r="AJ435" s="453"/>
      <c r="AK435" s="453"/>
    </row>
    <row r="436" spans="1:37" ht="15.75" customHeight="1">
      <c r="A436" s="453"/>
      <c r="B436" s="453"/>
      <c r="C436" s="496"/>
      <c r="D436" s="496"/>
      <c r="E436" s="453"/>
      <c r="F436" s="453"/>
      <c r="G436" s="453"/>
      <c r="H436" s="453"/>
      <c r="I436" s="453"/>
      <c r="J436" s="453"/>
      <c r="K436" s="453"/>
      <c r="L436" s="453"/>
      <c r="M436" s="453"/>
      <c r="N436" s="453"/>
      <c r="O436" s="453"/>
      <c r="P436" s="453"/>
      <c r="Q436" s="453"/>
      <c r="R436" s="453"/>
      <c r="S436" s="453"/>
      <c r="T436" s="453"/>
      <c r="U436" s="453"/>
      <c r="V436" s="453"/>
      <c r="W436" s="453"/>
      <c r="X436" s="453"/>
      <c r="Y436" s="453"/>
      <c r="Z436" s="453"/>
      <c r="AA436" s="453"/>
      <c r="AB436" s="453"/>
      <c r="AC436" s="453"/>
      <c r="AD436" s="453"/>
      <c r="AE436" s="453"/>
      <c r="AF436" s="453"/>
      <c r="AG436" s="453"/>
      <c r="AH436" s="453"/>
      <c r="AI436" s="453"/>
      <c r="AJ436" s="453"/>
      <c r="AK436" s="453"/>
    </row>
    <row r="437" spans="1:37" ht="15.75" customHeight="1">
      <c r="A437" s="453"/>
      <c r="B437" s="453"/>
      <c r="C437" s="496"/>
      <c r="D437" s="496"/>
      <c r="E437" s="453"/>
      <c r="F437" s="453"/>
      <c r="G437" s="453"/>
      <c r="H437" s="453"/>
      <c r="I437" s="453"/>
      <c r="J437" s="453"/>
      <c r="K437" s="453"/>
      <c r="L437" s="453"/>
      <c r="M437" s="453"/>
      <c r="N437" s="453"/>
      <c r="O437" s="453"/>
      <c r="P437" s="453"/>
      <c r="Q437" s="453"/>
      <c r="R437" s="453"/>
      <c r="S437" s="453"/>
      <c r="T437" s="453"/>
      <c r="U437" s="453"/>
      <c r="V437" s="453"/>
      <c r="W437" s="453"/>
      <c r="X437" s="453"/>
      <c r="Y437" s="453"/>
      <c r="Z437" s="453"/>
      <c r="AA437" s="453"/>
      <c r="AB437" s="453"/>
      <c r="AC437" s="453"/>
      <c r="AD437" s="453"/>
      <c r="AE437" s="453"/>
      <c r="AF437" s="453"/>
      <c r="AG437" s="453"/>
      <c r="AH437" s="453"/>
      <c r="AI437" s="453"/>
      <c r="AJ437" s="453"/>
      <c r="AK437" s="453"/>
    </row>
    <row r="438" spans="1:37" ht="15.75" customHeight="1">
      <c r="A438" s="453"/>
      <c r="B438" s="453"/>
      <c r="C438" s="496"/>
      <c r="D438" s="496"/>
      <c r="E438" s="453"/>
      <c r="F438" s="453"/>
      <c r="G438" s="453"/>
      <c r="H438" s="453"/>
      <c r="I438" s="453"/>
      <c r="J438" s="453"/>
      <c r="K438" s="453"/>
      <c r="L438" s="453"/>
      <c r="M438" s="453"/>
      <c r="N438" s="453"/>
      <c r="O438" s="453"/>
      <c r="P438" s="453"/>
      <c r="Q438" s="453"/>
      <c r="R438" s="453"/>
      <c r="S438" s="453"/>
      <c r="T438" s="453"/>
      <c r="U438" s="453"/>
      <c r="V438" s="453"/>
      <c r="W438" s="453"/>
      <c r="X438" s="453"/>
      <c r="Y438" s="453"/>
      <c r="Z438" s="453"/>
      <c r="AA438" s="453"/>
      <c r="AB438" s="453"/>
      <c r="AC438" s="453"/>
      <c r="AD438" s="453"/>
      <c r="AE438" s="453"/>
      <c r="AF438" s="453"/>
      <c r="AG438" s="453"/>
      <c r="AH438" s="453"/>
      <c r="AI438" s="453"/>
      <c r="AJ438" s="453"/>
      <c r="AK438" s="453"/>
    </row>
    <row r="439" spans="1:37" ht="15.75" customHeight="1">
      <c r="A439" s="453"/>
      <c r="B439" s="453"/>
      <c r="C439" s="496"/>
      <c r="D439" s="496"/>
      <c r="E439" s="453"/>
      <c r="F439" s="453"/>
      <c r="G439" s="453"/>
      <c r="H439" s="453"/>
      <c r="I439" s="453"/>
      <c r="J439" s="453"/>
      <c r="K439" s="453"/>
      <c r="L439" s="453"/>
      <c r="M439" s="453"/>
      <c r="N439" s="453"/>
      <c r="O439" s="453"/>
      <c r="P439" s="453"/>
      <c r="Q439" s="453"/>
      <c r="R439" s="453"/>
      <c r="S439" s="453"/>
      <c r="T439" s="453"/>
      <c r="U439" s="453"/>
      <c r="V439" s="453"/>
      <c r="W439" s="453"/>
      <c r="X439" s="453"/>
      <c r="Y439" s="453"/>
      <c r="Z439" s="453"/>
      <c r="AA439" s="453"/>
      <c r="AB439" s="453"/>
      <c r="AC439" s="453"/>
      <c r="AD439" s="453"/>
      <c r="AE439" s="453"/>
      <c r="AF439" s="453"/>
      <c r="AG439" s="453"/>
      <c r="AH439" s="453"/>
      <c r="AI439" s="453"/>
      <c r="AJ439" s="453"/>
      <c r="AK439" s="453"/>
    </row>
    <row r="440" spans="1:37" ht="15.75" customHeight="1">
      <c r="A440" s="453"/>
      <c r="B440" s="453"/>
      <c r="C440" s="496"/>
      <c r="D440" s="496"/>
      <c r="E440" s="453"/>
      <c r="F440" s="453"/>
      <c r="G440" s="453"/>
      <c r="H440" s="453"/>
      <c r="I440" s="453"/>
      <c r="J440" s="453"/>
      <c r="K440" s="453"/>
      <c r="L440" s="453"/>
      <c r="M440" s="453"/>
      <c r="N440" s="453"/>
      <c r="O440" s="453"/>
      <c r="P440" s="453"/>
      <c r="Q440" s="453"/>
      <c r="R440" s="453"/>
      <c r="S440" s="453"/>
      <c r="T440" s="453"/>
      <c r="U440" s="453"/>
      <c r="V440" s="453"/>
      <c r="W440" s="453"/>
      <c r="X440" s="453"/>
      <c r="Y440" s="453"/>
      <c r="Z440" s="453"/>
      <c r="AA440" s="453"/>
      <c r="AB440" s="453"/>
      <c r="AC440" s="453"/>
      <c r="AD440" s="453"/>
      <c r="AE440" s="453"/>
      <c r="AF440" s="453"/>
      <c r="AG440" s="453"/>
      <c r="AH440" s="453"/>
      <c r="AI440" s="453"/>
      <c r="AJ440" s="453"/>
      <c r="AK440" s="453"/>
    </row>
    <row r="441" spans="1:37" ht="15.75" customHeight="1">
      <c r="A441" s="453"/>
      <c r="B441" s="453"/>
      <c r="C441" s="496"/>
      <c r="D441" s="496"/>
      <c r="E441" s="453"/>
      <c r="F441" s="453"/>
      <c r="G441" s="453"/>
      <c r="H441" s="453"/>
      <c r="I441" s="453"/>
      <c r="J441" s="453"/>
      <c r="K441" s="453"/>
      <c r="L441" s="453"/>
      <c r="M441" s="453"/>
      <c r="N441" s="453"/>
      <c r="O441" s="453"/>
      <c r="P441" s="453"/>
      <c r="Q441" s="453"/>
      <c r="R441" s="453"/>
      <c r="S441" s="453"/>
      <c r="T441" s="453"/>
      <c r="U441" s="453"/>
      <c r="V441" s="453"/>
      <c r="W441" s="453"/>
      <c r="X441" s="453"/>
      <c r="Y441" s="453"/>
      <c r="Z441" s="453"/>
      <c r="AA441" s="453"/>
      <c r="AB441" s="453"/>
      <c r="AC441" s="453"/>
      <c r="AD441" s="453"/>
      <c r="AE441" s="453"/>
      <c r="AF441" s="453"/>
      <c r="AG441" s="453"/>
      <c r="AH441" s="453"/>
      <c r="AI441" s="453"/>
      <c r="AJ441" s="453"/>
      <c r="AK441" s="453"/>
    </row>
    <row r="442" spans="1:37" ht="15.75" customHeight="1">
      <c r="A442" s="453"/>
      <c r="B442" s="453"/>
      <c r="C442" s="496"/>
      <c r="D442" s="496"/>
      <c r="E442" s="453"/>
      <c r="F442" s="453"/>
      <c r="G442" s="453"/>
      <c r="H442" s="453"/>
      <c r="I442" s="453"/>
      <c r="J442" s="453"/>
      <c r="K442" s="453"/>
      <c r="L442" s="453"/>
      <c r="M442" s="453"/>
      <c r="N442" s="453"/>
      <c r="O442" s="453"/>
      <c r="P442" s="453"/>
      <c r="Q442" s="453"/>
      <c r="R442" s="453"/>
      <c r="S442" s="453"/>
      <c r="T442" s="453"/>
      <c r="U442" s="453"/>
      <c r="V442" s="453"/>
      <c r="W442" s="453"/>
      <c r="X442" s="453"/>
      <c r="Y442" s="453"/>
      <c r="Z442" s="453"/>
      <c r="AA442" s="453"/>
      <c r="AB442" s="453"/>
      <c r="AC442" s="453"/>
      <c r="AD442" s="453"/>
      <c r="AE442" s="453"/>
      <c r="AF442" s="453"/>
      <c r="AG442" s="453"/>
      <c r="AH442" s="453"/>
      <c r="AI442" s="453"/>
      <c r="AJ442" s="453"/>
      <c r="AK442" s="453"/>
    </row>
    <row r="443" spans="1:37" ht="15.75" customHeight="1">
      <c r="A443" s="453"/>
      <c r="B443" s="453"/>
      <c r="C443" s="496"/>
      <c r="D443" s="496"/>
      <c r="E443" s="453"/>
      <c r="F443" s="453"/>
      <c r="G443" s="453"/>
      <c r="H443" s="453"/>
      <c r="I443" s="453"/>
      <c r="J443" s="453"/>
      <c r="K443" s="453"/>
      <c r="L443" s="453"/>
      <c r="M443" s="453"/>
      <c r="N443" s="453"/>
      <c r="O443" s="453"/>
      <c r="P443" s="453"/>
      <c r="Q443" s="453"/>
      <c r="R443" s="453"/>
      <c r="S443" s="453"/>
      <c r="T443" s="453"/>
      <c r="U443" s="453"/>
      <c r="V443" s="453"/>
      <c r="W443" s="453"/>
      <c r="X443" s="453"/>
      <c r="Y443" s="453"/>
      <c r="Z443" s="453"/>
      <c r="AA443" s="453"/>
      <c r="AB443" s="453"/>
      <c r="AC443" s="453"/>
      <c r="AD443" s="453"/>
      <c r="AE443" s="453"/>
      <c r="AF443" s="453"/>
      <c r="AG443" s="453"/>
      <c r="AH443" s="453"/>
      <c r="AI443" s="453"/>
      <c r="AJ443" s="453"/>
      <c r="AK443" s="453"/>
    </row>
    <row r="444" spans="1:37" ht="15.75" customHeight="1">
      <c r="A444" s="453"/>
      <c r="B444" s="453"/>
      <c r="C444" s="496"/>
      <c r="D444" s="496"/>
      <c r="E444" s="453"/>
      <c r="F444" s="453"/>
      <c r="G444" s="453"/>
      <c r="H444" s="453"/>
      <c r="I444" s="453"/>
      <c r="J444" s="453"/>
      <c r="K444" s="453"/>
      <c r="L444" s="453"/>
      <c r="M444" s="453"/>
      <c r="N444" s="453"/>
      <c r="O444" s="453"/>
      <c r="P444" s="453"/>
      <c r="Q444" s="453"/>
      <c r="R444" s="453"/>
      <c r="S444" s="453"/>
      <c r="T444" s="453"/>
      <c r="U444" s="453"/>
      <c r="V444" s="453"/>
      <c r="W444" s="453"/>
      <c r="X444" s="453"/>
      <c r="Y444" s="453"/>
      <c r="Z444" s="453"/>
      <c r="AA444" s="453"/>
      <c r="AB444" s="453"/>
      <c r="AC444" s="453"/>
      <c r="AD444" s="453"/>
      <c r="AE444" s="453"/>
      <c r="AF444" s="453"/>
      <c r="AG444" s="453"/>
      <c r="AH444" s="453"/>
      <c r="AI444" s="453"/>
      <c r="AJ444" s="453"/>
      <c r="AK444" s="453"/>
    </row>
    <row r="445" spans="1:37" ht="15.75" customHeight="1">
      <c r="A445" s="453"/>
      <c r="B445" s="453"/>
      <c r="C445" s="496"/>
      <c r="D445" s="496"/>
      <c r="E445" s="453"/>
      <c r="F445" s="453"/>
      <c r="G445" s="453"/>
      <c r="H445" s="453"/>
      <c r="I445" s="453"/>
      <c r="J445" s="453"/>
      <c r="K445" s="453"/>
      <c r="L445" s="453"/>
      <c r="M445" s="453"/>
      <c r="N445" s="453"/>
      <c r="O445" s="453"/>
      <c r="P445" s="453"/>
      <c r="Q445" s="453"/>
      <c r="R445" s="453"/>
      <c r="S445" s="453"/>
      <c r="T445" s="453"/>
      <c r="U445" s="453"/>
      <c r="V445" s="453"/>
      <c r="W445" s="453"/>
      <c r="X445" s="453"/>
      <c r="Y445" s="453"/>
      <c r="Z445" s="453"/>
      <c r="AA445" s="453"/>
      <c r="AB445" s="453"/>
      <c r="AC445" s="453"/>
      <c r="AD445" s="453"/>
      <c r="AE445" s="453"/>
      <c r="AF445" s="453"/>
      <c r="AG445" s="453"/>
      <c r="AH445" s="453"/>
      <c r="AI445" s="453"/>
      <c r="AJ445" s="453"/>
      <c r="AK445" s="453"/>
    </row>
    <row r="446" spans="1:37" ht="15.75" customHeight="1">
      <c r="A446" s="453"/>
      <c r="B446" s="453"/>
      <c r="C446" s="496"/>
      <c r="D446" s="496"/>
      <c r="E446" s="453"/>
      <c r="F446" s="453"/>
      <c r="G446" s="453"/>
      <c r="H446" s="453"/>
      <c r="I446" s="453"/>
      <c r="J446" s="453"/>
      <c r="K446" s="453"/>
      <c r="L446" s="453"/>
      <c r="M446" s="453"/>
      <c r="N446" s="453"/>
      <c r="O446" s="453"/>
      <c r="P446" s="453"/>
      <c r="Q446" s="453"/>
      <c r="R446" s="453"/>
      <c r="S446" s="453"/>
      <c r="T446" s="453"/>
      <c r="U446" s="453"/>
      <c r="V446" s="453"/>
      <c r="W446" s="453"/>
      <c r="X446" s="453"/>
      <c r="Y446" s="453"/>
      <c r="Z446" s="453"/>
      <c r="AA446" s="453"/>
      <c r="AB446" s="453"/>
      <c r="AC446" s="453"/>
      <c r="AD446" s="453"/>
      <c r="AE446" s="453"/>
      <c r="AF446" s="453"/>
      <c r="AG446" s="453"/>
      <c r="AH446" s="453"/>
      <c r="AI446" s="453"/>
      <c r="AJ446" s="453"/>
      <c r="AK446" s="453"/>
    </row>
    <row r="447" spans="1:37" ht="15.75" customHeight="1">
      <c r="A447" s="453"/>
      <c r="B447" s="453"/>
      <c r="C447" s="496"/>
      <c r="D447" s="496"/>
      <c r="E447" s="453"/>
      <c r="F447" s="453"/>
      <c r="G447" s="453"/>
      <c r="H447" s="453"/>
      <c r="I447" s="453"/>
      <c r="J447" s="453"/>
      <c r="K447" s="453"/>
      <c r="L447" s="453"/>
      <c r="M447" s="453"/>
      <c r="N447" s="453"/>
      <c r="O447" s="453"/>
      <c r="P447" s="453"/>
      <c r="Q447" s="453"/>
      <c r="R447" s="453"/>
      <c r="S447" s="453"/>
      <c r="T447" s="453"/>
      <c r="U447" s="453"/>
      <c r="V447" s="453"/>
      <c r="W447" s="453"/>
      <c r="X447" s="453"/>
      <c r="Y447" s="453"/>
      <c r="Z447" s="453"/>
      <c r="AA447" s="453"/>
      <c r="AB447" s="453"/>
      <c r="AC447" s="453"/>
      <c r="AD447" s="453"/>
      <c r="AE447" s="453"/>
      <c r="AF447" s="453"/>
      <c r="AG447" s="453"/>
      <c r="AH447" s="453"/>
      <c r="AI447" s="453"/>
      <c r="AJ447" s="453"/>
      <c r="AK447" s="453"/>
    </row>
    <row r="448" spans="1:37" ht="15.75" customHeight="1">
      <c r="A448" s="453"/>
      <c r="B448" s="453"/>
      <c r="C448" s="496"/>
      <c r="D448" s="496"/>
      <c r="E448" s="453"/>
      <c r="F448" s="453"/>
      <c r="G448" s="453"/>
      <c r="H448" s="453"/>
      <c r="I448" s="453"/>
      <c r="J448" s="453"/>
      <c r="K448" s="453"/>
      <c r="L448" s="453"/>
      <c r="M448" s="453"/>
      <c r="N448" s="453"/>
      <c r="O448" s="453"/>
      <c r="P448" s="453"/>
      <c r="Q448" s="453"/>
      <c r="R448" s="453"/>
      <c r="S448" s="453"/>
      <c r="T448" s="453"/>
      <c r="U448" s="453"/>
      <c r="V448" s="453"/>
      <c r="W448" s="453"/>
      <c r="X448" s="453"/>
      <c r="Y448" s="453"/>
      <c r="Z448" s="453"/>
      <c r="AA448" s="453"/>
      <c r="AB448" s="453"/>
      <c r="AC448" s="453"/>
      <c r="AD448" s="453"/>
      <c r="AE448" s="453"/>
      <c r="AF448" s="453"/>
      <c r="AG448" s="453"/>
      <c r="AH448" s="453"/>
      <c r="AI448" s="453"/>
      <c r="AJ448" s="453"/>
      <c r="AK448" s="453"/>
    </row>
    <row r="449" spans="1:37" ht="15.75" customHeight="1">
      <c r="A449" s="453"/>
      <c r="B449" s="453"/>
      <c r="C449" s="496"/>
      <c r="D449" s="496"/>
      <c r="E449" s="453"/>
      <c r="F449" s="453"/>
      <c r="G449" s="453"/>
      <c r="H449" s="453"/>
      <c r="I449" s="453"/>
      <c r="J449" s="453"/>
      <c r="K449" s="453"/>
      <c r="L449" s="453"/>
      <c r="M449" s="453"/>
      <c r="N449" s="453"/>
      <c r="O449" s="453"/>
      <c r="P449" s="453"/>
      <c r="Q449" s="453"/>
      <c r="R449" s="453"/>
      <c r="S449" s="453"/>
      <c r="T449" s="453"/>
      <c r="U449" s="453"/>
      <c r="V449" s="453"/>
      <c r="W449" s="453"/>
      <c r="X449" s="453"/>
      <c r="Y449" s="453"/>
      <c r="Z449" s="453"/>
      <c r="AA449" s="453"/>
      <c r="AB449" s="453"/>
      <c r="AC449" s="453"/>
      <c r="AD449" s="453"/>
      <c r="AE449" s="453"/>
      <c r="AF449" s="453"/>
      <c r="AG449" s="453"/>
      <c r="AH449" s="453"/>
      <c r="AI449" s="453"/>
      <c r="AJ449" s="453"/>
      <c r="AK449" s="453"/>
    </row>
    <row r="450" spans="1:37" ht="15.75" customHeight="1">
      <c r="A450" s="453"/>
      <c r="B450" s="453"/>
      <c r="C450" s="496"/>
      <c r="D450" s="496"/>
      <c r="E450" s="453"/>
      <c r="F450" s="453"/>
      <c r="G450" s="453"/>
      <c r="H450" s="453"/>
      <c r="I450" s="453"/>
      <c r="J450" s="453"/>
      <c r="K450" s="453"/>
      <c r="L450" s="453"/>
      <c r="M450" s="453"/>
      <c r="N450" s="453"/>
      <c r="O450" s="453"/>
      <c r="P450" s="453"/>
      <c r="Q450" s="453"/>
      <c r="R450" s="453"/>
      <c r="S450" s="453"/>
      <c r="T450" s="453"/>
      <c r="U450" s="453"/>
      <c r="V450" s="453"/>
      <c r="W450" s="453"/>
      <c r="X450" s="453"/>
      <c r="Y450" s="453"/>
      <c r="Z450" s="453"/>
      <c r="AA450" s="453"/>
      <c r="AB450" s="453"/>
      <c r="AC450" s="453"/>
      <c r="AD450" s="453"/>
      <c r="AE450" s="453"/>
      <c r="AF450" s="453"/>
      <c r="AG450" s="453"/>
      <c r="AH450" s="453"/>
      <c r="AI450" s="453"/>
      <c r="AJ450" s="453"/>
      <c r="AK450" s="453"/>
    </row>
    <row r="451" spans="1:37" ht="15.75" customHeight="1">
      <c r="A451" s="453"/>
      <c r="B451" s="453"/>
      <c r="C451" s="496"/>
      <c r="D451" s="496"/>
      <c r="E451" s="453"/>
      <c r="F451" s="453"/>
      <c r="G451" s="453"/>
      <c r="H451" s="453"/>
      <c r="I451" s="453"/>
      <c r="J451" s="453"/>
      <c r="K451" s="453"/>
      <c r="L451" s="453"/>
      <c r="M451" s="453"/>
      <c r="N451" s="453"/>
      <c r="O451" s="453"/>
      <c r="P451" s="453"/>
      <c r="Q451" s="453"/>
      <c r="R451" s="453"/>
      <c r="S451" s="453"/>
      <c r="T451" s="453"/>
      <c r="U451" s="453"/>
      <c r="V451" s="453"/>
      <c r="W451" s="453"/>
      <c r="X451" s="453"/>
      <c r="Y451" s="453"/>
      <c r="Z451" s="453"/>
      <c r="AA451" s="453"/>
      <c r="AB451" s="453"/>
      <c r="AC451" s="453"/>
      <c r="AD451" s="453"/>
      <c r="AE451" s="453"/>
      <c r="AF451" s="453"/>
      <c r="AG451" s="453"/>
      <c r="AH451" s="453"/>
      <c r="AI451" s="453"/>
      <c r="AJ451" s="453"/>
      <c r="AK451" s="453"/>
    </row>
    <row r="452" spans="1:37" ht="15.75" customHeight="1">
      <c r="A452" s="453"/>
      <c r="B452" s="453"/>
      <c r="C452" s="496"/>
      <c r="D452" s="496"/>
      <c r="E452" s="453"/>
      <c r="F452" s="453"/>
      <c r="G452" s="453"/>
      <c r="H452" s="453"/>
      <c r="I452" s="453"/>
      <c r="J452" s="453"/>
      <c r="K452" s="453"/>
      <c r="L452" s="453"/>
      <c r="M452" s="453"/>
      <c r="N452" s="453"/>
      <c r="O452" s="453"/>
      <c r="P452" s="453"/>
      <c r="Q452" s="453"/>
      <c r="R452" s="453"/>
      <c r="S452" s="453"/>
      <c r="T452" s="453"/>
      <c r="U452" s="453"/>
      <c r="V452" s="453"/>
      <c r="W452" s="453"/>
      <c r="X452" s="453"/>
      <c r="Y452" s="453"/>
      <c r="Z452" s="453"/>
      <c r="AA452" s="453"/>
      <c r="AB452" s="453"/>
      <c r="AC452" s="453"/>
      <c r="AD452" s="453"/>
      <c r="AE452" s="453"/>
      <c r="AF452" s="453"/>
      <c r="AG452" s="453"/>
      <c r="AH452" s="453"/>
      <c r="AI452" s="453"/>
      <c r="AJ452" s="453"/>
      <c r="AK452" s="453"/>
    </row>
    <row r="453" spans="1:37" ht="15.75" customHeight="1">
      <c r="A453" s="453"/>
      <c r="B453" s="453"/>
      <c r="C453" s="496"/>
      <c r="D453" s="496"/>
      <c r="E453" s="453"/>
      <c r="F453" s="453"/>
      <c r="G453" s="453"/>
      <c r="H453" s="453"/>
      <c r="I453" s="453"/>
      <c r="J453" s="453"/>
      <c r="K453" s="453"/>
      <c r="L453" s="453"/>
      <c r="M453" s="453"/>
      <c r="N453" s="453"/>
      <c r="O453" s="453"/>
      <c r="P453" s="453"/>
      <c r="Q453" s="453"/>
      <c r="R453" s="453"/>
      <c r="S453" s="453"/>
      <c r="T453" s="453"/>
      <c r="U453" s="453"/>
      <c r="V453" s="453"/>
      <c r="W453" s="453"/>
      <c r="X453" s="453"/>
      <c r="Y453" s="453"/>
      <c r="Z453" s="453"/>
      <c r="AA453" s="453"/>
      <c r="AB453" s="453"/>
      <c r="AC453" s="453"/>
      <c r="AD453" s="453"/>
      <c r="AE453" s="453"/>
      <c r="AF453" s="453"/>
      <c r="AG453" s="453"/>
      <c r="AH453" s="453"/>
      <c r="AI453" s="453"/>
      <c r="AJ453" s="453"/>
      <c r="AK453" s="453"/>
    </row>
    <row r="454" spans="1:37" ht="15.75" customHeight="1">
      <c r="A454" s="453"/>
      <c r="B454" s="453"/>
      <c r="C454" s="496"/>
      <c r="D454" s="496"/>
      <c r="E454" s="453"/>
      <c r="F454" s="453"/>
      <c r="G454" s="453"/>
      <c r="H454" s="453"/>
      <c r="I454" s="453"/>
      <c r="J454" s="453"/>
      <c r="K454" s="453"/>
      <c r="L454" s="453"/>
      <c r="M454" s="453"/>
      <c r="N454" s="453"/>
      <c r="O454" s="453"/>
      <c r="P454" s="453"/>
      <c r="Q454" s="453"/>
      <c r="R454" s="453"/>
      <c r="S454" s="453"/>
      <c r="T454" s="453"/>
      <c r="U454" s="453"/>
      <c r="V454" s="453"/>
      <c r="W454" s="453"/>
      <c r="X454" s="453"/>
      <c r="Y454" s="453"/>
      <c r="Z454" s="453"/>
      <c r="AA454" s="453"/>
      <c r="AB454" s="453"/>
      <c r="AC454" s="453"/>
      <c r="AD454" s="453"/>
      <c r="AE454" s="453"/>
      <c r="AF454" s="453"/>
      <c r="AG454" s="453"/>
      <c r="AH454" s="453"/>
      <c r="AI454" s="453"/>
      <c r="AJ454" s="453"/>
      <c r="AK454" s="453"/>
    </row>
    <row r="455" spans="1:37" ht="15.75" customHeight="1">
      <c r="A455" s="453"/>
      <c r="B455" s="453"/>
      <c r="C455" s="496"/>
      <c r="D455" s="496"/>
      <c r="E455" s="453"/>
      <c r="F455" s="453"/>
      <c r="G455" s="453"/>
      <c r="H455" s="453"/>
      <c r="I455" s="453"/>
      <c r="J455" s="453"/>
      <c r="K455" s="453"/>
      <c r="L455" s="453"/>
      <c r="M455" s="453"/>
      <c r="N455" s="453"/>
      <c r="O455" s="453"/>
      <c r="P455" s="453"/>
      <c r="Q455" s="453"/>
      <c r="R455" s="453"/>
      <c r="S455" s="453"/>
      <c r="T455" s="453"/>
      <c r="U455" s="453"/>
      <c r="V455" s="453"/>
      <c r="W455" s="453"/>
      <c r="X455" s="453"/>
      <c r="Y455" s="453"/>
      <c r="Z455" s="453"/>
      <c r="AA455" s="453"/>
      <c r="AB455" s="453"/>
      <c r="AC455" s="453"/>
      <c r="AD455" s="453"/>
      <c r="AE455" s="453"/>
      <c r="AF455" s="453"/>
      <c r="AG455" s="453"/>
      <c r="AH455" s="453"/>
      <c r="AI455" s="453"/>
      <c r="AJ455" s="453"/>
      <c r="AK455" s="453"/>
    </row>
    <row r="456" spans="1:37" ht="15.75" customHeight="1">
      <c r="A456" s="453"/>
      <c r="B456" s="453"/>
      <c r="C456" s="496"/>
      <c r="D456" s="496"/>
      <c r="E456" s="453"/>
      <c r="F456" s="453"/>
      <c r="G456" s="453"/>
      <c r="H456" s="453"/>
      <c r="I456" s="453"/>
      <c r="J456" s="453"/>
      <c r="K456" s="453"/>
      <c r="L456" s="453"/>
      <c r="M456" s="453"/>
      <c r="N456" s="453"/>
      <c r="O456" s="453"/>
      <c r="P456" s="453"/>
      <c r="Q456" s="453"/>
      <c r="R456" s="453"/>
      <c r="S456" s="453"/>
      <c r="T456" s="453"/>
      <c r="U456" s="453"/>
      <c r="V456" s="453"/>
      <c r="W456" s="453"/>
      <c r="X456" s="453"/>
      <c r="Y456" s="453"/>
      <c r="Z456" s="453"/>
      <c r="AA456" s="453"/>
      <c r="AB456" s="453"/>
      <c r="AC456" s="453"/>
      <c r="AD456" s="453"/>
      <c r="AE456" s="453"/>
      <c r="AF456" s="453"/>
      <c r="AG456" s="453"/>
      <c r="AH456" s="453"/>
      <c r="AI456" s="453"/>
      <c r="AJ456" s="453"/>
      <c r="AK456" s="453"/>
    </row>
    <row r="457" spans="1:37" ht="15.75" customHeight="1">
      <c r="A457" s="453"/>
      <c r="B457" s="453"/>
      <c r="C457" s="496"/>
      <c r="D457" s="496"/>
      <c r="E457" s="453"/>
      <c r="F457" s="453"/>
      <c r="G457" s="453"/>
      <c r="H457" s="453"/>
      <c r="I457" s="453"/>
      <c r="J457" s="453"/>
      <c r="K457" s="453"/>
      <c r="L457" s="453"/>
      <c r="M457" s="453"/>
      <c r="N457" s="453"/>
      <c r="O457" s="453"/>
      <c r="P457" s="453"/>
      <c r="Q457" s="453"/>
      <c r="R457" s="453"/>
      <c r="S457" s="453"/>
      <c r="T457" s="453"/>
      <c r="U457" s="453"/>
      <c r="V457" s="453"/>
      <c r="W457" s="453"/>
      <c r="X457" s="453"/>
      <c r="Y457" s="453"/>
      <c r="Z457" s="453"/>
      <c r="AA457" s="453"/>
      <c r="AB457" s="453"/>
      <c r="AC457" s="453"/>
      <c r="AD457" s="453"/>
      <c r="AE457" s="453"/>
      <c r="AF457" s="453"/>
      <c r="AG457" s="453"/>
      <c r="AH457" s="453"/>
      <c r="AI457" s="453"/>
      <c r="AJ457" s="453"/>
      <c r="AK457" s="453"/>
    </row>
    <row r="458" spans="1:37" ht="15.75" customHeight="1">
      <c r="A458" s="453"/>
      <c r="B458" s="453"/>
      <c r="C458" s="496"/>
      <c r="D458" s="496"/>
      <c r="E458" s="453"/>
      <c r="F458" s="453"/>
      <c r="G458" s="453"/>
      <c r="H458" s="453"/>
      <c r="I458" s="453"/>
      <c r="J458" s="453"/>
      <c r="K458" s="453"/>
      <c r="L458" s="453"/>
      <c r="M458" s="453"/>
      <c r="N458" s="453"/>
      <c r="O458" s="453"/>
      <c r="P458" s="453"/>
      <c r="Q458" s="453"/>
      <c r="R458" s="453"/>
      <c r="S458" s="453"/>
      <c r="T458" s="453"/>
      <c r="U458" s="453"/>
      <c r="V458" s="453"/>
      <c r="W458" s="453"/>
      <c r="X458" s="453"/>
      <c r="Y458" s="453"/>
      <c r="Z458" s="453"/>
      <c r="AA458" s="453"/>
      <c r="AB458" s="453"/>
      <c r="AC458" s="453"/>
      <c r="AD458" s="453"/>
      <c r="AE458" s="453"/>
      <c r="AF458" s="453"/>
      <c r="AG458" s="453"/>
      <c r="AH458" s="453"/>
      <c r="AI458" s="453"/>
      <c r="AJ458" s="453"/>
      <c r="AK458" s="453"/>
    </row>
    <row r="459" spans="1:37" ht="15.75" customHeight="1">
      <c r="A459" s="453"/>
      <c r="B459" s="453"/>
      <c r="C459" s="496"/>
      <c r="D459" s="496"/>
      <c r="E459" s="453"/>
      <c r="F459" s="453"/>
      <c r="G459" s="453"/>
      <c r="H459" s="453"/>
      <c r="I459" s="453"/>
      <c r="J459" s="453"/>
      <c r="K459" s="453"/>
      <c r="L459" s="453"/>
      <c r="M459" s="453"/>
      <c r="N459" s="453"/>
      <c r="O459" s="453"/>
      <c r="P459" s="453"/>
      <c r="Q459" s="453"/>
      <c r="R459" s="453"/>
      <c r="S459" s="453"/>
      <c r="T459" s="453"/>
      <c r="U459" s="453"/>
      <c r="V459" s="453"/>
      <c r="W459" s="453"/>
      <c r="X459" s="453"/>
      <c r="Y459" s="453"/>
      <c r="Z459" s="453"/>
      <c r="AA459" s="453"/>
      <c r="AB459" s="453"/>
      <c r="AC459" s="453"/>
      <c r="AD459" s="453"/>
      <c r="AE459" s="453"/>
      <c r="AF459" s="453"/>
      <c r="AG459" s="453"/>
      <c r="AH459" s="453"/>
      <c r="AI459" s="453"/>
      <c r="AJ459" s="453"/>
      <c r="AK459" s="453"/>
    </row>
    <row r="460" spans="1:37" ht="15.75" customHeight="1">
      <c r="A460" s="453"/>
      <c r="B460" s="453"/>
      <c r="C460" s="496"/>
      <c r="D460" s="496"/>
      <c r="E460" s="453"/>
      <c r="F460" s="453"/>
      <c r="G460" s="453"/>
      <c r="H460" s="453"/>
      <c r="I460" s="453"/>
      <c r="J460" s="453"/>
      <c r="K460" s="453"/>
      <c r="L460" s="453"/>
      <c r="M460" s="453"/>
      <c r="N460" s="453"/>
      <c r="O460" s="453"/>
      <c r="P460" s="453"/>
      <c r="Q460" s="453"/>
      <c r="R460" s="453"/>
      <c r="S460" s="453"/>
      <c r="T460" s="453"/>
      <c r="U460" s="453"/>
      <c r="V460" s="453"/>
      <c r="W460" s="453"/>
      <c r="X460" s="453"/>
      <c r="Y460" s="453"/>
      <c r="Z460" s="453"/>
      <c r="AA460" s="453"/>
      <c r="AB460" s="453"/>
      <c r="AC460" s="453"/>
      <c r="AD460" s="453"/>
      <c r="AE460" s="453"/>
      <c r="AF460" s="453"/>
      <c r="AG460" s="453"/>
      <c r="AH460" s="453"/>
      <c r="AI460" s="453"/>
      <c r="AJ460" s="453"/>
      <c r="AK460" s="453"/>
    </row>
    <row r="461" spans="1:37" ht="15.75" customHeight="1">
      <c r="A461" s="453"/>
      <c r="B461" s="453"/>
      <c r="C461" s="496"/>
      <c r="D461" s="496"/>
      <c r="E461" s="453"/>
      <c r="F461" s="453"/>
      <c r="G461" s="453"/>
      <c r="H461" s="453"/>
      <c r="I461" s="453"/>
      <c r="J461" s="453"/>
      <c r="K461" s="453"/>
      <c r="L461" s="453"/>
      <c r="M461" s="453"/>
      <c r="N461" s="453"/>
      <c r="O461" s="453"/>
      <c r="P461" s="453"/>
      <c r="Q461" s="453"/>
      <c r="R461" s="453"/>
      <c r="S461" s="453"/>
      <c r="T461" s="453"/>
      <c r="U461" s="453"/>
      <c r="V461" s="453"/>
      <c r="W461" s="453"/>
      <c r="X461" s="453"/>
      <c r="Y461" s="453"/>
      <c r="Z461" s="453"/>
      <c r="AA461" s="453"/>
      <c r="AB461" s="453"/>
      <c r="AC461" s="453"/>
      <c r="AD461" s="453"/>
      <c r="AE461" s="453"/>
      <c r="AF461" s="453"/>
      <c r="AG461" s="453"/>
      <c r="AH461" s="453"/>
      <c r="AI461" s="453"/>
      <c r="AJ461" s="453"/>
      <c r="AK461" s="453"/>
    </row>
    <row r="462" spans="1:37" ht="15.75" customHeight="1">
      <c r="A462" s="453"/>
      <c r="B462" s="453"/>
      <c r="C462" s="496"/>
      <c r="D462" s="496"/>
      <c r="E462" s="453"/>
      <c r="F462" s="453"/>
      <c r="G462" s="453"/>
      <c r="H462" s="453"/>
      <c r="I462" s="453"/>
      <c r="J462" s="453"/>
      <c r="K462" s="453"/>
      <c r="L462" s="453"/>
      <c r="M462" s="453"/>
      <c r="N462" s="453"/>
      <c r="O462" s="453"/>
      <c r="P462" s="453"/>
      <c r="Q462" s="453"/>
      <c r="R462" s="453"/>
      <c r="S462" s="453"/>
      <c r="T462" s="453"/>
      <c r="U462" s="453"/>
      <c r="V462" s="453"/>
      <c r="W462" s="453"/>
      <c r="X462" s="453"/>
      <c r="Y462" s="453"/>
      <c r="Z462" s="453"/>
      <c r="AA462" s="453"/>
      <c r="AB462" s="453"/>
      <c r="AC462" s="453"/>
      <c r="AD462" s="453"/>
      <c r="AE462" s="453"/>
      <c r="AF462" s="453"/>
      <c r="AG462" s="453"/>
      <c r="AH462" s="453"/>
      <c r="AI462" s="453"/>
      <c r="AJ462" s="453"/>
      <c r="AK462" s="453"/>
    </row>
    <row r="463" spans="1:37" ht="15.75" customHeight="1">
      <c r="A463" s="453"/>
      <c r="B463" s="453"/>
      <c r="C463" s="496"/>
      <c r="D463" s="496"/>
      <c r="E463" s="453"/>
      <c r="F463" s="453"/>
      <c r="G463" s="453"/>
      <c r="H463" s="453"/>
      <c r="I463" s="453"/>
      <c r="J463" s="453"/>
      <c r="K463" s="453"/>
      <c r="L463" s="453"/>
      <c r="M463" s="453"/>
      <c r="N463" s="453"/>
      <c r="O463" s="453"/>
      <c r="P463" s="453"/>
      <c r="Q463" s="453"/>
      <c r="R463" s="453"/>
      <c r="S463" s="453"/>
      <c r="T463" s="453"/>
      <c r="U463" s="453"/>
      <c r="V463" s="453"/>
      <c r="W463" s="453"/>
      <c r="X463" s="453"/>
      <c r="Y463" s="453"/>
      <c r="Z463" s="453"/>
      <c r="AA463" s="453"/>
      <c r="AB463" s="453"/>
      <c r="AC463" s="453"/>
      <c r="AD463" s="453"/>
      <c r="AE463" s="453"/>
      <c r="AF463" s="453"/>
      <c r="AG463" s="453"/>
      <c r="AH463" s="453"/>
      <c r="AI463" s="453"/>
      <c r="AJ463" s="453"/>
      <c r="AK463" s="453"/>
    </row>
    <row r="464" spans="1:37" ht="15.75" customHeight="1">
      <c r="A464" s="453"/>
      <c r="B464" s="453"/>
      <c r="C464" s="496"/>
      <c r="D464" s="496"/>
      <c r="E464" s="453"/>
      <c r="F464" s="453"/>
      <c r="G464" s="453"/>
      <c r="H464" s="453"/>
      <c r="I464" s="453"/>
      <c r="J464" s="453"/>
      <c r="K464" s="453"/>
      <c r="L464" s="453"/>
      <c r="M464" s="453"/>
      <c r="N464" s="453"/>
      <c r="O464" s="453"/>
      <c r="P464" s="453"/>
      <c r="Q464" s="453"/>
      <c r="R464" s="453"/>
      <c r="S464" s="453"/>
      <c r="T464" s="453"/>
      <c r="U464" s="453"/>
      <c r="V464" s="453"/>
      <c r="W464" s="453"/>
      <c r="X464" s="453"/>
      <c r="Y464" s="453"/>
      <c r="Z464" s="453"/>
      <c r="AA464" s="453"/>
      <c r="AB464" s="453"/>
      <c r="AC464" s="453"/>
      <c r="AD464" s="453"/>
      <c r="AE464" s="453"/>
      <c r="AF464" s="453"/>
      <c r="AG464" s="453"/>
      <c r="AH464" s="453"/>
      <c r="AI464" s="453"/>
      <c r="AJ464" s="453"/>
      <c r="AK464" s="453"/>
    </row>
    <row r="465" spans="1:37" ht="15.75" customHeight="1">
      <c r="A465" s="453"/>
      <c r="B465" s="453"/>
      <c r="C465" s="496"/>
      <c r="D465" s="496"/>
      <c r="E465" s="453"/>
      <c r="F465" s="453"/>
      <c r="G465" s="453"/>
      <c r="H465" s="453"/>
      <c r="I465" s="453"/>
      <c r="J465" s="453"/>
      <c r="K465" s="453"/>
      <c r="L465" s="453"/>
      <c r="M465" s="453"/>
      <c r="N465" s="453"/>
      <c r="O465" s="453"/>
      <c r="P465" s="453"/>
      <c r="Q465" s="453"/>
      <c r="R465" s="453"/>
      <c r="S465" s="453"/>
      <c r="T465" s="453"/>
      <c r="U465" s="453"/>
      <c r="V465" s="453"/>
      <c r="W465" s="453"/>
      <c r="X465" s="453"/>
      <c r="Y465" s="453"/>
      <c r="Z465" s="453"/>
      <c r="AA465" s="453"/>
      <c r="AB465" s="453"/>
      <c r="AC465" s="453"/>
      <c r="AD465" s="453"/>
      <c r="AE465" s="453"/>
      <c r="AF465" s="453"/>
      <c r="AG465" s="453"/>
      <c r="AH465" s="453"/>
      <c r="AI465" s="453"/>
      <c r="AJ465" s="453"/>
      <c r="AK465" s="453"/>
    </row>
    <row r="466" spans="1:37" ht="15.75" customHeight="1">
      <c r="A466" s="453"/>
      <c r="B466" s="453"/>
      <c r="C466" s="496"/>
      <c r="D466" s="496"/>
      <c r="E466" s="453"/>
      <c r="F466" s="453"/>
      <c r="G466" s="453"/>
      <c r="H466" s="453"/>
      <c r="I466" s="453"/>
      <c r="J466" s="453"/>
      <c r="K466" s="453"/>
      <c r="L466" s="453"/>
      <c r="M466" s="453"/>
      <c r="N466" s="453"/>
      <c r="O466" s="453"/>
      <c r="P466" s="453"/>
      <c r="Q466" s="453"/>
      <c r="R466" s="453"/>
      <c r="S466" s="453"/>
      <c r="T466" s="453"/>
      <c r="U466" s="453"/>
      <c r="V466" s="453"/>
      <c r="W466" s="453"/>
      <c r="X466" s="453"/>
      <c r="Y466" s="453"/>
      <c r="Z466" s="453"/>
      <c r="AA466" s="453"/>
      <c r="AB466" s="453"/>
      <c r="AC466" s="453"/>
      <c r="AD466" s="453"/>
      <c r="AE466" s="453"/>
      <c r="AF466" s="453"/>
      <c r="AG466" s="453"/>
      <c r="AH466" s="453"/>
      <c r="AI466" s="453"/>
      <c r="AJ466" s="453"/>
      <c r="AK466" s="453"/>
    </row>
    <row r="467" spans="1:37" ht="15.75" customHeight="1">
      <c r="A467" s="453"/>
      <c r="B467" s="453"/>
      <c r="C467" s="496"/>
      <c r="D467" s="496"/>
      <c r="E467" s="453"/>
      <c r="F467" s="453"/>
      <c r="G467" s="453"/>
      <c r="H467" s="453"/>
      <c r="I467" s="453"/>
      <c r="J467" s="453"/>
      <c r="K467" s="453"/>
      <c r="L467" s="453"/>
      <c r="M467" s="453"/>
      <c r="N467" s="453"/>
      <c r="O467" s="453"/>
      <c r="P467" s="453"/>
      <c r="Q467" s="453"/>
      <c r="R467" s="453"/>
      <c r="S467" s="453"/>
      <c r="T467" s="453"/>
      <c r="U467" s="453"/>
      <c r="V467" s="453"/>
      <c r="W467" s="453"/>
      <c r="X467" s="453"/>
      <c r="Y467" s="453"/>
      <c r="Z467" s="453"/>
      <c r="AA467" s="453"/>
      <c r="AB467" s="453"/>
      <c r="AC467" s="453"/>
      <c r="AD467" s="453"/>
      <c r="AE467" s="453"/>
      <c r="AF467" s="453"/>
      <c r="AG467" s="453"/>
      <c r="AH467" s="453"/>
      <c r="AI467" s="453"/>
      <c r="AJ467" s="453"/>
      <c r="AK467" s="453"/>
    </row>
    <row r="468" spans="1:37" ht="15.75" customHeight="1">
      <c r="A468" s="453"/>
      <c r="B468" s="453"/>
      <c r="C468" s="496"/>
      <c r="D468" s="496"/>
      <c r="E468" s="453"/>
      <c r="F468" s="453"/>
      <c r="G468" s="453"/>
      <c r="H468" s="453"/>
      <c r="I468" s="453"/>
      <c r="J468" s="453"/>
      <c r="K468" s="453"/>
      <c r="L468" s="453"/>
      <c r="M468" s="453"/>
      <c r="N468" s="453"/>
      <c r="O468" s="453"/>
      <c r="P468" s="453"/>
      <c r="Q468" s="453"/>
      <c r="R468" s="453"/>
      <c r="S468" s="453"/>
      <c r="T468" s="453"/>
      <c r="U468" s="453"/>
      <c r="V468" s="453"/>
      <c r="W468" s="453"/>
      <c r="X468" s="453"/>
      <c r="Y468" s="453"/>
      <c r="Z468" s="453"/>
      <c r="AA468" s="453"/>
      <c r="AB468" s="453"/>
      <c r="AC468" s="453"/>
      <c r="AD468" s="453"/>
      <c r="AE468" s="453"/>
      <c r="AF468" s="453"/>
      <c r="AG468" s="453"/>
      <c r="AH468" s="453"/>
      <c r="AI468" s="453"/>
      <c r="AJ468" s="453"/>
      <c r="AK468" s="453"/>
    </row>
    <row r="469" spans="1:37" ht="15.75" customHeight="1">
      <c r="A469" s="453"/>
      <c r="B469" s="453"/>
      <c r="C469" s="496"/>
      <c r="D469" s="496"/>
      <c r="E469" s="453"/>
      <c r="F469" s="453"/>
      <c r="G469" s="453"/>
      <c r="H469" s="453"/>
      <c r="I469" s="453"/>
      <c r="J469" s="453"/>
      <c r="K469" s="453"/>
      <c r="L469" s="453"/>
      <c r="M469" s="453"/>
      <c r="N469" s="453"/>
      <c r="O469" s="453"/>
      <c r="P469" s="453"/>
      <c r="Q469" s="453"/>
      <c r="R469" s="453"/>
      <c r="S469" s="453"/>
      <c r="T469" s="453"/>
      <c r="U469" s="453"/>
      <c r="V469" s="453"/>
      <c r="W469" s="453"/>
      <c r="X469" s="453"/>
      <c r="Y469" s="453"/>
      <c r="Z469" s="453"/>
      <c r="AA469" s="453"/>
      <c r="AB469" s="453"/>
      <c r="AC469" s="453"/>
      <c r="AD469" s="453"/>
      <c r="AE469" s="453"/>
      <c r="AF469" s="453"/>
      <c r="AG469" s="453"/>
      <c r="AH469" s="453"/>
      <c r="AI469" s="453"/>
      <c r="AJ469" s="453"/>
      <c r="AK469" s="453"/>
    </row>
    <row r="470" spans="1:37" ht="15.75" customHeight="1">
      <c r="A470" s="453"/>
      <c r="B470" s="453"/>
      <c r="C470" s="496"/>
      <c r="D470" s="496"/>
      <c r="E470" s="453"/>
      <c r="F470" s="453"/>
      <c r="G470" s="453"/>
      <c r="H470" s="453"/>
      <c r="I470" s="453"/>
      <c r="J470" s="453"/>
      <c r="K470" s="453"/>
      <c r="L470" s="453"/>
      <c r="M470" s="453"/>
      <c r="N470" s="453"/>
      <c r="O470" s="453"/>
      <c r="P470" s="453"/>
      <c r="Q470" s="453"/>
      <c r="R470" s="453"/>
      <c r="S470" s="453"/>
      <c r="T470" s="453"/>
      <c r="U470" s="453"/>
      <c r="V470" s="453"/>
      <c r="W470" s="453"/>
      <c r="X470" s="453"/>
      <c r="Y470" s="453"/>
      <c r="Z470" s="453"/>
      <c r="AA470" s="453"/>
      <c r="AB470" s="453"/>
      <c r="AC470" s="453"/>
      <c r="AD470" s="453"/>
      <c r="AE470" s="453"/>
      <c r="AF470" s="453"/>
      <c r="AG470" s="453"/>
      <c r="AH470" s="453"/>
      <c r="AI470" s="453"/>
      <c r="AJ470" s="453"/>
      <c r="AK470" s="453"/>
    </row>
    <row r="471" spans="1:37" ht="15.75" customHeight="1">
      <c r="A471" s="453"/>
      <c r="B471" s="453"/>
      <c r="C471" s="496"/>
      <c r="D471" s="496"/>
      <c r="E471" s="453"/>
      <c r="F471" s="453"/>
      <c r="G471" s="453"/>
      <c r="H471" s="453"/>
      <c r="I471" s="453"/>
      <c r="J471" s="453"/>
      <c r="K471" s="453"/>
      <c r="L471" s="453"/>
      <c r="M471" s="453"/>
      <c r="N471" s="453"/>
      <c r="O471" s="453"/>
      <c r="P471" s="453"/>
      <c r="Q471" s="453"/>
      <c r="R471" s="453"/>
      <c r="S471" s="453"/>
      <c r="T471" s="453"/>
      <c r="U471" s="453"/>
      <c r="V471" s="453"/>
      <c r="W471" s="453"/>
      <c r="X471" s="453"/>
      <c r="Y471" s="453"/>
      <c r="Z471" s="453"/>
      <c r="AA471" s="453"/>
      <c r="AB471" s="453"/>
      <c r="AC471" s="453"/>
      <c r="AD471" s="453"/>
      <c r="AE471" s="453"/>
      <c r="AF471" s="453"/>
      <c r="AG471" s="453"/>
      <c r="AH471" s="453"/>
      <c r="AI471" s="453"/>
      <c r="AJ471" s="453"/>
      <c r="AK471" s="453"/>
    </row>
    <row r="472" spans="1:37" ht="15.75" customHeight="1">
      <c r="A472" s="453"/>
      <c r="B472" s="453"/>
      <c r="C472" s="496"/>
      <c r="D472" s="496"/>
      <c r="E472" s="453"/>
      <c r="F472" s="453"/>
      <c r="G472" s="453"/>
      <c r="H472" s="453"/>
      <c r="I472" s="453"/>
      <c r="J472" s="453"/>
      <c r="K472" s="453"/>
      <c r="L472" s="453"/>
      <c r="M472" s="453"/>
      <c r="N472" s="453"/>
      <c r="O472" s="453"/>
      <c r="P472" s="453"/>
      <c r="Q472" s="453"/>
      <c r="R472" s="453"/>
      <c r="S472" s="453"/>
      <c r="T472" s="453"/>
      <c r="U472" s="453"/>
      <c r="V472" s="453"/>
      <c r="W472" s="453"/>
      <c r="X472" s="453"/>
      <c r="Y472" s="453"/>
      <c r="Z472" s="453"/>
      <c r="AA472" s="453"/>
      <c r="AB472" s="453"/>
      <c r="AC472" s="453"/>
      <c r="AD472" s="453"/>
      <c r="AE472" s="453"/>
      <c r="AF472" s="453"/>
      <c r="AG472" s="453"/>
      <c r="AH472" s="453"/>
      <c r="AI472" s="453"/>
      <c r="AJ472" s="453"/>
      <c r="AK472" s="453"/>
    </row>
    <row r="473" spans="1:37" ht="15.75" customHeight="1">
      <c r="A473" s="453"/>
      <c r="B473" s="453"/>
      <c r="C473" s="496"/>
      <c r="D473" s="496"/>
      <c r="E473" s="453"/>
      <c r="F473" s="453"/>
      <c r="G473" s="453"/>
      <c r="H473" s="453"/>
      <c r="I473" s="453"/>
      <c r="J473" s="453"/>
      <c r="K473" s="453"/>
      <c r="L473" s="453"/>
      <c r="M473" s="453"/>
      <c r="N473" s="453"/>
      <c r="O473" s="453"/>
      <c r="P473" s="453"/>
      <c r="Q473" s="453"/>
      <c r="R473" s="453"/>
      <c r="S473" s="453"/>
      <c r="T473" s="453"/>
      <c r="U473" s="453"/>
      <c r="V473" s="453"/>
      <c r="W473" s="453"/>
      <c r="X473" s="453"/>
      <c r="Y473" s="453"/>
      <c r="Z473" s="453"/>
      <c r="AA473" s="453"/>
      <c r="AB473" s="453"/>
      <c r="AC473" s="453"/>
      <c r="AD473" s="453"/>
      <c r="AE473" s="453"/>
      <c r="AF473" s="453"/>
      <c r="AG473" s="453"/>
      <c r="AH473" s="453"/>
      <c r="AI473" s="453"/>
      <c r="AJ473" s="453"/>
      <c r="AK473" s="453"/>
    </row>
    <row r="474" spans="1:37" ht="15.75" customHeight="1">
      <c r="A474" s="453"/>
      <c r="B474" s="453"/>
      <c r="C474" s="496"/>
      <c r="D474" s="496"/>
      <c r="E474" s="453"/>
      <c r="F474" s="453"/>
      <c r="G474" s="453"/>
      <c r="H474" s="453"/>
      <c r="I474" s="453"/>
      <c r="J474" s="453"/>
      <c r="K474" s="453"/>
      <c r="L474" s="453"/>
      <c r="M474" s="453"/>
      <c r="N474" s="453"/>
      <c r="O474" s="453"/>
      <c r="P474" s="453"/>
      <c r="Q474" s="453"/>
      <c r="R474" s="453"/>
      <c r="S474" s="453"/>
      <c r="T474" s="453"/>
      <c r="U474" s="453"/>
      <c r="V474" s="453"/>
      <c r="W474" s="453"/>
      <c r="X474" s="453"/>
      <c r="Y474" s="453"/>
      <c r="Z474" s="453"/>
      <c r="AA474" s="453"/>
      <c r="AB474" s="453"/>
      <c r="AC474" s="453"/>
      <c r="AD474" s="453"/>
      <c r="AE474" s="453"/>
      <c r="AF474" s="453"/>
      <c r="AG474" s="453"/>
      <c r="AH474" s="453"/>
      <c r="AI474" s="453"/>
      <c r="AJ474" s="453"/>
      <c r="AK474" s="453"/>
    </row>
    <row r="475" spans="1:37" ht="15.75" customHeight="1">
      <c r="A475" s="453"/>
      <c r="B475" s="453"/>
      <c r="C475" s="496"/>
      <c r="D475" s="496"/>
      <c r="E475" s="453"/>
      <c r="F475" s="453"/>
      <c r="G475" s="453"/>
      <c r="H475" s="453"/>
      <c r="I475" s="453"/>
      <c r="J475" s="453"/>
      <c r="K475" s="453"/>
      <c r="L475" s="453"/>
      <c r="M475" s="453"/>
      <c r="N475" s="453"/>
      <c r="O475" s="453"/>
      <c r="P475" s="453"/>
      <c r="Q475" s="453"/>
      <c r="R475" s="453"/>
      <c r="S475" s="453"/>
      <c r="T475" s="453"/>
      <c r="U475" s="453"/>
      <c r="V475" s="453"/>
      <c r="W475" s="453"/>
      <c r="X475" s="453"/>
      <c r="Y475" s="453"/>
      <c r="Z475" s="453"/>
      <c r="AA475" s="453"/>
      <c r="AB475" s="453"/>
      <c r="AC475" s="453"/>
      <c r="AD475" s="453"/>
      <c r="AE475" s="453"/>
      <c r="AF475" s="453"/>
      <c r="AG475" s="453"/>
      <c r="AH475" s="453"/>
      <c r="AI475" s="453"/>
      <c r="AJ475" s="453"/>
      <c r="AK475" s="453"/>
    </row>
    <row r="476" spans="1:37" ht="15.75" customHeight="1">
      <c r="A476" s="453"/>
      <c r="B476" s="453"/>
      <c r="C476" s="496"/>
      <c r="D476" s="496"/>
      <c r="E476" s="453"/>
      <c r="F476" s="453"/>
      <c r="G476" s="453"/>
      <c r="H476" s="453"/>
      <c r="I476" s="453"/>
      <c r="J476" s="453"/>
      <c r="K476" s="453"/>
      <c r="L476" s="453"/>
      <c r="M476" s="453"/>
      <c r="N476" s="453"/>
      <c r="O476" s="453"/>
      <c r="P476" s="453"/>
      <c r="Q476" s="453"/>
      <c r="R476" s="453"/>
      <c r="S476" s="453"/>
      <c r="T476" s="453"/>
      <c r="U476" s="453"/>
      <c r="V476" s="453"/>
      <c r="W476" s="453"/>
      <c r="X476" s="453"/>
      <c r="Y476" s="453"/>
      <c r="Z476" s="453"/>
      <c r="AA476" s="453"/>
      <c r="AB476" s="453"/>
      <c r="AC476" s="453"/>
      <c r="AD476" s="453"/>
      <c r="AE476" s="453"/>
      <c r="AF476" s="453"/>
      <c r="AG476" s="453"/>
      <c r="AH476" s="453"/>
      <c r="AI476" s="453"/>
      <c r="AJ476" s="453"/>
      <c r="AK476" s="453"/>
    </row>
    <row r="477" spans="1:37" ht="15.75" customHeight="1">
      <c r="A477" s="453"/>
      <c r="B477" s="453"/>
      <c r="C477" s="496"/>
      <c r="D477" s="496"/>
      <c r="E477" s="453"/>
      <c r="F477" s="453"/>
      <c r="G477" s="453"/>
      <c r="H477" s="453"/>
      <c r="I477" s="453"/>
      <c r="J477" s="453"/>
      <c r="K477" s="453"/>
      <c r="L477" s="453"/>
      <c r="M477" s="453"/>
      <c r="N477" s="453"/>
      <c r="O477" s="453"/>
      <c r="P477" s="453"/>
      <c r="Q477" s="453"/>
      <c r="R477" s="453"/>
      <c r="S477" s="453"/>
      <c r="T477" s="453"/>
      <c r="U477" s="453"/>
      <c r="V477" s="453"/>
      <c r="W477" s="453"/>
      <c r="X477" s="453"/>
      <c r="Y477" s="453"/>
      <c r="Z477" s="453"/>
      <c r="AA477" s="453"/>
      <c r="AB477" s="453"/>
      <c r="AC477" s="453"/>
      <c r="AD477" s="453"/>
      <c r="AE477" s="453"/>
      <c r="AF477" s="453"/>
      <c r="AG477" s="453"/>
      <c r="AH477" s="453"/>
      <c r="AI477" s="453"/>
      <c r="AJ477" s="453"/>
      <c r="AK477" s="453"/>
    </row>
    <row r="478" spans="1:37" ht="15.75" customHeight="1">
      <c r="A478" s="453"/>
      <c r="B478" s="453"/>
      <c r="C478" s="496"/>
      <c r="D478" s="496"/>
      <c r="E478" s="453"/>
      <c r="F478" s="453"/>
      <c r="G478" s="453"/>
      <c r="H478" s="453"/>
      <c r="I478" s="453"/>
      <c r="J478" s="453"/>
      <c r="K478" s="453"/>
      <c r="L478" s="453"/>
      <c r="M478" s="453"/>
      <c r="N478" s="453"/>
      <c r="O478" s="453"/>
      <c r="P478" s="453"/>
      <c r="Q478" s="453"/>
      <c r="R478" s="453"/>
      <c r="S478" s="453"/>
      <c r="T478" s="453"/>
      <c r="U478" s="453"/>
      <c r="V478" s="453"/>
      <c r="W478" s="453"/>
      <c r="X478" s="453"/>
      <c r="Y478" s="453"/>
      <c r="Z478" s="453"/>
      <c r="AA478" s="453"/>
      <c r="AB478" s="453"/>
      <c r="AC478" s="453"/>
      <c r="AD478" s="453"/>
      <c r="AE478" s="453"/>
      <c r="AF478" s="453"/>
      <c r="AG478" s="453"/>
      <c r="AH478" s="453"/>
      <c r="AI478" s="453"/>
      <c r="AJ478" s="453"/>
      <c r="AK478" s="453"/>
    </row>
    <row r="479" spans="1:37" ht="15.75" customHeight="1">
      <c r="A479" s="453"/>
      <c r="B479" s="453"/>
      <c r="C479" s="496"/>
      <c r="D479" s="496"/>
      <c r="E479" s="453"/>
      <c r="F479" s="453"/>
      <c r="G479" s="453"/>
      <c r="H479" s="453"/>
      <c r="I479" s="453"/>
      <c r="J479" s="453"/>
      <c r="K479" s="453"/>
      <c r="L479" s="453"/>
      <c r="M479" s="453"/>
      <c r="N479" s="453"/>
      <c r="O479" s="453"/>
      <c r="P479" s="453"/>
      <c r="Q479" s="453"/>
      <c r="R479" s="453"/>
      <c r="S479" s="453"/>
      <c r="T479" s="453"/>
      <c r="U479" s="453"/>
      <c r="V479" s="453"/>
      <c r="W479" s="453"/>
      <c r="X479" s="453"/>
      <c r="Y479" s="453"/>
      <c r="Z479" s="453"/>
      <c r="AA479" s="453"/>
      <c r="AB479" s="453"/>
      <c r="AC479" s="453"/>
      <c r="AD479" s="453"/>
      <c r="AE479" s="453"/>
      <c r="AF479" s="453"/>
      <c r="AG479" s="453"/>
      <c r="AH479" s="453"/>
      <c r="AI479" s="453"/>
      <c r="AJ479" s="453"/>
      <c r="AK479" s="453"/>
    </row>
    <row r="480" spans="1:37" ht="15.75" customHeight="1">
      <c r="A480" s="453"/>
      <c r="B480" s="453"/>
      <c r="C480" s="496"/>
      <c r="D480" s="496"/>
      <c r="E480" s="453"/>
      <c r="F480" s="453"/>
      <c r="G480" s="453"/>
      <c r="H480" s="453"/>
      <c r="I480" s="453"/>
      <c r="J480" s="453"/>
      <c r="K480" s="453"/>
      <c r="L480" s="453"/>
      <c r="M480" s="453"/>
      <c r="N480" s="453"/>
      <c r="O480" s="453"/>
      <c r="P480" s="453"/>
      <c r="Q480" s="453"/>
      <c r="R480" s="453"/>
      <c r="S480" s="453"/>
      <c r="T480" s="453"/>
      <c r="U480" s="453"/>
      <c r="V480" s="453"/>
      <c r="W480" s="453"/>
      <c r="X480" s="453"/>
      <c r="Y480" s="453"/>
      <c r="Z480" s="453"/>
      <c r="AA480" s="453"/>
      <c r="AB480" s="453"/>
      <c r="AC480" s="453"/>
      <c r="AD480" s="453"/>
      <c r="AE480" s="453"/>
      <c r="AF480" s="453"/>
      <c r="AG480" s="453"/>
      <c r="AH480" s="453"/>
      <c r="AI480" s="453"/>
      <c r="AJ480" s="453"/>
      <c r="AK480" s="453"/>
    </row>
    <row r="481" spans="1:37" ht="15.75" customHeight="1">
      <c r="A481" s="453"/>
      <c r="B481" s="453"/>
      <c r="C481" s="496"/>
      <c r="D481" s="496"/>
      <c r="E481" s="453"/>
      <c r="F481" s="453"/>
      <c r="G481" s="453"/>
      <c r="H481" s="453"/>
      <c r="I481" s="453"/>
      <c r="J481" s="453"/>
      <c r="K481" s="453"/>
      <c r="L481" s="453"/>
      <c r="M481" s="453"/>
      <c r="N481" s="453"/>
      <c r="O481" s="453"/>
      <c r="P481" s="453"/>
      <c r="Q481" s="453"/>
      <c r="R481" s="453"/>
      <c r="S481" s="453"/>
      <c r="T481" s="453"/>
      <c r="U481" s="453"/>
      <c r="V481" s="453"/>
      <c r="W481" s="453"/>
      <c r="X481" s="453"/>
      <c r="Y481" s="453"/>
      <c r="Z481" s="453"/>
      <c r="AA481" s="453"/>
      <c r="AB481" s="453"/>
      <c r="AC481" s="453"/>
      <c r="AD481" s="453"/>
      <c r="AE481" s="453"/>
      <c r="AF481" s="453"/>
      <c r="AG481" s="453"/>
      <c r="AH481" s="453"/>
      <c r="AI481" s="453"/>
      <c r="AJ481" s="453"/>
      <c r="AK481" s="453"/>
    </row>
    <row r="482" spans="1:37" ht="15.75" customHeight="1">
      <c r="A482" s="453"/>
      <c r="B482" s="453"/>
      <c r="C482" s="496"/>
      <c r="D482" s="496"/>
      <c r="E482" s="453"/>
      <c r="F482" s="453"/>
      <c r="G482" s="453"/>
      <c r="H482" s="453"/>
      <c r="I482" s="453"/>
      <c r="J482" s="453"/>
      <c r="K482" s="453"/>
      <c r="L482" s="453"/>
      <c r="M482" s="453"/>
      <c r="N482" s="453"/>
      <c r="O482" s="453"/>
      <c r="P482" s="453"/>
      <c r="Q482" s="453"/>
      <c r="R482" s="453"/>
      <c r="S482" s="453"/>
      <c r="T482" s="453"/>
      <c r="U482" s="453"/>
      <c r="V482" s="453"/>
      <c r="W482" s="453"/>
      <c r="X482" s="453"/>
      <c r="Y482" s="453"/>
      <c r="Z482" s="453"/>
      <c r="AA482" s="453"/>
      <c r="AB482" s="453"/>
      <c r="AC482" s="453"/>
      <c r="AD482" s="453"/>
      <c r="AE482" s="453"/>
      <c r="AF482" s="453"/>
      <c r="AG482" s="453"/>
      <c r="AH482" s="453"/>
      <c r="AI482" s="453"/>
      <c r="AJ482" s="453"/>
      <c r="AK482" s="453"/>
    </row>
    <row r="483" spans="1:37" ht="15.75" customHeight="1">
      <c r="A483" s="453"/>
      <c r="B483" s="453"/>
      <c r="C483" s="496"/>
      <c r="D483" s="496"/>
      <c r="E483" s="453"/>
      <c r="F483" s="453"/>
      <c r="G483" s="453"/>
      <c r="H483" s="453"/>
      <c r="I483" s="453"/>
      <c r="J483" s="453"/>
      <c r="K483" s="453"/>
      <c r="L483" s="453"/>
      <c r="M483" s="453"/>
      <c r="N483" s="453"/>
      <c r="O483" s="453"/>
      <c r="P483" s="453"/>
      <c r="Q483" s="453"/>
      <c r="R483" s="453"/>
      <c r="S483" s="453"/>
      <c r="T483" s="453"/>
      <c r="U483" s="453"/>
      <c r="V483" s="453"/>
      <c r="W483" s="453"/>
      <c r="X483" s="453"/>
      <c r="Y483" s="453"/>
      <c r="Z483" s="453"/>
      <c r="AA483" s="453"/>
      <c r="AB483" s="453"/>
      <c r="AC483" s="453"/>
      <c r="AD483" s="453"/>
      <c r="AE483" s="453"/>
      <c r="AF483" s="453"/>
      <c r="AG483" s="453"/>
      <c r="AH483" s="453"/>
      <c r="AI483" s="453"/>
      <c r="AJ483" s="453"/>
      <c r="AK483" s="453"/>
    </row>
    <row r="484" spans="1:37" ht="15.75" customHeight="1">
      <c r="A484" s="453"/>
      <c r="B484" s="453"/>
      <c r="C484" s="496"/>
      <c r="D484" s="496"/>
      <c r="E484" s="453"/>
      <c r="F484" s="453"/>
      <c r="G484" s="453"/>
      <c r="H484" s="453"/>
      <c r="I484" s="453"/>
      <c r="J484" s="453"/>
      <c r="K484" s="453"/>
      <c r="L484" s="453"/>
      <c r="M484" s="453"/>
      <c r="N484" s="453"/>
      <c r="O484" s="453"/>
      <c r="P484" s="453"/>
      <c r="Q484" s="453"/>
      <c r="R484" s="453"/>
      <c r="S484" s="453"/>
      <c r="T484" s="453"/>
      <c r="U484" s="453"/>
      <c r="V484" s="453"/>
      <c r="W484" s="453"/>
      <c r="X484" s="453"/>
      <c r="Y484" s="453"/>
      <c r="Z484" s="453"/>
      <c r="AA484" s="453"/>
      <c r="AB484" s="453"/>
      <c r="AC484" s="453"/>
      <c r="AD484" s="453"/>
      <c r="AE484" s="453"/>
      <c r="AF484" s="453"/>
      <c r="AG484" s="453"/>
      <c r="AH484" s="453"/>
      <c r="AI484" s="453"/>
      <c r="AJ484" s="453"/>
      <c r="AK484" s="453"/>
    </row>
    <row r="485" spans="1:37" ht="15.75" customHeight="1">
      <c r="A485" s="453"/>
      <c r="B485" s="453"/>
      <c r="C485" s="496"/>
      <c r="D485" s="496"/>
      <c r="E485" s="453"/>
      <c r="F485" s="453"/>
      <c r="G485" s="453"/>
      <c r="H485" s="453"/>
      <c r="I485" s="453"/>
      <c r="J485" s="453"/>
      <c r="K485" s="453"/>
      <c r="L485" s="453"/>
      <c r="M485" s="453"/>
      <c r="N485" s="453"/>
      <c r="O485" s="453"/>
      <c r="P485" s="453"/>
      <c r="Q485" s="453"/>
      <c r="R485" s="453"/>
      <c r="S485" s="453"/>
      <c r="T485" s="453"/>
      <c r="U485" s="453"/>
      <c r="V485" s="453"/>
      <c r="W485" s="453"/>
      <c r="X485" s="453"/>
      <c r="Y485" s="453"/>
      <c r="Z485" s="453"/>
      <c r="AA485" s="453"/>
      <c r="AB485" s="453"/>
      <c r="AC485" s="453"/>
      <c r="AD485" s="453"/>
      <c r="AE485" s="453"/>
      <c r="AF485" s="453"/>
      <c r="AG485" s="453"/>
      <c r="AH485" s="453"/>
      <c r="AI485" s="453"/>
      <c r="AJ485" s="453"/>
      <c r="AK485" s="453"/>
    </row>
    <row r="486" spans="1:37" ht="15.75" customHeight="1">
      <c r="A486" s="453"/>
      <c r="B486" s="453"/>
      <c r="C486" s="496"/>
      <c r="D486" s="496"/>
      <c r="E486" s="453"/>
      <c r="F486" s="453"/>
      <c r="G486" s="453"/>
      <c r="H486" s="453"/>
      <c r="I486" s="453"/>
      <c r="J486" s="453"/>
      <c r="K486" s="453"/>
      <c r="L486" s="453"/>
      <c r="M486" s="453"/>
      <c r="N486" s="453"/>
      <c r="O486" s="453"/>
      <c r="P486" s="453"/>
      <c r="Q486" s="453"/>
      <c r="R486" s="453"/>
      <c r="S486" s="453"/>
      <c r="T486" s="453"/>
      <c r="U486" s="453"/>
      <c r="V486" s="453"/>
      <c r="W486" s="453"/>
      <c r="X486" s="453"/>
      <c r="Y486" s="453"/>
      <c r="Z486" s="453"/>
      <c r="AA486" s="453"/>
      <c r="AB486" s="453"/>
      <c r="AC486" s="453"/>
      <c r="AD486" s="453"/>
      <c r="AE486" s="453"/>
      <c r="AF486" s="453"/>
      <c r="AG486" s="453"/>
      <c r="AH486" s="453"/>
      <c r="AI486" s="453"/>
      <c r="AJ486" s="453"/>
      <c r="AK486" s="453"/>
    </row>
    <row r="487" spans="1:37" ht="15.75" customHeight="1">
      <c r="A487" s="453"/>
      <c r="B487" s="453"/>
      <c r="C487" s="496"/>
      <c r="D487" s="496"/>
      <c r="E487" s="453"/>
      <c r="F487" s="453"/>
      <c r="G487" s="453"/>
      <c r="H487" s="453"/>
      <c r="I487" s="453"/>
      <c r="J487" s="453"/>
      <c r="K487" s="453"/>
      <c r="L487" s="453"/>
      <c r="M487" s="453"/>
      <c r="N487" s="453"/>
      <c r="O487" s="453"/>
      <c r="P487" s="453"/>
      <c r="Q487" s="453"/>
      <c r="R487" s="453"/>
      <c r="S487" s="453"/>
      <c r="T487" s="453"/>
      <c r="U487" s="453"/>
      <c r="V487" s="453"/>
      <c r="W487" s="453"/>
      <c r="X487" s="453"/>
      <c r="Y487" s="453"/>
      <c r="Z487" s="453"/>
      <c r="AA487" s="453"/>
      <c r="AB487" s="453"/>
      <c r="AC487" s="453"/>
      <c r="AD487" s="453"/>
      <c r="AE487" s="453"/>
      <c r="AF487" s="453"/>
      <c r="AG487" s="453"/>
      <c r="AH487" s="453"/>
      <c r="AI487" s="453"/>
      <c r="AJ487" s="453"/>
      <c r="AK487" s="453"/>
    </row>
    <row r="488" spans="1:37" ht="15.75" customHeight="1">
      <c r="A488" s="453"/>
      <c r="B488" s="453"/>
      <c r="C488" s="496"/>
      <c r="D488" s="496"/>
      <c r="E488" s="453"/>
      <c r="F488" s="453"/>
      <c r="G488" s="453"/>
      <c r="H488" s="453"/>
      <c r="I488" s="453"/>
      <c r="J488" s="453"/>
      <c r="K488" s="453"/>
      <c r="L488" s="453"/>
      <c r="M488" s="453"/>
      <c r="N488" s="453"/>
      <c r="O488" s="453"/>
      <c r="P488" s="453"/>
      <c r="Q488" s="453"/>
      <c r="R488" s="453"/>
      <c r="S488" s="453"/>
      <c r="T488" s="453"/>
      <c r="U488" s="453"/>
      <c r="V488" s="453"/>
      <c r="W488" s="453"/>
      <c r="X488" s="453"/>
      <c r="Y488" s="453"/>
      <c r="Z488" s="453"/>
      <c r="AA488" s="453"/>
      <c r="AB488" s="453"/>
      <c r="AC488" s="453"/>
      <c r="AD488" s="453"/>
      <c r="AE488" s="453"/>
      <c r="AF488" s="453"/>
      <c r="AG488" s="453"/>
      <c r="AH488" s="453"/>
      <c r="AI488" s="453"/>
      <c r="AJ488" s="453"/>
      <c r="AK488" s="453"/>
    </row>
    <row r="489" spans="1:37" ht="15.75" customHeight="1">
      <c r="A489" s="453"/>
      <c r="B489" s="453"/>
      <c r="C489" s="496"/>
      <c r="D489" s="496"/>
      <c r="E489" s="453"/>
      <c r="F489" s="453"/>
      <c r="G489" s="453"/>
      <c r="H489" s="453"/>
      <c r="I489" s="453"/>
      <c r="J489" s="453"/>
      <c r="K489" s="453"/>
      <c r="L489" s="453"/>
      <c r="M489" s="453"/>
      <c r="N489" s="453"/>
      <c r="O489" s="453"/>
      <c r="P489" s="453"/>
      <c r="Q489" s="453"/>
      <c r="R489" s="453"/>
      <c r="S489" s="453"/>
      <c r="T489" s="453"/>
      <c r="U489" s="453"/>
      <c r="V489" s="453"/>
      <c r="W489" s="453"/>
      <c r="X489" s="453"/>
      <c r="Y489" s="453"/>
      <c r="Z489" s="453"/>
      <c r="AA489" s="453"/>
      <c r="AB489" s="453"/>
      <c r="AC489" s="453"/>
      <c r="AD489" s="453"/>
      <c r="AE489" s="453"/>
      <c r="AF489" s="453"/>
      <c r="AG489" s="453"/>
      <c r="AH489" s="453"/>
      <c r="AI489" s="453"/>
      <c r="AJ489" s="453"/>
      <c r="AK489" s="453"/>
    </row>
    <row r="490" spans="1:37" ht="15.75" customHeight="1">
      <c r="A490" s="453"/>
      <c r="B490" s="453"/>
      <c r="C490" s="496"/>
      <c r="D490" s="496"/>
      <c r="E490" s="453"/>
      <c r="F490" s="453"/>
      <c r="G490" s="453"/>
      <c r="H490" s="453"/>
      <c r="I490" s="453"/>
      <c r="J490" s="453"/>
      <c r="K490" s="453"/>
      <c r="L490" s="453"/>
      <c r="M490" s="453"/>
      <c r="N490" s="453"/>
      <c r="O490" s="453"/>
      <c r="P490" s="453"/>
      <c r="Q490" s="453"/>
      <c r="R490" s="453"/>
      <c r="S490" s="453"/>
      <c r="T490" s="453"/>
      <c r="U490" s="453"/>
      <c r="V490" s="453"/>
      <c r="W490" s="453"/>
      <c r="X490" s="453"/>
      <c r="Y490" s="453"/>
      <c r="Z490" s="453"/>
      <c r="AA490" s="453"/>
      <c r="AB490" s="453"/>
      <c r="AC490" s="453"/>
      <c r="AD490" s="453"/>
      <c r="AE490" s="453"/>
      <c r="AF490" s="453"/>
      <c r="AG490" s="453"/>
      <c r="AH490" s="453"/>
      <c r="AI490" s="453"/>
      <c r="AJ490" s="453"/>
      <c r="AK490" s="453"/>
    </row>
    <row r="491" spans="1:37" ht="15.75" customHeight="1">
      <c r="A491" s="453"/>
      <c r="B491" s="453"/>
      <c r="C491" s="496"/>
      <c r="D491" s="496"/>
      <c r="E491" s="453"/>
      <c r="F491" s="453"/>
      <c r="G491" s="453"/>
      <c r="H491" s="453"/>
      <c r="I491" s="453"/>
      <c r="J491" s="453"/>
      <c r="K491" s="453"/>
      <c r="L491" s="453"/>
      <c r="M491" s="453"/>
      <c r="N491" s="453"/>
      <c r="O491" s="453"/>
      <c r="P491" s="453"/>
      <c r="Q491" s="453"/>
      <c r="R491" s="453"/>
      <c r="S491" s="453"/>
      <c r="T491" s="453"/>
      <c r="U491" s="453"/>
      <c r="V491" s="453"/>
      <c r="W491" s="453"/>
      <c r="X491" s="453"/>
      <c r="Y491" s="453"/>
      <c r="Z491" s="453"/>
      <c r="AA491" s="453"/>
      <c r="AB491" s="453"/>
      <c r="AC491" s="453"/>
      <c r="AD491" s="453"/>
      <c r="AE491" s="453"/>
      <c r="AF491" s="453"/>
      <c r="AG491" s="453"/>
      <c r="AH491" s="453"/>
      <c r="AI491" s="453"/>
      <c r="AJ491" s="453"/>
      <c r="AK491" s="453"/>
    </row>
    <row r="492" spans="1:37" ht="15.75" customHeight="1">
      <c r="A492" s="453"/>
      <c r="B492" s="453"/>
      <c r="C492" s="496"/>
      <c r="D492" s="496"/>
      <c r="E492" s="453"/>
      <c r="F492" s="453"/>
      <c r="G492" s="453"/>
      <c r="H492" s="453"/>
      <c r="I492" s="453"/>
      <c r="J492" s="453"/>
      <c r="K492" s="453"/>
      <c r="L492" s="453"/>
      <c r="M492" s="453"/>
      <c r="N492" s="453"/>
      <c r="O492" s="453"/>
      <c r="P492" s="453"/>
      <c r="Q492" s="453"/>
      <c r="R492" s="453"/>
      <c r="S492" s="453"/>
      <c r="T492" s="453"/>
      <c r="U492" s="453"/>
      <c r="V492" s="453"/>
      <c r="W492" s="453"/>
      <c r="X492" s="453"/>
      <c r="Y492" s="453"/>
      <c r="Z492" s="453"/>
      <c r="AA492" s="453"/>
      <c r="AB492" s="453"/>
      <c r="AC492" s="453"/>
      <c r="AD492" s="453"/>
      <c r="AE492" s="453"/>
      <c r="AF492" s="453"/>
      <c r="AG492" s="453"/>
      <c r="AH492" s="453"/>
      <c r="AI492" s="453"/>
      <c r="AJ492" s="453"/>
      <c r="AK492" s="453"/>
    </row>
    <row r="493" spans="1:37" ht="15.75" customHeight="1">
      <c r="A493" s="453"/>
      <c r="B493" s="453"/>
      <c r="C493" s="496"/>
      <c r="D493" s="496"/>
      <c r="E493" s="453"/>
      <c r="F493" s="453"/>
      <c r="G493" s="453"/>
      <c r="H493" s="453"/>
      <c r="I493" s="453"/>
      <c r="J493" s="453"/>
      <c r="K493" s="453"/>
      <c r="L493" s="453"/>
      <c r="M493" s="453"/>
      <c r="N493" s="453"/>
      <c r="O493" s="453"/>
      <c r="P493" s="453"/>
      <c r="Q493" s="453"/>
      <c r="R493" s="453"/>
      <c r="S493" s="453"/>
      <c r="T493" s="453"/>
      <c r="U493" s="453"/>
      <c r="V493" s="453"/>
      <c r="W493" s="453"/>
      <c r="X493" s="453"/>
      <c r="Y493" s="453"/>
      <c r="Z493" s="453"/>
      <c r="AA493" s="453"/>
      <c r="AB493" s="453"/>
      <c r="AC493" s="453"/>
      <c r="AD493" s="453"/>
      <c r="AE493" s="453"/>
      <c r="AF493" s="453"/>
      <c r="AG493" s="453"/>
      <c r="AH493" s="453"/>
      <c r="AI493" s="453"/>
      <c r="AJ493" s="453"/>
      <c r="AK493" s="453"/>
    </row>
    <row r="494" spans="1:37" ht="15.75" customHeight="1">
      <c r="A494" s="453"/>
      <c r="B494" s="453"/>
      <c r="C494" s="496"/>
      <c r="D494" s="496"/>
      <c r="E494" s="453"/>
      <c r="F494" s="453"/>
      <c r="G494" s="453"/>
      <c r="H494" s="453"/>
      <c r="I494" s="453"/>
      <c r="J494" s="453"/>
      <c r="K494" s="453"/>
      <c r="L494" s="453"/>
      <c r="M494" s="453"/>
      <c r="N494" s="453"/>
      <c r="O494" s="453"/>
      <c r="P494" s="453"/>
      <c r="Q494" s="453"/>
      <c r="R494" s="453"/>
      <c r="S494" s="453"/>
      <c r="T494" s="453"/>
      <c r="U494" s="453"/>
      <c r="V494" s="453"/>
      <c r="W494" s="453"/>
      <c r="X494" s="453"/>
      <c r="Y494" s="453"/>
      <c r="Z494" s="453"/>
      <c r="AA494" s="453"/>
      <c r="AB494" s="453"/>
      <c r="AC494" s="453"/>
      <c r="AD494" s="453"/>
      <c r="AE494" s="453"/>
      <c r="AF494" s="453"/>
      <c r="AG494" s="453"/>
      <c r="AH494" s="453"/>
      <c r="AI494" s="453"/>
      <c r="AJ494" s="453"/>
      <c r="AK494" s="453"/>
    </row>
    <row r="495" spans="1:37" ht="15.75" customHeight="1">
      <c r="A495" s="453"/>
      <c r="B495" s="453"/>
      <c r="C495" s="496"/>
      <c r="D495" s="496"/>
      <c r="E495" s="453"/>
      <c r="F495" s="453"/>
      <c r="G495" s="453"/>
      <c r="H495" s="453"/>
      <c r="I495" s="453"/>
      <c r="J495" s="453"/>
      <c r="K495" s="453"/>
      <c r="L495" s="453"/>
      <c r="M495" s="453"/>
      <c r="N495" s="453"/>
      <c r="O495" s="453"/>
      <c r="P495" s="453"/>
      <c r="Q495" s="453"/>
      <c r="R495" s="453"/>
      <c r="S495" s="453"/>
      <c r="T495" s="453"/>
      <c r="U495" s="453"/>
      <c r="V495" s="453"/>
      <c r="W495" s="453"/>
      <c r="X495" s="453"/>
      <c r="Y495" s="453"/>
      <c r="Z495" s="453"/>
      <c r="AA495" s="453"/>
      <c r="AB495" s="453"/>
      <c r="AC495" s="453"/>
      <c r="AD495" s="453"/>
      <c r="AE495" s="453"/>
      <c r="AF495" s="453"/>
      <c r="AG495" s="453"/>
      <c r="AH495" s="453"/>
      <c r="AI495" s="453"/>
      <c r="AJ495" s="453"/>
      <c r="AK495" s="453"/>
    </row>
    <row r="496" spans="1:37" ht="15.75" customHeight="1">
      <c r="A496" s="453"/>
      <c r="B496" s="453"/>
      <c r="C496" s="496"/>
      <c r="D496" s="496"/>
      <c r="E496" s="453"/>
      <c r="F496" s="453"/>
      <c r="G496" s="453"/>
      <c r="H496" s="453"/>
      <c r="I496" s="453"/>
      <c r="J496" s="453"/>
      <c r="K496" s="453"/>
      <c r="L496" s="453"/>
      <c r="M496" s="453"/>
      <c r="N496" s="453"/>
      <c r="O496" s="453"/>
      <c r="P496" s="453"/>
      <c r="Q496" s="453"/>
      <c r="R496" s="453"/>
      <c r="S496" s="453"/>
      <c r="T496" s="453"/>
      <c r="U496" s="453"/>
      <c r="V496" s="453"/>
      <c r="W496" s="453"/>
      <c r="X496" s="453"/>
      <c r="Y496" s="453"/>
      <c r="Z496" s="453"/>
      <c r="AA496" s="453"/>
      <c r="AB496" s="453"/>
      <c r="AC496" s="453"/>
      <c r="AD496" s="453"/>
      <c r="AE496" s="453"/>
      <c r="AF496" s="453"/>
      <c r="AG496" s="453"/>
      <c r="AH496" s="453"/>
      <c r="AI496" s="453"/>
      <c r="AJ496" s="453"/>
      <c r="AK496" s="453"/>
    </row>
    <row r="497" spans="1:37" ht="15.75" customHeight="1">
      <c r="A497" s="453"/>
      <c r="B497" s="453"/>
      <c r="C497" s="496"/>
      <c r="D497" s="496"/>
      <c r="E497" s="453"/>
      <c r="F497" s="453"/>
      <c r="G497" s="453"/>
      <c r="H497" s="453"/>
      <c r="I497" s="453"/>
      <c r="J497" s="453"/>
      <c r="K497" s="453"/>
      <c r="L497" s="453"/>
      <c r="M497" s="453"/>
      <c r="N497" s="453"/>
      <c r="O497" s="453"/>
      <c r="P497" s="453"/>
      <c r="Q497" s="453"/>
      <c r="R497" s="453"/>
      <c r="S497" s="453"/>
      <c r="T497" s="453"/>
      <c r="U497" s="453"/>
      <c r="V497" s="453"/>
      <c r="W497" s="453"/>
      <c r="X497" s="453"/>
      <c r="Y497" s="453"/>
      <c r="Z497" s="453"/>
      <c r="AA497" s="453"/>
      <c r="AB497" s="453"/>
      <c r="AC497" s="453"/>
      <c r="AD497" s="453"/>
      <c r="AE497" s="453"/>
      <c r="AF497" s="453"/>
      <c r="AG497" s="453"/>
      <c r="AH497" s="453"/>
      <c r="AI497" s="453"/>
      <c r="AJ497" s="453"/>
      <c r="AK497" s="453"/>
    </row>
    <row r="498" spans="1:37" ht="15.75" customHeight="1">
      <c r="A498" s="453"/>
      <c r="B498" s="453"/>
      <c r="C498" s="496"/>
      <c r="D498" s="496"/>
      <c r="E498" s="453"/>
      <c r="F498" s="453"/>
      <c r="G498" s="453"/>
      <c r="H498" s="453"/>
      <c r="I498" s="453"/>
      <c r="J498" s="453"/>
      <c r="K498" s="453"/>
      <c r="L498" s="453"/>
      <c r="M498" s="453"/>
      <c r="N498" s="453"/>
      <c r="O498" s="453"/>
      <c r="P498" s="453"/>
      <c r="Q498" s="453"/>
      <c r="R498" s="453"/>
      <c r="S498" s="453"/>
      <c r="T498" s="453"/>
      <c r="U498" s="453"/>
      <c r="V498" s="453"/>
      <c r="W498" s="453"/>
      <c r="X498" s="453"/>
      <c r="Y498" s="453"/>
      <c r="Z498" s="453"/>
      <c r="AA498" s="453"/>
      <c r="AB498" s="453"/>
      <c r="AC498" s="453"/>
      <c r="AD498" s="453"/>
      <c r="AE498" s="453"/>
      <c r="AF498" s="453"/>
      <c r="AG498" s="453"/>
      <c r="AH498" s="453"/>
      <c r="AI498" s="453"/>
      <c r="AJ498" s="453"/>
      <c r="AK498" s="453"/>
    </row>
    <row r="499" spans="1:37" ht="15.75" customHeight="1">
      <c r="A499" s="453"/>
      <c r="B499" s="453"/>
      <c r="C499" s="496"/>
      <c r="D499" s="496"/>
      <c r="E499" s="453"/>
      <c r="F499" s="453"/>
      <c r="G499" s="453"/>
      <c r="H499" s="453"/>
      <c r="I499" s="453"/>
      <c r="J499" s="453"/>
      <c r="K499" s="453"/>
      <c r="L499" s="453"/>
      <c r="M499" s="453"/>
      <c r="N499" s="453"/>
      <c r="O499" s="453"/>
      <c r="P499" s="453"/>
      <c r="Q499" s="453"/>
      <c r="R499" s="453"/>
      <c r="S499" s="453"/>
      <c r="T499" s="453"/>
      <c r="U499" s="453"/>
      <c r="V499" s="453"/>
      <c r="W499" s="453"/>
      <c r="X499" s="453"/>
      <c r="Y499" s="453"/>
      <c r="Z499" s="453"/>
      <c r="AA499" s="453"/>
      <c r="AB499" s="453"/>
      <c r="AC499" s="453"/>
      <c r="AD499" s="453"/>
      <c r="AE499" s="453"/>
      <c r="AF499" s="453"/>
      <c r="AG499" s="453"/>
      <c r="AH499" s="453"/>
      <c r="AI499" s="453"/>
      <c r="AJ499" s="453"/>
      <c r="AK499" s="453"/>
    </row>
    <row r="500" spans="1:37" ht="15.75" customHeight="1">
      <c r="A500" s="453"/>
      <c r="B500" s="453"/>
      <c r="C500" s="496"/>
      <c r="D500" s="496"/>
      <c r="E500" s="453"/>
      <c r="F500" s="453"/>
      <c r="G500" s="453"/>
      <c r="H500" s="453"/>
      <c r="I500" s="453"/>
      <c r="J500" s="453"/>
      <c r="K500" s="453"/>
      <c r="L500" s="453"/>
      <c r="M500" s="453"/>
      <c r="N500" s="453"/>
      <c r="O500" s="453"/>
      <c r="P500" s="453"/>
      <c r="Q500" s="453"/>
      <c r="R500" s="453"/>
      <c r="S500" s="453"/>
      <c r="T500" s="453"/>
      <c r="U500" s="453"/>
      <c r="V500" s="453"/>
      <c r="W500" s="453"/>
      <c r="X500" s="453"/>
      <c r="Y500" s="453"/>
      <c r="Z500" s="453"/>
      <c r="AA500" s="453"/>
      <c r="AB500" s="453"/>
      <c r="AC500" s="453"/>
      <c r="AD500" s="453"/>
      <c r="AE500" s="453"/>
      <c r="AF500" s="453"/>
      <c r="AG500" s="453"/>
      <c r="AH500" s="453"/>
      <c r="AI500" s="453"/>
      <c r="AJ500" s="453"/>
      <c r="AK500" s="453"/>
    </row>
    <row r="501" spans="1:37" ht="15.75" customHeight="1">
      <c r="A501" s="453"/>
      <c r="B501" s="453"/>
      <c r="C501" s="496"/>
      <c r="D501" s="496"/>
      <c r="E501" s="453"/>
      <c r="F501" s="453"/>
      <c r="G501" s="453"/>
      <c r="H501" s="453"/>
      <c r="I501" s="453"/>
      <c r="J501" s="453"/>
      <c r="K501" s="453"/>
      <c r="L501" s="453"/>
      <c r="M501" s="453"/>
      <c r="N501" s="453"/>
      <c r="O501" s="453"/>
      <c r="P501" s="453"/>
      <c r="Q501" s="453"/>
      <c r="R501" s="453"/>
      <c r="S501" s="453"/>
      <c r="T501" s="453"/>
      <c r="U501" s="453"/>
      <c r="V501" s="453"/>
      <c r="W501" s="453"/>
      <c r="X501" s="453"/>
      <c r="Y501" s="453"/>
      <c r="Z501" s="453"/>
      <c r="AA501" s="453"/>
      <c r="AB501" s="453"/>
      <c r="AC501" s="453"/>
      <c r="AD501" s="453"/>
      <c r="AE501" s="453"/>
      <c r="AF501" s="453"/>
      <c r="AG501" s="453"/>
      <c r="AH501" s="453"/>
      <c r="AI501" s="453"/>
      <c r="AJ501" s="453"/>
      <c r="AK501" s="453"/>
    </row>
    <row r="502" spans="1:37" ht="15.75" customHeight="1">
      <c r="A502" s="453"/>
      <c r="B502" s="453"/>
      <c r="C502" s="496"/>
      <c r="D502" s="496"/>
      <c r="E502" s="453"/>
      <c r="F502" s="453"/>
      <c r="G502" s="453"/>
      <c r="H502" s="453"/>
      <c r="I502" s="453"/>
      <c r="J502" s="453"/>
      <c r="K502" s="453"/>
      <c r="L502" s="453"/>
      <c r="M502" s="453"/>
      <c r="N502" s="453"/>
      <c r="O502" s="453"/>
      <c r="P502" s="453"/>
      <c r="Q502" s="453"/>
      <c r="R502" s="453"/>
      <c r="S502" s="453"/>
      <c r="T502" s="453"/>
      <c r="U502" s="453"/>
      <c r="V502" s="453"/>
      <c r="W502" s="453"/>
      <c r="X502" s="453"/>
      <c r="Y502" s="453"/>
      <c r="Z502" s="453"/>
      <c r="AA502" s="453"/>
      <c r="AB502" s="453"/>
      <c r="AC502" s="453"/>
      <c r="AD502" s="453"/>
      <c r="AE502" s="453"/>
      <c r="AF502" s="453"/>
      <c r="AG502" s="453"/>
      <c r="AH502" s="453"/>
      <c r="AI502" s="453"/>
      <c r="AJ502" s="453"/>
      <c r="AK502" s="453"/>
    </row>
    <row r="503" spans="1:37" ht="15.75" customHeight="1">
      <c r="A503" s="453"/>
      <c r="B503" s="453"/>
      <c r="C503" s="496"/>
      <c r="D503" s="496"/>
      <c r="E503" s="453"/>
      <c r="F503" s="453"/>
      <c r="G503" s="453"/>
      <c r="H503" s="453"/>
      <c r="I503" s="453"/>
      <c r="J503" s="453"/>
      <c r="K503" s="453"/>
      <c r="L503" s="453"/>
      <c r="M503" s="453"/>
      <c r="N503" s="453"/>
      <c r="O503" s="453"/>
      <c r="P503" s="453"/>
      <c r="Q503" s="453"/>
      <c r="R503" s="453"/>
      <c r="S503" s="453"/>
      <c r="T503" s="453"/>
      <c r="U503" s="453"/>
      <c r="V503" s="453"/>
      <c r="W503" s="453"/>
      <c r="X503" s="453"/>
      <c r="Y503" s="453"/>
      <c r="Z503" s="453"/>
      <c r="AA503" s="453"/>
      <c r="AB503" s="453"/>
      <c r="AC503" s="453"/>
      <c r="AD503" s="453"/>
      <c r="AE503" s="453"/>
      <c r="AF503" s="453"/>
      <c r="AG503" s="453"/>
      <c r="AH503" s="453"/>
      <c r="AI503" s="453"/>
      <c r="AJ503" s="453"/>
      <c r="AK503" s="453"/>
    </row>
    <row r="504" spans="1:37" ht="15.75" customHeight="1">
      <c r="A504" s="453"/>
      <c r="B504" s="453"/>
      <c r="C504" s="496"/>
      <c r="D504" s="496"/>
      <c r="E504" s="453"/>
      <c r="F504" s="453"/>
      <c r="G504" s="453"/>
      <c r="H504" s="453"/>
      <c r="I504" s="453"/>
      <c r="J504" s="453"/>
      <c r="K504" s="453"/>
      <c r="L504" s="453"/>
      <c r="M504" s="453"/>
      <c r="N504" s="453"/>
      <c r="O504" s="453"/>
      <c r="P504" s="453"/>
      <c r="Q504" s="453"/>
      <c r="R504" s="453"/>
      <c r="S504" s="453"/>
      <c r="T504" s="453"/>
      <c r="U504" s="453"/>
      <c r="V504" s="453"/>
      <c r="W504" s="453"/>
      <c r="X504" s="453"/>
      <c r="Y504" s="453"/>
      <c r="Z504" s="453"/>
      <c r="AA504" s="453"/>
      <c r="AB504" s="453"/>
      <c r="AC504" s="453"/>
      <c r="AD504" s="453"/>
      <c r="AE504" s="453"/>
      <c r="AF504" s="453"/>
      <c r="AG504" s="453"/>
      <c r="AH504" s="453"/>
      <c r="AI504" s="453"/>
      <c r="AJ504" s="453"/>
      <c r="AK504" s="453"/>
    </row>
    <row r="505" spans="1:37" ht="15.75" customHeight="1">
      <c r="A505" s="453"/>
      <c r="B505" s="453"/>
      <c r="C505" s="496"/>
      <c r="D505" s="496"/>
      <c r="E505" s="453"/>
      <c r="F505" s="453"/>
      <c r="G505" s="453"/>
      <c r="H505" s="453"/>
      <c r="I505" s="453"/>
      <c r="J505" s="453"/>
      <c r="K505" s="453"/>
      <c r="L505" s="453"/>
      <c r="M505" s="453"/>
      <c r="N505" s="453"/>
      <c r="O505" s="453"/>
      <c r="P505" s="453"/>
      <c r="Q505" s="453"/>
      <c r="R505" s="453"/>
      <c r="S505" s="453"/>
      <c r="T505" s="453"/>
      <c r="U505" s="453"/>
      <c r="V505" s="453"/>
      <c r="W505" s="453"/>
      <c r="X505" s="453"/>
      <c r="Y505" s="453"/>
      <c r="Z505" s="453"/>
      <c r="AA505" s="453"/>
      <c r="AB505" s="453"/>
      <c r="AC505" s="453"/>
      <c r="AD505" s="453"/>
      <c r="AE505" s="453"/>
      <c r="AF505" s="453"/>
      <c r="AG505" s="453"/>
      <c r="AH505" s="453"/>
      <c r="AI505" s="453"/>
      <c r="AJ505" s="453"/>
      <c r="AK505" s="453"/>
    </row>
    <row r="506" spans="1:37" ht="15.75" customHeight="1">
      <c r="A506" s="453"/>
      <c r="B506" s="453"/>
      <c r="C506" s="496"/>
      <c r="D506" s="496"/>
      <c r="E506" s="453"/>
      <c r="F506" s="453"/>
      <c r="G506" s="453"/>
      <c r="H506" s="453"/>
      <c r="I506" s="453"/>
      <c r="J506" s="453"/>
      <c r="K506" s="453"/>
      <c r="L506" s="453"/>
      <c r="M506" s="453"/>
      <c r="N506" s="453"/>
      <c r="O506" s="453"/>
      <c r="P506" s="453"/>
      <c r="Q506" s="453"/>
      <c r="R506" s="453"/>
      <c r="S506" s="453"/>
      <c r="T506" s="453"/>
      <c r="U506" s="453"/>
      <c r="V506" s="453"/>
      <c r="W506" s="453"/>
      <c r="X506" s="453"/>
      <c r="Y506" s="453"/>
      <c r="Z506" s="453"/>
      <c r="AA506" s="453"/>
      <c r="AB506" s="453"/>
      <c r="AC506" s="453"/>
      <c r="AD506" s="453"/>
      <c r="AE506" s="453"/>
      <c r="AF506" s="453"/>
      <c r="AG506" s="453"/>
      <c r="AH506" s="453"/>
      <c r="AI506" s="453"/>
      <c r="AJ506" s="453"/>
      <c r="AK506" s="453"/>
    </row>
    <row r="507" spans="1:37" ht="15.75" customHeight="1">
      <c r="A507" s="453"/>
      <c r="B507" s="453"/>
      <c r="C507" s="496"/>
      <c r="D507" s="496"/>
      <c r="E507" s="453"/>
      <c r="F507" s="453"/>
      <c r="G507" s="453"/>
      <c r="H507" s="453"/>
      <c r="I507" s="453"/>
      <c r="J507" s="453"/>
      <c r="K507" s="453"/>
      <c r="L507" s="453"/>
      <c r="M507" s="453"/>
      <c r="N507" s="453"/>
      <c r="O507" s="453"/>
      <c r="P507" s="453"/>
      <c r="Q507" s="453"/>
      <c r="R507" s="453"/>
      <c r="S507" s="453"/>
      <c r="T507" s="453"/>
      <c r="U507" s="453"/>
      <c r="V507" s="453"/>
      <c r="W507" s="453"/>
      <c r="X507" s="453"/>
      <c r="Y507" s="453"/>
      <c r="Z507" s="453"/>
      <c r="AA507" s="453"/>
      <c r="AB507" s="453"/>
      <c r="AC507" s="453"/>
      <c r="AD507" s="453"/>
      <c r="AE507" s="453"/>
      <c r="AF507" s="453"/>
      <c r="AG507" s="453"/>
      <c r="AH507" s="453"/>
      <c r="AI507" s="453"/>
      <c r="AJ507" s="453"/>
      <c r="AK507" s="453"/>
    </row>
    <row r="508" spans="1:37" ht="15.75" customHeight="1">
      <c r="A508" s="453"/>
      <c r="B508" s="453"/>
      <c r="C508" s="496"/>
      <c r="D508" s="496"/>
      <c r="E508" s="453"/>
      <c r="F508" s="453"/>
      <c r="G508" s="453"/>
      <c r="H508" s="453"/>
      <c r="I508" s="453"/>
      <c r="J508" s="453"/>
      <c r="K508" s="453"/>
      <c r="L508" s="453"/>
      <c r="M508" s="453"/>
      <c r="N508" s="453"/>
      <c r="O508" s="453"/>
      <c r="P508" s="453"/>
      <c r="Q508" s="453"/>
      <c r="R508" s="453"/>
      <c r="S508" s="453"/>
      <c r="T508" s="453"/>
      <c r="U508" s="453"/>
      <c r="V508" s="453"/>
      <c r="W508" s="453"/>
      <c r="X508" s="453"/>
      <c r="Y508" s="453"/>
      <c r="Z508" s="453"/>
      <c r="AA508" s="453"/>
      <c r="AB508" s="453"/>
      <c r="AC508" s="453"/>
      <c r="AD508" s="453"/>
      <c r="AE508" s="453"/>
      <c r="AF508" s="453"/>
      <c r="AG508" s="453"/>
      <c r="AH508" s="453"/>
      <c r="AI508" s="453"/>
      <c r="AJ508" s="453"/>
      <c r="AK508" s="453"/>
    </row>
    <row r="509" spans="1:37" ht="15.75" customHeight="1">
      <c r="A509" s="453"/>
      <c r="B509" s="453"/>
      <c r="C509" s="496"/>
      <c r="D509" s="496"/>
      <c r="E509" s="453"/>
      <c r="F509" s="453"/>
      <c r="G509" s="453"/>
      <c r="H509" s="453"/>
      <c r="I509" s="453"/>
      <c r="J509" s="453"/>
      <c r="K509" s="453"/>
      <c r="L509" s="453"/>
      <c r="M509" s="453"/>
      <c r="N509" s="453"/>
      <c r="O509" s="453"/>
      <c r="P509" s="453"/>
      <c r="Q509" s="453"/>
      <c r="R509" s="453"/>
      <c r="S509" s="453"/>
      <c r="T509" s="453"/>
      <c r="U509" s="453"/>
      <c r="V509" s="453"/>
      <c r="W509" s="453"/>
      <c r="X509" s="453"/>
      <c r="Y509" s="453"/>
      <c r="Z509" s="453"/>
      <c r="AA509" s="453"/>
      <c r="AB509" s="453"/>
      <c r="AC509" s="453"/>
      <c r="AD509" s="453"/>
      <c r="AE509" s="453"/>
      <c r="AF509" s="453"/>
      <c r="AG509" s="453"/>
      <c r="AH509" s="453"/>
      <c r="AI509" s="453"/>
      <c r="AJ509" s="453"/>
      <c r="AK509" s="453"/>
    </row>
    <row r="510" spans="1:37" ht="15.75" customHeight="1">
      <c r="A510" s="453"/>
      <c r="B510" s="453"/>
      <c r="C510" s="496"/>
      <c r="D510" s="496"/>
      <c r="E510" s="453"/>
      <c r="F510" s="453"/>
      <c r="G510" s="453"/>
      <c r="H510" s="453"/>
      <c r="I510" s="453"/>
      <c r="J510" s="453"/>
      <c r="K510" s="453"/>
      <c r="L510" s="453"/>
      <c r="M510" s="453"/>
      <c r="N510" s="453"/>
      <c r="O510" s="453"/>
      <c r="P510" s="453"/>
      <c r="Q510" s="453"/>
      <c r="R510" s="453"/>
      <c r="S510" s="453"/>
      <c r="T510" s="453"/>
      <c r="U510" s="453"/>
      <c r="V510" s="453"/>
      <c r="W510" s="453"/>
      <c r="X510" s="453"/>
      <c r="Y510" s="453"/>
      <c r="Z510" s="453"/>
      <c r="AA510" s="453"/>
      <c r="AB510" s="453"/>
      <c r="AC510" s="453"/>
      <c r="AD510" s="453"/>
      <c r="AE510" s="453"/>
      <c r="AF510" s="453"/>
      <c r="AG510" s="453"/>
      <c r="AH510" s="453"/>
      <c r="AI510" s="453"/>
      <c r="AJ510" s="453"/>
      <c r="AK510" s="453"/>
    </row>
    <row r="511" spans="1:37" ht="15.75" customHeight="1">
      <c r="A511" s="453"/>
      <c r="B511" s="453"/>
      <c r="C511" s="496"/>
      <c r="D511" s="496"/>
      <c r="E511" s="453"/>
      <c r="F511" s="453"/>
      <c r="G511" s="453"/>
      <c r="H511" s="453"/>
      <c r="I511" s="453"/>
      <c r="J511" s="453"/>
      <c r="K511" s="453"/>
      <c r="L511" s="453"/>
      <c r="M511" s="453"/>
      <c r="N511" s="453"/>
      <c r="O511" s="453"/>
      <c r="P511" s="453"/>
      <c r="Q511" s="453"/>
      <c r="R511" s="453"/>
      <c r="S511" s="453"/>
      <c r="T511" s="453"/>
      <c r="U511" s="453"/>
      <c r="V511" s="453"/>
      <c r="W511" s="453"/>
      <c r="X511" s="453"/>
      <c r="Y511" s="453"/>
      <c r="Z511" s="453"/>
      <c r="AA511" s="453"/>
      <c r="AB511" s="453"/>
      <c r="AC511" s="453"/>
      <c r="AD511" s="453"/>
      <c r="AE511" s="453"/>
      <c r="AF511" s="453"/>
      <c r="AG511" s="453"/>
      <c r="AH511" s="453"/>
      <c r="AI511" s="453"/>
      <c r="AJ511" s="453"/>
      <c r="AK511" s="453"/>
    </row>
    <row r="512" spans="1:37" ht="15.75" customHeight="1">
      <c r="A512" s="453"/>
      <c r="B512" s="453"/>
      <c r="C512" s="496"/>
      <c r="D512" s="496"/>
      <c r="E512" s="453"/>
      <c r="F512" s="453"/>
      <c r="G512" s="453"/>
      <c r="H512" s="453"/>
      <c r="I512" s="453"/>
      <c r="J512" s="453"/>
      <c r="K512" s="453"/>
      <c r="L512" s="453"/>
      <c r="M512" s="453"/>
      <c r="N512" s="453"/>
      <c r="O512" s="453"/>
      <c r="P512" s="453"/>
      <c r="Q512" s="453"/>
      <c r="R512" s="453"/>
      <c r="S512" s="453"/>
      <c r="T512" s="453"/>
      <c r="U512" s="453"/>
      <c r="V512" s="453"/>
      <c r="W512" s="453"/>
      <c r="X512" s="453"/>
      <c r="Y512" s="453"/>
      <c r="Z512" s="453"/>
      <c r="AA512" s="453"/>
      <c r="AB512" s="453"/>
      <c r="AC512" s="453"/>
      <c r="AD512" s="453"/>
      <c r="AE512" s="453"/>
      <c r="AF512" s="453"/>
      <c r="AG512" s="453"/>
      <c r="AH512" s="453"/>
      <c r="AI512" s="453"/>
      <c r="AJ512" s="453"/>
      <c r="AK512" s="453"/>
    </row>
    <row r="513" spans="1:37" ht="15.75" customHeight="1">
      <c r="A513" s="453"/>
      <c r="B513" s="453"/>
      <c r="C513" s="496"/>
      <c r="D513" s="496"/>
      <c r="E513" s="453"/>
      <c r="F513" s="453"/>
      <c r="G513" s="453"/>
      <c r="H513" s="453"/>
      <c r="I513" s="453"/>
      <c r="J513" s="453"/>
      <c r="K513" s="453"/>
      <c r="L513" s="453"/>
      <c r="M513" s="453"/>
      <c r="N513" s="453"/>
      <c r="O513" s="453"/>
      <c r="P513" s="453"/>
      <c r="Q513" s="453"/>
      <c r="R513" s="453"/>
      <c r="S513" s="453"/>
      <c r="T513" s="453"/>
      <c r="U513" s="453"/>
      <c r="V513" s="453"/>
      <c r="W513" s="453"/>
      <c r="X513" s="453"/>
      <c r="Y513" s="453"/>
      <c r="Z513" s="453"/>
      <c r="AA513" s="453"/>
      <c r="AB513" s="453"/>
      <c r="AC513" s="453"/>
      <c r="AD513" s="453"/>
      <c r="AE513" s="453"/>
      <c r="AF513" s="453"/>
      <c r="AG513" s="453"/>
      <c r="AH513" s="453"/>
      <c r="AI513" s="453"/>
      <c r="AJ513" s="453"/>
      <c r="AK513" s="453"/>
    </row>
    <row r="514" spans="1:37" ht="15.75" customHeight="1">
      <c r="A514" s="453"/>
      <c r="B514" s="453"/>
      <c r="C514" s="496"/>
      <c r="D514" s="496"/>
      <c r="E514" s="453"/>
      <c r="F514" s="453"/>
      <c r="G514" s="453"/>
      <c r="H514" s="453"/>
      <c r="I514" s="453"/>
      <c r="J514" s="453"/>
      <c r="K514" s="453"/>
      <c r="L514" s="453"/>
      <c r="M514" s="453"/>
      <c r="N514" s="453"/>
      <c r="O514" s="453"/>
      <c r="P514" s="453"/>
      <c r="Q514" s="453"/>
      <c r="R514" s="453"/>
      <c r="S514" s="453"/>
      <c r="T514" s="453"/>
      <c r="U514" s="453"/>
      <c r="V514" s="453"/>
      <c r="W514" s="453"/>
      <c r="X514" s="453"/>
      <c r="Y514" s="453"/>
      <c r="Z514" s="453"/>
      <c r="AA514" s="453"/>
      <c r="AB514" s="453"/>
      <c r="AC514" s="453"/>
      <c r="AD514" s="453"/>
      <c r="AE514" s="453"/>
      <c r="AF514" s="453"/>
      <c r="AG514" s="453"/>
      <c r="AH514" s="453"/>
      <c r="AI514" s="453"/>
      <c r="AJ514" s="453"/>
      <c r="AK514" s="453"/>
    </row>
    <row r="515" spans="1:37" ht="15.75" customHeight="1">
      <c r="A515" s="453"/>
      <c r="B515" s="453"/>
      <c r="C515" s="496"/>
      <c r="D515" s="496"/>
      <c r="E515" s="453"/>
      <c r="F515" s="453"/>
      <c r="G515" s="453"/>
      <c r="H515" s="453"/>
      <c r="I515" s="453"/>
      <c r="J515" s="453"/>
      <c r="K515" s="453"/>
      <c r="L515" s="453"/>
      <c r="M515" s="453"/>
      <c r="N515" s="453"/>
      <c r="O515" s="453"/>
      <c r="P515" s="453"/>
      <c r="Q515" s="453"/>
      <c r="R515" s="453"/>
      <c r="S515" s="453"/>
      <c r="T515" s="453"/>
      <c r="U515" s="453"/>
      <c r="V515" s="453"/>
      <c r="W515" s="453"/>
      <c r="X515" s="453"/>
      <c r="Y515" s="453"/>
      <c r="Z515" s="453"/>
      <c r="AA515" s="453"/>
      <c r="AB515" s="453"/>
      <c r="AC515" s="453"/>
      <c r="AD515" s="453"/>
      <c r="AE515" s="453"/>
      <c r="AF515" s="453"/>
      <c r="AG515" s="453"/>
      <c r="AH515" s="453"/>
      <c r="AI515" s="453"/>
      <c r="AJ515" s="453"/>
      <c r="AK515" s="453"/>
    </row>
    <row r="516" spans="1:37" ht="15.75" customHeight="1">
      <c r="A516" s="453"/>
      <c r="B516" s="453"/>
      <c r="C516" s="496"/>
      <c r="D516" s="496"/>
      <c r="E516" s="453"/>
      <c r="F516" s="453"/>
      <c r="G516" s="453"/>
      <c r="H516" s="453"/>
      <c r="I516" s="453"/>
      <c r="J516" s="453"/>
      <c r="K516" s="453"/>
      <c r="L516" s="453"/>
      <c r="M516" s="453"/>
      <c r="N516" s="453"/>
      <c r="O516" s="453"/>
      <c r="P516" s="453"/>
      <c r="Q516" s="453"/>
      <c r="R516" s="453"/>
      <c r="S516" s="453"/>
      <c r="T516" s="453"/>
      <c r="U516" s="453"/>
      <c r="V516" s="453"/>
      <c r="W516" s="453"/>
      <c r="X516" s="453"/>
      <c r="Y516" s="453"/>
      <c r="Z516" s="453"/>
      <c r="AA516" s="453"/>
      <c r="AB516" s="453"/>
      <c r="AC516" s="453"/>
      <c r="AD516" s="453"/>
      <c r="AE516" s="453"/>
      <c r="AF516" s="453"/>
      <c r="AG516" s="453"/>
      <c r="AH516" s="453"/>
      <c r="AI516" s="453"/>
      <c r="AJ516" s="453"/>
      <c r="AK516" s="453"/>
    </row>
    <row r="517" spans="1:37" ht="15.75" customHeight="1">
      <c r="A517" s="453"/>
      <c r="B517" s="453"/>
      <c r="C517" s="496"/>
      <c r="D517" s="496"/>
      <c r="E517" s="453"/>
      <c r="F517" s="453"/>
      <c r="G517" s="453"/>
      <c r="H517" s="453"/>
      <c r="I517" s="453"/>
      <c r="J517" s="453"/>
      <c r="K517" s="453"/>
      <c r="L517" s="453"/>
      <c r="M517" s="453"/>
      <c r="N517" s="453"/>
      <c r="O517" s="453"/>
      <c r="P517" s="453"/>
      <c r="Q517" s="453"/>
      <c r="R517" s="453"/>
      <c r="S517" s="453"/>
      <c r="T517" s="453"/>
      <c r="U517" s="453"/>
      <c r="V517" s="453"/>
      <c r="W517" s="453"/>
      <c r="X517" s="453"/>
      <c r="Y517" s="453"/>
      <c r="Z517" s="453"/>
      <c r="AA517" s="453"/>
      <c r="AB517" s="453"/>
      <c r="AC517" s="453"/>
      <c r="AD517" s="453"/>
      <c r="AE517" s="453"/>
      <c r="AF517" s="453"/>
      <c r="AG517" s="453"/>
      <c r="AH517" s="453"/>
      <c r="AI517" s="453"/>
      <c r="AJ517" s="453"/>
      <c r="AK517" s="453"/>
    </row>
    <row r="518" spans="1:37" ht="15.75" customHeight="1">
      <c r="A518" s="453"/>
      <c r="B518" s="453"/>
      <c r="C518" s="496"/>
      <c r="D518" s="496"/>
      <c r="E518" s="453"/>
      <c r="F518" s="453"/>
      <c r="G518" s="453"/>
      <c r="H518" s="453"/>
      <c r="I518" s="453"/>
      <c r="J518" s="453"/>
      <c r="K518" s="453"/>
      <c r="L518" s="453"/>
      <c r="M518" s="453"/>
      <c r="N518" s="453"/>
      <c r="O518" s="453"/>
      <c r="P518" s="453"/>
      <c r="Q518" s="453"/>
      <c r="R518" s="453"/>
      <c r="S518" s="453"/>
      <c r="T518" s="453"/>
      <c r="U518" s="453"/>
      <c r="V518" s="453"/>
      <c r="W518" s="453"/>
      <c r="X518" s="453"/>
      <c r="Y518" s="453"/>
      <c r="Z518" s="453"/>
      <c r="AA518" s="453"/>
      <c r="AB518" s="453"/>
      <c r="AC518" s="453"/>
      <c r="AD518" s="453"/>
      <c r="AE518" s="453"/>
      <c r="AF518" s="453"/>
      <c r="AG518" s="453"/>
      <c r="AH518" s="453"/>
      <c r="AI518" s="453"/>
      <c r="AJ518" s="453"/>
      <c r="AK518" s="453"/>
    </row>
    <row r="519" spans="1:37" ht="15.75" customHeight="1">
      <c r="A519" s="453"/>
      <c r="B519" s="453"/>
      <c r="C519" s="496"/>
      <c r="D519" s="496"/>
      <c r="E519" s="453"/>
      <c r="F519" s="453"/>
      <c r="G519" s="453"/>
      <c r="H519" s="453"/>
      <c r="I519" s="453"/>
      <c r="J519" s="453"/>
      <c r="K519" s="453"/>
      <c r="L519" s="453"/>
      <c r="M519" s="453"/>
      <c r="N519" s="453"/>
      <c r="O519" s="453"/>
      <c r="P519" s="453"/>
      <c r="Q519" s="453"/>
      <c r="R519" s="453"/>
      <c r="S519" s="453"/>
      <c r="T519" s="453"/>
      <c r="U519" s="453"/>
      <c r="V519" s="453"/>
      <c r="W519" s="453"/>
      <c r="X519" s="453"/>
      <c r="Y519" s="453"/>
      <c r="Z519" s="453"/>
      <c r="AA519" s="453"/>
      <c r="AB519" s="453"/>
      <c r="AC519" s="453"/>
      <c r="AD519" s="453"/>
      <c r="AE519" s="453"/>
      <c r="AF519" s="453"/>
      <c r="AG519" s="453"/>
      <c r="AH519" s="453"/>
      <c r="AI519" s="453"/>
      <c r="AJ519" s="453"/>
      <c r="AK519" s="453"/>
    </row>
    <row r="520" spans="1:37" ht="15.75" customHeight="1">
      <c r="A520" s="453"/>
      <c r="B520" s="453"/>
      <c r="C520" s="496"/>
      <c r="D520" s="496"/>
      <c r="E520" s="453"/>
      <c r="F520" s="453"/>
      <c r="G520" s="453"/>
      <c r="H520" s="453"/>
      <c r="I520" s="453"/>
      <c r="J520" s="453"/>
      <c r="K520" s="453"/>
      <c r="L520" s="453"/>
      <c r="M520" s="453"/>
      <c r="N520" s="453"/>
      <c r="O520" s="453"/>
      <c r="P520" s="453"/>
      <c r="Q520" s="453"/>
      <c r="R520" s="453"/>
      <c r="S520" s="453"/>
      <c r="T520" s="453"/>
      <c r="U520" s="453"/>
      <c r="V520" s="453"/>
      <c r="W520" s="453"/>
      <c r="X520" s="453"/>
      <c r="Y520" s="453"/>
      <c r="Z520" s="453"/>
      <c r="AA520" s="453"/>
      <c r="AB520" s="453"/>
      <c r="AC520" s="453"/>
      <c r="AD520" s="453"/>
      <c r="AE520" s="453"/>
      <c r="AF520" s="453"/>
      <c r="AG520" s="453"/>
      <c r="AH520" s="453"/>
      <c r="AI520" s="453"/>
      <c r="AJ520" s="453"/>
      <c r="AK520" s="453"/>
    </row>
    <row r="521" spans="1:37" ht="15.75" customHeight="1">
      <c r="A521" s="453"/>
      <c r="B521" s="453"/>
      <c r="C521" s="496"/>
      <c r="D521" s="496"/>
      <c r="E521" s="453"/>
      <c r="F521" s="453"/>
      <c r="G521" s="453"/>
      <c r="H521" s="453"/>
      <c r="I521" s="453"/>
      <c r="J521" s="453"/>
      <c r="K521" s="453"/>
      <c r="L521" s="453"/>
      <c r="M521" s="453"/>
      <c r="N521" s="453"/>
      <c r="O521" s="453"/>
      <c r="P521" s="453"/>
      <c r="Q521" s="453"/>
      <c r="R521" s="453"/>
      <c r="S521" s="453"/>
      <c r="T521" s="453"/>
      <c r="U521" s="453"/>
      <c r="V521" s="453"/>
      <c r="W521" s="453"/>
      <c r="X521" s="453"/>
      <c r="Y521" s="453"/>
      <c r="Z521" s="453"/>
      <c r="AA521" s="453"/>
      <c r="AB521" s="453"/>
      <c r="AC521" s="453"/>
      <c r="AD521" s="453"/>
      <c r="AE521" s="453"/>
      <c r="AF521" s="453"/>
      <c r="AG521" s="453"/>
      <c r="AH521" s="453"/>
      <c r="AI521" s="453"/>
      <c r="AJ521" s="453"/>
      <c r="AK521" s="453"/>
    </row>
    <row r="522" spans="1:37" ht="15.75" customHeight="1">
      <c r="A522" s="453"/>
      <c r="B522" s="453"/>
      <c r="C522" s="496"/>
      <c r="D522" s="496"/>
      <c r="E522" s="453"/>
      <c r="F522" s="453"/>
      <c r="G522" s="453"/>
      <c r="H522" s="453"/>
      <c r="I522" s="453"/>
      <c r="J522" s="453"/>
      <c r="K522" s="453"/>
      <c r="L522" s="453"/>
      <c r="M522" s="453"/>
      <c r="N522" s="453"/>
      <c r="O522" s="453"/>
      <c r="P522" s="453"/>
      <c r="Q522" s="453"/>
      <c r="R522" s="453"/>
      <c r="S522" s="453"/>
      <c r="T522" s="453"/>
      <c r="U522" s="453"/>
      <c r="V522" s="453"/>
      <c r="W522" s="453"/>
      <c r="X522" s="453"/>
      <c r="Y522" s="453"/>
      <c r="Z522" s="453"/>
      <c r="AA522" s="453"/>
      <c r="AB522" s="453"/>
      <c r="AC522" s="453"/>
      <c r="AD522" s="453"/>
      <c r="AE522" s="453"/>
      <c r="AF522" s="453"/>
      <c r="AG522" s="453"/>
      <c r="AH522" s="453"/>
      <c r="AI522" s="453"/>
      <c r="AJ522" s="453"/>
      <c r="AK522" s="453"/>
    </row>
    <row r="523" spans="1:37" ht="15.75" customHeight="1">
      <c r="A523" s="453"/>
      <c r="B523" s="453"/>
      <c r="C523" s="496"/>
      <c r="D523" s="496"/>
      <c r="E523" s="453"/>
      <c r="F523" s="453"/>
      <c r="G523" s="453"/>
      <c r="H523" s="453"/>
      <c r="I523" s="453"/>
      <c r="J523" s="453"/>
      <c r="K523" s="453"/>
      <c r="L523" s="453"/>
      <c r="M523" s="453"/>
      <c r="N523" s="453"/>
      <c r="O523" s="453"/>
      <c r="P523" s="453"/>
      <c r="Q523" s="453"/>
      <c r="R523" s="453"/>
      <c r="S523" s="453"/>
      <c r="T523" s="453"/>
      <c r="U523" s="453"/>
      <c r="V523" s="453"/>
      <c r="W523" s="453"/>
      <c r="X523" s="453"/>
      <c r="Y523" s="453"/>
      <c r="Z523" s="453"/>
      <c r="AA523" s="453"/>
      <c r="AB523" s="453"/>
      <c r="AC523" s="453"/>
      <c r="AD523" s="453"/>
      <c r="AE523" s="453"/>
      <c r="AF523" s="453"/>
      <c r="AG523" s="453"/>
      <c r="AH523" s="453"/>
      <c r="AI523" s="453"/>
      <c r="AJ523" s="453"/>
      <c r="AK523" s="453"/>
    </row>
    <row r="524" spans="1:37" ht="15.75" customHeight="1">
      <c r="A524" s="453"/>
      <c r="B524" s="453"/>
      <c r="C524" s="496"/>
      <c r="D524" s="496"/>
      <c r="E524" s="453"/>
      <c r="F524" s="453"/>
      <c r="G524" s="453"/>
      <c r="H524" s="453"/>
      <c r="I524" s="453"/>
      <c r="J524" s="453"/>
      <c r="K524" s="453"/>
      <c r="L524" s="453"/>
      <c r="M524" s="453"/>
      <c r="N524" s="453"/>
      <c r="O524" s="453"/>
      <c r="P524" s="453"/>
      <c r="Q524" s="453"/>
      <c r="R524" s="453"/>
      <c r="S524" s="453"/>
      <c r="T524" s="453"/>
      <c r="U524" s="453"/>
      <c r="V524" s="453"/>
      <c r="W524" s="453"/>
      <c r="X524" s="453"/>
      <c r="Y524" s="453"/>
      <c r="Z524" s="453"/>
      <c r="AA524" s="453"/>
      <c r="AB524" s="453"/>
      <c r="AC524" s="453"/>
      <c r="AD524" s="453"/>
      <c r="AE524" s="453"/>
      <c r="AF524" s="453"/>
      <c r="AG524" s="453"/>
      <c r="AH524" s="453"/>
      <c r="AI524" s="453"/>
      <c r="AJ524" s="453"/>
      <c r="AK524" s="453"/>
    </row>
    <row r="525" spans="1:37" ht="15.75" customHeight="1">
      <c r="A525" s="453"/>
      <c r="B525" s="453"/>
      <c r="C525" s="496"/>
      <c r="D525" s="496"/>
      <c r="E525" s="453"/>
      <c r="F525" s="453"/>
      <c r="G525" s="453"/>
      <c r="H525" s="453"/>
      <c r="I525" s="453"/>
      <c r="J525" s="453"/>
      <c r="K525" s="453"/>
      <c r="L525" s="453"/>
      <c r="M525" s="453"/>
      <c r="N525" s="453"/>
      <c r="O525" s="453"/>
      <c r="P525" s="453"/>
      <c r="Q525" s="453"/>
      <c r="R525" s="453"/>
      <c r="S525" s="453"/>
      <c r="T525" s="453"/>
      <c r="U525" s="453"/>
      <c r="V525" s="453"/>
      <c r="W525" s="453"/>
      <c r="X525" s="453"/>
      <c r="Y525" s="453"/>
      <c r="Z525" s="453"/>
      <c r="AA525" s="453"/>
      <c r="AB525" s="453"/>
      <c r="AC525" s="453"/>
      <c r="AD525" s="453"/>
      <c r="AE525" s="453"/>
      <c r="AF525" s="453"/>
      <c r="AG525" s="453"/>
      <c r="AH525" s="453"/>
      <c r="AI525" s="453"/>
      <c r="AJ525" s="453"/>
      <c r="AK525" s="453"/>
    </row>
    <row r="526" spans="1:37" ht="15.75" customHeight="1">
      <c r="A526" s="453"/>
      <c r="B526" s="453"/>
      <c r="C526" s="496"/>
      <c r="D526" s="496"/>
      <c r="E526" s="453"/>
      <c r="F526" s="453"/>
      <c r="G526" s="453"/>
      <c r="H526" s="453"/>
      <c r="I526" s="453"/>
      <c r="J526" s="453"/>
      <c r="K526" s="453"/>
      <c r="L526" s="453"/>
      <c r="M526" s="453"/>
      <c r="N526" s="453"/>
      <c r="O526" s="453"/>
      <c r="P526" s="453"/>
      <c r="Q526" s="453"/>
      <c r="R526" s="453"/>
      <c r="S526" s="453"/>
      <c r="T526" s="453"/>
      <c r="U526" s="453"/>
      <c r="V526" s="453"/>
      <c r="W526" s="453"/>
      <c r="X526" s="453"/>
      <c r="Y526" s="453"/>
      <c r="Z526" s="453"/>
      <c r="AA526" s="453"/>
      <c r="AB526" s="453"/>
      <c r="AC526" s="453"/>
      <c r="AD526" s="453"/>
      <c r="AE526" s="453"/>
      <c r="AF526" s="453"/>
      <c r="AG526" s="453"/>
      <c r="AH526" s="453"/>
      <c r="AI526" s="453"/>
      <c r="AJ526" s="453"/>
      <c r="AK526" s="453"/>
    </row>
    <row r="527" spans="1:37" ht="15.75" customHeight="1">
      <c r="A527" s="453"/>
      <c r="B527" s="453"/>
      <c r="C527" s="496"/>
      <c r="D527" s="496"/>
      <c r="E527" s="453"/>
      <c r="F527" s="453"/>
      <c r="G527" s="453"/>
      <c r="H527" s="453"/>
      <c r="I527" s="453"/>
      <c r="J527" s="453"/>
      <c r="K527" s="453"/>
      <c r="L527" s="453"/>
      <c r="M527" s="453"/>
      <c r="N527" s="453"/>
      <c r="O527" s="453"/>
      <c r="P527" s="453"/>
      <c r="Q527" s="453"/>
      <c r="R527" s="453"/>
      <c r="S527" s="453"/>
      <c r="T527" s="453"/>
      <c r="U527" s="453"/>
      <c r="V527" s="453"/>
      <c r="W527" s="453"/>
      <c r="X527" s="453"/>
      <c r="Y527" s="453"/>
      <c r="Z527" s="453"/>
      <c r="AA527" s="453"/>
      <c r="AB527" s="453"/>
      <c r="AC527" s="453"/>
      <c r="AD527" s="453"/>
      <c r="AE527" s="453"/>
      <c r="AF527" s="453"/>
      <c r="AG527" s="453"/>
      <c r="AH527" s="453"/>
      <c r="AI527" s="453"/>
      <c r="AJ527" s="453"/>
      <c r="AK527" s="453"/>
    </row>
    <row r="528" spans="1:37" ht="15.75" customHeight="1">
      <c r="A528" s="453"/>
      <c r="B528" s="453"/>
      <c r="C528" s="496"/>
      <c r="D528" s="496"/>
      <c r="E528" s="453"/>
      <c r="F528" s="453"/>
      <c r="G528" s="453"/>
      <c r="H528" s="453"/>
      <c r="I528" s="453"/>
      <c r="J528" s="453"/>
      <c r="K528" s="453"/>
      <c r="L528" s="453"/>
      <c r="M528" s="453"/>
      <c r="N528" s="453"/>
      <c r="O528" s="453"/>
      <c r="P528" s="453"/>
      <c r="Q528" s="453"/>
      <c r="R528" s="453"/>
      <c r="S528" s="453"/>
      <c r="T528" s="453"/>
      <c r="U528" s="453"/>
      <c r="V528" s="453"/>
      <c r="W528" s="453"/>
      <c r="X528" s="453"/>
      <c r="Y528" s="453"/>
      <c r="Z528" s="453"/>
      <c r="AA528" s="453"/>
      <c r="AB528" s="453"/>
      <c r="AC528" s="453"/>
      <c r="AD528" s="453"/>
      <c r="AE528" s="453"/>
      <c r="AF528" s="453"/>
      <c r="AG528" s="453"/>
      <c r="AH528" s="453"/>
      <c r="AI528" s="453"/>
      <c r="AJ528" s="453"/>
      <c r="AK528" s="453"/>
    </row>
    <row r="529" spans="1:37" ht="15.75" customHeight="1">
      <c r="A529" s="453"/>
      <c r="B529" s="453"/>
      <c r="C529" s="496"/>
      <c r="D529" s="496"/>
      <c r="E529" s="453"/>
      <c r="F529" s="453"/>
      <c r="G529" s="453"/>
      <c r="H529" s="453"/>
      <c r="I529" s="453"/>
      <c r="J529" s="453"/>
      <c r="K529" s="453"/>
      <c r="L529" s="453"/>
      <c r="M529" s="453"/>
      <c r="N529" s="453"/>
      <c r="O529" s="453"/>
      <c r="P529" s="453"/>
      <c r="Q529" s="453"/>
      <c r="R529" s="453"/>
      <c r="S529" s="453"/>
      <c r="T529" s="453"/>
      <c r="U529" s="453"/>
      <c r="V529" s="453"/>
      <c r="W529" s="453"/>
      <c r="X529" s="453"/>
      <c r="Y529" s="453"/>
      <c r="Z529" s="453"/>
      <c r="AA529" s="453"/>
      <c r="AB529" s="453"/>
      <c r="AC529" s="453"/>
      <c r="AD529" s="453"/>
      <c r="AE529" s="453"/>
      <c r="AF529" s="453"/>
      <c r="AG529" s="453"/>
      <c r="AH529" s="453"/>
      <c r="AI529" s="453"/>
      <c r="AJ529" s="453"/>
      <c r="AK529" s="453"/>
    </row>
    <row r="530" spans="1:37" ht="15.75" customHeight="1">
      <c r="A530" s="453"/>
      <c r="B530" s="453"/>
      <c r="C530" s="496"/>
      <c r="D530" s="496"/>
      <c r="E530" s="453"/>
      <c r="F530" s="453"/>
      <c r="G530" s="453"/>
      <c r="H530" s="453"/>
      <c r="I530" s="453"/>
      <c r="J530" s="453"/>
      <c r="K530" s="453"/>
      <c r="L530" s="453"/>
      <c r="M530" s="453"/>
      <c r="N530" s="453"/>
      <c r="O530" s="453"/>
      <c r="P530" s="453"/>
      <c r="Q530" s="453"/>
      <c r="R530" s="453"/>
      <c r="S530" s="453"/>
      <c r="T530" s="453"/>
      <c r="U530" s="453"/>
      <c r="V530" s="453"/>
      <c r="W530" s="453"/>
      <c r="X530" s="453"/>
      <c r="Y530" s="453"/>
      <c r="Z530" s="453"/>
      <c r="AA530" s="453"/>
      <c r="AB530" s="453"/>
      <c r="AC530" s="453"/>
      <c r="AD530" s="453"/>
      <c r="AE530" s="453"/>
      <c r="AF530" s="453"/>
      <c r="AG530" s="453"/>
      <c r="AH530" s="453"/>
      <c r="AI530" s="453"/>
      <c r="AJ530" s="453"/>
      <c r="AK530" s="453"/>
    </row>
    <row r="531" spans="1:37" ht="15.75" customHeight="1">
      <c r="A531" s="453"/>
      <c r="B531" s="453"/>
      <c r="C531" s="496"/>
      <c r="D531" s="496"/>
      <c r="E531" s="453"/>
      <c r="F531" s="453"/>
      <c r="G531" s="453"/>
      <c r="H531" s="453"/>
      <c r="I531" s="453"/>
      <c r="J531" s="453"/>
      <c r="K531" s="453"/>
      <c r="L531" s="453"/>
      <c r="M531" s="453"/>
      <c r="N531" s="453"/>
      <c r="O531" s="453"/>
      <c r="P531" s="453"/>
      <c r="Q531" s="453"/>
      <c r="R531" s="453"/>
      <c r="S531" s="453"/>
      <c r="T531" s="453"/>
      <c r="U531" s="453"/>
      <c r="V531" s="453"/>
      <c r="W531" s="453"/>
      <c r="X531" s="453"/>
      <c r="Y531" s="453"/>
      <c r="Z531" s="453"/>
      <c r="AA531" s="453"/>
      <c r="AB531" s="453"/>
      <c r="AC531" s="453"/>
      <c r="AD531" s="453"/>
      <c r="AE531" s="453"/>
      <c r="AF531" s="453"/>
      <c r="AG531" s="453"/>
      <c r="AH531" s="453"/>
      <c r="AI531" s="453"/>
      <c r="AJ531" s="453"/>
      <c r="AK531" s="453"/>
    </row>
    <row r="532" spans="1:37" ht="15.75" customHeight="1">
      <c r="A532" s="453"/>
      <c r="B532" s="453"/>
      <c r="C532" s="496"/>
      <c r="D532" s="496"/>
      <c r="E532" s="453"/>
      <c r="F532" s="453"/>
      <c r="G532" s="453"/>
      <c r="H532" s="453"/>
      <c r="I532" s="453"/>
      <c r="J532" s="453"/>
      <c r="K532" s="453"/>
      <c r="L532" s="453"/>
      <c r="M532" s="453"/>
      <c r="N532" s="453"/>
      <c r="O532" s="453"/>
      <c r="P532" s="453"/>
      <c r="Q532" s="453"/>
      <c r="R532" s="453"/>
      <c r="S532" s="453"/>
      <c r="T532" s="453"/>
      <c r="U532" s="453"/>
      <c r="V532" s="453"/>
      <c r="W532" s="453"/>
      <c r="X532" s="453"/>
      <c r="Y532" s="453"/>
      <c r="Z532" s="453"/>
      <c r="AA532" s="453"/>
      <c r="AB532" s="453"/>
      <c r="AC532" s="453"/>
      <c r="AD532" s="453"/>
      <c r="AE532" s="453"/>
      <c r="AF532" s="453"/>
      <c r="AG532" s="453"/>
      <c r="AH532" s="453"/>
      <c r="AI532" s="453"/>
      <c r="AJ532" s="453"/>
      <c r="AK532" s="453"/>
    </row>
    <row r="533" spans="1:37" ht="15.75" customHeight="1">
      <c r="A533" s="453"/>
      <c r="B533" s="453"/>
      <c r="C533" s="496"/>
      <c r="D533" s="496"/>
      <c r="E533" s="453"/>
      <c r="F533" s="453"/>
      <c r="G533" s="453"/>
      <c r="H533" s="453"/>
      <c r="I533" s="453"/>
      <c r="J533" s="453"/>
      <c r="K533" s="453"/>
      <c r="L533" s="453"/>
      <c r="M533" s="453"/>
      <c r="N533" s="453"/>
      <c r="O533" s="453"/>
      <c r="P533" s="453"/>
      <c r="Q533" s="453"/>
      <c r="R533" s="453"/>
      <c r="S533" s="453"/>
      <c r="T533" s="453"/>
      <c r="U533" s="453"/>
      <c r="V533" s="453"/>
      <c r="W533" s="453"/>
      <c r="X533" s="453"/>
      <c r="Y533" s="453"/>
      <c r="Z533" s="453"/>
      <c r="AA533" s="453"/>
      <c r="AB533" s="453"/>
      <c r="AC533" s="453"/>
      <c r="AD533" s="453"/>
      <c r="AE533" s="453"/>
      <c r="AF533" s="453"/>
      <c r="AG533" s="453"/>
      <c r="AH533" s="453"/>
      <c r="AI533" s="453"/>
      <c r="AJ533" s="453"/>
      <c r="AK533" s="453"/>
    </row>
    <row r="534" spans="1:37" ht="15.75" customHeight="1">
      <c r="A534" s="453"/>
      <c r="B534" s="453"/>
      <c r="C534" s="496"/>
      <c r="D534" s="496"/>
      <c r="E534" s="453"/>
      <c r="F534" s="453"/>
      <c r="G534" s="453"/>
      <c r="H534" s="453"/>
      <c r="I534" s="453"/>
      <c r="J534" s="453"/>
      <c r="K534" s="453"/>
      <c r="L534" s="453"/>
      <c r="M534" s="453"/>
      <c r="N534" s="453"/>
      <c r="O534" s="453"/>
      <c r="P534" s="453"/>
      <c r="Q534" s="453"/>
      <c r="R534" s="453"/>
      <c r="S534" s="453"/>
      <c r="T534" s="453"/>
      <c r="U534" s="453"/>
      <c r="V534" s="453"/>
      <c r="W534" s="453"/>
      <c r="X534" s="453"/>
      <c r="Y534" s="453"/>
      <c r="Z534" s="453"/>
      <c r="AA534" s="453"/>
      <c r="AB534" s="453"/>
      <c r="AC534" s="453"/>
      <c r="AD534" s="453"/>
      <c r="AE534" s="453"/>
      <c r="AF534" s="453"/>
      <c r="AG534" s="453"/>
      <c r="AH534" s="453"/>
      <c r="AI534" s="453"/>
      <c r="AJ534" s="453"/>
      <c r="AK534" s="453"/>
    </row>
    <row r="535" spans="1:37" ht="15.75" customHeight="1">
      <c r="A535" s="453"/>
      <c r="B535" s="453"/>
      <c r="C535" s="496"/>
      <c r="D535" s="496"/>
      <c r="E535" s="453"/>
      <c r="F535" s="453"/>
      <c r="G535" s="453"/>
      <c r="H535" s="453"/>
      <c r="I535" s="453"/>
      <c r="J535" s="453"/>
      <c r="K535" s="453"/>
      <c r="L535" s="453"/>
      <c r="M535" s="453"/>
      <c r="N535" s="453"/>
      <c r="O535" s="453"/>
      <c r="P535" s="453"/>
      <c r="Q535" s="453"/>
      <c r="R535" s="453"/>
      <c r="S535" s="453"/>
      <c r="T535" s="453"/>
      <c r="U535" s="453"/>
      <c r="V535" s="453"/>
      <c r="W535" s="453"/>
      <c r="X535" s="453"/>
      <c r="Y535" s="453"/>
      <c r="Z535" s="453"/>
      <c r="AA535" s="453"/>
      <c r="AB535" s="453"/>
      <c r="AC535" s="453"/>
      <c r="AD535" s="453"/>
      <c r="AE535" s="453"/>
      <c r="AF535" s="453"/>
      <c r="AG535" s="453"/>
      <c r="AH535" s="453"/>
      <c r="AI535" s="453"/>
      <c r="AJ535" s="453"/>
      <c r="AK535" s="453"/>
    </row>
    <row r="536" spans="1:37" ht="15.75" customHeight="1">
      <c r="A536" s="453"/>
      <c r="B536" s="453"/>
      <c r="C536" s="496"/>
      <c r="D536" s="496"/>
      <c r="E536" s="453"/>
      <c r="F536" s="453"/>
      <c r="G536" s="453"/>
      <c r="H536" s="453"/>
      <c r="I536" s="453"/>
      <c r="J536" s="453"/>
      <c r="K536" s="453"/>
      <c r="L536" s="453"/>
      <c r="M536" s="453"/>
      <c r="N536" s="453"/>
      <c r="O536" s="453"/>
      <c r="P536" s="453"/>
      <c r="Q536" s="453"/>
      <c r="R536" s="453"/>
      <c r="S536" s="453"/>
      <c r="T536" s="453"/>
      <c r="U536" s="453"/>
      <c r="V536" s="453"/>
      <c r="W536" s="453"/>
      <c r="X536" s="453"/>
      <c r="Y536" s="453"/>
      <c r="Z536" s="453"/>
      <c r="AA536" s="453"/>
      <c r="AB536" s="453"/>
      <c r="AC536" s="453"/>
      <c r="AD536" s="453"/>
      <c r="AE536" s="453"/>
      <c r="AF536" s="453"/>
      <c r="AG536" s="453"/>
      <c r="AH536" s="453"/>
      <c r="AI536" s="453"/>
      <c r="AJ536" s="453"/>
      <c r="AK536" s="453"/>
    </row>
    <row r="537" spans="1:37" ht="15.75" customHeight="1">
      <c r="A537" s="453"/>
      <c r="B537" s="453"/>
      <c r="C537" s="496"/>
      <c r="D537" s="496"/>
      <c r="E537" s="453"/>
      <c r="F537" s="453"/>
      <c r="G537" s="453"/>
      <c r="H537" s="453"/>
      <c r="I537" s="453"/>
      <c r="J537" s="453"/>
      <c r="K537" s="453"/>
      <c r="L537" s="453"/>
      <c r="M537" s="453"/>
      <c r="N537" s="453"/>
      <c r="O537" s="453"/>
      <c r="P537" s="453"/>
      <c r="Q537" s="453"/>
      <c r="R537" s="453"/>
      <c r="S537" s="453"/>
      <c r="T537" s="453"/>
      <c r="U537" s="453"/>
      <c r="V537" s="453"/>
      <c r="W537" s="453"/>
      <c r="X537" s="453"/>
      <c r="Y537" s="453"/>
      <c r="Z537" s="453"/>
      <c r="AA537" s="453"/>
      <c r="AB537" s="453"/>
      <c r="AC537" s="453"/>
      <c r="AD537" s="453"/>
      <c r="AE537" s="453"/>
      <c r="AF537" s="453"/>
      <c r="AG537" s="453"/>
      <c r="AH537" s="453"/>
      <c r="AI537" s="453"/>
      <c r="AJ537" s="453"/>
      <c r="AK537" s="453"/>
    </row>
    <row r="538" spans="1:37" ht="15.75" customHeight="1">
      <c r="A538" s="453"/>
      <c r="B538" s="453"/>
      <c r="C538" s="496"/>
      <c r="D538" s="496"/>
      <c r="E538" s="453"/>
      <c r="F538" s="453"/>
      <c r="G538" s="453"/>
      <c r="H538" s="453"/>
      <c r="I538" s="453"/>
      <c r="J538" s="453"/>
      <c r="K538" s="453"/>
      <c r="L538" s="453"/>
      <c r="M538" s="453"/>
      <c r="N538" s="453"/>
      <c r="O538" s="453"/>
      <c r="P538" s="453"/>
      <c r="Q538" s="453"/>
      <c r="R538" s="453"/>
      <c r="S538" s="453"/>
      <c r="T538" s="453"/>
      <c r="U538" s="453"/>
      <c r="V538" s="453"/>
      <c r="W538" s="453"/>
      <c r="X538" s="453"/>
      <c r="Y538" s="453"/>
      <c r="Z538" s="453"/>
      <c r="AA538" s="453"/>
      <c r="AB538" s="453"/>
      <c r="AC538" s="453"/>
      <c r="AD538" s="453"/>
      <c r="AE538" s="453"/>
      <c r="AF538" s="453"/>
      <c r="AG538" s="453"/>
      <c r="AH538" s="453"/>
      <c r="AI538" s="453"/>
      <c r="AJ538" s="453"/>
      <c r="AK538" s="453"/>
    </row>
    <row r="539" spans="1:37" ht="15.75" customHeight="1">
      <c r="A539" s="453"/>
      <c r="B539" s="453"/>
      <c r="C539" s="496"/>
      <c r="D539" s="496"/>
      <c r="E539" s="453"/>
      <c r="F539" s="453"/>
      <c r="G539" s="453"/>
      <c r="H539" s="453"/>
      <c r="I539" s="453"/>
      <c r="J539" s="453"/>
      <c r="K539" s="453"/>
      <c r="L539" s="453"/>
      <c r="M539" s="453"/>
      <c r="N539" s="453"/>
      <c r="O539" s="453"/>
      <c r="P539" s="453"/>
      <c r="Q539" s="453"/>
      <c r="R539" s="453"/>
      <c r="S539" s="453"/>
      <c r="T539" s="453"/>
      <c r="U539" s="453"/>
      <c r="V539" s="453"/>
      <c r="W539" s="453"/>
      <c r="X539" s="453"/>
      <c r="Y539" s="453"/>
      <c r="Z539" s="453"/>
      <c r="AA539" s="453"/>
      <c r="AB539" s="453"/>
      <c r="AC539" s="453"/>
      <c r="AD539" s="453"/>
      <c r="AE539" s="453"/>
      <c r="AF539" s="453"/>
      <c r="AG539" s="453"/>
      <c r="AH539" s="453"/>
      <c r="AI539" s="453"/>
      <c r="AJ539" s="453"/>
      <c r="AK539" s="453"/>
    </row>
    <row r="540" spans="1:37" ht="15.75" customHeight="1">
      <c r="A540" s="453"/>
      <c r="B540" s="453"/>
      <c r="C540" s="496"/>
      <c r="D540" s="496"/>
      <c r="E540" s="453"/>
      <c r="F540" s="453"/>
      <c r="G540" s="453"/>
      <c r="H540" s="453"/>
      <c r="I540" s="453"/>
      <c r="J540" s="453"/>
      <c r="K540" s="453"/>
      <c r="L540" s="453"/>
      <c r="M540" s="453"/>
      <c r="N540" s="453"/>
      <c r="O540" s="453"/>
      <c r="P540" s="453"/>
      <c r="Q540" s="453"/>
      <c r="R540" s="453"/>
      <c r="S540" s="453"/>
      <c r="T540" s="453"/>
      <c r="U540" s="453"/>
      <c r="V540" s="453"/>
      <c r="W540" s="453"/>
      <c r="X540" s="453"/>
      <c r="Y540" s="453"/>
      <c r="Z540" s="453"/>
      <c r="AA540" s="453"/>
      <c r="AB540" s="453"/>
      <c r="AC540" s="453"/>
      <c r="AD540" s="453"/>
      <c r="AE540" s="453"/>
      <c r="AF540" s="453"/>
      <c r="AG540" s="453"/>
      <c r="AH540" s="453"/>
      <c r="AI540" s="453"/>
      <c r="AJ540" s="453"/>
      <c r="AK540" s="453"/>
    </row>
    <row r="541" spans="1:37" ht="15.75" customHeight="1">
      <c r="A541" s="453"/>
      <c r="B541" s="453"/>
      <c r="C541" s="496"/>
      <c r="D541" s="496"/>
      <c r="E541" s="453"/>
      <c r="F541" s="453"/>
      <c r="G541" s="453"/>
      <c r="H541" s="453"/>
      <c r="I541" s="453"/>
      <c r="J541" s="453"/>
      <c r="K541" s="453"/>
      <c r="L541" s="453"/>
      <c r="M541" s="453"/>
      <c r="N541" s="453"/>
      <c r="O541" s="453"/>
      <c r="P541" s="453"/>
      <c r="Q541" s="453"/>
      <c r="R541" s="453"/>
      <c r="S541" s="453"/>
      <c r="T541" s="453"/>
      <c r="U541" s="453"/>
      <c r="V541" s="453"/>
      <c r="W541" s="453"/>
      <c r="X541" s="453"/>
      <c r="Y541" s="453"/>
      <c r="Z541" s="453"/>
      <c r="AA541" s="453"/>
      <c r="AB541" s="453"/>
      <c r="AC541" s="453"/>
      <c r="AD541" s="453"/>
      <c r="AE541" s="453"/>
      <c r="AF541" s="453"/>
      <c r="AG541" s="453"/>
      <c r="AH541" s="453"/>
      <c r="AI541" s="453"/>
      <c r="AJ541" s="453"/>
      <c r="AK541" s="453"/>
    </row>
    <row r="542" spans="1:37" ht="15.75" customHeight="1">
      <c r="A542" s="453"/>
      <c r="B542" s="453"/>
      <c r="C542" s="496"/>
      <c r="D542" s="496"/>
      <c r="E542" s="453"/>
      <c r="F542" s="453"/>
      <c r="G542" s="453"/>
      <c r="H542" s="453"/>
      <c r="I542" s="453"/>
      <c r="J542" s="453"/>
      <c r="K542" s="453"/>
      <c r="L542" s="453"/>
      <c r="M542" s="453"/>
      <c r="N542" s="453"/>
      <c r="O542" s="453"/>
      <c r="P542" s="453"/>
      <c r="Q542" s="453"/>
      <c r="R542" s="453"/>
      <c r="S542" s="453"/>
      <c r="T542" s="453"/>
      <c r="U542" s="453"/>
      <c r="V542" s="453"/>
      <c r="W542" s="453"/>
      <c r="X542" s="453"/>
      <c r="Y542" s="453"/>
      <c r="Z542" s="453"/>
      <c r="AA542" s="453"/>
      <c r="AB542" s="453"/>
      <c r="AC542" s="453"/>
      <c r="AD542" s="453"/>
      <c r="AE542" s="453"/>
      <c r="AF542" s="453"/>
      <c r="AG542" s="453"/>
      <c r="AH542" s="453"/>
      <c r="AI542" s="453"/>
      <c r="AJ542" s="453"/>
      <c r="AK542" s="453"/>
    </row>
    <row r="543" spans="1:37" ht="15.75" customHeight="1">
      <c r="A543" s="453"/>
      <c r="B543" s="453"/>
      <c r="C543" s="496"/>
      <c r="D543" s="496"/>
      <c r="E543" s="453"/>
      <c r="F543" s="453"/>
      <c r="G543" s="453"/>
      <c r="H543" s="453"/>
      <c r="I543" s="453"/>
      <c r="J543" s="453"/>
      <c r="K543" s="453"/>
      <c r="L543" s="453"/>
      <c r="M543" s="453"/>
      <c r="N543" s="453"/>
      <c r="O543" s="453"/>
      <c r="P543" s="453"/>
      <c r="Q543" s="453"/>
      <c r="R543" s="453"/>
      <c r="S543" s="453"/>
      <c r="T543" s="453"/>
      <c r="U543" s="453"/>
      <c r="V543" s="453"/>
      <c r="W543" s="453"/>
      <c r="X543" s="453"/>
      <c r="Y543" s="453"/>
      <c r="Z543" s="453"/>
      <c r="AA543" s="453"/>
      <c r="AB543" s="453"/>
      <c r="AC543" s="453"/>
      <c r="AD543" s="453"/>
      <c r="AE543" s="453"/>
      <c r="AF543" s="453"/>
      <c r="AG543" s="453"/>
      <c r="AH543" s="453"/>
      <c r="AI543" s="453"/>
      <c r="AJ543" s="453"/>
      <c r="AK543" s="453"/>
    </row>
    <row r="544" spans="1:37" ht="15.75" customHeight="1">
      <c r="A544" s="453"/>
      <c r="B544" s="453"/>
      <c r="C544" s="496"/>
      <c r="D544" s="496"/>
      <c r="E544" s="453"/>
      <c r="F544" s="453"/>
      <c r="G544" s="453"/>
      <c r="H544" s="453"/>
      <c r="I544" s="453"/>
      <c r="J544" s="453"/>
      <c r="K544" s="453"/>
      <c r="L544" s="453"/>
      <c r="M544" s="453"/>
      <c r="N544" s="453"/>
      <c r="O544" s="453"/>
      <c r="P544" s="453"/>
      <c r="Q544" s="453"/>
      <c r="R544" s="453"/>
      <c r="S544" s="453"/>
      <c r="T544" s="453"/>
      <c r="U544" s="453"/>
      <c r="V544" s="453"/>
      <c r="W544" s="453"/>
      <c r="X544" s="453"/>
      <c r="Y544" s="453"/>
      <c r="Z544" s="453"/>
      <c r="AA544" s="453"/>
      <c r="AB544" s="453"/>
      <c r="AC544" s="453"/>
      <c r="AD544" s="453"/>
      <c r="AE544" s="453"/>
      <c r="AF544" s="453"/>
      <c r="AG544" s="453"/>
      <c r="AH544" s="453"/>
      <c r="AI544" s="453"/>
      <c r="AJ544" s="453"/>
      <c r="AK544" s="453"/>
    </row>
    <row r="545" spans="1:37" ht="15.75" customHeight="1">
      <c r="A545" s="453"/>
      <c r="B545" s="453"/>
      <c r="C545" s="496"/>
      <c r="D545" s="496"/>
      <c r="E545" s="453"/>
      <c r="F545" s="453"/>
      <c r="G545" s="453"/>
      <c r="H545" s="453"/>
      <c r="I545" s="453"/>
      <c r="J545" s="453"/>
      <c r="K545" s="453"/>
      <c r="L545" s="453"/>
      <c r="M545" s="453"/>
      <c r="N545" s="453"/>
      <c r="O545" s="453"/>
      <c r="P545" s="453"/>
      <c r="Q545" s="453"/>
      <c r="R545" s="453"/>
      <c r="S545" s="453"/>
      <c r="T545" s="453"/>
      <c r="U545" s="453"/>
      <c r="V545" s="453"/>
      <c r="W545" s="453"/>
      <c r="X545" s="453"/>
      <c r="Y545" s="453"/>
      <c r="Z545" s="453"/>
      <c r="AA545" s="453"/>
      <c r="AB545" s="453"/>
      <c r="AC545" s="453"/>
      <c r="AD545" s="453"/>
      <c r="AE545" s="453"/>
      <c r="AF545" s="453"/>
      <c r="AG545" s="453"/>
      <c r="AH545" s="453"/>
      <c r="AI545" s="453"/>
      <c r="AJ545" s="453"/>
      <c r="AK545" s="453"/>
    </row>
    <row r="546" spans="1:37" ht="15.75" customHeight="1">
      <c r="A546" s="453"/>
      <c r="B546" s="453"/>
      <c r="C546" s="496"/>
      <c r="D546" s="496"/>
      <c r="E546" s="453"/>
      <c r="F546" s="453"/>
      <c r="G546" s="453"/>
      <c r="H546" s="453"/>
      <c r="I546" s="453"/>
      <c r="J546" s="453"/>
      <c r="K546" s="453"/>
      <c r="L546" s="453"/>
      <c r="M546" s="453"/>
      <c r="N546" s="453"/>
      <c r="O546" s="453"/>
      <c r="P546" s="453"/>
      <c r="Q546" s="453"/>
      <c r="R546" s="453"/>
      <c r="S546" s="453"/>
      <c r="T546" s="453"/>
      <c r="U546" s="453"/>
      <c r="V546" s="453"/>
      <c r="W546" s="453"/>
      <c r="X546" s="453"/>
      <c r="Y546" s="453"/>
      <c r="Z546" s="453"/>
      <c r="AA546" s="453"/>
      <c r="AB546" s="453"/>
      <c r="AC546" s="453"/>
      <c r="AD546" s="453"/>
      <c r="AE546" s="453"/>
      <c r="AF546" s="453"/>
      <c r="AG546" s="453"/>
      <c r="AH546" s="453"/>
      <c r="AI546" s="453"/>
      <c r="AJ546" s="453"/>
      <c r="AK546" s="453"/>
    </row>
    <row r="547" spans="1:37" ht="15.75" customHeight="1">
      <c r="A547" s="453"/>
      <c r="B547" s="453"/>
      <c r="C547" s="496"/>
      <c r="D547" s="496"/>
      <c r="E547" s="453"/>
      <c r="F547" s="453"/>
      <c r="G547" s="453"/>
      <c r="H547" s="453"/>
      <c r="I547" s="453"/>
      <c r="J547" s="453"/>
      <c r="K547" s="453"/>
      <c r="L547" s="453"/>
      <c r="M547" s="453"/>
      <c r="N547" s="453"/>
      <c r="O547" s="453"/>
      <c r="P547" s="453"/>
      <c r="Q547" s="453"/>
      <c r="R547" s="453"/>
      <c r="S547" s="453"/>
      <c r="T547" s="453"/>
      <c r="U547" s="453"/>
      <c r="V547" s="453"/>
      <c r="W547" s="453"/>
      <c r="X547" s="453"/>
      <c r="Y547" s="453"/>
      <c r="Z547" s="453"/>
      <c r="AA547" s="453"/>
      <c r="AB547" s="453"/>
      <c r="AC547" s="453"/>
      <c r="AD547" s="453"/>
      <c r="AE547" s="453"/>
      <c r="AF547" s="453"/>
      <c r="AG547" s="453"/>
      <c r="AH547" s="453"/>
      <c r="AI547" s="453"/>
      <c r="AJ547" s="453"/>
      <c r="AK547" s="453"/>
    </row>
    <row r="548" spans="1:37" ht="15.75" customHeight="1">
      <c r="A548" s="453"/>
      <c r="B548" s="453"/>
      <c r="C548" s="496"/>
      <c r="D548" s="496"/>
      <c r="E548" s="453"/>
      <c r="F548" s="453"/>
      <c r="G548" s="453"/>
      <c r="H548" s="453"/>
      <c r="I548" s="453"/>
      <c r="J548" s="453"/>
      <c r="K548" s="453"/>
      <c r="L548" s="453"/>
      <c r="M548" s="453"/>
      <c r="N548" s="453"/>
      <c r="O548" s="453"/>
      <c r="P548" s="453"/>
      <c r="Q548" s="453"/>
      <c r="R548" s="453"/>
      <c r="S548" s="453"/>
      <c r="T548" s="453"/>
      <c r="U548" s="453"/>
      <c r="V548" s="453"/>
      <c r="W548" s="453"/>
      <c r="X548" s="453"/>
      <c r="Y548" s="453"/>
      <c r="Z548" s="453"/>
      <c r="AA548" s="453"/>
      <c r="AB548" s="453"/>
      <c r="AC548" s="453"/>
      <c r="AD548" s="453"/>
      <c r="AE548" s="453"/>
      <c r="AF548" s="453"/>
      <c r="AG548" s="453"/>
      <c r="AH548" s="453"/>
      <c r="AI548" s="453"/>
      <c r="AJ548" s="453"/>
      <c r="AK548" s="453"/>
    </row>
    <row r="549" spans="1:37" ht="15.75" customHeight="1">
      <c r="A549" s="453"/>
      <c r="B549" s="453"/>
      <c r="C549" s="496"/>
      <c r="D549" s="496"/>
      <c r="E549" s="453"/>
      <c r="F549" s="453"/>
      <c r="G549" s="453"/>
      <c r="H549" s="453"/>
      <c r="I549" s="453"/>
      <c r="J549" s="453"/>
      <c r="K549" s="453"/>
      <c r="L549" s="453"/>
      <c r="M549" s="453"/>
      <c r="N549" s="453"/>
      <c r="O549" s="453"/>
      <c r="P549" s="453"/>
      <c r="Q549" s="453"/>
      <c r="R549" s="453"/>
      <c r="S549" s="453"/>
      <c r="T549" s="453"/>
      <c r="U549" s="453"/>
      <c r="V549" s="453"/>
      <c r="W549" s="453"/>
      <c r="X549" s="453"/>
      <c r="Y549" s="453"/>
      <c r="Z549" s="453"/>
      <c r="AA549" s="453"/>
      <c r="AB549" s="453"/>
      <c r="AC549" s="453"/>
      <c r="AD549" s="453"/>
      <c r="AE549" s="453"/>
      <c r="AF549" s="453"/>
      <c r="AG549" s="453"/>
      <c r="AH549" s="453"/>
      <c r="AI549" s="453"/>
      <c r="AJ549" s="453"/>
      <c r="AK549" s="453"/>
    </row>
    <row r="550" spans="1:37" ht="15.75" customHeight="1">
      <c r="A550" s="453"/>
      <c r="B550" s="453"/>
      <c r="C550" s="496"/>
      <c r="D550" s="496"/>
      <c r="E550" s="453"/>
      <c r="F550" s="453"/>
      <c r="G550" s="453"/>
      <c r="H550" s="453"/>
      <c r="I550" s="453"/>
      <c r="J550" s="453"/>
      <c r="K550" s="453"/>
      <c r="L550" s="453"/>
      <c r="M550" s="453"/>
      <c r="N550" s="453"/>
      <c r="O550" s="453"/>
      <c r="P550" s="453"/>
      <c r="Q550" s="453"/>
      <c r="R550" s="453"/>
      <c r="S550" s="453"/>
      <c r="T550" s="453"/>
      <c r="U550" s="453"/>
      <c r="V550" s="453"/>
      <c r="W550" s="453"/>
      <c r="X550" s="453"/>
      <c r="Y550" s="453"/>
      <c r="Z550" s="453"/>
      <c r="AA550" s="453"/>
      <c r="AB550" s="453"/>
      <c r="AC550" s="453"/>
      <c r="AD550" s="453"/>
      <c r="AE550" s="453"/>
      <c r="AF550" s="453"/>
      <c r="AG550" s="453"/>
      <c r="AH550" s="453"/>
      <c r="AI550" s="453"/>
      <c r="AJ550" s="453"/>
      <c r="AK550" s="453"/>
    </row>
    <row r="551" spans="1:37" ht="15.75" customHeight="1">
      <c r="A551" s="453"/>
      <c r="B551" s="453"/>
      <c r="C551" s="496"/>
      <c r="D551" s="496"/>
      <c r="E551" s="453"/>
      <c r="F551" s="453"/>
      <c r="G551" s="453"/>
      <c r="H551" s="453"/>
      <c r="I551" s="453"/>
      <c r="J551" s="453"/>
      <c r="K551" s="453"/>
      <c r="L551" s="453"/>
      <c r="M551" s="453"/>
      <c r="N551" s="453"/>
      <c r="O551" s="453"/>
      <c r="P551" s="453"/>
      <c r="Q551" s="453"/>
      <c r="R551" s="453"/>
      <c r="S551" s="453"/>
      <c r="T551" s="453"/>
      <c r="U551" s="453"/>
      <c r="V551" s="453"/>
      <c r="W551" s="453"/>
      <c r="X551" s="453"/>
      <c r="Y551" s="453"/>
      <c r="Z551" s="453"/>
      <c r="AA551" s="453"/>
      <c r="AB551" s="453"/>
      <c r="AC551" s="453"/>
      <c r="AD551" s="453"/>
      <c r="AE551" s="453"/>
      <c r="AF551" s="453"/>
      <c r="AG551" s="453"/>
      <c r="AH551" s="453"/>
      <c r="AI551" s="453"/>
      <c r="AJ551" s="453"/>
      <c r="AK551" s="453"/>
    </row>
    <row r="552" spans="1:37" ht="15.75" customHeight="1">
      <c r="A552" s="453"/>
      <c r="B552" s="453"/>
      <c r="C552" s="496"/>
      <c r="D552" s="496"/>
      <c r="E552" s="453"/>
      <c r="F552" s="453"/>
      <c r="G552" s="453"/>
      <c r="H552" s="453"/>
      <c r="I552" s="453"/>
      <c r="J552" s="453"/>
      <c r="K552" s="453"/>
      <c r="L552" s="453"/>
      <c r="M552" s="453"/>
      <c r="N552" s="453"/>
      <c r="O552" s="453"/>
      <c r="P552" s="453"/>
      <c r="Q552" s="453"/>
      <c r="R552" s="453"/>
      <c r="S552" s="453"/>
      <c r="T552" s="453"/>
      <c r="U552" s="453"/>
      <c r="V552" s="453"/>
      <c r="W552" s="453"/>
      <c r="X552" s="453"/>
      <c r="Y552" s="453"/>
      <c r="Z552" s="453"/>
      <c r="AA552" s="453"/>
      <c r="AB552" s="453"/>
      <c r="AC552" s="453"/>
      <c r="AD552" s="453"/>
      <c r="AE552" s="453"/>
      <c r="AF552" s="453"/>
      <c r="AG552" s="453"/>
      <c r="AH552" s="453"/>
      <c r="AI552" s="453"/>
      <c r="AJ552" s="453"/>
      <c r="AK552" s="453"/>
    </row>
    <row r="553" spans="1:37" ht="15.75" customHeight="1">
      <c r="A553" s="453"/>
      <c r="B553" s="453"/>
      <c r="C553" s="496"/>
      <c r="D553" s="496"/>
      <c r="E553" s="453"/>
      <c r="F553" s="453"/>
      <c r="G553" s="453"/>
      <c r="H553" s="453"/>
      <c r="I553" s="453"/>
      <c r="J553" s="453"/>
      <c r="K553" s="453"/>
      <c r="L553" s="453"/>
      <c r="M553" s="453"/>
      <c r="N553" s="453"/>
      <c r="O553" s="453"/>
      <c r="P553" s="453"/>
      <c r="Q553" s="453"/>
      <c r="R553" s="453"/>
      <c r="S553" s="453"/>
      <c r="T553" s="453"/>
      <c r="U553" s="453"/>
      <c r="V553" s="453"/>
      <c r="W553" s="453"/>
      <c r="X553" s="453"/>
      <c r="Y553" s="453"/>
      <c r="Z553" s="453"/>
      <c r="AA553" s="453"/>
      <c r="AB553" s="453"/>
      <c r="AC553" s="453"/>
      <c r="AD553" s="453"/>
      <c r="AE553" s="453"/>
      <c r="AF553" s="453"/>
      <c r="AG553" s="453"/>
      <c r="AH553" s="453"/>
      <c r="AI553" s="453"/>
      <c r="AJ553" s="453"/>
      <c r="AK553" s="453"/>
    </row>
    <row r="554" spans="1:37" ht="15.75" customHeight="1">
      <c r="A554" s="453"/>
      <c r="B554" s="453"/>
      <c r="C554" s="496"/>
      <c r="D554" s="496"/>
      <c r="E554" s="453"/>
      <c r="F554" s="453"/>
      <c r="G554" s="453"/>
      <c r="H554" s="453"/>
      <c r="I554" s="453"/>
      <c r="J554" s="453"/>
      <c r="K554" s="453"/>
      <c r="L554" s="453"/>
      <c r="M554" s="453"/>
      <c r="N554" s="453"/>
      <c r="O554" s="453"/>
      <c r="P554" s="453"/>
      <c r="Q554" s="453"/>
      <c r="R554" s="453"/>
      <c r="S554" s="453"/>
      <c r="T554" s="453"/>
      <c r="U554" s="453"/>
      <c r="V554" s="453"/>
      <c r="W554" s="453"/>
      <c r="X554" s="453"/>
      <c r="Y554" s="453"/>
      <c r="Z554" s="453"/>
      <c r="AA554" s="453"/>
      <c r="AB554" s="453"/>
      <c r="AC554" s="453"/>
      <c r="AD554" s="453"/>
      <c r="AE554" s="453"/>
      <c r="AF554" s="453"/>
      <c r="AG554" s="453"/>
      <c r="AH554" s="453"/>
      <c r="AI554" s="453"/>
      <c r="AJ554" s="453"/>
      <c r="AK554" s="453"/>
    </row>
    <row r="555" spans="1:37" ht="15.75" customHeight="1">
      <c r="A555" s="453"/>
      <c r="B555" s="453"/>
      <c r="C555" s="496"/>
      <c r="D555" s="496"/>
      <c r="E555" s="453"/>
      <c r="F555" s="453"/>
      <c r="G555" s="453"/>
      <c r="H555" s="453"/>
      <c r="I555" s="453"/>
      <c r="J555" s="453"/>
      <c r="K555" s="453"/>
      <c r="L555" s="453"/>
      <c r="M555" s="453"/>
      <c r="N555" s="453"/>
      <c r="O555" s="453"/>
      <c r="P555" s="453"/>
      <c r="Q555" s="453"/>
      <c r="R555" s="453"/>
      <c r="S555" s="453"/>
      <c r="T555" s="453"/>
      <c r="U555" s="453"/>
      <c r="V555" s="453"/>
      <c r="W555" s="453"/>
      <c r="X555" s="453"/>
      <c r="Y555" s="453"/>
      <c r="Z555" s="453"/>
      <c r="AA555" s="453"/>
      <c r="AB555" s="453"/>
      <c r="AC555" s="453"/>
      <c r="AD555" s="453"/>
      <c r="AE555" s="453"/>
      <c r="AF555" s="453"/>
      <c r="AG555" s="453"/>
      <c r="AH555" s="453"/>
      <c r="AI555" s="453"/>
      <c r="AJ555" s="453"/>
      <c r="AK555" s="453"/>
    </row>
    <row r="556" spans="1:37" ht="15.75" customHeight="1">
      <c r="A556" s="453"/>
      <c r="B556" s="453"/>
      <c r="C556" s="496"/>
      <c r="D556" s="496"/>
      <c r="E556" s="453"/>
      <c r="F556" s="453"/>
      <c r="G556" s="453"/>
      <c r="H556" s="453"/>
      <c r="I556" s="453"/>
      <c r="J556" s="453"/>
      <c r="K556" s="453"/>
      <c r="L556" s="453"/>
      <c r="M556" s="453"/>
      <c r="N556" s="453"/>
      <c r="O556" s="453"/>
      <c r="P556" s="453"/>
      <c r="Q556" s="453"/>
      <c r="R556" s="453"/>
      <c r="S556" s="453"/>
      <c r="T556" s="453"/>
      <c r="U556" s="453"/>
      <c r="V556" s="453"/>
      <c r="W556" s="453"/>
      <c r="X556" s="453"/>
      <c r="Y556" s="453"/>
      <c r="Z556" s="453"/>
      <c r="AA556" s="453"/>
      <c r="AB556" s="453"/>
      <c r="AC556" s="453"/>
      <c r="AD556" s="453"/>
      <c r="AE556" s="453"/>
      <c r="AF556" s="453"/>
      <c r="AG556" s="453"/>
      <c r="AH556" s="453"/>
      <c r="AI556" s="453"/>
      <c r="AJ556" s="453"/>
      <c r="AK556" s="453"/>
    </row>
    <row r="557" spans="1:37" ht="15.75" customHeight="1">
      <c r="A557" s="453"/>
      <c r="B557" s="453"/>
      <c r="C557" s="496"/>
      <c r="D557" s="496"/>
      <c r="E557" s="453"/>
      <c r="F557" s="453"/>
      <c r="G557" s="453"/>
      <c r="H557" s="453"/>
      <c r="I557" s="453"/>
      <c r="J557" s="453"/>
      <c r="K557" s="453"/>
      <c r="L557" s="453"/>
      <c r="M557" s="453"/>
      <c r="N557" s="453"/>
      <c r="O557" s="453"/>
      <c r="P557" s="453"/>
      <c r="Q557" s="453"/>
      <c r="R557" s="453"/>
      <c r="S557" s="453"/>
      <c r="T557" s="453"/>
      <c r="U557" s="453"/>
      <c r="V557" s="453"/>
      <c r="W557" s="453"/>
      <c r="X557" s="453"/>
      <c r="Y557" s="453"/>
      <c r="Z557" s="453"/>
      <c r="AA557" s="453"/>
      <c r="AB557" s="453"/>
      <c r="AC557" s="453"/>
      <c r="AD557" s="453"/>
      <c r="AE557" s="453"/>
      <c r="AF557" s="453"/>
      <c r="AG557" s="453"/>
      <c r="AH557" s="453"/>
      <c r="AI557" s="453"/>
      <c r="AJ557" s="453"/>
      <c r="AK557" s="453"/>
    </row>
    <row r="558" spans="1:37" ht="15.75" customHeight="1">
      <c r="A558" s="453"/>
      <c r="B558" s="453"/>
      <c r="C558" s="496"/>
      <c r="D558" s="496"/>
      <c r="E558" s="453"/>
      <c r="F558" s="453"/>
      <c r="G558" s="453"/>
      <c r="H558" s="453"/>
      <c r="I558" s="453"/>
      <c r="J558" s="453"/>
      <c r="K558" s="453"/>
      <c r="L558" s="453"/>
      <c r="M558" s="453"/>
      <c r="N558" s="453"/>
      <c r="O558" s="453"/>
      <c r="P558" s="453"/>
      <c r="Q558" s="453"/>
      <c r="R558" s="453"/>
      <c r="S558" s="453"/>
      <c r="T558" s="453"/>
      <c r="U558" s="453"/>
      <c r="V558" s="453"/>
      <c r="W558" s="453"/>
      <c r="X558" s="453"/>
      <c r="Y558" s="453"/>
      <c r="Z558" s="453"/>
      <c r="AA558" s="453"/>
      <c r="AB558" s="453"/>
      <c r="AC558" s="453"/>
      <c r="AD558" s="453"/>
      <c r="AE558" s="453"/>
      <c r="AF558" s="453"/>
      <c r="AG558" s="453"/>
      <c r="AH558" s="453"/>
      <c r="AI558" s="453"/>
      <c r="AJ558" s="453"/>
      <c r="AK558" s="453"/>
    </row>
    <row r="559" spans="1:37" ht="15.75" customHeight="1">
      <c r="A559" s="453"/>
      <c r="B559" s="453"/>
      <c r="C559" s="496"/>
      <c r="D559" s="496"/>
      <c r="E559" s="453"/>
      <c r="F559" s="453"/>
      <c r="G559" s="453"/>
      <c r="H559" s="453"/>
      <c r="I559" s="453"/>
      <c r="J559" s="453"/>
      <c r="K559" s="453"/>
      <c r="L559" s="453"/>
      <c r="M559" s="453"/>
      <c r="N559" s="453"/>
      <c r="O559" s="453"/>
      <c r="P559" s="453"/>
      <c r="Q559" s="453"/>
      <c r="R559" s="453"/>
      <c r="S559" s="453"/>
      <c r="T559" s="453"/>
      <c r="U559" s="453"/>
      <c r="V559" s="453"/>
      <c r="W559" s="453"/>
      <c r="X559" s="453"/>
      <c r="Y559" s="453"/>
      <c r="Z559" s="453"/>
      <c r="AA559" s="453"/>
      <c r="AB559" s="453"/>
      <c r="AC559" s="453"/>
      <c r="AD559" s="453"/>
      <c r="AE559" s="453"/>
      <c r="AF559" s="453"/>
      <c r="AG559" s="453"/>
      <c r="AH559" s="453"/>
      <c r="AI559" s="453"/>
      <c r="AJ559" s="453"/>
      <c r="AK559" s="453"/>
    </row>
    <row r="560" spans="1:37" ht="15.75" customHeight="1">
      <c r="A560" s="453"/>
      <c r="B560" s="453"/>
      <c r="C560" s="496"/>
      <c r="D560" s="496"/>
      <c r="E560" s="453"/>
      <c r="F560" s="453"/>
      <c r="G560" s="453"/>
      <c r="H560" s="453"/>
      <c r="I560" s="453"/>
      <c r="J560" s="453"/>
      <c r="K560" s="453"/>
      <c r="L560" s="453"/>
      <c r="M560" s="453"/>
      <c r="N560" s="453"/>
      <c r="O560" s="453"/>
      <c r="P560" s="453"/>
      <c r="Q560" s="453"/>
      <c r="R560" s="453"/>
      <c r="S560" s="453"/>
      <c r="T560" s="453"/>
      <c r="U560" s="453"/>
      <c r="V560" s="453"/>
      <c r="W560" s="453"/>
      <c r="X560" s="453"/>
      <c r="Y560" s="453"/>
      <c r="Z560" s="453"/>
      <c r="AA560" s="453"/>
      <c r="AB560" s="453"/>
      <c r="AC560" s="453"/>
      <c r="AD560" s="453"/>
      <c r="AE560" s="453"/>
      <c r="AF560" s="453"/>
      <c r="AG560" s="453"/>
      <c r="AH560" s="453"/>
      <c r="AI560" s="453"/>
      <c r="AJ560" s="453"/>
      <c r="AK560" s="453"/>
    </row>
    <row r="561" spans="1:37" ht="15.75" customHeight="1">
      <c r="A561" s="453"/>
      <c r="B561" s="453"/>
      <c r="C561" s="496"/>
      <c r="D561" s="496"/>
      <c r="E561" s="453"/>
      <c r="F561" s="453"/>
      <c r="G561" s="453"/>
      <c r="H561" s="453"/>
      <c r="I561" s="453"/>
      <c r="J561" s="453"/>
      <c r="K561" s="453"/>
      <c r="L561" s="453"/>
      <c r="M561" s="453"/>
      <c r="N561" s="453"/>
      <c r="O561" s="453"/>
      <c r="P561" s="453"/>
      <c r="Q561" s="453"/>
      <c r="R561" s="453"/>
      <c r="S561" s="453"/>
      <c r="T561" s="453"/>
      <c r="U561" s="453"/>
      <c r="V561" s="453"/>
      <c r="W561" s="453"/>
      <c r="X561" s="453"/>
      <c r="Y561" s="453"/>
      <c r="Z561" s="453"/>
      <c r="AA561" s="453"/>
      <c r="AB561" s="453"/>
      <c r="AC561" s="453"/>
      <c r="AD561" s="453"/>
      <c r="AE561" s="453"/>
      <c r="AF561" s="453"/>
      <c r="AG561" s="453"/>
      <c r="AH561" s="453"/>
      <c r="AI561" s="453"/>
      <c r="AJ561" s="453"/>
      <c r="AK561" s="453"/>
    </row>
    <row r="562" spans="1:37" ht="15.75" customHeight="1">
      <c r="A562" s="453"/>
      <c r="B562" s="453"/>
      <c r="C562" s="496"/>
      <c r="D562" s="496"/>
      <c r="E562" s="453"/>
      <c r="F562" s="453"/>
      <c r="G562" s="453"/>
      <c r="H562" s="453"/>
      <c r="I562" s="453"/>
      <c r="J562" s="453"/>
      <c r="K562" s="453"/>
      <c r="L562" s="453"/>
      <c r="M562" s="453"/>
      <c r="N562" s="453"/>
      <c r="O562" s="453"/>
      <c r="P562" s="453"/>
      <c r="Q562" s="453"/>
      <c r="R562" s="453"/>
      <c r="S562" s="453"/>
      <c r="T562" s="453"/>
      <c r="U562" s="453"/>
      <c r="V562" s="453"/>
      <c r="W562" s="453"/>
      <c r="X562" s="453"/>
      <c r="Y562" s="453"/>
      <c r="Z562" s="453"/>
      <c r="AA562" s="453"/>
      <c r="AB562" s="453"/>
      <c r="AC562" s="453"/>
      <c r="AD562" s="453"/>
      <c r="AE562" s="453"/>
      <c r="AF562" s="453"/>
      <c r="AG562" s="453"/>
      <c r="AH562" s="453"/>
      <c r="AI562" s="453"/>
      <c r="AJ562" s="453"/>
      <c r="AK562" s="453"/>
    </row>
    <row r="563" spans="1:37" ht="15.75" customHeight="1">
      <c r="A563" s="453"/>
      <c r="B563" s="453"/>
      <c r="C563" s="496"/>
      <c r="D563" s="496"/>
      <c r="E563" s="453"/>
      <c r="F563" s="453"/>
      <c r="G563" s="453"/>
      <c r="H563" s="453"/>
      <c r="I563" s="453"/>
      <c r="J563" s="453"/>
      <c r="K563" s="453"/>
      <c r="L563" s="453"/>
      <c r="M563" s="453"/>
      <c r="N563" s="453"/>
      <c r="O563" s="453"/>
      <c r="P563" s="453"/>
      <c r="Q563" s="453"/>
      <c r="R563" s="453"/>
      <c r="S563" s="453"/>
      <c r="T563" s="453"/>
      <c r="U563" s="453"/>
      <c r="V563" s="453"/>
      <c r="W563" s="453"/>
      <c r="X563" s="453"/>
      <c r="Y563" s="453"/>
      <c r="Z563" s="453"/>
      <c r="AA563" s="453"/>
      <c r="AB563" s="453"/>
      <c r="AC563" s="453"/>
      <c r="AD563" s="453"/>
      <c r="AE563" s="453"/>
      <c r="AF563" s="453"/>
      <c r="AG563" s="453"/>
      <c r="AH563" s="453"/>
      <c r="AI563" s="453"/>
      <c r="AJ563" s="453"/>
      <c r="AK563" s="453"/>
    </row>
    <row r="564" spans="1:37" ht="15.75" customHeight="1">
      <c r="A564" s="453"/>
      <c r="B564" s="453"/>
      <c r="C564" s="496"/>
      <c r="D564" s="496"/>
      <c r="E564" s="453"/>
      <c r="F564" s="453"/>
      <c r="G564" s="453"/>
      <c r="H564" s="453"/>
      <c r="I564" s="453"/>
      <c r="J564" s="453"/>
      <c r="K564" s="453"/>
      <c r="L564" s="453"/>
      <c r="M564" s="453"/>
      <c r="N564" s="453"/>
      <c r="O564" s="453"/>
      <c r="P564" s="453"/>
      <c r="Q564" s="453"/>
      <c r="R564" s="453"/>
      <c r="S564" s="453"/>
      <c r="T564" s="453"/>
      <c r="U564" s="453"/>
      <c r="V564" s="453"/>
      <c r="W564" s="453"/>
      <c r="X564" s="453"/>
      <c r="Y564" s="453"/>
      <c r="Z564" s="453"/>
      <c r="AA564" s="453"/>
      <c r="AB564" s="453"/>
      <c r="AC564" s="453"/>
      <c r="AD564" s="453"/>
      <c r="AE564" s="453"/>
      <c r="AF564" s="453"/>
      <c r="AG564" s="453"/>
      <c r="AH564" s="453"/>
      <c r="AI564" s="453"/>
      <c r="AJ564" s="453"/>
      <c r="AK564" s="453"/>
    </row>
    <row r="565" spans="1:37" ht="15.75" customHeight="1">
      <c r="A565" s="453"/>
      <c r="B565" s="453"/>
      <c r="C565" s="496"/>
      <c r="D565" s="496"/>
      <c r="E565" s="453"/>
      <c r="F565" s="453"/>
      <c r="G565" s="453"/>
      <c r="H565" s="453"/>
      <c r="I565" s="453"/>
      <c r="J565" s="453"/>
      <c r="K565" s="453"/>
      <c r="L565" s="453"/>
      <c r="M565" s="453"/>
      <c r="N565" s="453"/>
      <c r="O565" s="453"/>
      <c r="P565" s="453"/>
      <c r="Q565" s="453"/>
      <c r="R565" s="453"/>
      <c r="S565" s="453"/>
      <c r="T565" s="453"/>
      <c r="U565" s="453"/>
      <c r="V565" s="453"/>
      <c r="W565" s="453"/>
      <c r="X565" s="453"/>
      <c r="Y565" s="453"/>
      <c r="Z565" s="453"/>
      <c r="AA565" s="453"/>
      <c r="AB565" s="453"/>
      <c r="AC565" s="453"/>
      <c r="AD565" s="453"/>
      <c r="AE565" s="453"/>
      <c r="AF565" s="453"/>
      <c r="AG565" s="453"/>
      <c r="AH565" s="453"/>
      <c r="AI565" s="453"/>
      <c r="AJ565" s="453"/>
      <c r="AK565" s="453"/>
    </row>
    <row r="566" spans="1:37" ht="15.75" customHeight="1">
      <c r="A566" s="453"/>
      <c r="B566" s="453"/>
      <c r="C566" s="496"/>
      <c r="D566" s="496"/>
      <c r="E566" s="453"/>
      <c r="F566" s="453"/>
      <c r="G566" s="453"/>
      <c r="H566" s="453"/>
      <c r="I566" s="453"/>
      <c r="J566" s="453"/>
      <c r="K566" s="453"/>
      <c r="L566" s="453"/>
      <c r="M566" s="453"/>
      <c r="N566" s="453"/>
      <c r="O566" s="453"/>
      <c r="P566" s="453"/>
      <c r="Q566" s="453"/>
      <c r="R566" s="453"/>
      <c r="S566" s="453"/>
      <c r="T566" s="453"/>
      <c r="U566" s="453"/>
      <c r="V566" s="453"/>
      <c r="W566" s="453"/>
      <c r="X566" s="453"/>
      <c r="Y566" s="453"/>
      <c r="Z566" s="453"/>
      <c r="AA566" s="453"/>
      <c r="AB566" s="453"/>
      <c r="AC566" s="453"/>
      <c r="AD566" s="453"/>
      <c r="AE566" s="453"/>
      <c r="AF566" s="453"/>
      <c r="AG566" s="453"/>
      <c r="AH566" s="453"/>
      <c r="AI566" s="453"/>
      <c r="AJ566" s="453"/>
      <c r="AK566" s="453"/>
    </row>
    <row r="567" spans="1:37" ht="15.75" customHeight="1">
      <c r="A567" s="453"/>
      <c r="B567" s="453"/>
      <c r="C567" s="496"/>
      <c r="D567" s="496"/>
      <c r="E567" s="453"/>
      <c r="F567" s="453"/>
      <c r="G567" s="453"/>
      <c r="H567" s="453"/>
      <c r="I567" s="453"/>
      <c r="J567" s="453"/>
      <c r="K567" s="453"/>
      <c r="L567" s="453"/>
      <c r="M567" s="453"/>
      <c r="N567" s="453"/>
      <c r="O567" s="453"/>
      <c r="P567" s="453"/>
      <c r="Q567" s="453"/>
      <c r="R567" s="453"/>
      <c r="S567" s="453"/>
      <c r="T567" s="453"/>
      <c r="U567" s="453"/>
      <c r="V567" s="453"/>
      <c r="W567" s="453"/>
      <c r="X567" s="453"/>
      <c r="Y567" s="453"/>
      <c r="Z567" s="453"/>
      <c r="AA567" s="453"/>
      <c r="AB567" s="453"/>
      <c r="AC567" s="453"/>
      <c r="AD567" s="453"/>
      <c r="AE567" s="453"/>
      <c r="AF567" s="453"/>
      <c r="AG567" s="453"/>
      <c r="AH567" s="453"/>
      <c r="AI567" s="453"/>
      <c r="AJ567" s="453"/>
      <c r="AK567" s="453"/>
    </row>
    <row r="568" spans="1:37" ht="15.75" customHeight="1">
      <c r="A568" s="453"/>
      <c r="B568" s="453"/>
      <c r="C568" s="496"/>
      <c r="D568" s="496"/>
      <c r="E568" s="453"/>
      <c r="F568" s="453"/>
      <c r="G568" s="453"/>
      <c r="H568" s="453"/>
      <c r="I568" s="453"/>
      <c r="J568" s="453"/>
      <c r="K568" s="453"/>
      <c r="L568" s="453"/>
      <c r="M568" s="453"/>
      <c r="N568" s="453"/>
      <c r="O568" s="453"/>
      <c r="P568" s="453"/>
      <c r="Q568" s="453"/>
      <c r="R568" s="453"/>
      <c r="S568" s="453"/>
      <c r="T568" s="453"/>
      <c r="U568" s="453"/>
      <c r="V568" s="453"/>
      <c r="W568" s="453"/>
      <c r="X568" s="453"/>
      <c r="Y568" s="453"/>
      <c r="Z568" s="453"/>
      <c r="AA568" s="453"/>
      <c r="AB568" s="453"/>
      <c r="AC568" s="453"/>
      <c r="AD568" s="453"/>
      <c r="AE568" s="453"/>
      <c r="AF568" s="453"/>
      <c r="AG568" s="453"/>
      <c r="AH568" s="453"/>
      <c r="AI568" s="453"/>
      <c r="AJ568" s="453"/>
      <c r="AK568" s="453"/>
    </row>
    <row r="569" spans="1:37" ht="15.75" customHeight="1">
      <c r="A569" s="453"/>
      <c r="B569" s="453"/>
      <c r="C569" s="496"/>
      <c r="D569" s="496"/>
      <c r="E569" s="453"/>
      <c r="F569" s="453"/>
      <c r="G569" s="453"/>
      <c r="H569" s="453"/>
      <c r="I569" s="453"/>
      <c r="J569" s="453"/>
      <c r="K569" s="453"/>
      <c r="L569" s="453"/>
      <c r="M569" s="453"/>
      <c r="N569" s="453"/>
      <c r="O569" s="453"/>
      <c r="P569" s="453"/>
      <c r="Q569" s="453"/>
      <c r="R569" s="453"/>
      <c r="S569" s="453"/>
      <c r="T569" s="453"/>
      <c r="U569" s="453"/>
      <c r="V569" s="453"/>
      <c r="W569" s="453"/>
      <c r="X569" s="453"/>
      <c r="Y569" s="453"/>
      <c r="Z569" s="453"/>
      <c r="AA569" s="453"/>
      <c r="AB569" s="453"/>
      <c r="AC569" s="453"/>
      <c r="AD569" s="453"/>
      <c r="AE569" s="453"/>
      <c r="AF569" s="453"/>
      <c r="AG569" s="453"/>
      <c r="AH569" s="453"/>
      <c r="AI569" s="453"/>
      <c r="AJ569" s="453"/>
      <c r="AK569" s="453"/>
    </row>
    <row r="570" spans="1:37" ht="15.75" customHeight="1">
      <c r="A570" s="453"/>
      <c r="B570" s="453"/>
      <c r="C570" s="496"/>
      <c r="D570" s="496"/>
      <c r="E570" s="453"/>
      <c r="F570" s="453"/>
      <c r="G570" s="453"/>
      <c r="H570" s="453"/>
      <c r="I570" s="453"/>
      <c r="J570" s="453"/>
      <c r="K570" s="453"/>
      <c r="L570" s="453"/>
      <c r="M570" s="453"/>
      <c r="N570" s="453"/>
      <c r="O570" s="453"/>
      <c r="P570" s="453"/>
      <c r="Q570" s="453"/>
      <c r="R570" s="453"/>
      <c r="S570" s="453"/>
      <c r="T570" s="453"/>
      <c r="U570" s="453"/>
      <c r="V570" s="453"/>
      <c r="W570" s="453"/>
      <c r="X570" s="453"/>
      <c r="Y570" s="453"/>
      <c r="Z570" s="453"/>
      <c r="AA570" s="453"/>
      <c r="AB570" s="453"/>
      <c r="AC570" s="453"/>
      <c r="AD570" s="453"/>
      <c r="AE570" s="453"/>
      <c r="AF570" s="453"/>
      <c r="AG570" s="453"/>
      <c r="AH570" s="453"/>
      <c r="AI570" s="453"/>
      <c r="AJ570" s="453"/>
      <c r="AK570" s="453"/>
    </row>
    <row r="571" spans="1:37" ht="15.75" customHeight="1">
      <c r="A571" s="453"/>
      <c r="B571" s="453"/>
      <c r="C571" s="496"/>
      <c r="D571" s="496"/>
      <c r="E571" s="453"/>
      <c r="F571" s="453"/>
      <c r="G571" s="453"/>
      <c r="H571" s="453"/>
      <c r="I571" s="453"/>
      <c r="J571" s="453"/>
      <c r="K571" s="453"/>
      <c r="L571" s="453"/>
      <c r="M571" s="453"/>
      <c r="N571" s="453"/>
      <c r="O571" s="453"/>
      <c r="P571" s="453"/>
      <c r="Q571" s="453"/>
      <c r="R571" s="453"/>
      <c r="S571" s="453"/>
      <c r="T571" s="453"/>
      <c r="U571" s="453"/>
      <c r="V571" s="453"/>
      <c r="W571" s="453"/>
      <c r="X571" s="453"/>
      <c r="Y571" s="453"/>
      <c r="Z571" s="453"/>
      <c r="AA571" s="453"/>
      <c r="AB571" s="453"/>
      <c r="AC571" s="453"/>
      <c r="AD571" s="453"/>
      <c r="AE571" s="453"/>
      <c r="AF571" s="453"/>
      <c r="AG571" s="453"/>
      <c r="AH571" s="453"/>
      <c r="AI571" s="453"/>
      <c r="AJ571" s="453"/>
      <c r="AK571" s="453"/>
    </row>
    <row r="572" spans="1:37" ht="15.75" customHeight="1">
      <c r="A572" s="453"/>
      <c r="B572" s="453"/>
      <c r="C572" s="496"/>
      <c r="D572" s="496"/>
      <c r="E572" s="453"/>
      <c r="F572" s="453"/>
      <c r="G572" s="453"/>
      <c r="H572" s="453"/>
      <c r="I572" s="453"/>
      <c r="J572" s="453"/>
      <c r="K572" s="453"/>
      <c r="L572" s="453"/>
      <c r="M572" s="453"/>
      <c r="N572" s="453"/>
      <c r="O572" s="453"/>
      <c r="P572" s="453"/>
      <c r="Q572" s="453"/>
      <c r="R572" s="453"/>
      <c r="S572" s="453"/>
      <c r="T572" s="453"/>
      <c r="U572" s="453"/>
      <c r="V572" s="453"/>
      <c r="W572" s="453"/>
      <c r="X572" s="453"/>
      <c r="Y572" s="453"/>
      <c r="Z572" s="453"/>
      <c r="AA572" s="453"/>
      <c r="AB572" s="453"/>
      <c r="AC572" s="453"/>
      <c r="AD572" s="453"/>
      <c r="AE572" s="453"/>
      <c r="AF572" s="453"/>
      <c r="AG572" s="453"/>
      <c r="AH572" s="453"/>
      <c r="AI572" s="453"/>
      <c r="AJ572" s="453"/>
      <c r="AK572" s="453"/>
    </row>
    <row r="573" spans="1:37" ht="15.75" customHeight="1">
      <c r="A573" s="453"/>
      <c r="B573" s="453"/>
      <c r="C573" s="496"/>
      <c r="D573" s="496"/>
      <c r="E573" s="453"/>
      <c r="F573" s="453"/>
      <c r="G573" s="453"/>
      <c r="H573" s="453"/>
      <c r="I573" s="453"/>
      <c r="J573" s="453"/>
      <c r="K573" s="453"/>
      <c r="L573" s="453"/>
      <c r="M573" s="453"/>
      <c r="N573" s="453"/>
      <c r="O573" s="453"/>
      <c r="P573" s="453"/>
      <c r="Q573" s="453"/>
      <c r="R573" s="453"/>
      <c r="S573" s="453"/>
      <c r="T573" s="453"/>
      <c r="U573" s="453"/>
      <c r="V573" s="453"/>
      <c r="W573" s="453"/>
      <c r="X573" s="453"/>
      <c r="Y573" s="453"/>
      <c r="Z573" s="453"/>
      <c r="AA573" s="453"/>
      <c r="AB573" s="453"/>
      <c r="AC573" s="453"/>
      <c r="AD573" s="453"/>
      <c r="AE573" s="453"/>
      <c r="AF573" s="453"/>
      <c r="AG573" s="453"/>
      <c r="AH573" s="453"/>
      <c r="AI573" s="453"/>
      <c r="AJ573" s="453"/>
      <c r="AK573" s="453"/>
    </row>
    <row r="574" spans="1:37" ht="15.75" customHeight="1">
      <c r="A574" s="453"/>
      <c r="B574" s="453"/>
      <c r="C574" s="496"/>
      <c r="D574" s="496"/>
      <c r="E574" s="453"/>
      <c r="F574" s="453"/>
      <c r="G574" s="453"/>
      <c r="H574" s="453"/>
      <c r="I574" s="453"/>
      <c r="J574" s="453"/>
      <c r="K574" s="453"/>
      <c r="L574" s="453"/>
      <c r="M574" s="453"/>
      <c r="N574" s="453"/>
      <c r="O574" s="453"/>
      <c r="P574" s="453"/>
      <c r="Q574" s="453"/>
      <c r="R574" s="453"/>
      <c r="S574" s="453"/>
      <c r="T574" s="453"/>
      <c r="U574" s="453"/>
      <c r="V574" s="453"/>
      <c r="W574" s="453"/>
      <c r="X574" s="453"/>
      <c r="Y574" s="453"/>
      <c r="Z574" s="453"/>
      <c r="AA574" s="453"/>
      <c r="AB574" s="453"/>
      <c r="AC574" s="453"/>
      <c r="AD574" s="453"/>
      <c r="AE574" s="453"/>
      <c r="AF574" s="453"/>
      <c r="AG574" s="453"/>
      <c r="AH574" s="453"/>
      <c r="AI574" s="453"/>
      <c r="AJ574" s="453"/>
      <c r="AK574" s="453"/>
    </row>
    <row r="575" spans="1:37" ht="15.75" customHeight="1">
      <c r="A575" s="453"/>
      <c r="B575" s="453"/>
      <c r="C575" s="496"/>
      <c r="D575" s="496"/>
      <c r="E575" s="453"/>
      <c r="F575" s="453"/>
      <c r="G575" s="453"/>
      <c r="H575" s="453"/>
      <c r="I575" s="453"/>
      <c r="J575" s="453"/>
      <c r="K575" s="453"/>
      <c r="L575" s="453"/>
      <c r="M575" s="453"/>
      <c r="N575" s="453"/>
      <c r="O575" s="453"/>
      <c r="P575" s="453"/>
      <c r="Q575" s="453"/>
      <c r="R575" s="453"/>
      <c r="S575" s="453"/>
      <c r="T575" s="453"/>
      <c r="U575" s="453"/>
      <c r="V575" s="453"/>
      <c r="W575" s="453"/>
      <c r="X575" s="453"/>
      <c r="Y575" s="453"/>
      <c r="Z575" s="453"/>
      <c r="AA575" s="453"/>
      <c r="AB575" s="453"/>
      <c r="AC575" s="453"/>
      <c r="AD575" s="453"/>
      <c r="AE575" s="453"/>
      <c r="AF575" s="453"/>
      <c r="AG575" s="453"/>
      <c r="AH575" s="453"/>
      <c r="AI575" s="453"/>
      <c r="AJ575" s="453"/>
      <c r="AK575" s="453"/>
    </row>
    <row r="576" spans="1:37" ht="15.75" customHeight="1">
      <c r="A576" s="453"/>
      <c r="B576" s="453"/>
      <c r="C576" s="496"/>
      <c r="D576" s="496"/>
      <c r="E576" s="453"/>
      <c r="F576" s="453"/>
      <c r="G576" s="453"/>
      <c r="H576" s="453"/>
      <c r="I576" s="453"/>
      <c r="J576" s="453"/>
      <c r="K576" s="453"/>
      <c r="L576" s="453"/>
      <c r="M576" s="453"/>
      <c r="N576" s="453"/>
      <c r="O576" s="453"/>
      <c r="P576" s="453"/>
      <c r="Q576" s="453"/>
      <c r="R576" s="453"/>
      <c r="S576" s="453"/>
      <c r="T576" s="453"/>
      <c r="U576" s="453"/>
      <c r="V576" s="453"/>
      <c r="W576" s="453"/>
      <c r="X576" s="453"/>
      <c r="Y576" s="453"/>
      <c r="Z576" s="453"/>
      <c r="AA576" s="453"/>
      <c r="AB576" s="453"/>
      <c r="AC576" s="453"/>
      <c r="AD576" s="453"/>
      <c r="AE576" s="453"/>
      <c r="AF576" s="453"/>
      <c r="AG576" s="453"/>
      <c r="AH576" s="453"/>
      <c r="AI576" s="453"/>
      <c r="AJ576" s="453"/>
      <c r="AK576" s="453"/>
    </row>
    <row r="577" spans="1:37" ht="15.75" customHeight="1">
      <c r="A577" s="453"/>
      <c r="B577" s="453"/>
      <c r="C577" s="496"/>
      <c r="D577" s="496"/>
      <c r="E577" s="453"/>
      <c r="F577" s="453"/>
      <c r="G577" s="453"/>
      <c r="H577" s="453"/>
      <c r="I577" s="453"/>
      <c r="J577" s="453"/>
      <c r="K577" s="453"/>
      <c r="L577" s="453"/>
      <c r="M577" s="453"/>
      <c r="N577" s="453"/>
      <c r="O577" s="453"/>
      <c r="P577" s="453"/>
      <c r="Q577" s="453"/>
      <c r="R577" s="453"/>
      <c r="S577" s="453"/>
      <c r="T577" s="453"/>
      <c r="U577" s="453"/>
      <c r="V577" s="453"/>
      <c r="W577" s="453"/>
      <c r="X577" s="453"/>
      <c r="Y577" s="453"/>
      <c r="Z577" s="453"/>
      <c r="AA577" s="453"/>
      <c r="AB577" s="453"/>
      <c r="AC577" s="453"/>
      <c r="AD577" s="453"/>
      <c r="AE577" s="453"/>
      <c r="AF577" s="453"/>
      <c r="AG577" s="453"/>
      <c r="AH577" s="453"/>
      <c r="AI577" s="453"/>
      <c r="AJ577" s="453"/>
      <c r="AK577" s="453"/>
    </row>
    <row r="578" spans="1:37" ht="15.75" customHeight="1">
      <c r="A578" s="453"/>
      <c r="B578" s="453"/>
      <c r="C578" s="496"/>
      <c r="D578" s="496"/>
      <c r="E578" s="453"/>
      <c r="F578" s="453"/>
      <c r="G578" s="453"/>
      <c r="H578" s="453"/>
      <c r="I578" s="453"/>
      <c r="J578" s="453"/>
      <c r="K578" s="453"/>
      <c r="L578" s="453"/>
      <c r="M578" s="453"/>
      <c r="N578" s="453"/>
      <c r="O578" s="453"/>
      <c r="P578" s="453"/>
      <c r="Q578" s="453"/>
      <c r="R578" s="453"/>
      <c r="S578" s="453"/>
      <c r="T578" s="453"/>
      <c r="U578" s="453"/>
      <c r="V578" s="453"/>
      <c r="W578" s="453"/>
      <c r="X578" s="453"/>
      <c r="Y578" s="453"/>
      <c r="Z578" s="453"/>
      <c r="AA578" s="453"/>
      <c r="AB578" s="453"/>
      <c r="AC578" s="453"/>
      <c r="AD578" s="453"/>
      <c r="AE578" s="453"/>
      <c r="AF578" s="453"/>
      <c r="AG578" s="453"/>
      <c r="AH578" s="453"/>
      <c r="AI578" s="453"/>
      <c r="AJ578" s="453"/>
      <c r="AK578" s="453"/>
    </row>
    <row r="579" spans="1:37" ht="15.75" customHeight="1">
      <c r="A579" s="453"/>
      <c r="B579" s="453"/>
      <c r="C579" s="496"/>
      <c r="D579" s="496"/>
      <c r="E579" s="453"/>
      <c r="F579" s="453"/>
      <c r="G579" s="453"/>
      <c r="H579" s="453"/>
      <c r="I579" s="453"/>
      <c r="J579" s="453"/>
      <c r="K579" s="453"/>
      <c r="L579" s="453"/>
      <c r="M579" s="453"/>
      <c r="N579" s="453"/>
      <c r="O579" s="453"/>
      <c r="P579" s="453"/>
      <c r="Q579" s="453"/>
      <c r="R579" s="453"/>
      <c r="S579" s="453"/>
      <c r="T579" s="453"/>
      <c r="U579" s="453"/>
      <c r="V579" s="453"/>
      <c r="W579" s="453"/>
      <c r="X579" s="453"/>
      <c r="Y579" s="453"/>
      <c r="Z579" s="453"/>
      <c r="AA579" s="453"/>
      <c r="AB579" s="453"/>
      <c r="AC579" s="453"/>
      <c r="AD579" s="453"/>
      <c r="AE579" s="453"/>
      <c r="AF579" s="453"/>
      <c r="AG579" s="453"/>
      <c r="AH579" s="453"/>
      <c r="AI579" s="453"/>
      <c r="AJ579" s="453"/>
      <c r="AK579" s="453"/>
    </row>
    <row r="580" spans="1:37" ht="15.75" customHeight="1">
      <c r="A580" s="453"/>
      <c r="B580" s="453"/>
      <c r="C580" s="496"/>
      <c r="D580" s="496"/>
      <c r="E580" s="453"/>
      <c r="F580" s="453"/>
      <c r="G580" s="453"/>
      <c r="H580" s="453"/>
      <c r="I580" s="453"/>
      <c r="J580" s="453"/>
      <c r="K580" s="453"/>
      <c r="L580" s="453"/>
      <c r="M580" s="453"/>
      <c r="N580" s="453"/>
      <c r="O580" s="453"/>
      <c r="P580" s="453"/>
      <c r="Q580" s="453"/>
      <c r="R580" s="453"/>
      <c r="S580" s="453"/>
      <c r="T580" s="453"/>
      <c r="U580" s="453"/>
      <c r="V580" s="453"/>
      <c r="W580" s="453"/>
      <c r="X580" s="453"/>
      <c r="Y580" s="453"/>
      <c r="Z580" s="453"/>
      <c r="AA580" s="453"/>
      <c r="AB580" s="453"/>
      <c r="AC580" s="453"/>
      <c r="AD580" s="453"/>
      <c r="AE580" s="453"/>
      <c r="AF580" s="453"/>
      <c r="AG580" s="453"/>
      <c r="AH580" s="453"/>
      <c r="AI580" s="453"/>
      <c r="AJ580" s="453"/>
      <c r="AK580" s="453"/>
    </row>
    <row r="581" spans="1:37" ht="15.75" customHeight="1">
      <c r="A581" s="453"/>
      <c r="B581" s="453"/>
      <c r="C581" s="496"/>
      <c r="D581" s="496"/>
      <c r="E581" s="453"/>
      <c r="F581" s="453"/>
      <c r="G581" s="453"/>
      <c r="H581" s="453"/>
      <c r="I581" s="453"/>
      <c r="J581" s="453"/>
      <c r="K581" s="453"/>
      <c r="L581" s="453"/>
      <c r="M581" s="453"/>
      <c r="N581" s="453"/>
      <c r="O581" s="453"/>
      <c r="P581" s="453"/>
      <c r="Q581" s="453"/>
      <c r="R581" s="453"/>
      <c r="S581" s="453"/>
      <c r="T581" s="453"/>
      <c r="U581" s="453"/>
      <c r="V581" s="453"/>
      <c r="W581" s="453"/>
      <c r="X581" s="453"/>
      <c r="Y581" s="453"/>
      <c r="Z581" s="453"/>
      <c r="AA581" s="453"/>
      <c r="AB581" s="453"/>
      <c r="AC581" s="453"/>
      <c r="AD581" s="453"/>
      <c r="AE581" s="453"/>
      <c r="AF581" s="453"/>
      <c r="AG581" s="453"/>
      <c r="AH581" s="453"/>
      <c r="AI581" s="453"/>
      <c r="AJ581" s="453"/>
      <c r="AK581" s="453"/>
    </row>
    <row r="582" spans="1:37" ht="15.75" customHeight="1">
      <c r="A582" s="453"/>
      <c r="B582" s="453"/>
      <c r="C582" s="496"/>
      <c r="D582" s="496"/>
      <c r="E582" s="453"/>
      <c r="F582" s="453"/>
      <c r="G582" s="453"/>
      <c r="H582" s="453"/>
      <c r="I582" s="453"/>
      <c r="J582" s="453"/>
      <c r="K582" s="453"/>
      <c r="L582" s="453"/>
      <c r="M582" s="453"/>
      <c r="N582" s="453"/>
      <c r="O582" s="453"/>
      <c r="P582" s="453"/>
      <c r="Q582" s="453"/>
      <c r="R582" s="453"/>
      <c r="S582" s="453"/>
      <c r="T582" s="453"/>
      <c r="U582" s="453"/>
      <c r="V582" s="453"/>
      <c r="W582" s="453"/>
      <c r="X582" s="453"/>
      <c r="Y582" s="453"/>
      <c r="Z582" s="453"/>
      <c r="AA582" s="453"/>
      <c r="AB582" s="453"/>
      <c r="AC582" s="453"/>
      <c r="AD582" s="453"/>
      <c r="AE582" s="453"/>
      <c r="AF582" s="453"/>
      <c r="AG582" s="453"/>
      <c r="AH582" s="453"/>
      <c r="AI582" s="453"/>
      <c r="AJ582" s="453"/>
      <c r="AK582" s="453"/>
    </row>
    <row r="583" spans="1:37" ht="15.75" customHeight="1">
      <c r="A583" s="453"/>
      <c r="B583" s="453"/>
      <c r="C583" s="496"/>
      <c r="D583" s="496"/>
      <c r="E583" s="453"/>
      <c r="F583" s="453"/>
      <c r="G583" s="453"/>
      <c r="H583" s="453"/>
      <c r="I583" s="453"/>
      <c r="J583" s="453"/>
      <c r="K583" s="453"/>
      <c r="L583" s="453"/>
      <c r="M583" s="453"/>
      <c r="N583" s="453"/>
      <c r="O583" s="453"/>
      <c r="P583" s="453"/>
      <c r="Q583" s="453"/>
      <c r="R583" s="453"/>
      <c r="S583" s="453"/>
      <c r="T583" s="453"/>
      <c r="U583" s="453"/>
      <c r="V583" s="453"/>
      <c r="W583" s="453"/>
      <c r="X583" s="453"/>
      <c r="Y583" s="453"/>
      <c r="Z583" s="453"/>
      <c r="AA583" s="453"/>
      <c r="AB583" s="453"/>
      <c r="AC583" s="453"/>
      <c r="AD583" s="453"/>
      <c r="AE583" s="453"/>
      <c r="AF583" s="453"/>
      <c r="AG583" s="453"/>
      <c r="AH583" s="453"/>
      <c r="AI583" s="453"/>
      <c r="AJ583" s="453"/>
      <c r="AK583" s="453"/>
    </row>
    <row r="584" spans="1:37" ht="15.75" customHeight="1">
      <c r="A584" s="453"/>
      <c r="B584" s="453"/>
      <c r="C584" s="496"/>
      <c r="D584" s="496"/>
      <c r="E584" s="453"/>
      <c r="F584" s="453"/>
      <c r="G584" s="453"/>
      <c r="H584" s="453"/>
      <c r="I584" s="453"/>
      <c r="J584" s="453"/>
      <c r="K584" s="453"/>
      <c r="L584" s="453"/>
      <c r="M584" s="453"/>
      <c r="N584" s="453"/>
      <c r="O584" s="453"/>
      <c r="P584" s="453"/>
      <c r="Q584" s="453"/>
      <c r="R584" s="453"/>
      <c r="S584" s="453"/>
      <c r="T584" s="453"/>
      <c r="U584" s="453"/>
      <c r="V584" s="453"/>
      <c r="W584" s="453"/>
      <c r="X584" s="453"/>
      <c r="Y584" s="453"/>
      <c r="Z584" s="453"/>
      <c r="AA584" s="453"/>
      <c r="AB584" s="453"/>
      <c r="AC584" s="453"/>
      <c r="AD584" s="453"/>
      <c r="AE584" s="453"/>
      <c r="AF584" s="453"/>
      <c r="AG584" s="453"/>
      <c r="AH584" s="453"/>
      <c r="AI584" s="453"/>
      <c r="AJ584" s="453"/>
      <c r="AK584" s="453"/>
    </row>
    <row r="585" spans="1:37" ht="15.75" customHeight="1">
      <c r="A585" s="453"/>
      <c r="B585" s="453"/>
      <c r="C585" s="496"/>
      <c r="D585" s="496"/>
      <c r="E585" s="453"/>
      <c r="F585" s="453"/>
      <c r="G585" s="453"/>
      <c r="H585" s="453"/>
      <c r="I585" s="453"/>
      <c r="J585" s="453"/>
      <c r="K585" s="453"/>
      <c r="L585" s="453"/>
      <c r="M585" s="453"/>
      <c r="N585" s="453"/>
      <c r="O585" s="453"/>
      <c r="P585" s="453"/>
      <c r="Q585" s="453"/>
      <c r="R585" s="453"/>
      <c r="S585" s="453"/>
      <c r="T585" s="453"/>
      <c r="U585" s="453"/>
      <c r="V585" s="453"/>
      <c r="W585" s="453"/>
      <c r="X585" s="453"/>
      <c r="Y585" s="453"/>
      <c r="Z585" s="453"/>
      <c r="AA585" s="453"/>
      <c r="AB585" s="453"/>
      <c r="AC585" s="453"/>
      <c r="AD585" s="453"/>
      <c r="AE585" s="453"/>
      <c r="AF585" s="453"/>
      <c r="AG585" s="453"/>
      <c r="AH585" s="453"/>
      <c r="AI585" s="453"/>
      <c r="AJ585" s="453"/>
      <c r="AK585" s="453"/>
    </row>
    <row r="586" spans="1:37" ht="15.75" customHeight="1">
      <c r="A586" s="453"/>
      <c r="B586" s="453"/>
      <c r="C586" s="496"/>
      <c r="D586" s="496"/>
      <c r="E586" s="453"/>
      <c r="F586" s="453"/>
      <c r="G586" s="453"/>
      <c r="H586" s="453"/>
      <c r="I586" s="453"/>
      <c r="J586" s="453"/>
      <c r="K586" s="453"/>
      <c r="L586" s="453"/>
      <c r="M586" s="453"/>
      <c r="N586" s="453"/>
      <c r="O586" s="453"/>
      <c r="P586" s="453"/>
      <c r="Q586" s="453"/>
      <c r="R586" s="453"/>
      <c r="S586" s="453"/>
      <c r="T586" s="453"/>
      <c r="U586" s="453"/>
      <c r="V586" s="453"/>
      <c r="W586" s="453"/>
      <c r="X586" s="453"/>
      <c r="Y586" s="453"/>
      <c r="Z586" s="453"/>
      <c r="AA586" s="453"/>
      <c r="AB586" s="453"/>
      <c r="AC586" s="453"/>
      <c r="AD586" s="453"/>
      <c r="AE586" s="453"/>
      <c r="AF586" s="453"/>
      <c r="AG586" s="453"/>
      <c r="AH586" s="453"/>
      <c r="AI586" s="453"/>
      <c r="AJ586" s="453"/>
      <c r="AK586" s="453"/>
    </row>
    <row r="587" spans="1:37" ht="15.75" customHeight="1">
      <c r="A587" s="453"/>
      <c r="B587" s="453"/>
      <c r="C587" s="496"/>
      <c r="D587" s="496"/>
      <c r="E587" s="453"/>
      <c r="F587" s="453"/>
      <c r="G587" s="453"/>
      <c r="H587" s="453"/>
      <c r="I587" s="453"/>
      <c r="J587" s="453"/>
      <c r="K587" s="453"/>
      <c r="L587" s="453"/>
      <c r="M587" s="453"/>
      <c r="N587" s="453"/>
      <c r="O587" s="453"/>
      <c r="P587" s="453"/>
      <c r="Q587" s="453"/>
      <c r="R587" s="453"/>
      <c r="S587" s="453"/>
      <c r="T587" s="453"/>
      <c r="U587" s="453"/>
      <c r="V587" s="453"/>
      <c r="W587" s="453"/>
      <c r="X587" s="453"/>
      <c r="Y587" s="453"/>
      <c r="Z587" s="453"/>
      <c r="AA587" s="453"/>
      <c r="AB587" s="453"/>
      <c r="AC587" s="453"/>
      <c r="AD587" s="453"/>
      <c r="AE587" s="453"/>
      <c r="AF587" s="453"/>
      <c r="AG587" s="453"/>
      <c r="AH587" s="453"/>
      <c r="AI587" s="453"/>
      <c r="AJ587" s="453"/>
      <c r="AK587" s="453"/>
    </row>
    <row r="588" spans="1:37" ht="15.75" customHeight="1">
      <c r="A588" s="453"/>
      <c r="B588" s="453"/>
      <c r="C588" s="496"/>
      <c r="D588" s="496"/>
      <c r="E588" s="453"/>
      <c r="F588" s="453"/>
      <c r="G588" s="453"/>
      <c r="H588" s="453"/>
      <c r="I588" s="453"/>
      <c r="J588" s="453"/>
      <c r="K588" s="453"/>
      <c r="L588" s="453"/>
      <c r="M588" s="453"/>
      <c r="N588" s="453"/>
      <c r="O588" s="453"/>
      <c r="P588" s="453"/>
      <c r="Q588" s="453"/>
      <c r="R588" s="453"/>
      <c r="S588" s="453"/>
      <c r="T588" s="453"/>
      <c r="U588" s="453"/>
      <c r="V588" s="453"/>
      <c r="W588" s="453"/>
      <c r="X588" s="453"/>
      <c r="Y588" s="453"/>
      <c r="Z588" s="453"/>
      <c r="AA588" s="453"/>
      <c r="AB588" s="453"/>
      <c r="AC588" s="453"/>
      <c r="AD588" s="453"/>
      <c r="AE588" s="453"/>
      <c r="AF588" s="453"/>
      <c r="AG588" s="453"/>
      <c r="AH588" s="453"/>
      <c r="AI588" s="453"/>
      <c r="AJ588" s="453"/>
      <c r="AK588" s="453"/>
    </row>
    <row r="589" spans="1:37" ht="15.75" customHeight="1">
      <c r="A589" s="453"/>
      <c r="B589" s="453"/>
      <c r="C589" s="496"/>
      <c r="D589" s="496"/>
      <c r="E589" s="453"/>
      <c r="F589" s="453"/>
      <c r="G589" s="453"/>
      <c r="H589" s="453"/>
      <c r="I589" s="453"/>
      <c r="J589" s="453"/>
      <c r="K589" s="453"/>
      <c r="L589" s="453"/>
      <c r="M589" s="453"/>
      <c r="N589" s="453"/>
      <c r="O589" s="453"/>
      <c r="P589" s="453"/>
      <c r="Q589" s="453"/>
      <c r="R589" s="453"/>
      <c r="S589" s="453"/>
      <c r="T589" s="453"/>
      <c r="U589" s="453"/>
      <c r="V589" s="453"/>
      <c r="W589" s="453"/>
      <c r="X589" s="453"/>
      <c r="Y589" s="453"/>
      <c r="Z589" s="453"/>
      <c r="AA589" s="453"/>
      <c r="AB589" s="453"/>
      <c r="AC589" s="453"/>
      <c r="AD589" s="453"/>
      <c r="AE589" s="453"/>
      <c r="AF589" s="453"/>
      <c r="AG589" s="453"/>
      <c r="AH589" s="453"/>
      <c r="AI589" s="453"/>
      <c r="AJ589" s="453"/>
      <c r="AK589" s="453"/>
    </row>
    <row r="590" spans="1:37" ht="15.75" customHeight="1">
      <c r="A590" s="453"/>
      <c r="B590" s="453"/>
      <c r="C590" s="496"/>
      <c r="D590" s="496"/>
      <c r="E590" s="453"/>
      <c r="F590" s="453"/>
      <c r="G590" s="453"/>
      <c r="H590" s="453"/>
      <c r="I590" s="453"/>
      <c r="J590" s="453"/>
      <c r="K590" s="453"/>
      <c r="L590" s="453"/>
      <c r="M590" s="453"/>
      <c r="N590" s="453"/>
      <c r="O590" s="453"/>
      <c r="P590" s="453"/>
      <c r="Q590" s="453"/>
      <c r="R590" s="453"/>
      <c r="S590" s="453"/>
      <c r="T590" s="453"/>
      <c r="U590" s="453"/>
      <c r="V590" s="453"/>
      <c r="W590" s="453"/>
      <c r="X590" s="453"/>
      <c r="Y590" s="453"/>
      <c r="Z590" s="453"/>
      <c r="AA590" s="453"/>
      <c r="AB590" s="453"/>
      <c r="AC590" s="453"/>
      <c r="AD590" s="453"/>
      <c r="AE590" s="453"/>
      <c r="AF590" s="453"/>
      <c r="AG590" s="453"/>
      <c r="AH590" s="453"/>
      <c r="AI590" s="453"/>
      <c r="AJ590" s="453"/>
      <c r="AK590" s="453"/>
    </row>
    <row r="591" spans="1:37" ht="15.75" customHeight="1">
      <c r="A591" s="453"/>
      <c r="B591" s="453"/>
      <c r="C591" s="496"/>
      <c r="D591" s="496"/>
      <c r="E591" s="453"/>
      <c r="F591" s="453"/>
      <c r="G591" s="453"/>
      <c r="H591" s="453"/>
      <c r="I591" s="453"/>
      <c r="J591" s="453"/>
      <c r="K591" s="453"/>
      <c r="L591" s="453"/>
      <c r="M591" s="453"/>
      <c r="N591" s="453"/>
      <c r="O591" s="453"/>
      <c r="P591" s="453"/>
      <c r="Q591" s="453"/>
      <c r="R591" s="453"/>
      <c r="S591" s="453"/>
      <c r="T591" s="453"/>
      <c r="U591" s="453"/>
      <c r="V591" s="453"/>
      <c r="W591" s="453"/>
      <c r="X591" s="453"/>
      <c r="Y591" s="453"/>
      <c r="Z591" s="453"/>
      <c r="AA591" s="453"/>
      <c r="AB591" s="453"/>
      <c r="AC591" s="453"/>
      <c r="AD591" s="453"/>
      <c r="AE591" s="453"/>
      <c r="AF591" s="453"/>
      <c r="AG591" s="453"/>
      <c r="AH591" s="453"/>
      <c r="AI591" s="453"/>
      <c r="AJ591" s="453"/>
      <c r="AK591" s="453"/>
    </row>
    <row r="592" spans="1:37" ht="15.75" customHeight="1">
      <c r="A592" s="453"/>
      <c r="B592" s="453"/>
      <c r="C592" s="496"/>
      <c r="D592" s="496"/>
      <c r="E592" s="453"/>
      <c r="F592" s="453"/>
      <c r="G592" s="453"/>
      <c r="H592" s="453"/>
      <c r="I592" s="453"/>
      <c r="J592" s="453"/>
      <c r="K592" s="453"/>
      <c r="L592" s="453"/>
      <c r="M592" s="453"/>
      <c r="N592" s="453"/>
      <c r="O592" s="453"/>
      <c r="P592" s="453"/>
      <c r="Q592" s="453"/>
      <c r="R592" s="453"/>
      <c r="S592" s="453"/>
      <c r="T592" s="453"/>
      <c r="U592" s="453"/>
      <c r="V592" s="453"/>
      <c r="W592" s="453"/>
      <c r="X592" s="453"/>
      <c r="Y592" s="453"/>
      <c r="Z592" s="453"/>
      <c r="AA592" s="453"/>
      <c r="AB592" s="453"/>
      <c r="AC592" s="453"/>
      <c r="AD592" s="453"/>
      <c r="AE592" s="453"/>
      <c r="AF592" s="453"/>
      <c r="AG592" s="453"/>
      <c r="AH592" s="453"/>
      <c r="AI592" s="453"/>
      <c r="AJ592" s="453"/>
      <c r="AK592" s="453"/>
    </row>
    <row r="593" spans="1:37" ht="15.75" customHeight="1">
      <c r="A593" s="453"/>
      <c r="B593" s="453"/>
      <c r="C593" s="496"/>
      <c r="D593" s="496"/>
      <c r="E593" s="453"/>
      <c r="F593" s="453"/>
      <c r="G593" s="453"/>
      <c r="H593" s="453"/>
      <c r="I593" s="453"/>
      <c r="J593" s="453"/>
      <c r="K593" s="453"/>
      <c r="L593" s="453"/>
      <c r="M593" s="453"/>
      <c r="N593" s="453"/>
      <c r="O593" s="453"/>
      <c r="P593" s="453"/>
      <c r="Q593" s="453"/>
      <c r="R593" s="453"/>
      <c r="S593" s="453"/>
      <c r="T593" s="453"/>
      <c r="U593" s="453"/>
      <c r="V593" s="453"/>
      <c r="W593" s="453"/>
      <c r="X593" s="453"/>
      <c r="Y593" s="453"/>
      <c r="Z593" s="453"/>
      <c r="AA593" s="453"/>
      <c r="AB593" s="453"/>
      <c r="AC593" s="453"/>
      <c r="AD593" s="453"/>
      <c r="AE593" s="453"/>
      <c r="AF593" s="453"/>
      <c r="AG593" s="453"/>
      <c r="AH593" s="453"/>
      <c r="AI593" s="453"/>
      <c r="AJ593" s="453"/>
      <c r="AK593" s="453"/>
    </row>
    <row r="594" spans="1:37" ht="15.75" customHeight="1">
      <c r="A594" s="453"/>
      <c r="B594" s="453"/>
      <c r="C594" s="496"/>
      <c r="D594" s="496"/>
      <c r="E594" s="453"/>
      <c r="F594" s="453"/>
      <c r="G594" s="453"/>
      <c r="H594" s="453"/>
      <c r="I594" s="453"/>
      <c r="J594" s="453"/>
      <c r="K594" s="453"/>
      <c r="L594" s="453"/>
      <c r="M594" s="453"/>
      <c r="N594" s="453"/>
      <c r="O594" s="453"/>
      <c r="P594" s="453"/>
      <c r="Q594" s="453"/>
      <c r="R594" s="453"/>
      <c r="S594" s="453"/>
      <c r="T594" s="453"/>
      <c r="U594" s="453"/>
      <c r="V594" s="453"/>
      <c r="W594" s="453"/>
      <c r="X594" s="453"/>
      <c r="Y594" s="453"/>
      <c r="Z594" s="453"/>
      <c r="AA594" s="453"/>
      <c r="AB594" s="453"/>
      <c r="AC594" s="453"/>
      <c r="AD594" s="453"/>
      <c r="AE594" s="453"/>
      <c r="AF594" s="453"/>
      <c r="AG594" s="453"/>
      <c r="AH594" s="453"/>
      <c r="AI594" s="453"/>
      <c r="AJ594" s="453"/>
      <c r="AK594" s="453"/>
    </row>
    <row r="595" spans="1:37" ht="15.75" customHeight="1">
      <c r="A595" s="453"/>
      <c r="B595" s="453"/>
      <c r="C595" s="496"/>
      <c r="D595" s="496"/>
      <c r="E595" s="453"/>
      <c r="F595" s="453"/>
      <c r="G595" s="453"/>
      <c r="H595" s="453"/>
      <c r="I595" s="453"/>
      <c r="J595" s="453"/>
      <c r="K595" s="453"/>
      <c r="L595" s="453"/>
      <c r="M595" s="453"/>
      <c r="N595" s="453"/>
      <c r="O595" s="453"/>
      <c r="P595" s="453"/>
      <c r="Q595" s="453"/>
      <c r="R595" s="453"/>
      <c r="S595" s="453"/>
      <c r="T595" s="453"/>
      <c r="U595" s="453"/>
      <c r="V595" s="453"/>
      <c r="W595" s="453"/>
      <c r="X595" s="453"/>
      <c r="Y595" s="453"/>
      <c r="Z595" s="453"/>
      <c r="AA595" s="453"/>
      <c r="AB595" s="453"/>
      <c r="AC595" s="453"/>
      <c r="AD595" s="453"/>
      <c r="AE595" s="453"/>
      <c r="AF595" s="453"/>
      <c r="AG595" s="453"/>
      <c r="AH595" s="453"/>
      <c r="AI595" s="453"/>
      <c r="AJ595" s="453"/>
      <c r="AK595" s="453"/>
    </row>
    <row r="596" spans="1:37" ht="15.75" customHeight="1">
      <c r="A596" s="453"/>
      <c r="B596" s="453"/>
      <c r="C596" s="496"/>
      <c r="D596" s="496"/>
      <c r="E596" s="453"/>
      <c r="F596" s="453"/>
      <c r="G596" s="453"/>
      <c r="H596" s="453"/>
      <c r="I596" s="453"/>
      <c r="J596" s="453"/>
      <c r="K596" s="453"/>
      <c r="L596" s="453"/>
      <c r="M596" s="453"/>
      <c r="N596" s="453"/>
      <c r="O596" s="453"/>
      <c r="P596" s="453"/>
      <c r="Q596" s="453"/>
      <c r="R596" s="453"/>
      <c r="S596" s="453"/>
      <c r="T596" s="453"/>
      <c r="U596" s="453"/>
      <c r="V596" s="453"/>
      <c r="W596" s="453"/>
      <c r="X596" s="453"/>
      <c r="Y596" s="453"/>
      <c r="Z596" s="453"/>
      <c r="AA596" s="453"/>
      <c r="AB596" s="453"/>
      <c r="AC596" s="453"/>
      <c r="AD596" s="453"/>
      <c r="AE596" s="453"/>
      <c r="AF596" s="453"/>
      <c r="AG596" s="453"/>
      <c r="AH596" s="453"/>
      <c r="AI596" s="453"/>
      <c r="AJ596" s="453"/>
      <c r="AK596" s="453"/>
    </row>
    <row r="597" spans="1:37" ht="15.75" customHeight="1">
      <c r="A597" s="453"/>
      <c r="B597" s="453"/>
      <c r="C597" s="496"/>
      <c r="D597" s="496"/>
      <c r="E597" s="453"/>
      <c r="F597" s="453"/>
      <c r="G597" s="453"/>
      <c r="H597" s="453"/>
      <c r="I597" s="453"/>
      <c r="J597" s="453"/>
      <c r="K597" s="453"/>
      <c r="L597" s="453"/>
      <c r="M597" s="453"/>
      <c r="N597" s="453"/>
      <c r="O597" s="453"/>
      <c r="P597" s="453"/>
      <c r="Q597" s="453"/>
      <c r="R597" s="453"/>
      <c r="S597" s="453"/>
      <c r="T597" s="453"/>
      <c r="U597" s="453"/>
      <c r="V597" s="453"/>
      <c r="W597" s="453"/>
      <c r="X597" s="453"/>
      <c r="Y597" s="453"/>
      <c r="Z597" s="453"/>
      <c r="AA597" s="453"/>
      <c r="AB597" s="453"/>
      <c r="AC597" s="453"/>
      <c r="AD597" s="453"/>
      <c r="AE597" s="453"/>
      <c r="AF597" s="453"/>
      <c r="AG597" s="453"/>
      <c r="AH597" s="453"/>
      <c r="AI597" s="453"/>
      <c r="AJ597" s="453"/>
      <c r="AK597" s="453"/>
    </row>
    <row r="598" spans="1:37" ht="15.75" customHeight="1">
      <c r="A598" s="453"/>
      <c r="B598" s="453"/>
      <c r="C598" s="496"/>
      <c r="D598" s="496"/>
      <c r="E598" s="453"/>
      <c r="F598" s="453"/>
      <c r="G598" s="453"/>
      <c r="H598" s="453"/>
      <c r="I598" s="453"/>
      <c r="J598" s="453"/>
      <c r="K598" s="453"/>
      <c r="L598" s="453"/>
      <c r="M598" s="453"/>
      <c r="N598" s="453"/>
      <c r="O598" s="453"/>
      <c r="P598" s="453"/>
      <c r="Q598" s="453"/>
      <c r="R598" s="453"/>
      <c r="S598" s="453"/>
      <c r="T598" s="453"/>
      <c r="U598" s="453"/>
      <c r="V598" s="453"/>
      <c r="W598" s="453"/>
      <c r="X598" s="453"/>
      <c r="Y598" s="453"/>
      <c r="Z598" s="453"/>
      <c r="AA598" s="453"/>
      <c r="AB598" s="453"/>
      <c r="AC598" s="453"/>
      <c r="AD598" s="453"/>
      <c r="AE598" s="453"/>
      <c r="AF598" s="453"/>
      <c r="AG598" s="453"/>
      <c r="AH598" s="453"/>
      <c r="AI598" s="453"/>
      <c r="AJ598" s="453"/>
      <c r="AK598" s="453"/>
    </row>
    <row r="599" spans="1:37" ht="15.75" customHeight="1">
      <c r="A599" s="453"/>
      <c r="B599" s="453"/>
      <c r="C599" s="496"/>
      <c r="D599" s="496"/>
      <c r="E599" s="453"/>
      <c r="F599" s="453"/>
      <c r="G599" s="453"/>
      <c r="H599" s="453"/>
      <c r="I599" s="453"/>
      <c r="J599" s="453"/>
      <c r="K599" s="453"/>
      <c r="L599" s="453"/>
      <c r="M599" s="453"/>
      <c r="N599" s="453"/>
      <c r="O599" s="453"/>
      <c r="P599" s="453"/>
      <c r="Q599" s="453"/>
      <c r="R599" s="453"/>
      <c r="S599" s="453"/>
      <c r="T599" s="453"/>
      <c r="U599" s="453"/>
      <c r="V599" s="453"/>
      <c r="W599" s="453"/>
      <c r="X599" s="453"/>
      <c r="Y599" s="453"/>
      <c r="Z599" s="453"/>
      <c r="AA599" s="453"/>
      <c r="AB599" s="453"/>
      <c r="AC599" s="453"/>
      <c r="AD599" s="453"/>
      <c r="AE599" s="453"/>
      <c r="AF599" s="453"/>
      <c r="AG599" s="453"/>
      <c r="AH599" s="453"/>
      <c r="AI599" s="453"/>
      <c r="AJ599" s="453"/>
      <c r="AK599" s="453"/>
    </row>
    <row r="600" spans="1:37" ht="15.75" customHeight="1">
      <c r="A600" s="453"/>
      <c r="B600" s="453"/>
      <c r="C600" s="496"/>
      <c r="D600" s="496"/>
      <c r="E600" s="453"/>
      <c r="F600" s="453"/>
      <c r="G600" s="453"/>
      <c r="H600" s="453"/>
      <c r="I600" s="453"/>
      <c r="J600" s="453"/>
      <c r="K600" s="453"/>
      <c r="L600" s="453"/>
      <c r="M600" s="453"/>
      <c r="N600" s="453"/>
      <c r="O600" s="453"/>
      <c r="P600" s="453"/>
      <c r="Q600" s="453"/>
      <c r="R600" s="453"/>
      <c r="S600" s="453"/>
      <c r="T600" s="453"/>
      <c r="U600" s="453"/>
      <c r="V600" s="453"/>
      <c r="W600" s="453"/>
      <c r="X600" s="453"/>
      <c r="Y600" s="453"/>
      <c r="Z600" s="453"/>
      <c r="AA600" s="453"/>
      <c r="AB600" s="453"/>
      <c r="AC600" s="453"/>
      <c r="AD600" s="453"/>
      <c r="AE600" s="453"/>
      <c r="AF600" s="453"/>
      <c r="AG600" s="453"/>
      <c r="AH600" s="453"/>
      <c r="AI600" s="453"/>
      <c r="AJ600" s="453"/>
      <c r="AK600" s="453"/>
    </row>
    <row r="601" spans="1:37" ht="15.75" customHeight="1">
      <c r="A601" s="453"/>
      <c r="B601" s="453"/>
      <c r="C601" s="496"/>
      <c r="D601" s="496"/>
      <c r="E601" s="453"/>
      <c r="F601" s="453"/>
      <c r="G601" s="453"/>
      <c r="H601" s="453"/>
      <c r="I601" s="453"/>
      <c r="J601" s="453"/>
      <c r="K601" s="453"/>
      <c r="L601" s="453"/>
      <c r="M601" s="453"/>
      <c r="N601" s="453"/>
      <c r="O601" s="453"/>
      <c r="P601" s="453"/>
      <c r="Q601" s="453"/>
      <c r="R601" s="453"/>
      <c r="S601" s="453"/>
      <c r="T601" s="453"/>
      <c r="U601" s="453"/>
      <c r="V601" s="453"/>
      <c r="W601" s="453"/>
      <c r="X601" s="453"/>
      <c r="Y601" s="453"/>
      <c r="Z601" s="453"/>
      <c r="AA601" s="453"/>
      <c r="AB601" s="453"/>
      <c r="AC601" s="453"/>
      <c r="AD601" s="453"/>
      <c r="AE601" s="453"/>
      <c r="AF601" s="453"/>
      <c r="AG601" s="453"/>
      <c r="AH601" s="453"/>
      <c r="AI601" s="453"/>
      <c r="AJ601" s="453"/>
      <c r="AK601" s="453"/>
    </row>
    <row r="602" spans="1:37" ht="15.75" customHeight="1">
      <c r="A602" s="453"/>
      <c r="B602" s="453"/>
      <c r="C602" s="496"/>
      <c r="D602" s="496"/>
      <c r="E602" s="453"/>
      <c r="F602" s="453"/>
      <c r="G602" s="453"/>
      <c r="H602" s="453"/>
      <c r="I602" s="453"/>
      <c r="J602" s="453"/>
      <c r="K602" s="453"/>
      <c r="L602" s="453"/>
      <c r="M602" s="453"/>
      <c r="N602" s="453"/>
      <c r="O602" s="453"/>
      <c r="P602" s="453"/>
      <c r="Q602" s="453"/>
      <c r="R602" s="453"/>
      <c r="S602" s="453"/>
      <c r="T602" s="453"/>
      <c r="U602" s="453"/>
      <c r="V602" s="453"/>
      <c r="W602" s="453"/>
      <c r="X602" s="453"/>
      <c r="Y602" s="453"/>
      <c r="Z602" s="453"/>
      <c r="AA602" s="453"/>
      <c r="AB602" s="453"/>
      <c r="AC602" s="453"/>
      <c r="AD602" s="453"/>
      <c r="AE602" s="453"/>
      <c r="AF602" s="453"/>
      <c r="AG602" s="453"/>
      <c r="AH602" s="453"/>
      <c r="AI602" s="453"/>
      <c r="AJ602" s="453"/>
      <c r="AK602" s="453"/>
    </row>
    <row r="603" spans="1:37" ht="15.75" customHeight="1">
      <c r="A603" s="453"/>
      <c r="B603" s="453"/>
      <c r="C603" s="496"/>
      <c r="D603" s="496"/>
      <c r="E603" s="453"/>
      <c r="F603" s="453"/>
      <c r="G603" s="453"/>
      <c r="H603" s="453"/>
      <c r="I603" s="453"/>
      <c r="J603" s="453"/>
      <c r="K603" s="453"/>
      <c r="L603" s="453"/>
      <c r="M603" s="453"/>
      <c r="N603" s="453"/>
      <c r="O603" s="453"/>
      <c r="P603" s="453"/>
      <c r="Q603" s="453"/>
      <c r="R603" s="453"/>
      <c r="S603" s="453"/>
      <c r="T603" s="453"/>
      <c r="U603" s="453"/>
      <c r="V603" s="453"/>
      <c r="W603" s="453"/>
      <c r="X603" s="453"/>
      <c r="Y603" s="453"/>
      <c r="Z603" s="453"/>
      <c r="AA603" s="453"/>
      <c r="AB603" s="453"/>
      <c r="AC603" s="453"/>
      <c r="AD603" s="453"/>
      <c r="AE603" s="453"/>
      <c r="AF603" s="453"/>
      <c r="AG603" s="453"/>
      <c r="AH603" s="453"/>
      <c r="AI603" s="453"/>
      <c r="AJ603" s="453"/>
      <c r="AK603" s="453"/>
    </row>
    <row r="604" spans="1:37" ht="15.75" customHeight="1">
      <c r="A604" s="453"/>
      <c r="B604" s="453"/>
      <c r="C604" s="496"/>
      <c r="D604" s="496"/>
      <c r="E604" s="453"/>
      <c r="F604" s="453"/>
      <c r="G604" s="453"/>
      <c r="H604" s="453"/>
      <c r="I604" s="453"/>
      <c r="J604" s="453"/>
      <c r="K604" s="453"/>
      <c r="L604" s="453"/>
      <c r="M604" s="453"/>
      <c r="N604" s="453"/>
      <c r="O604" s="453"/>
      <c r="P604" s="453"/>
      <c r="Q604" s="453"/>
      <c r="R604" s="453"/>
      <c r="S604" s="453"/>
      <c r="T604" s="453"/>
      <c r="U604" s="453"/>
      <c r="V604" s="453"/>
      <c r="W604" s="453"/>
      <c r="X604" s="453"/>
      <c r="Y604" s="453"/>
      <c r="Z604" s="453"/>
      <c r="AA604" s="453"/>
      <c r="AB604" s="453"/>
      <c r="AC604" s="453"/>
      <c r="AD604" s="453"/>
      <c r="AE604" s="453"/>
      <c r="AF604" s="453"/>
      <c r="AG604" s="453"/>
      <c r="AH604" s="453"/>
      <c r="AI604" s="453"/>
      <c r="AJ604" s="453"/>
      <c r="AK604" s="453"/>
    </row>
    <row r="605" spans="1:37" ht="15.75" customHeight="1">
      <c r="A605" s="453"/>
      <c r="B605" s="453"/>
      <c r="C605" s="496"/>
      <c r="D605" s="496"/>
      <c r="E605" s="453"/>
      <c r="F605" s="453"/>
      <c r="G605" s="453"/>
      <c r="H605" s="453"/>
      <c r="I605" s="453"/>
      <c r="J605" s="453"/>
      <c r="K605" s="453"/>
      <c r="L605" s="453"/>
      <c r="M605" s="453"/>
      <c r="N605" s="453"/>
      <c r="O605" s="453"/>
      <c r="P605" s="453"/>
      <c r="Q605" s="453"/>
      <c r="R605" s="453"/>
      <c r="S605" s="453"/>
      <c r="T605" s="453"/>
      <c r="U605" s="453"/>
      <c r="V605" s="453"/>
      <c r="W605" s="453"/>
      <c r="X605" s="453"/>
      <c r="Y605" s="453"/>
      <c r="Z605" s="453"/>
      <c r="AA605" s="453"/>
      <c r="AB605" s="453"/>
      <c r="AC605" s="453"/>
      <c r="AD605" s="453"/>
      <c r="AE605" s="453"/>
      <c r="AF605" s="453"/>
      <c r="AG605" s="453"/>
      <c r="AH605" s="453"/>
      <c r="AI605" s="453"/>
      <c r="AJ605" s="453"/>
      <c r="AK605" s="453"/>
    </row>
    <row r="606" spans="1:37" ht="15.75" customHeight="1">
      <c r="A606" s="453"/>
      <c r="B606" s="453"/>
      <c r="C606" s="496"/>
      <c r="D606" s="496"/>
      <c r="E606" s="453"/>
      <c r="F606" s="453"/>
      <c r="G606" s="453"/>
      <c r="H606" s="453"/>
      <c r="I606" s="453"/>
      <c r="J606" s="453"/>
      <c r="K606" s="453"/>
      <c r="L606" s="453"/>
      <c r="M606" s="453"/>
      <c r="N606" s="453"/>
      <c r="O606" s="453"/>
      <c r="P606" s="453"/>
      <c r="Q606" s="453"/>
      <c r="R606" s="453"/>
      <c r="S606" s="453"/>
      <c r="T606" s="453"/>
      <c r="U606" s="453"/>
      <c r="V606" s="453"/>
      <c r="W606" s="453"/>
      <c r="X606" s="453"/>
      <c r="Y606" s="453"/>
      <c r="Z606" s="453"/>
      <c r="AA606" s="453"/>
      <c r="AB606" s="453"/>
      <c r="AC606" s="453"/>
      <c r="AD606" s="453"/>
      <c r="AE606" s="453"/>
      <c r="AF606" s="453"/>
      <c r="AG606" s="453"/>
      <c r="AH606" s="453"/>
      <c r="AI606" s="453"/>
      <c r="AJ606" s="453"/>
      <c r="AK606" s="453"/>
    </row>
    <row r="607" spans="1:37" ht="15.75" customHeight="1">
      <c r="A607" s="453"/>
      <c r="B607" s="453"/>
      <c r="C607" s="496"/>
      <c r="D607" s="496"/>
      <c r="E607" s="453"/>
      <c r="F607" s="453"/>
      <c r="G607" s="453"/>
      <c r="H607" s="453"/>
      <c r="I607" s="453"/>
      <c r="J607" s="453"/>
      <c r="K607" s="453"/>
      <c r="L607" s="453"/>
      <c r="M607" s="453"/>
      <c r="N607" s="453"/>
      <c r="O607" s="453"/>
      <c r="P607" s="453"/>
      <c r="Q607" s="453"/>
      <c r="R607" s="453"/>
      <c r="S607" s="453"/>
      <c r="T607" s="453"/>
      <c r="U607" s="453"/>
      <c r="V607" s="453"/>
      <c r="W607" s="453"/>
      <c r="X607" s="453"/>
      <c r="Y607" s="453"/>
      <c r="Z607" s="453"/>
      <c r="AA607" s="453"/>
      <c r="AB607" s="453"/>
      <c r="AC607" s="453"/>
      <c r="AD607" s="453"/>
      <c r="AE607" s="453"/>
      <c r="AF607" s="453"/>
      <c r="AG607" s="453"/>
      <c r="AH607" s="453"/>
      <c r="AI607" s="453"/>
      <c r="AJ607" s="453"/>
      <c r="AK607" s="453"/>
    </row>
    <row r="608" spans="1:37" ht="15.75" customHeight="1">
      <c r="A608" s="453"/>
      <c r="B608" s="453"/>
      <c r="C608" s="496"/>
      <c r="D608" s="496"/>
      <c r="E608" s="453"/>
      <c r="F608" s="453"/>
      <c r="G608" s="453"/>
      <c r="H608" s="453"/>
      <c r="I608" s="453"/>
      <c r="J608" s="453"/>
      <c r="K608" s="453"/>
      <c r="L608" s="453"/>
      <c r="M608" s="453"/>
      <c r="N608" s="453"/>
      <c r="O608" s="453"/>
      <c r="P608" s="453"/>
      <c r="Q608" s="453"/>
      <c r="R608" s="453"/>
      <c r="S608" s="453"/>
      <c r="T608" s="453"/>
      <c r="U608" s="453"/>
      <c r="V608" s="453"/>
      <c r="W608" s="453"/>
      <c r="X608" s="453"/>
      <c r="Y608" s="453"/>
      <c r="Z608" s="453"/>
      <c r="AA608" s="453"/>
      <c r="AB608" s="453"/>
      <c r="AC608" s="453"/>
      <c r="AD608" s="453"/>
      <c r="AE608" s="453"/>
      <c r="AF608" s="453"/>
      <c r="AG608" s="453"/>
      <c r="AH608" s="453"/>
      <c r="AI608" s="453"/>
      <c r="AJ608" s="453"/>
      <c r="AK608" s="453"/>
    </row>
    <row r="609" spans="1:37" ht="15.75" customHeight="1">
      <c r="A609" s="453"/>
      <c r="B609" s="453"/>
      <c r="C609" s="496"/>
      <c r="D609" s="496"/>
      <c r="E609" s="453"/>
      <c r="F609" s="453"/>
      <c r="G609" s="453"/>
      <c r="H609" s="453"/>
      <c r="I609" s="453"/>
      <c r="J609" s="453"/>
      <c r="K609" s="453"/>
      <c r="L609" s="453"/>
      <c r="M609" s="453"/>
      <c r="N609" s="453"/>
      <c r="O609" s="453"/>
      <c r="P609" s="453"/>
      <c r="Q609" s="453"/>
      <c r="R609" s="453"/>
      <c r="S609" s="453"/>
      <c r="T609" s="453"/>
      <c r="U609" s="453"/>
      <c r="V609" s="453"/>
      <c r="W609" s="453"/>
      <c r="X609" s="453"/>
      <c r="Y609" s="453"/>
      <c r="Z609" s="453"/>
      <c r="AA609" s="453"/>
      <c r="AB609" s="453"/>
      <c r="AC609" s="453"/>
      <c r="AD609" s="453"/>
      <c r="AE609" s="453"/>
      <c r="AF609" s="453"/>
      <c r="AG609" s="453"/>
      <c r="AH609" s="453"/>
      <c r="AI609" s="453"/>
      <c r="AJ609" s="453"/>
      <c r="AK609" s="453"/>
    </row>
    <row r="610" spans="1:37" ht="15.75" customHeight="1">
      <c r="A610" s="453"/>
      <c r="B610" s="453"/>
      <c r="C610" s="496"/>
      <c r="D610" s="496"/>
      <c r="E610" s="453"/>
      <c r="F610" s="453"/>
      <c r="G610" s="453"/>
      <c r="H610" s="453"/>
      <c r="I610" s="453"/>
      <c r="J610" s="453"/>
      <c r="K610" s="453"/>
      <c r="L610" s="453"/>
      <c r="M610" s="453"/>
      <c r="N610" s="453"/>
      <c r="O610" s="453"/>
      <c r="P610" s="453"/>
      <c r="Q610" s="453"/>
      <c r="R610" s="453"/>
      <c r="S610" s="453"/>
      <c r="T610" s="453"/>
      <c r="U610" s="453"/>
      <c r="V610" s="453"/>
      <c r="W610" s="453"/>
      <c r="X610" s="453"/>
      <c r="Y610" s="453"/>
      <c r="Z610" s="453"/>
      <c r="AA610" s="453"/>
      <c r="AB610" s="453"/>
      <c r="AC610" s="453"/>
      <c r="AD610" s="453"/>
      <c r="AE610" s="453"/>
      <c r="AF610" s="453"/>
      <c r="AG610" s="453"/>
      <c r="AH610" s="453"/>
      <c r="AI610" s="453"/>
      <c r="AJ610" s="453"/>
      <c r="AK610" s="453"/>
    </row>
    <row r="611" spans="1:37" ht="15.75" customHeight="1">
      <c r="A611" s="453"/>
      <c r="B611" s="453"/>
      <c r="C611" s="496"/>
      <c r="D611" s="496"/>
      <c r="E611" s="453"/>
      <c r="F611" s="453"/>
      <c r="G611" s="453"/>
      <c r="H611" s="453"/>
      <c r="I611" s="453"/>
      <c r="J611" s="453"/>
      <c r="K611" s="453"/>
      <c r="L611" s="453"/>
      <c r="M611" s="453"/>
      <c r="N611" s="453"/>
      <c r="O611" s="453"/>
      <c r="P611" s="453"/>
      <c r="Q611" s="453"/>
      <c r="R611" s="453"/>
      <c r="S611" s="453"/>
      <c r="T611" s="453"/>
      <c r="U611" s="453"/>
      <c r="V611" s="453"/>
      <c r="W611" s="453"/>
      <c r="X611" s="453"/>
      <c r="Y611" s="453"/>
      <c r="Z611" s="453"/>
      <c r="AA611" s="453"/>
      <c r="AB611" s="453"/>
      <c r="AC611" s="453"/>
      <c r="AD611" s="453"/>
      <c r="AE611" s="453"/>
      <c r="AF611" s="453"/>
      <c r="AG611" s="453"/>
      <c r="AH611" s="453"/>
      <c r="AI611" s="453"/>
      <c r="AJ611" s="453"/>
      <c r="AK611" s="453"/>
    </row>
    <row r="612" spans="1:37" ht="15.75" customHeight="1">
      <c r="A612" s="453"/>
      <c r="B612" s="453"/>
      <c r="C612" s="496"/>
      <c r="D612" s="496"/>
      <c r="E612" s="453"/>
      <c r="F612" s="453"/>
      <c r="G612" s="453"/>
      <c r="H612" s="453"/>
      <c r="I612" s="453"/>
      <c r="J612" s="453"/>
      <c r="K612" s="453"/>
      <c r="L612" s="453"/>
      <c r="M612" s="453"/>
      <c r="N612" s="453"/>
      <c r="O612" s="453"/>
      <c r="P612" s="453"/>
      <c r="Q612" s="453"/>
      <c r="R612" s="453"/>
      <c r="S612" s="453"/>
      <c r="T612" s="453"/>
      <c r="U612" s="453"/>
      <c r="V612" s="453"/>
      <c r="W612" s="453"/>
      <c r="X612" s="453"/>
      <c r="Y612" s="453"/>
      <c r="Z612" s="453"/>
      <c r="AA612" s="453"/>
      <c r="AB612" s="453"/>
      <c r="AC612" s="453"/>
      <c r="AD612" s="453"/>
      <c r="AE612" s="453"/>
      <c r="AF612" s="453"/>
      <c r="AG612" s="453"/>
      <c r="AH612" s="453"/>
      <c r="AI612" s="453"/>
      <c r="AJ612" s="453"/>
      <c r="AK612" s="453"/>
    </row>
    <row r="613" spans="1:37" ht="15.75" customHeight="1">
      <c r="A613" s="453"/>
      <c r="B613" s="453"/>
      <c r="C613" s="496"/>
      <c r="D613" s="496"/>
      <c r="E613" s="453"/>
      <c r="F613" s="453"/>
      <c r="G613" s="453"/>
      <c r="H613" s="453"/>
      <c r="I613" s="453"/>
      <c r="J613" s="453"/>
      <c r="K613" s="453"/>
      <c r="L613" s="453"/>
      <c r="M613" s="453"/>
      <c r="N613" s="453"/>
      <c r="O613" s="453"/>
      <c r="P613" s="453"/>
      <c r="Q613" s="453"/>
      <c r="R613" s="453"/>
      <c r="S613" s="453"/>
      <c r="T613" s="453"/>
      <c r="U613" s="453"/>
      <c r="V613" s="453"/>
      <c r="W613" s="453"/>
      <c r="X613" s="453"/>
      <c r="Y613" s="453"/>
      <c r="Z613" s="453"/>
      <c r="AA613" s="453"/>
      <c r="AB613" s="453"/>
      <c r="AC613" s="453"/>
      <c r="AD613" s="453"/>
      <c r="AE613" s="453"/>
      <c r="AF613" s="453"/>
      <c r="AG613" s="453"/>
      <c r="AH613" s="453"/>
      <c r="AI613" s="453"/>
      <c r="AJ613" s="453"/>
      <c r="AK613" s="453"/>
    </row>
    <row r="614" spans="1:37" ht="15.75" customHeight="1">
      <c r="A614" s="453"/>
      <c r="B614" s="453"/>
      <c r="C614" s="496"/>
      <c r="D614" s="496"/>
      <c r="E614" s="453"/>
      <c r="F614" s="453"/>
      <c r="G614" s="453"/>
      <c r="H614" s="453"/>
      <c r="I614" s="453"/>
      <c r="J614" s="453"/>
      <c r="K614" s="453"/>
      <c r="L614" s="453"/>
      <c r="M614" s="453"/>
      <c r="N614" s="453"/>
      <c r="O614" s="453"/>
      <c r="P614" s="453"/>
      <c r="Q614" s="453"/>
      <c r="R614" s="453"/>
      <c r="S614" s="453"/>
      <c r="T614" s="453"/>
      <c r="U614" s="453"/>
      <c r="V614" s="453"/>
      <c r="W614" s="453"/>
      <c r="X614" s="453"/>
      <c r="Y614" s="453"/>
      <c r="Z614" s="453"/>
      <c r="AA614" s="453"/>
      <c r="AB614" s="453"/>
      <c r="AC614" s="453"/>
      <c r="AD614" s="453"/>
      <c r="AE614" s="453"/>
      <c r="AF614" s="453"/>
      <c r="AG614" s="453"/>
      <c r="AH614" s="453"/>
      <c r="AI614" s="453"/>
      <c r="AJ614" s="453"/>
      <c r="AK614" s="453"/>
    </row>
    <row r="615" spans="1:37" ht="15.75" customHeight="1">
      <c r="A615" s="453"/>
      <c r="B615" s="453"/>
      <c r="C615" s="496"/>
      <c r="D615" s="496"/>
      <c r="E615" s="453"/>
      <c r="F615" s="453"/>
      <c r="G615" s="453"/>
      <c r="H615" s="453"/>
      <c r="I615" s="453"/>
      <c r="J615" s="453"/>
      <c r="K615" s="453"/>
      <c r="L615" s="453"/>
      <c r="M615" s="453"/>
      <c r="N615" s="453"/>
      <c r="O615" s="453"/>
      <c r="P615" s="453"/>
      <c r="Q615" s="453"/>
      <c r="R615" s="453"/>
      <c r="S615" s="453"/>
      <c r="T615" s="453"/>
      <c r="U615" s="453"/>
      <c r="V615" s="453"/>
      <c r="W615" s="453"/>
      <c r="X615" s="453"/>
      <c r="Y615" s="453"/>
      <c r="Z615" s="453"/>
      <c r="AA615" s="453"/>
      <c r="AB615" s="453"/>
      <c r="AC615" s="453"/>
      <c r="AD615" s="453"/>
      <c r="AE615" s="453"/>
      <c r="AF615" s="453"/>
      <c r="AG615" s="453"/>
      <c r="AH615" s="453"/>
      <c r="AI615" s="453"/>
      <c r="AJ615" s="453"/>
      <c r="AK615" s="453"/>
    </row>
    <row r="616" spans="1:37" ht="15.75" customHeight="1">
      <c r="A616" s="453"/>
      <c r="B616" s="453"/>
      <c r="C616" s="496"/>
      <c r="D616" s="496"/>
      <c r="E616" s="453"/>
      <c r="F616" s="453"/>
      <c r="G616" s="453"/>
      <c r="H616" s="453"/>
      <c r="I616" s="453"/>
      <c r="J616" s="453"/>
      <c r="K616" s="453"/>
      <c r="L616" s="453"/>
      <c r="M616" s="453"/>
      <c r="N616" s="453"/>
      <c r="O616" s="453"/>
      <c r="P616" s="453"/>
      <c r="Q616" s="453"/>
      <c r="R616" s="453"/>
      <c r="S616" s="453"/>
      <c r="T616" s="453"/>
      <c r="U616" s="453"/>
      <c r="V616" s="453"/>
      <c r="W616" s="453"/>
      <c r="X616" s="453"/>
      <c r="Y616" s="453"/>
      <c r="Z616" s="453"/>
      <c r="AA616" s="453"/>
      <c r="AB616" s="453"/>
      <c r="AC616" s="453"/>
      <c r="AD616" s="453"/>
      <c r="AE616" s="453"/>
      <c r="AF616" s="453"/>
      <c r="AG616" s="453"/>
      <c r="AH616" s="453"/>
      <c r="AI616" s="453"/>
      <c r="AJ616" s="453"/>
      <c r="AK616" s="453"/>
    </row>
    <row r="617" spans="1:37" ht="15.75" customHeight="1">
      <c r="A617" s="453"/>
      <c r="B617" s="453"/>
      <c r="C617" s="496"/>
      <c r="D617" s="496"/>
      <c r="E617" s="453"/>
      <c r="F617" s="453"/>
      <c r="G617" s="453"/>
      <c r="H617" s="453"/>
      <c r="I617" s="453"/>
      <c r="J617" s="453"/>
      <c r="K617" s="453"/>
      <c r="L617" s="453"/>
      <c r="M617" s="453"/>
      <c r="N617" s="453"/>
      <c r="O617" s="453"/>
      <c r="P617" s="453"/>
      <c r="Q617" s="453"/>
      <c r="R617" s="453"/>
      <c r="S617" s="453"/>
      <c r="T617" s="453"/>
      <c r="U617" s="453"/>
      <c r="V617" s="453"/>
      <c r="W617" s="453"/>
      <c r="X617" s="453"/>
      <c r="Y617" s="453"/>
      <c r="Z617" s="453"/>
      <c r="AA617" s="453"/>
      <c r="AB617" s="453"/>
      <c r="AC617" s="453"/>
      <c r="AD617" s="453"/>
      <c r="AE617" s="453"/>
      <c r="AF617" s="453"/>
      <c r="AG617" s="453"/>
      <c r="AH617" s="453"/>
      <c r="AI617" s="453"/>
      <c r="AJ617" s="453"/>
      <c r="AK617" s="453"/>
    </row>
    <row r="618" spans="1:37" ht="15.75" customHeight="1">
      <c r="A618" s="453"/>
      <c r="B618" s="453"/>
      <c r="C618" s="496"/>
      <c r="D618" s="496"/>
      <c r="E618" s="453"/>
      <c r="F618" s="453"/>
      <c r="G618" s="453"/>
      <c r="H618" s="453"/>
      <c r="I618" s="453"/>
      <c r="J618" s="453"/>
      <c r="K618" s="453"/>
      <c r="L618" s="453"/>
      <c r="M618" s="453"/>
      <c r="N618" s="453"/>
      <c r="O618" s="453"/>
      <c r="P618" s="453"/>
      <c r="Q618" s="453"/>
      <c r="R618" s="453"/>
      <c r="S618" s="453"/>
      <c r="T618" s="453"/>
      <c r="U618" s="453"/>
      <c r="V618" s="453"/>
      <c r="W618" s="453"/>
      <c r="X618" s="453"/>
      <c r="Y618" s="453"/>
      <c r="Z618" s="453"/>
      <c r="AA618" s="453"/>
      <c r="AB618" s="453"/>
      <c r="AC618" s="453"/>
      <c r="AD618" s="453"/>
      <c r="AE618" s="453"/>
      <c r="AF618" s="453"/>
      <c r="AG618" s="453"/>
      <c r="AH618" s="453"/>
      <c r="AI618" s="453"/>
      <c r="AJ618" s="453"/>
      <c r="AK618" s="453"/>
    </row>
    <row r="619" spans="1:37" ht="15.75" customHeight="1">
      <c r="A619" s="453"/>
      <c r="B619" s="453"/>
      <c r="C619" s="496"/>
      <c r="D619" s="496"/>
      <c r="E619" s="453"/>
      <c r="F619" s="453"/>
      <c r="G619" s="453"/>
      <c r="H619" s="453"/>
      <c r="I619" s="453"/>
      <c r="J619" s="453"/>
      <c r="K619" s="453"/>
      <c r="L619" s="453"/>
      <c r="M619" s="453"/>
      <c r="N619" s="453"/>
      <c r="O619" s="453"/>
      <c r="P619" s="453"/>
      <c r="Q619" s="453"/>
      <c r="R619" s="453"/>
      <c r="S619" s="453"/>
      <c r="T619" s="453"/>
      <c r="U619" s="453"/>
      <c r="V619" s="453"/>
      <c r="W619" s="453"/>
      <c r="X619" s="453"/>
      <c r="Y619" s="453"/>
      <c r="Z619" s="453"/>
      <c r="AA619" s="453"/>
      <c r="AB619" s="453"/>
      <c r="AC619" s="453"/>
      <c r="AD619" s="453"/>
      <c r="AE619" s="453"/>
      <c r="AF619" s="453"/>
      <c r="AG619" s="453"/>
      <c r="AH619" s="453"/>
      <c r="AI619" s="453"/>
      <c r="AJ619" s="453"/>
      <c r="AK619" s="453"/>
    </row>
    <row r="620" spans="1:37" ht="15.75" customHeight="1">
      <c r="A620" s="453"/>
      <c r="B620" s="453"/>
      <c r="C620" s="496"/>
      <c r="D620" s="496"/>
      <c r="E620" s="453"/>
      <c r="F620" s="453"/>
      <c r="G620" s="453"/>
      <c r="H620" s="453"/>
      <c r="I620" s="453"/>
      <c r="J620" s="453"/>
      <c r="K620" s="453"/>
      <c r="L620" s="453"/>
      <c r="M620" s="453"/>
      <c r="N620" s="453"/>
      <c r="O620" s="453"/>
      <c r="P620" s="453"/>
      <c r="Q620" s="453"/>
      <c r="R620" s="453"/>
      <c r="S620" s="453"/>
      <c r="T620" s="453"/>
      <c r="U620" s="453"/>
      <c r="V620" s="453"/>
      <c r="W620" s="453"/>
      <c r="X620" s="453"/>
      <c r="Y620" s="453"/>
      <c r="Z620" s="453"/>
      <c r="AA620" s="453"/>
      <c r="AB620" s="453"/>
      <c r="AC620" s="453"/>
      <c r="AD620" s="453"/>
      <c r="AE620" s="453"/>
      <c r="AF620" s="453"/>
      <c r="AG620" s="453"/>
      <c r="AH620" s="453"/>
      <c r="AI620" s="453"/>
      <c r="AJ620" s="453"/>
      <c r="AK620" s="453"/>
    </row>
    <row r="621" spans="1:37" ht="15.75" customHeight="1">
      <c r="A621" s="453"/>
      <c r="B621" s="453"/>
      <c r="C621" s="496"/>
      <c r="D621" s="496"/>
      <c r="E621" s="453"/>
      <c r="F621" s="453"/>
      <c r="G621" s="453"/>
      <c r="H621" s="453"/>
      <c r="I621" s="453"/>
      <c r="J621" s="453"/>
      <c r="K621" s="453"/>
      <c r="L621" s="453"/>
      <c r="M621" s="453"/>
      <c r="N621" s="453"/>
      <c r="O621" s="453"/>
      <c r="P621" s="453"/>
      <c r="Q621" s="453"/>
      <c r="R621" s="453"/>
      <c r="S621" s="453"/>
      <c r="T621" s="453"/>
      <c r="U621" s="453"/>
      <c r="V621" s="453"/>
      <c r="W621" s="453"/>
      <c r="X621" s="453"/>
      <c r="Y621" s="453"/>
      <c r="Z621" s="453"/>
      <c r="AA621" s="453"/>
      <c r="AB621" s="453"/>
      <c r="AC621" s="453"/>
      <c r="AD621" s="453"/>
      <c r="AE621" s="453"/>
      <c r="AF621" s="453"/>
      <c r="AG621" s="453"/>
      <c r="AH621" s="453"/>
      <c r="AI621" s="453"/>
      <c r="AJ621" s="453"/>
      <c r="AK621" s="453"/>
    </row>
    <row r="622" spans="1:37" ht="15.75" customHeight="1">
      <c r="A622" s="453"/>
      <c r="B622" s="453"/>
      <c r="C622" s="496"/>
      <c r="D622" s="496"/>
      <c r="E622" s="453"/>
      <c r="F622" s="453"/>
      <c r="G622" s="453"/>
      <c r="H622" s="453"/>
      <c r="I622" s="453"/>
      <c r="J622" s="453"/>
      <c r="K622" s="453"/>
      <c r="L622" s="453"/>
      <c r="M622" s="453"/>
      <c r="N622" s="453"/>
      <c r="O622" s="453"/>
      <c r="P622" s="453"/>
      <c r="Q622" s="453"/>
      <c r="R622" s="453"/>
      <c r="S622" s="453"/>
      <c r="T622" s="453"/>
      <c r="U622" s="453"/>
      <c r="V622" s="453"/>
      <c r="W622" s="453"/>
      <c r="X622" s="453"/>
      <c r="Y622" s="453"/>
      <c r="Z622" s="453"/>
      <c r="AA622" s="453"/>
      <c r="AB622" s="453"/>
      <c r="AC622" s="453"/>
      <c r="AD622" s="453"/>
      <c r="AE622" s="453"/>
      <c r="AF622" s="453"/>
      <c r="AG622" s="453"/>
      <c r="AH622" s="453"/>
      <c r="AI622" s="453"/>
      <c r="AJ622" s="453"/>
      <c r="AK622" s="453"/>
    </row>
    <row r="623" spans="1:37" ht="15.75" customHeight="1">
      <c r="A623" s="453"/>
      <c r="B623" s="453"/>
      <c r="C623" s="496"/>
      <c r="D623" s="496"/>
      <c r="E623" s="453"/>
      <c r="F623" s="453"/>
      <c r="G623" s="453"/>
      <c r="H623" s="453"/>
      <c r="I623" s="453"/>
      <c r="J623" s="453"/>
      <c r="K623" s="453"/>
      <c r="L623" s="453"/>
      <c r="M623" s="453"/>
      <c r="N623" s="453"/>
      <c r="O623" s="453"/>
      <c r="P623" s="453"/>
      <c r="Q623" s="453"/>
      <c r="R623" s="453"/>
      <c r="S623" s="453"/>
      <c r="T623" s="453"/>
      <c r="U623" s="453"/>
      <c r="V623" s="453"/>
      <c r="W623" s="453"/>
      <c r="X623" s="453"/>
      <c r="Y623" s="453"/>
      <c r="Z623" s="453"/>
      <c r="AA623" s="453"/>
      <c r="AB623" s="453"/>
      <c r="AC623" s="453"/>
      <c r="AD623" s="453"/>
      <c r="AE623" s="453"/>
      <c r="AF623" s="453"/>
      <c r="AG623" s="453"/>
      <c r="AH623" s="453"/>
      <c r="AI623" s="453"/>
      <c r="AJ623" s="453"/>
      <c r="AK623" s="453"/>
    </row>
    <row r="624" spans="1:37" ht="15.75" customHeight="1">
      <c r="A624" s="453"/>
      <c r="B624" s="453"/>
      <c r="C624" s="496"/>
      <c r="D624" s="496"/>
      <c r="E624" s="453"/>
      <c r="F624" s="453"/>
      <c r="G624" s="453"/>
      <c r="H624" s="453"/>
      <c r="I624" s="453"/>
      <c r="J624" s="453"/>
      <c r="K624" s="453"/>
      <c r="L624" s="453"/>
      <c r="M624" s="453"/>
      <c r="N624" s="453"/>
      <c r="O624" s="453"/>
      <c r="P624" s="453"/>
      <c r="Q624" s="453"/>
      <c r="R624" s="453"/>
      <c r="S624" s="453"/>
      <c r="T624" s="453"/>
      <c r="U624" s="453"/>
      <c r="V624" s="453"/>
      <c r="W624" s="453"/>
      <c r="X624" s="453"/>
      <c r="Y624" s="453"/>
      <c r="Z624" s="453"/>
      <c r="AA624" s="453"/>
      <c r="AB624" s="453"/>
      <c r="AC624" s="453"/>
      <c r="AD624" s="453"/>
      <c r="AE624" s="453"/>
      <c r="AF624" s="453"/>
      <c r="AG624" s="453"/>
      <c r="AH624" s="453"/>
      <c r="AI624" s="453"/>
      <c r="AJ624" s="453"/>
      <c r="AK624" s="453"/>
    </row>
    <row r="625" spans="1:37" ht="15.75" customHeight="1">
      <c r="A625" s="453"/>
      <c r="B625" s="453"/>
      <c r="C625" s="496"/>
      <c r="D625" s="496"/>
      <c r="E625" s="453"/>
      <c r="F625" s="453"/>
      <c r="G625" s="453"/>
      <c r="H625" s="453"/>
      <c r="I625" s="453"/>
      <c r="J625" s="453"/>
      <c r="K625" s="453"/>
      <c r="L625" s="453"/>
      <c r="M625" s="453"/>
      <c r="N625" s="453"/>
      <c r="O625" s="453"/>
      <c r="P625" s="453"/>
      <c r="Q625" s="453"/>
      <c r="R625" s="453"/>
      <c r="S625" s="453"/>
      <c r="T625" s="453"/>
      <c r="U625" s="453"/>
      <c r="V625" s="453"/>
      <c r="W625" s="453"/>
      <c r="X625" s="453"/>
      <c r="Y625" s="453"/>
      <c r="Z625" s="453"/>
      <c r="AA625" s="453"/>
      <c r="AB625" s="453"/>
      <c r="AC625" s="453"/>
      <c r="AD625" s="453"/>
      <c r="AE625" s="453"/>
      <c r="AF625" s="453"/>
      <c r="AG625" s="453"/>
      <c r="AH625" s="453"/>
      <c r="AI625" s="453"/>
      <c r="AJ625" s="453"/>
      <c r="AK625" s="453"/>
    </row>
    <row r="626" spans="1:37" ht="15.75" customHeight="1">
      <c r="A626" s="453"/>
      <c r="B626" s="453"/>
      <c r="C626" s="496"/>
      <c r="D626" s="496"/>
      <c r="E626" s="453"/>
      <c r="F626" s="453"/>
      <c r="G626" s="453"/>
      <c r="H626" s="453"/>
      <c r="I626" s="453"/>
      <c r="J626" s="453"/>
      <c r="K626" s="453"/>
      <c r="L626" s="453"/>
      <c r="M626" s="453"/>
      <c r="N626" s="453"/>
      <c r="O626" s="453"/>
      <c r="P626" s="453"/>
      <c r="Q626" s="453"/>
      <c r="R626" s="453"/>
      <c r="S626" s="453"/>
      <c r="T626" s="453"/>
      <c r="U626" s="453"/>
      <c r="V626" s="453"/>
      <c r="W626" s="453"/>
      <c r="X626" s="453"/>
      <c r="Y626" s="453"/>
      <c r="Z626" s="453"/>
      <c r="AA626" s="453"/>
      <c r="AB626" s="453"/>
      <c r="AC626" s="453"/>
      <c r="AD626" s="453"/>
      <c r="AE626" s="453"/>
      <c r="AF626" s="453"/>
      <c r="AG626" s="453"/>
      <c r="AH626" s="453"/>
      <c r="AI626" s="453"/>
      <c r="AJ626" s="453"/>
      <c r="AK626" s="453"/>
    </row>
    <row r="627" spans="1:37" ht="15.75" customHeight="1">
      <c r="A627" s="453"/>
      <c r="B627" s="453"/>
      <c r="C627" s="496"/>
      <c r="D627" s="496"/>
      <c r="E627" s="453"/>
      <c r="F627" s="453"/>
      <c r="G627" s="453"/>
      <c r="H627" s="453"/>
      <c r="I627" s="453"/>
      <c r="J627" s="453"/>
      <c r="K627" s="453"/>
      <c r="L627" s="453"/>
      <c r="M627" s="453"/>
      <c r="N627" s="453"/>
      <c r="O627" s="453"/>
      <c r="P627" s="453"/>
      <c r="Q627" s="453"/>
      <c r="R627" s="453"/>
      <c r="S627" s="453"/>
      <c r="T627" s="453"/>
      <c r="U627" s="453"/>
      <c r="V627" s="453"/>
      <c r="W627" s="453"/>
      <c r="X627" s="453"/>
      <c r="Y627" s="453"/>
      <c r="Z627" s="453"/>
      <c r="AA627" s="453"/>
      <c r="AB627" s="453"/>
      <c r="AC627" s="453"/>
      <c r="AD627" s="453"/>
      <c r="AE627" s="453"/>
      <c r="AF627" s="453"/>
      <c r="AG627" s="453"/>
      <c r="AH627" s="453"/>
      <c r="AI627" s="453"/>
      <c r="AJ627" s="453"/>
      <c r="AK627" s="453"/>
    </row>
    <row r="628" spans="1:37" ht="15.75" customHeight="1">
      <c r="A628" s="453"/>
      <c r="B628" s="453"/>
      <c r="C628" s="496"/>
      <c r="D628" s="496"/>
      <c r="E628" s="453"/>
      <c r="F628" s="453"/>
      <c r="G628" s="453"/>
      <c r="H628" s="453"/>
      <c r="I628" s="453"/>
      <c r="J628" s="453"/>
      <c r="K628" s="453"/>
      <c r="L628" s="453"/>
      <c r="M628" s="453"/>
      <c r="N628" s="453"/>
      <c r="O628" s="453"/>
      <c r="P628" s="453"/>
      <c r="Q628" s="453"/>
      <c r="R628" s="453"/>
      <c r="S628" s="453"/>
      <c r="T628" s="453"/>
      <c r="U628" s="453"/>
      <c r="V628" s="453"/>
      <c r="W628" s="453"/>
      <c r="X628" s="453"/>
      <c r="Y628" s="453"/>
      <c r="Z628" s="453"/>
      <c r="AA628" s="453"/>
      <c r="AB628" s="453"/>
      <c r="AC628" s="453"/>
      <c r="AD628" s="453"/>
      <c r="AE628" s="453"/>
      <c r="AF628" s="453"/>
      <c r="AG628" s="453"/>
      <c r="AH628" s="453"/>
      <c r="AI628" s="453"/>
      <c r="AJ628" s="453"/>
      <c r="AK628" s="453"/>
    </row>
    <row r="629" spans="1:37" ht="15.75" customHeight="1">
      <c r="A629" s="453"/>
      <c r="B629" s="453"/>
      <c r="C629" s="496"/>
      <c r="D629" s="496"/>
      <c r="E629" s="453"/>
      <c r="F629" s="453"/>
      <c r="G629" s="453"/>
      <c r="H629" s="453"/>
      <c r="I629" s="453"/>
      <c r="J629" s="453"/>
      <c r="K629" s="453"/>
      <c r="L629" s="453"/>
      <c r="M629" s="453"/>
      <c r="N629" s="453"/>
      <c r="O629" s="453"/>
      <c r="P629" s="453"/>
      <c r="Q629" s="453"/>
      <c r="R629" s="453"/>
      <c r="S629" s="453"/>
      <c r="T629" s="453"/>
      <c r="U629" s="453"/>
      <c r="V629" s="453"/>
      <c r="W629" s="453"/>
      <c r="X629" s="453"/>
      <c r="Y629" s="453"/>
      <c r="Z629" s="453"/>
      <c r="AA629" s="453"/>
      <c r="AB629" s="453"/>
      <c r="AC629" s="453"/>
      <c r="AD629" s="453"/>
      <c r="AE629" s="453"/>
      <c r="AF629" s="453"/>
      <c r="AG629" s="453"/>
      <c r="AH629" s="453"/>
      <c r="AI629" s="453"/>
      <c r="AJ629" s="453"/>
      <c r="AK629" s="453"/>
    </row>
    <row r="630" spans="1:37" ht="15.75" customHeight="1">
      <c r="A630" s="453"/>
      <c r="B630" s="453"/>
      <c r="C630" s="496"/>
      <c r="D630" s="496"/>
      <c r="E630" s="453"/>
      <c r="F630" s="453"/>
      <c r="G630" s="453"/>
      <c r="H630" s="453"/>
      <c r="I630" s="453"/>
      <c r="J630" s="453"/>
      <c r="K630" s="453"/>
      <c r="L630" s="453"/>
      <c r="M630" s="453"/>
      <c r="N630" s="453"/>
      <c r="O630" s="453"/>
      <c r="P630" s="453"/>
      <c r="Q630" s="453"/>
      <c r="R630" s="453"/>
      <c r="S630" s="453"/>
      <c r="T630" s="453"/>
      <c r="U630" s="453"/>
      <c r="V630" s="453"/>
      <c r="W630" s="453"/>
      <c r="X630" s="453"/>
      <c r="Y630" s="453"/>
      <c r="Z630" s="453"/>
      <c r="AA630" s="453"/>
      <c r="AB630" s="453"/>
      <c r="AC630" s="453"/>
      <c r="AD630" s="453"/>
      <c r="AE630" s="453"/>
      <c r="AF630" s="453"/>
      <c r="AG630" s="453"/>
      <c r="AH630" s="453"/>
      <c r="AI630" s="453"/>
      <c r="AJ630" s="453"/>
      <c r="AK630" s="453"/>
    </row>
    <row r="631" spans="1:37" ht="15.75" customHeight="1">
      <c r="A631" s="453"/>
      <c r="B631" s="453"/>
      <c r="C631" s="496"/>
      <c r="D631" s="496"/>
      <c r="E631" s="453"/>
      <c r="F631" s="453"/>
      <c r="G631" s="453"/>
      <c r="H631" s="453"/>
      <c r="I631" s="453"/>
      <c r="J631" s="453"/>
      <c r="K631" s="453"/>
      <c r="L631" s="453"/>
      <c r="M631" s="453"/>
      <c r="N631" s="453"/>
      <c r="O631" s="453"/>
      <c r="P631" s="453"/>
      <c r="Q631" s="453"/>
      <c r="R631" s="453"/>
      <c r="S631" s="453"/>
      <c r="T631" s="453"/>
      <c r="U631" s="453"/>
      <c r="V631" s="453"/>
      <c r="W631" s="453"/>
      <c r="X631" s="453"/>
      <c r="Y631" s="453"/>
      <c r="Z631" s="453"/>
      <c r="AA631" s="453"/>
      <c r="AB631" s="453"/>
      <c r="AC631" s="453"/>
      <c r="AD631" s="453"/>
      <c r="AE631" s="453"/>
      <c r="AF631" s="453"/>
      <c r="AG631" s="453"/>
      <c r="AH631" s="453"/>
      <c r="AI631" s="453"/>
      <c r="AJ631" s="453"/>
      <c r="AK631" s="453"/>
    </row>
    <row r="632" spans="1:37" ht="15.75" customHeight="1">
      <c r="A632" s="453"/>
      <c r="B632" s="453"/>
      <c r="C632" s="496"/>
      <c r="D632" s="496"/>
      <c r="E632" s="453"/>
      <c r="F632" s="453"/>
      <c r="G632" s="453"/>
      <c r="H632" s="453"/>
      <c r="I632" s="453"/>
      <c r="J632" s="453"/>
      <c r="K632" s="453"/>
      <c r="L632" s="453"/>
      <c r="M632" s="453"/>
      <c r="N632" s="453"/>
      <c r="O632" s="453"/>
      <c r="P632" s="453"/>
      <c r="Q632" s="453"/>
      <c r="R632" s="453"/>
      <c r="S632" s="453"/>
      <c r="T632" s="453"/>
      <c r="U632" s="453"/>
      <c r="V632" s="453"/>
      <c r="W632" s="453"/>
      <c r="X632" s="453"/>
      <c r="Y632" s="453"/>
      <c r="Z632" s="453"/>
      <c r="AA632" s="453"/>
      <c r="AB632" s="453"/>
      <c r="AC632" s="453"/>
      <c r="AD632" s="453"/>
      <c r="AE632" s="453"/>
      <c r="AF632" s="453"/>
      <c r="AG632" s="453"/>
      <c r="AH632" s="453"/>
      <c r="AI632" s="453"/>
      <c r="AJ632" s="453"/>
      <c r="AK632" s="453"/>
    </row>
    <row r="633" spans="1:37" ht="15.75" customHeight="1">
      <c r="A633" s="453"/>
      <c r="B633" s="453"/>
      <c r="C633" s="496"/>
      <c r="D633" s="496"/>
      <c r="E633" s="453"/>
      <c r="F633" s="453"/>
      <c r="G633" s="453"/>
      <c r="H633" s="453"/>
      <c r="I633" s="453"/>
      <c r="J633" s="453"/>
      <c r="K633" s="453"/>
      <c r="L633" s="453"/>
      <c r="M633" s="453"/>
      <c r="N633" s="453"/>
      <c r="O633" s="453"/>
      <c r="P633" s="453"/>
      <c r="Q633" s="453"/>
      <c r="R633" s="453"/>
      <c r="S633" s="453"/>
      <c r="T633" s="453"/>
      <c r="U633" s="453"/>
      <c r="V633" s="453"/>
      <c r="W633" s="453"/>
      <c r="X633" s="453"/>
      <c r="Y633" s="453"/>
      <c r="Z633" s="453"/>
      <c r="AA633" s="453"/>
      <c r="AB633" s="453"/>
      <c r="AC633" s="453"/>
      <c r="AD633" s="453"/>
      <c r="AE633" s="453"/>
      <c r="AF633" s="453"/>
      <c r="AG633" s="453"/>
      <c r="AH633" s="453"/>
      <c r="AI633" s="453"/>
      <c r="AJ633" s="453"/>
      <c r="AK633" s="453"/>
    </row>
    <row r="634" spans="1:37" ht="15.75" customHeight="1">
      <c r="A634" s="453"/>
      <c r="B634" s="453"/>
      <c r="C634" s="496"/>
      <c r="D634" s="496"/>
      <c r="E634" s="453"/>
      <c r="F634" s="453"/>
      <c r="G634" s="453"/>
      <c r="H634" s="453"/>
      <c r="I634" s="453"/>
      <c r="J634" s="453"/>
      <c r="K634" s="453"/>
      <c r="L634" s="453"/>
      <c r="M634" s="453"/>
      <c r="N634" s="453"/>
      <c r="O634" s="453"/>
      <c r="P634" s="453"/>
      <c r="Q634" s="453"/>
      <c r="R634" s="453"/>
      <c r="S634" s="453"/>
      <c r="T634" s="453"/>
      <c r="U634" s="453"/>
      <c r="V634" s="453"/>
      <c r="W634" s="453"/>
      <c r="X634" s="453"/>
      <c r="Y634" s="453"/>
      <c r="Z634" s="453"/>
      <c r="AA634" s="453"/>
      <c r="AB634" s="453"/>
      <c r="AC634" s="453"/>
      <c r="AD634" s="453"/>
      <c r="AE634" s="453"/>
      <c r="AF634" s="453"/>
      <c r="AG634" s="453"/>
      <c r="AH634" s="453"/>
      <c r="AI634" s="453"/>
      <c r="AJ634" s="453"/>
      <c r="AK634" s="453"/>
    </row>
    <row r="635" spans="1:37" ht="15.75" customHeight="1">
      <c r="A635" s="453"/>
      <c r="B635" s="453"/>
      <c r="C635" s="496"/>
      <c r="D635" s="496"/>
      <c r="E635" s="453"/>
      <c r="F635" s="453"/>
      <c r="G635" s="453"/>
      <c r="H635" s="453"/>
      <c r="I635" s="453"/>
      <c r="J635" s="453"/>
      <c r="K635" s="453"/>
      <c r="L635" s="453"/>
      <c r="M635" s="453"/>
      <c r="N635" s="453"/>
      <c r="O635" s="453"/>
      <c r="P635" s="453"/>
      <c r="Q635" s="453"/>
      <c r="R635" s="453"/>
      <c r="S635" s="453"/>
      <c r="T635" s="453"/>
      <c r="U635" s="453"/>
      <c r="V635" s="453"/>
      <c r="W635" s="453"/>
      <c r="X635" s="453"/>
      <c r="Y635" s="453"/>
      <c r="Z635" s="453"/>
      <c r="AA635" s="453"/>
      <c r="AB635" s="453"/>
      <c r="AC635" s="453"/>
      <c r="AD635" s="453"/>
      <c r="AE635" s="453"/>
      <c r="AF635" s="453"/>
      <c r="AG635" s="453"/>
      <c r="AH635" s="453"/>
      <c r="AI635" s="453"/>
      <c r="AJ635" s="453"/>
      <c r="AK635" s="453"/>
    </row>
    <row r="636" spans="1:37" ht="15.75" customHeight="1">
      <c r="A636" s="453"/>
      <c r="B636" s="453"/>
      <c r="C636" s="496"/>
      <c r="D636" s="496"/>
      <c r="E636" s="453"/>
      <c r="F636" s="453"/>
      <c r="G636" s="453"/>
      <c r="H636" s="453"/>
      <c r="I636" s="453"/>
      <c r="J636" s="453"/>
      <c r="K636" s="453"/>
      <c r="L636" s="453"/>
      <c r="M636" s="453"/>
      <c r="N636" s="453"/>
      <c r="O636" s="453"/>
      <c r="P636" s="453"/>
      <c r="Q636" s="453"/>
      <c r="R636" s="453"/>
      <c r="S636" s="453"/>
      <c r="T636" s="453"/>
      <c r="U636" s="453"/>
      <c r="V636" s="453"/>
      <c r="W636" s="453"/>
      <c r="X636" s="453"/>
      <c r="Y636" s="453"/>
      <c r="Z636" s="453"/>
      <c r="AA636" s="453"/>
      <c r="AB636" s="453"/>
      <c r="AC636" s="453"/>
      <c r="AD636" s="453"/>
      <c r="AE636" s="453"/>
      <c r="AF636" s="453"/>
      <c r="AG636" s="453"/>
      <c r="AH636" s="453"/>
      <c r="AI636" s="453"/>
      <c r="AJ636" s="453"/>
      <c r="AK636" s="453"/>
    </row>
    <row r="637" spans="1:37" ht="15.75" customHeight="1">
      <c r="A637" s="453"/>
      <c r="B637" s="453"/>
      <c r="C637" s="496"/>
      <c r="D637" s="496"/>
      <c r="E637" s="453"/>
      <c r="F637" s="453"/>
      <c r="G637" s="453"/>
      <c r="H637" s="453"/>
      <c r="I637" s="453"/>
      <c r="J637" s="453"/>
      <c r="K637" s="453"/>
      <c r="L637" s="453"/>
      <c r="M637" s="453"/>
      <c r="N637" s="453"/>
      <c r="O637" s="453"/>
      <c r="P637" s="453"/>
      <c r="Q637" s="453"/>
      <c r="R637" s="453"/>
      <c r="S637" s="453"/>
      <c r="T637" s="453"/>
      <c r="U637" s="453"/>
      <c r="V637" s="453"/>
      <c r="W637" s="453"/>
      <c r="X637" s="453"/>
      <c r="Y637" s="453"/>
      <c r="Z637" s="453"/>
      <c r="AA637" s="453"/>
      <c r="AB637" s="453"/>
      <c r="AC637" s="453"/>
      <c r="AD637" s="453"/>
      <c r="AE637" s="453"/>
      <c r="AF637" s="453"/>
      <c r="AG637" s="453"/>
      <c r="AH637" s="453"/>
      <c r="AI637" s="453"/>
      <c r="AJ637" s="453"/>
      <c r="AK637" s="453"/>
    </row>
    <row r="638" spans="1:37" ht="15.75" customHeight="1">
      <c r="A638" s="453"/>
      <c r="B638" s="453"/>
      <c r="C638" s="496"/>
      <c r="D638" s="496"/>
      <c r="E638" s="453"/>
      <c r="F638" s="453"/>
      <c r="G638" s="453"/>
      <c r="H638" s="453"/>
      <c r="I638" s="453"/>
      <c r="J638" s="453"/>
      <c r="K638" s="453"/>
      <c r="L638" s="453"/>
      <c r="M638" s="453"/>
      <c r="N638" s="453"/>
      <c r="O638" s="453"/>
      <c r="P638" s="453"/>
      <c r="Q638" s="453"/>
      <c r="R638" s="453"/>
      <c r="S638" s="453"/>
      <c r="T638" s="453"/>
      <c r="U638" s="453"/>
      <c r="V638" s="453"/>
      <c r="W638" s="453"/>
      <c r="X638" s="453"/>
      <c r="Y638" s="453"/>
      <c r="Z638" s="453"/>
      <c r="AA638" s="453"/>
      <c r="AB638" s="453"/>
      <c r="AC638" s="453"/>
      <c r="AD638" s="453"/>
      <c r="AE638" s="453"/>
      <c r="AF638" s="453"/>
      <c r="AG638" s="453"/>
      <c r="AH638" s="453"/>
      <c r="AI638" s="453"/>
      <c r="AJ638" s="453"/>
      <c r="AK638" s="453"/>
    </row>
    <row r="639" spans="1:37" ht="15.75" customHeight="1">
      <c r="A639" s="453"/>
      <c r="B639" s="453"/>
      <c r="C639" s="496"/>
      <c r="D639" s="496"/>
      <c r="E639" s="453"/>
      <c r="F639" s="453"/>
      <c r="G639" s="453"/>
      <c r="H639" s="453"/>
      <c r="I639" s="453"/>
      <c r="J639" s="453"/>
      <c r="K639" s="453"/>
      <c r="L639" s="453"/>
      <c r="M639" s="453"/>
      <c r="N639" s="453"/>
      <c r="O639" s="453"/>
      <c r="P639" s="453"/>
      <c r="Q639" s="453"/>
      <c r="R639" s="453"/>
      <c r="S639" s="453"/>
      <c r="T639" s="453"/>
      <c r="U639" s="453"/>
      <c r="V639" s="453"/>
      <c r="W639" s="453"/>
      <c r="X639" s="453"/>
      <c r="Y639" s="453"/>
      <c r="Z639" s="453"/>
      <c r="AA639" s="453"/>
      <c r="AB639" s="453"/>
      <c r="AC639" s="453"/>
      <c r="AD639" s="453"/>
      <c r="AE639" s="453"/>
      <c r="AF639" s="453"/>
      <c r="AG639" s="453"/>
      <c r="AH639" s="453"/>
      <c r="AI639" s="453"/>
      <c r="AJ639" s="453"/>
      <c r="AK639" s="453"/>
    </row>
    <row r="640" spans="1:37" ht="15.75" customHeight="1">
      <c r="A640" s="453"/>
      <c r="B640" s="453"/>
      <c r="C640" s="496"/>
      <c r="D640" s="496"/>
      <c r="E640" s="453"/>
      <c r="F640" s="453"/>
      <c r="G640" s="453"/>
      <c r="H640" s="453"/>
      <c r="I640" s="453"/>
      <c r="J640" s="453"/>
      <c r="K640" s="453"/>
      <c r="L640" s="453"/>
      <c r="M640" s="453"/>
      <c r="N640" s="453"/>
      <c r="O640" s="453"/>
      <c r="P640" s="453"/>
      <c r="Q640" s="453"/>
      <c r="R640" s="453"/>
      <c r="S640" s="453"/>
      <c r="T640" s="453"/>
      <c r="U640" s="453"/>
      <c r="V640" s="453"/>
      <c r="W640" s="453"/>
      <c r="X640" s="453"/>
      <c r="Y640" s="453"/>
      <c r="Z640" s="453"/>
      <c r="AA640" s="453"/>
      <c r="AB640" s="453"/>
      <c r="AC640" s="453"/>
      <c r="AD640" s="453"/>
      <c r="AE640" s="453"/>
      <c r="AF640" s="453"/>
      <c r="AG640" s="453"/>
      <c r="AH640" s="453"/>
      <c r="AI640" s="453"/>
      <c r="AJ640" s="453"/>
      <c r="AK640" s="453"/>
    </row>
    <row r="641" spans="1:37" ht="15.75" customHeight="1">
      <c r="A641" s="453"/>
      <c r="B641" s="453"/>
      <c r="C641" s="496"/>
      <c r="D641" s="496"/>
      <c r="E641" s="453"/>
      <c r="F641" s="453"/>
      <c r="G641" s="453"/>
      <c r="H641" s="453"/>
      <c r="I641" s="453"/>
      <c r="J641" s="453"/>
      <c r="K641" s="453"/>
      <c r="L641" s="453"/>
      <c r="M641" s="453"/>
      <c r="N641" s="453"/>
      <c r="O641" s="453"/>
      <c r="P641" s="453"/>
      <c r="Q641" s="453"/>
      <c r="R641" s="453"/>
      <c r="S641" s="453"/>
      <c r="T641" s="453"/>
      <c r="U641" s="453"/>
      <c r="V641" s="453"/>
      <c r="W641" s="453"/>
      <c r="X641" s="453"/>
      <c r="Y641" s="453"/>
      <c r="Z641" s="453"/>
      <c r="AA641" s="453"/>
      <c r="AB641" s="453"/>
      <c r="AC641" s="453"/>
      <c r="AD641" s="453"/>
      <c r="AE641" s="453"/>
      <c r="AF641" s="453"/>
      <c r="AG641" s="453"/>
      <c r="AH641" s="453"/>
      <c r="AI641" s="453"/>
      <c r="AJ641" s="453"/>
      <c r="AK641" s="453"/>
    </row>
    <row r="642" spans="1:37" ht="15.75" customHeight="1">
      <c r="A642" s="453"/>
      <c r="B642" s="453"/>
      <c r="C642" s="496"/>
      <c r="D642" s="496"/>
      <c r="E642" s="453"/>
      <c r="F642" s="453"/>
      <c r="G642" s="453"/>
      <c r="H642" s="453"/>
      <c r="I642" s="453"/>
      <c r="J642" s="453"/>
      <c r="K642" s="453"/>
      <c r="L642" s="453"/>
      <c r="M642" s="453"/>
      <c r="N642" s="453"/>
      <c r="O642" s="453"/>
      <c r="P642" s="453"/>
      <c r="Q642" s="453"/>
      <c r="R642" s="453"/>
      <c r="S642" s="453"/>
      <c r="T642" s="453"/>
      <c r="U642" s="453"/>
      <c r="V642" s="453"/>
      <c r="W642" s="453"/>
      <c r="X642" s="453"/>
      <c r="Y642" s="453"/>
      <c r="Z642" s="453"/>
      <c r="AA642" s="453"/>
      <c r="AB642" s="453"/>
      <c r="AC642" s="453"/>
      <c r="AD642" s="453"/>
      <c r="AE642" s="453"/>
      <c r="AF642" s="453"/>
      <c r="AG642" s="453"/>
      <c r="AH642" s="453"/>
      <c r="AI642" s="453"/>
      <c r="AJ642" s="453"/>
      <c r="AK642" s="453"/>
    </row>
    <row r="643" spans="1:37" ht="15.75" customHeight="1">
      <c r="A643" s="453"/>
      <c r="B643" s="453"/>
      <c r="C643" s="496"/>
      <c r="D643" s="496"/>
      <c r="E643" s="453"/>
      <c r="F643" s="453"/>
      <c r="G643" s="453"/>
      <c r="H643" s="453"/>
      <c r="I643" s="453"/>
      <c r="J643" s="453"/>
      <c r="K643" s="453"/>
      <c r="L643" s="453"/>
      <c r="M643" s="453"/>
      <c r="N643" s="453"/>
      <c r="O643" s="453"/>
      <c r="P643" s="453"/>
      <c r="Q643" s="453"/>
      <c r="R643" s="453"/>
      <c r="S643" s="453"/>
      <c r="T643" s="453"/>
      <c r="U643" s="453"/>
      <c r="V643" s="453"/>
      <c r="W643" s="453"/>
      <c r="X643" s="453"/>
      <c r="Y643" s="453"/>
      <c r="Z643" s="453"/>
      <c r="AA643" s="453"/>
      <c r="AB643" s="453"/>
      <c r="AC643" s="453"/>
      <c r="AD643" s="453"/>
      <c r="AE643" s="453"/>
      <c r="AF643" s="453"/>
      <c r="AG643" s="453"/>
      <c r="AH643" s="453"/>
      <c r="AI643" s="453"/>
      <c r="AJ643" s="453"/>
      <c r="AK643" s="453"/>
    </row>
    <row r="644" spans="1:37" ht="15.75" customHeight="1">
      <c r="A644" s="453"/>
      <c r="B644" s="453"/>
      <c r="C644" s="496"/>
      <c r="D644" s="496"/>
      <c r="E644" s="453"/>
      <c r="F644" s="453"/>
      <c r="G644" s="453"/>
      <c r="H644" s="453"/>
      <c r="I644" s="453"/>
      <c r="J644" s="453"/>
      <c r="K644" s="453"/>
      <c r="L644" s="453"/>
      <c r="M644" s="453"/>
      <c r="N644" s="453"/>
      <c r="O644" s="453"/>
      <c r="P644" s="453"/>
      <c r="Q644" s="453"/>
      <c r="R644" s="453"/>
      <c r="S644" s="453"/>
      <c r="T644" s="453"/>
      <c r="U644" s="453"/>
      <c r="V644" s="453"/>
      <c r="W644" s="453"/>
      <c r="X644" s="453"/>
      <c r="Y644" s="453"/>
      <c r="Z644" s="453"/>
      <c r="AA644" s="453"/>
      <c r="AB644" s="453"/>
      <c r="AC644" s="453"/>
      <c r="AD644" s="453"/>
      <c r="AE644" s="453"/>
      <c r="AF644" s="453"/>
      <c r="AG644" s="453"/>
      <c r="AH644" s="453"/>
      <c r="AI644" s="453"/>
      <c r="AJ644" s="453"/>
      <c r="AK644" s="453"/>
    </row>
    <row r="645" spans="1:37" ht="15.75" customHeight="1">
      <c r="A645" s="453"/>
      <c r="B645" s="453"/>
      <c r="C645" s="496"/>
      <c r="D645" s="496"/>
      <c r="E645" s="453"/>
      <c r="F645" s="453"/>
      <c r="G645" s="453"/>
      <c r="H645" s="453"/>
      <c r="I645" s="453"/>
      <c r="J645" s="453"/>
      <c r="K645" s="453"/>
      <c r="L645" s="453"/>
      <c r="M645" s="453"/>
      <c r="N645" s="453"/>
      <c r="O645" s="453"/>
      <c r="P645" s="453"/>
      <c r="Q645" s="453"/>
      <c r="R645" s="453"/>
      <c r="S645" s="453"/>
      <c r="T645" s="453"/>
      <c r="U645" s="453"/>
      <c r="V645" s="453"/>
      <c r="W645" s="453"/>
      <c r="X645" s="453"/>
      <c r="Y645" s="453"/>
      <c r="Z645" s="453"/>
      <c r="AA645" s="453"/>
      <c r="AB645" s="453"/>
      <c r="AC645" s="453"/>
      <c r="AD645" s="453"/>
      <c r="AE645" s="453"/>
      <c r="AF645" s="453"/>
      <c r="AG645" s="453"/>
      <c r="AH645" s="453"/>
      <c r="AI645" s="453"/>
      <c r="AJ645" s="453"/>
      <c r="AK645" s="453"/>
    </row>
    <row r="646" spans="1:37" ht="15.75" customHeight="1">
      <c r="A646" s="453"/>
      <c r="B646" s="453"/>
      <c r="C646" s="496"/>
      <c r="D646" s="496"/>
      <c r="E646" s="453"/>
      <c r="F646" s="453"/>
      <c r="G646" s="453"/>
      <c r="H646" s="453"/>
      <c r="I646" s="453"/>
      <c r="J646" s="453"/>
      <c r="K646" s="453"/>
      <c r="L646" s="453"/>
      <c r="M646" s="453"/>
      <c r="N646" s="453"/>
      <c r="O646" s="453"/>
      <c r="P646" s="453"/>
      <c r="Q646" s="453"/>
      <c r="R646" s="453"/>
      <c r="S646" s="453"/>
      <c r="T646" s="453"/>
      <c r="U646" s="453"/>
      <c r="V646" s="453"/>
      <c r="W646" s="453"/>
      <c r="X646" s="453"/>
      <c r="Y646" s="453"/>
      <c r="Z646" s="453"/>
      <c r="AA646" s="453"/>
      <c r="AB646" s="453"/>
      <c r="AC646" s="453"/>
      <c r="AD646" s="453"/>
      <c r="AE646" s="453"/>
      <c r="AF646" s="453"/>
      <c r="AG646" s="453"/>
      <c r="AH646" s="453"/>
      <c r="AI646" s="453"/>
      <c r="AJ646" s="453"/>
      <c r="AK646" s="453"/>
    </row>
    <row r="647" spans="1:37" ht="15.75" customHeight="1">
      <c r="A647" s="453"/>
      <c r="B647" s="453"/>
      <c r="C647" s="496"/>
      <c r="D647" s="496"/>
      <c r="E647" s="453"/>
      <c r="F647" s="453"/>
      <c r="G647" s="453"/>
      <c r="H647" s="453"/>
      <c r="I647" s="453"/>
      <c r="J647" s="453"/>
      <c r="K647" s="453"/>
      <c r="L647" s="453"/>
      <c r="M647" s="453"/>
      <c r="N647" s="453"/>
      <c r="O647" s="453"/>
      <c r="P647" s="453"/>
      <c r="Q647" s="453"/>
      <c r="R647" s="453"/>
      <c r="S647" s="453"/>
      <c r="T647" s="453"/>
      <c r="U647" s="453"/>
      <c r="V647" s="453"/>
      <c r="W647" s="453"/>
      <c r="X647" s="453"/>
      <c r="Y647" s="453"/>
      <c r="Z647" s="453"/>
      <c r="AA647" s="453"/>
      <c r="AB647" s="453"/>
      <c r="AC647" s="453"/>
      <c r="AD647" s="453"/>
      <c r="AE647" s="453"/>
      <c r="AF647" s="453"/>
      <c r="AG647" s="453"/>
      <c r="AH647" s="453"/>
      <c r="AI647" s="453"/>
      <c r="AJ647" s="453"/>
      <c r="AK647" s="453"/>
    </row>
    <row r="648" spans="1:37" ht="15.75" customHeight="1">
      <c r="A648" s="453"/>
      <c r="B648" s="453"/>
      <c r="C648" s="496"/>
      <c r="D648" s="496"/>
      <c r="E648" s="453"/>
      <c r="F648" s="453"/>
      <c r="G648" s="453"/>
      <c r="H648" s="453"/>
      <c r="I648" s="453"/>
      <c r="J648" s="453"/>
      <c r="K648" s="453"/>
      <c r="L648" s="453"/>
      <c r="M648" s="453"/>
      <c r="N648" s="453"/>
      <c r="O648" s="453"/>
      <c r="P648" s="453"/>
      <c r="Q648" s="453"/>
      <c r="R648" s="453"/>
      <c r="S648" s="453"/>
      <c r="T648" s="453"/>
      <c r="U648" s="453"/>
      <c r="V648" s="453"/>
      <c r="W648" s="453"/>
      <c r="X648" s="453"/>
      <c r="Y648" s="453"/>
      <c r="Z648" s="453"/>
      <c r="AA648" s="453"/>
      <c r="AB648" s="453"/>
      <c r="AC648" s="453"/>
      <c r="AD648" s="453"/>
      <c r="AE648" s="453"/>
      <c r="AF648" s="453"/>
      <c r="AG648" s="453"/>
      <c r="AH648" s="453"/>
      <c r="AI648" s="453"/>
      <c r="AJ648" s="453"/>
      <c r="AK648" s="453"/>
    </row>
    <row r="649" spans="1:37" ht="15.75" customHeight="1">
      <c r="A649" s="453"/>
      <c r="B649" s="453"/>
      <c r="C649" s="496"/>
      <c r="D649" s="496"/>
      <c r="E649" s="453"/>
      <c r="F649" s="453"/>
      <c r="G649" s="453"/>
      <c r="H649" s="453"/>
      <c r="I649" s="453"/>
      <c r="J649" s="453"/>
      <c r="K649" s="453"/>
      <c r="L649" s="453"/>
      <c r="M649" s="453"/>
      <c r="N649" s="453"/>
      <c r="O649" s="453"/>
      <c r="P649" s="453"/>
      <c r="Q649" s="453"/>
      <c r="R649" s="453"/>
      <c r="S649" s="453"/>
      <c r="T649" s="453"/>
      <c r="U649" s="453"/>
      <c r="V649" s="453"/>
      <c r="W649" s="453"/>
      <c r="X649" s="453"/>
      <c r="Y649" s="453"/>
      <c r="Z649" s="453"/>
      <c r="AA649" s="453"/>
      <c r="AB649" s="453"/>
      <c r="AC649" s="453"/>
      <c r="AD649" s="453"/>
      <c r="AE649" s="453"/>
      <c r="AF649" s="453"/>
      <c r="AG649" s="453"/>
      <c r="AH649" s="453"/>
      <c r="AI649" s="453"/>
      <c r="AJ649" s="453"/>
      <c r="AK649" s="453"/>
    </row>
    <row r="650" spans="1:37" ht="15.75" customHeight="1">
      <c r="A650" s="453"/>
      <c r="B650" s="453"/>
      <c r="C650" s="496"/>
      <c r="D650" s="496"/>
      <c r="E650" s="453"/>
      <c r="F650" s="453"/>
      <c r="G650" s="453"/>
      <c r="H650" s="453"/>
      <c r="I650" s="453"/>
      <c r="J650" s="453"/>
      <c r="K650" s="453"/>
      <c r="L650" s="453"/>
      <c r="M650" s="453"/>
      <c r="N650" s="453"/>
      <c r="O650" s="453"/>
      <c r="P650" s="453"/>
      <c r="Q650" s="453"/>
      <c r="R650" s="453"/>
      <c r="S650" s="453"/>
      <c r="T650" s="453"/>
      <c r="U650" s="453"/>
      <c r="V650" s="453"/>
      <c r="W650" s="453"/>
      <c r="X650" s="453"/>
      <c r="Y650" s="453"/>
      <c r="Z650" s="453"/>
      <c r="AA650" s="453"/>
      <c r="AB650" s="453"/>
      <c r="AC650" s="453"/>
      <c r="AD650" s="453"/>
      <c r="AE650" s="453"/>
      <c r="AF650" s="453"/>
      <c r="AG650" s="453"/>
      <c r="AH650" s="453"/>
      <c r="AI650" s="453"/>
      <c r="AJ650" s="453"/>
      <c r="AK650" s="453"/>
    </row>
    <row r="651" spans="1:37" ht="15.75" customHeight="1">
      <c r="A651" s="453"/>
      <c r="B651" s="453"/>
      <c r="C651" s="496"/>
      <c r="D651" s="496"/>
      <c r="E651" s="453"/>
      <c r="F651" s="453"/>
      <c r="G651" s="453"/>
      <c r="H651" s="453"/>
      <c r="I651" s="453"/>
      <c r="J651" s="453"/>
      <c r="K651" s="453"/>
      <c r="L651" s="453"/>
      <c r="M651" s="453"/>
      <c r="N651" s="453"/>
      <c r="O651" s="453"/>
      <c r="P651" s="453"/>
      <c r="Q651" s="453"/>
      <c r="R651" s="453"/>
      <c r="S651" s="453"/>
      <c r="T651" s="453"/>
      <c r="U651" s="453"/>
      <c r="V651" s="453"/>
      <c r="W651" s="453"/>
      <c r="X651" s="453"/>
      <c r="Y651" s="453"/>
      <c r="Z651" s="453"/>
      <c r="AA651" s="453"/>
      <c r="AB651" s="453"/>
      <c r="AC651" s="453"/>
      <c r="AD651" s="453"/>
      <c r="AE651" s="453"/>
      <c r="AF651" s="453"/>
      <c r="AG651" s="453"/>
      <c r="AH651" s="453"/>
      <c r="AI651" s="453"/>
      <c r="AJ651" s="453"/>
      <c r="AK651" s="453"/>
    </row>
    <row r="652" spans="1:37" ht="15.75" customHeight="1">
      <c r="A652" s="453"/>
      <c r="B652" s="453"/>
      <c r="C652" s="496"/>
      <c r="D652" s="496"/>
      <c r="E652" s="453"/>
      <c r="F652" s="453"/>
      <c r="G652" s="453"/>
      <c r="H652" s="453"/>
      <c r="I652" s="453"/>
      <c r="J652" s="453"/>
      <c r="K652" s="453"/>
      <c r="L652" s="453"/>
      <c r="M652" s="453"/>
      <c r="N652" s="453"/>
      <c r="O652" s="453"/>
      <c r="P652" s="453"/>
      <c r="Q652" s="453"/>
      <c r="R652" s="453"/>
      <c r="S652" s="453"/>
      <c r="T652" s="453"/>
      <c r="U652" s="453"/>
      <c r="V652" s="453"/>
      <c r="W652" s="453"/>
      <c r="X652" s="453"/>
      <c r="Y652" s="453"/>
      <c r="Z652" s="453"/>
      <c r="AA652" s="453"/>
      <c r="AB652" s="453"/>
      <c r="AC652" s="453"/>
      <c r="AD652" s="453"/>
      <c r="AE652" s="453"/>
      <c r="AF652" s="453"/>
      <c r="AG652" s="453"/>
      <c r="AH652" s="453"/>
      <c r="AI652" s="453"/>
      <c r="AJ652" s="453"/>
      <c r="AK652" s="453"/>
    </row>
    <row r="653" spans="1:37" ht="15.75" customHeight="1">
      <c r="A653" s="453"/>
      <c r="B653" s="453"/>
      <c r="C653" s="496"/>
      <c r="D653" s="496"/>
      <c r="E653" s="453"/>
      <c r="F653" s="453"/>
      <c r="G653" s="453"/>
      <c r="H653" s="453"/>
      <c r="I653" s="453"/>
      <c r="J653" s="453"/>
      <c r="K653" s="453"/>
      <c r="L653" s="453"/>
      <c r="M653" s="453"/>
      <c r="N653" s="453"/>
      <c r="O653" s="453"/>
      <c r="P653" s="453"/>
      <c r="Q653" s="453"/>
      <c r="R653" s="453"/>
      <c r="S653" s="453"/>
      <c r="T653" s="453"/>
      <c r="U653" s="453"/>
      <c r="V653" s="453"/>
      <c r="W653" s="453"/>
      <c r="X653" s="453"/>
      <c r="Y653" s="453"/>
      <c r="Z653" s="453"/>
      <c r="AA653" s="453"/>
      <c r="AB653" s="453"/>
      <c r="AC653" s="453"/>
      <c r="AD653" s="453"/>
      <c r="AE653" s="453"/>
      <c r="AF653" s="453"/>
      <c r="AG653" s="453"/>
      <c r="AH653" s="453"/>
      <c r="AI653" s="453"/>
      <c r="AJ653" s="453"/>
      <c r="AK653" s="453"/>
    </row>
    <row r="654" spans="1:37" ht="15.75" customHeight="1">
      <c r="A654" s="453"/>
      <c r="B654" s="453"/>
      <c r="C654" s="496"/>
      <c r="D654" s="496"/>
      <c r="E654" s="453"/>
      <c r="F654" s="453"/>
      <c r="G654" s="453"/>
      <c r="H654" s="453"/>
      <c r="I654" s="453"/>
      <c r="J654" s="453"/>
      <c r="K654" s="453"/>
      <c r="L654" s="453"/>
      <c r="M654" s="453"/>
      <c r="N654" s="453"/>
      <c r="O654" s="453"/>
      <c r="P654" s="453"/>
      <c r="Q654" s="453"/>
      <c r="R654" s="453"/>
      <c r="S654" s="453"/>
      <c r="T654" s="453"/>
      <c r="U654" s="453"/>
      <c r="V654" s="453"/>
      <c r="W654" s="453"/>
      <c r="X654" s="453"/>
      <c r="Y654" s="453"/>
      <c r="Z654" s="453"/>
      <c r="AA654" s="453"/>
      <c r="AB654" s="453"/>
      <c r="AC654" s="453"/>
      <c r="AD654" s="453"/>
      <c r="AE654" s="453"/>
      <c r="AF654" s="453"/>
      <c r="AG654" s="453"/>
      <c r="AH654" s="453"/>
      <c r="AI654" s="453"/>
      <c r="AJ654" s="453"/>
      <c r="AK654" s="453"/>
    </row>
    <row r="655" spans="1:37" ht="15.75" customHeight="1">
      <c r="A655" s="453"/>
      <c r="B655" s="453"/>
      <c r="C655" s="496"/>
      <c r="D655" s="496"/>
      <c r="E655" s="453"/>
      <c r="F655" s="453"/>
      <c r="G655" s="453"/>
      <c r="H655" s="453"/>
      <c r="I655" s="453"/>
      <c r="J655" s="453"/>
      <c r="K655" s="453"/>
      <c r="L655" s="453"/>
      <c r="M655" s="453"/>
      <c r="N655" s="453"/>
      <c r="O655" s="453"/>
      <c r="P655" s="453"/>
      <c r="Q655" s="453"/>
      <c r="R655" s="453"/>
      <c r="S655" s="453"/>
      <c r="T655" s="453"/>
      <c r="U655" s="453"/>
      <c r="V655" s="453"/>
      <c r="W655" s="453"/>
      <c r="X655" s="453"/>
      <c r="Y655" s="453"/>
      <c r="Z655" s="453"/>
      <c r="AA655" s="453"/>
      <c r="AB655" s="453"/>
      <c r="AC655" s="453"/>
      <c r="AD655" s="453"/>
      <c r="AE655" s="453"/>
      <c r="AF655" s="453"/>
      <c r="AG655" s="453"/>
      <c r="AH655" s="453"/>
      <c r="AI655" s="453"/>
      <c r="AJ655" s="453"/>
      <c r="AK655" s="453"/>
    </row>
    <row r="656" spans="1:37" ht="15.75" customHeight="1">
      <c r="A656" s="453"/>
      <c r="B656" s="453"/>
      <c r="C656" s="496"/>
      <c r="D656" s="496"/>
      <c r="E656" s="453"/>
      <c r="F656" s="453"/>
      <c r="G656" s="453"/>
      <c r="H656" s="453"/>
      <c r="I656" s="453"/>
      <c r="J656" s="453"/>
      <c r="K656" s="453"/>
      <c r="L656" s="453"/>
      <c r="M656" s="453"/>
      <c r="N656" s="453"/>
      <c r="O656" s="453"/>
      <c r="P656" s="453"/>
      <c r="Q656" s="453"/>
      <c r="R656" s="453"/>
      <c r="S656" s="453"/>
      <c r="T656" s="453"/>
      <c r="U656" s="453"/>
      <c r="V656" s="453"/>
      <c r="W656" s="453"/>
      <c r="X656" s="453"/>
      <c r="Y656" s="453"/>
      <c r="Z656" s="453"/>
      <c r="AA656" s="453"/>
      <c r="AB656" s="453"/>
      <c r="AC656" s="453"/>
      <c r="AD656" s="453"/>
      <c r="AE656" s="453"/>
      <c r="AF656" s="453"/>
      <c r="AG656" s="453"/>
      <c r="AH656" s="453"/>
      <c r="AI656" s="453"/>
      <c r="AJ656" s="453"/>
      <c r="AK656" s="453"/>
    </row>
    <row r="657" spans="1:37" ht="15.75" customHeight="1">
      <c r="A657" s="453"/>
      <c r="B657" s="453"/>
      <c r="C657" s="496"/>
      <c r="D657" s="496"/>
      <c r="E657" s="453"/>
      <c r="F657" s="453"/>
      <c r="G657" s="453"/>
      <c r="H657" s="453"/>
      <c r="I657" s="453"/>
      <c r="J657" s="453"/>
      <c r="K657" s="453"/>
      <c r="L657" s="453"/>
      <c r="M657" s="453"/>
      <c r="N657" s="453"/>
      <c r="O657" s="453"/>
      <c r="P657" s="453"/>
      <c r="Q657" s="453"/>
      <c r="R657" s="453"/>
      <c r="S657" s="453"/>
      <c r="T657" s="453"/>
      <c r="U657" s="453"/>
      <c r="V657" s="453"/>
      <c r="W657" s="453"/>
      <c r="X657" s="453"/>
      <c r="Y657" s="453"/>
      <c r="Z657" s="453"/>
      <c r="AA657" s="453"/>
      <c r="AB657" s="453"/>
      <c r="AC657" s="453"/>
      <c r="AD657" s="453"/>
      <c r="AE657" s="453"/>
      <c r="AF657" s="453"/>
      <c r="AG657" s="453"/>
      <c r="AH657" s="453"/>
      <c r="AI657" s="453"/>
      <c r="AJ657" s="453"/>
      <c r="AK657" s="453"/>
    </row>
    <row r="658" spans="1:37" ht="15.75" customHeight="1">
      <c r="A658" s="453"/>
      <c r="B658" s="453"/>
      <c r="C658" s="496"/>
      <c r="D658" s="496"/>
      <c r="E658" s="453"/>
      <c r="F658" s="453"/>
      <c r="G658" s="453"/>
      <c r="H658" s="453"/>
      <c r="I658" s="453"/>
      <c r="J658" s="453"/>
      <c r="K658" s="453"/>
      <c r="L658" s="453"/>
      <c r="M658" s="453"/>
      <c r="N658" s="453"/>
      <c r="O658" s="453"/>
      <c r="P658" s="453"/>
      <c r="Q658" s="453"/>
      <c r="R658" s="453"/>
      <c r="S658" s="453"/>
      <c r="T658" s="453"/>
      <c r="U658" s="453"/>
      <c r="V658" s="453"/>
      <c r="W658" s="453"/>
      <c r="X658" s="453"/>
      <c r="Y658" s="453"/>
      <c r="Z658" s="453"/>
      <c r="AA658" s="453"/>
      <c r="AB658" s="453"/>
      <c r="AC658" s="453"/>
      <c r="AD658" s="453"/>
      <c r="AE658" s="453"/>
      <c r="AF658" s="453"/>
      <c r="AG658" s="453"/>
      <c r="AH658" s="453"/>
      <c r="AI658" s="453"/>
      <c r="AJ658" s="453"/>
      <c r="AK658" s="453"/>
    </row>
    <row r="659" spans="1:37" ht="15.75" customHeight="1">
      <c r="A659" s="453"/>
      <c r="B659" s="453"/>
      <c r="C659" s="496"/>
      <c r="D659" s="496"/>
      <c r="E659" s="453"/>
      <c r="F659" s="453"/>
      <c r="G659" s="453"/>
      <c r="H659" s="453"/>
      <c r="I659" s="453"/>
      <c r="J659" s="453"/>
      <c r="K659" s="453"/>
      <c r="L659" s="453"/>
      <c r="M659" s="453"/>
      <c r="N659" s="453"/>
      <c r="O659" s="453"/>
      <c r="P659" s="453"/>
      <c r="Q659" s="453"/>
      <c r="R659" s="453"/>
      <c r="S659" s="453"/>
      <c r="T659" s="453"/>
      <c r="U659" s="453"/>
      <c r="V659" s="453"/>
      <c r="W659" s="453"/>
      <c r="X659" s="453"/>
      <c r="Y659" s="453"/>
      <c r="Z659" s="453"/>
      <c r="AA659" s="453"/>
      <c r="AB659" s="453"/>
      <c r="AC659" s="453"/>
      <c r="AD659" s="453"/>
      <c r="AE659" s="453"/>
      <c r="AF659" s="453"/>
      <c r="AG659" s="453"/>
      <c r="AH659" s="453"/>
      <c r="AI659" s="453"/>
      <c r="AJ659" s="453"/>
      <c r="AK659" s="453"/>
    </row>
    <row r="660" spans="1:37" ht="15.75" customHeight="1">
      <c r="A660" s="453"/>
      <c r="B660" s="453"/>
      <c r="C660" s="496"/>
      <c r="D660" s="496"/>
      <c r="E660" s="453"/>
      <c r="F660" s="453"/>
      <c r="G660" s="453"/>
      <c r="H660" s="453"/>
      <c r="I660" s="453"/>
      <c r="J660" s="453"/>
      <c r="K660" s="453"/>
      <c r="L660" s="453"/>
      <c r="M660" s="453"/>
      <c r="N660" s="453"/>
      <c r="O660" s="453"/>
      <c r="P660" s="453"/>
      <c r="Q660" s="453"/>
      <c r="R660" s="453"/>
      <c r="S660" s="453"/>
      <c r="T660" s="453"/>
      <c r="U660" s="453"/>
      <c r="V660" s="453"/>
      <c r="W660" s="453"/>
      <c r="X660" s="453"/>
      <c r="Y660" s="453"/>
      <c r="Z660" s="453"/>
      <c r="AA660" s="453"/>
      <c r="AB660" s="453"/>
      <c r="AC660" s="453"/>
      <c r="AD660" s="453"/>
      <c r="AE660" s="453"/>
      <c r="AF660" s="453"/>
      <c r="AG660" s="453"/>
      <c r="AH660" s="453"/>
      <c r="AI660" s="453"/>
      <c r="AJ660" s="453"/>
      <c r="AK660" s="453"/>
    </row>
    <row r="661" spans="1:37" ht="15.75" customHeight="1">
      <c r="A661" s="453"/>
      <c r="B661" s="453"/>
      <c r="C661" s="496"/>
      <c r="D661" s="496"/>
      <c r="E661" s="453"/>
      <c r="F661" s="453"/>
      <c r="G661" s="453"/>
      <c r="H661" s="453"/>
      <c r="I661" s="453"/>
      <c r="J661" s="453"/>
      <c r="K661" s="453"/>
      <c r="L661" s="453"/>
      <c r="M661" s="453"/>
      <c r="N661" s="453"/>
      <c r="O661" s="453"/>
      <c r="P661" s="453"/>
      <c r="Q661" s="453"/>
      <c r="R661" s="453"/>
      <c r="S661" s="453"/>
      <c r="T661" s="453"/>
      <c r="U661" s="453"/>
      <c r="V661" s="453"/>
      <c r="W661" s="453"/>
      <c r="X661" s="453"/>
      <c r="Y661" s="453"/>
      <c r="Z661" s="453"/>
      <c r="AA661" s="453"/>
      <c r="AB661" s="453"/>
      <c r="AC661" s="453"/>
      <c r="AD661" s="453"/>
      <c r="AE661" s="453"/>
      <c r="AF661" s="453"/>
      <c r="AG661" s="453"/>
      <c r="AH661" s="453"/>
      <c r="AI661" s="453"/>
      <c r="AJ661" s="453"/>
      <c r="AK661" s="453"/>
    </row>
    <row r="662" spans="1:37" ht="15.75" customHeight="1">
      <c r="A662" s="453"/>
      <c r="B662" s="453"/>
      <c r="C662" s="496"/>
      <c r="D662" s="496"/>
      <c r="E662" s="453"/>
      <c r="F662" s="453"/>
      <c r="G662" s="453"/>
      <c r="H662" s="453"/>
      <c r="I662" s="453"/>
      <c r="J662" s="453"/>
      <c r="K662" s="453"/>
      <c r="L662" s="453"/>
      <c r="M662" s="453"/>
      <c r="N662" s="453"/>
      <c r="O662" s="453"/>
      <c r="P662" s="453"/>
      <c r="Q662" s="453"/>
      <c r="R662" s="453"/>
      <c r="S662" s="453"/>
      <c r="T662" s="453"/>
      <c r="U662" s="453"/>
      <c r="V662" s="453"/>
      <c r="W662" s="453"/>
      <c r="X662" s="453"/>
      <c r="Y662" s="453"/>
      <c r="Z662" s="453"/>
      <c r="AA662" s="453"/>
      <c r="AB662" s="453"/>
      <c r="AC662" s="453"/>
      <c r="AD662" s="453"/>
      <c r="AE662" s="453"/>
      <c r="AF662" s="453"/>
      <c r="AG662" s="453"/>
      <c r="AH662" s="453"/>
      <c r="AI662" s="453"/>
      <c r="AJ662" s="453"/>
      <c r="AK662" s="453"/>
    </row>
    <row r="663" spans="1:37" ht="15.75" customHeight="1">
      <c r="A663" s="453"/>
      <c r="B663" s="453"/>
      <c r="C663" s="496"/>
      <c r="D663" s="496"/>
      <c r="E663" s="453"/>
      <c r="F663" s="453"/>
      <c r="G663" s="453"/>
      <c r="H663" s="453"/>
      <c r="I663" s="453"/>
      <c r="J663" s="453"/>
      <c r="K663" s="453"/>
      <c r="L663" s="453"/>
      <c r="M663" s="453"/>
      <c r="N663" s="453"/>
      <c r="O663" s="453"/>
      <c r="P663" s="453"/>
      <c r="Q663" s="453"/>
      <c r="R663" s="453"/>
      <c r="S663" s="453"/>
      <c r="T663" s="453"/>
      <c r="U663" s="453"/>
      <c r="V663" s="453"/>
      <c r="W663" s="453"/>
      <c r="X663" s="453"/>
      <c r="Y663" s="453"/>
      <c r="Z663" s="453"/>
      <c r="AA663" s="453"/>
      <c r="AB663" s="453"/>
      <c r="AC663" s="453"/>
      <c r="AD663" s="453"/>
      <c r="AE663" s="453"/>
      <c r="AF663" s="453"/>
      <c r="AG663" s="453"/>
      <c r="AH663" s="453"/>
      <c r="AI663" s="453"/>
      <c r="AJ663" s="453"/>
      <c r="AK663" s="453"/>
    </row>
    <row r="664" spans="1:37" ht="15.75" customHeight="1">
      <c r="A664" s="453"/>
      <c r="B664" s="453"/>
      <c r="C664" s="496"/>
      <c r="D664" s="496"/>
      <c r="E664" s="453"/>
      <c r="F664" s="453"/>
      <c r="G664" s="453"/>
      <c r="H664" s="453"/>
      <c r="I664" s="453"/>
      <c r="J664" s="453"/>
      <c r="K664" s="453"/>
      <c r="L664" s="453"/>
      <c r="M664" s="453"/>
      <c r="N664" s="453"/>
      <c r="O664" s="453"/>
      <c r="P664" s="453"/>
      <c r="Q664" s="453"/>
      <c r="R664" s="453"/>
      <c r="S664" s="453"/>
      <c r="T664" s="453"/>
      <c r="U664" s="453"/>
      <c r="V664" s="453"/>
      <c r="W664" s="453"/>
      <c r="X664" s="453"/>
      <c r="Y664" s="453"/>
      <c r="Z664" s="453"/>
      <c r="AA664" s="453"/>
      <c r="AB664" s="453"/>
      <c r="AC664" s="453"/>
      <c r="AD664" s="453"/>
      <c r="AE664" s="453"/>
      <c r="AF664" s="453"/>
      <c r="AG664" s="453"/>
      <c r="AH664" s="453"/>
      <c r="AI664" s="453"/>
      <c r="AJ664" s="453"/>
      <c r="AK664" s="453"/>
    </row>
    <row r="665" spans="1:37" ht="15.75" customHeight="1">
      <c r="A665" s="453"/>
      <c r="B665" s="453"/>
      <c r="C665" s="496"/>
      <c r="D665" s="496"/>
      <c r="E665" s="453"/>
      <c r="F665" s="453"/>
      <c r="G665" s="453"/>
      <c r="H665" s="453"/>
      <c r="I665" s="453"/>
      <c r="J665" s="453"/>
      <c r="K665" s="453"/>
      <c r="L665" s="453"/>
      <c r="M665" s="453"/>
      <c r="N665" s="453"/>
      <c r="O665" s="453"/>
      <c r="P665" s="453"/>
      <c r="Q665" s="453"/>
      <c r="R665" s="453"/>
      <c r="S665" s="453"/>
      <c r="T665" s="453"/>
      <c r="U665" s="453"/>
      <c r="V665" s="453"/>
      <c r="W665" s="453"/>
      <c r="X665" s="453"/>
      <c r="Y665" s="453"/>
      <c r="Z665" s="453"/>
      <c r="AA665" s="453"/>
      <c r="AB665" s="453"/>
      <c r="AC665" s="453"/>
      <c r="AD665" s="453"/>
      <c r="AE665" s="453"/>
      <c r="AF665" s="453"/>
      <c r="AG665" s="453"/>
      <c r="AH665" s="453"/>
      <c r="AI665" s="453"/>
      <c r="AJ665" s="453"/>
      <c r="AK665" s="453"/>
    </row>
    <row r="666" spans="1:37" ht="15.75" customHeight="1">
      <c r="A666" s="453"/>
      <c r="B666" s="453"/>
      <c r="C666" s="496"/>
      <c r="D666" s="496"/>
      <c r="E666" s="453"/>
      <c r="F666" s="453"/>
      <c r="G666" s="453"/>
      <c r="H666" s="453"/>
      <c r="I666" s="453"/>
      <c r="J666" s="453"/>
      <c r="K666" s="453"/>
      <c r="L666" s="453"/>
      <c r="M666" s="453"/>
      <c r="N666" s="453"/>
      <c r="O666" s="453"/>
      <c r="P666" s="453"/>
      <c r="Q666" s="453"/>
      <c r="R666" s="453"/>
      <c r="S666" s="453"/>
      <c r="T666" s="453"/>
      <c r="U666" s="453"/>
      <c r="V666" s="453"/>
      <c r="W666" s="453"/>
      <c r="X666" s="453"/>
      <c r="Y666" s="453"/>
      <c r="Z666" s="453"/>
      <c r="AA666" s="453"/>
      <c r="AB666" s="453"/>
      <c r="AC666" s="453"/>
      <c r="AD666" s="453"/>
      <c r="AE666" s="453"/>
      <c r="AF666" s="453"/>
      <c r="AG666" s="453"/>
      <c r="AH666" s="453"/>
      <c r="AI666" s="453"/>
      <c r="AJ666" s="453"/>
      <c r="AK666" s="453"/>
    </row>
    <row r="667" spans="1:37" ht="15.75" customHeight="1">
      <c r="A667" s="453"/>
      <c r="B667" s="453"/>
      <c r="C667" s="496"/>
      <c r="D667" s="496"/>
      <c r="E667" s="453"/>
      <c r="F667" s="453"/>
      <c r="G667" s="453"/>
      <c r="H667" s="453"/>
      <c r="I667" s="453"/>
      <c r="J667" s="453"/>
      <c r="K667" s="453"/>
      <c r="L667" s="453"/>
      <c r="M667" s="453"/>
      <c r="N667" s="453"/>
      <c r="O667" s="453"/>
      <c r="P667" s="453"/>
      <c r="Q667" s="453"/>
      <c r="R667" s="453"/>
      <c r="S667" s="453"/>
      <c r="T667" s="453"/>
      <c r="U667" s="453"/>
      <c r="V667" s="453"/>
      <c r="W667" s="453"/>
      <c r="X667" s="453"/>
      <c r="Y667" s="453"/>
      <c r="Z667" s="453"/>
      <c r="AA667" s="453"/>
      <c r="AB667" s="453"/>
      <c r="AC667" s="453"/>
      <c r="AD667" s="453"/>
      <c r="AE667" s="453"/>
      <c r="AF667" s="453"/>
      <c r="AG667" s="453"/>
      <c r="AH667" s="453"/>
      <c r="AI667" s="453"/>
      <c r="AJ667" s="453"/>
      <c r="AK667" s="453"/>
    </row>
    <row r="668" spans="1:37" ht="15.75" customHeight="1">
      <c r="A668" s="453"/>
      <c r="B668" s="453"/>
      <c r="C668" s="496"/>
      <c r="D668" s="496"/>
      <c r="E668" s="453"/>
      <c r="F668" s="453"/>
      <c r="G668" s="453"/>
      <c r="H668" s="453"/>
      <c r="I668" s="453"/>
      <c r="J668" s="453"/>
      <c r="K668" s="453"/>
      <c r="L668" s="453"/>
      <c r="M668" s="453"/>
      <c r="N668" s="453"/>
      <c r="O668" s="453"/>
      <c r="P668" s="453"/>
      <c r="Q668" s="453"/>
      <c r="R668" s="453"/>
      <c r="S668" s="453"/>
      <c r="T668" s="453"/>
      <c r="U668" s="453"/>
      <c r="V668" s="453"/>
      <c r="W668" s="453"/>
      <c r="X668" s="453"/>
      <c r="Y668" s="453"/>
      <c r="Z668" s="453"/>
      <c r="AA668" s="453"/>
      <c r="AB668" s="453"/>
      <c r="AC668" s="453"/>
      <c r="AD668" s="453"/>
      <c r="AE668" s="453"/>
      <c r="AF668" s="453"/>
      <c r="AG668" s="453"/>
      <c r="AH668" s="453"/>
      <c r="AI668" s="453"/>
      <c r="AJ668" s="453"/>
      <c r="AK668" s="453"/>
    </row>
    <row r="669" spans="1:37" ht="15.75" customHeight="1">
      <c r="A669" s="453"/>
      <c r="B669" s="453"/>
      <c r="C669" s="496"/>
      <c r="D669" s="496"/>
      <c r="E669" s="453"/>
      <c r="F669" s="453"/>
      <c r="G669" s="453"/>
      <c r="H669" s="453"/>
      <c r="I669" s="453"/>
      <c r="J669" s="453"/>
      <c r="K669" s="453"/>
      <c r="L669" s="453"/>
      <c r="M669" s="453"/>
      <c r="N669" s="453"/>
      <c r="O669" s="453"/>
      <c r="P669" s="453"/>
      <c r="Q669" s="453"/>
      <c r="R669" s="453"/>
      <c r="S669" s="453"/>
      <c r="T669" s="453"/>
      <c r="U669" s="453"/>
      <c r="V669" s="453"/>
      <c r="W669" s="453"/>
      <c r="X669" s="453"/>
      <c r="Y669" s="453"/>
      <c r="Z669" s="453"/>
      <c r="AA669" s="453"/>
      <c r="AB669" s="453"/>
      <c r="AC669" s="453"/>
      <c r="AD669" s="453"/>
      <c r="AE669" s="453"/>
      <c r="AF669" s="453"/>
      <c r="AG669" s="453"/>
      <c r="AH669" s="453"/>
      <c r="AI669" s="453"/>
      <c r="AJ669" s="453"/>
      <c r="AK669" s="453"/>
    </row>
    <row r="670" spans="1:37" ht="15.75" customHeight="1">
      <c r="A670" s="453"/>
      <c r="B670" s="453"/>
      <c r="C670" s="496"/>
      <c r="D670" s="496"/>
      <c r="E670" s="453"/>
      <c r="F670" s="453"/>
      <c r="G670" s="453"/>
      <c r="H670" s="453"/>
      <c r="I670" s="453"/>
      <c r="J670" s="453"/>
      <c r="K670" s="453"/>
      <c r="L670" s="453"/>
      <c r="M670" s="453"/>
      <c r="N670" s="453"/>
      <c r="O670" s="453"/>
      <c r="P670" s="453"/>
      <c r="Q670" s="453"/>
      <c r="R670" s="453"/>
      <c r="S670" s="453"/>
      <c r="T670" s="453"/>
      <c r="U670" s="453"/>
      <c r="V670" s="453"/>
      <c r="W670" s="453"/>
      <c r="X670" s="453"/>
      <c r="Y670" s="453"/>
      <c r="Z670" s="453"/>
      <c r="AA670" s="453"/>
      <c r="AB670" s="453"/>
      <c r="AC670" s="453"/>
      <c r="AD670" s="453"/>
      <c r="AE670" s="453"/>
      <c r="AF670" s="453"/>
      <c r="AG670" s="453"/>
      <c r="AH670" s="453"/>
      <c r="AI670" s="453"/>
      <c r="AJ670" s="453"/>
      <c r="AK670" s="453"/>
    </row>
    <row r="671" spans="1:37" ht="15.75" customHeight="1">
      <c r="A671" s="453"/>
      <c r="B671" s="453"/>
      <c r="C671" s="496"/>
      <c r="D671" s="496"/>
      <c r="E671" s="453"/>
      <c r="F671" s="453"/>
      <c r="G671" s="453"/>
      <c r="H671" s="453"/>
      <c r="I671" s="453"/>
      <c r="J671" s="453"/>
      <c r="K671" s="453"/>
      <c r="L671" s="453"/>
      <c r="M671" s="453"/>
      <c r="N671" s="453"/>
      <c r="O671" s="453"/>
      <c r="P671" s="453"/>
      <c r="Q671" s="453"/>
      <c r="R671" s="453"/>
      <c r="S671" s="453"/>
      <c r="T671" s="453"/>
      <c r="U671" s="453"/>
      <c r="V671" s="453"/>
      <c r="W671" s="453"/>
      <c r="X671" s="453"/>
      <c r="Y671" s="453"/>
      <c r="Z671" s="453"/>
      <c r="AA671" s="453"/>
      <c r="AB671" s="453"/>
      <c r="AC671" s="453"/>
      <c r="AD671" s="453"/>
      <c r="AE671" s="453"/>
      <c r="AF671" s="453"/>
      <c r="AG671" s="453"/>
      <c r="AH671" s="453"/>
      <c r="AI671" s="453"/>
      <c r="AJ671" s="453"/>
      <c r="AK671" s="453"/>
    </row>
    <row r="672" spans="1:37" ht="15.75" customHeight="1">
      <c r="A672" s="453"/>
      <c r="B672" s="453"/>
      <c r="C672" s="496"/>
      <c r="D672" s="496"/>
      <c r="E672" s="453"/>
      <c r="F672" s="453"/>
      <c r="G672" s="453"/>
      <c r="H672" s="453"/>
      <c r="I672" s="453"/>
      <c r="J672" s="453"/>
      <c r="K672" s="453"/>
      <c r="L672" s="453"/>
      <c r="M672" s="453"/>
      <c r="N672" s="453"/>
      <c r="O672" s="453"/>
      <c r="P672" s="453"/>
      <c r="Q672" s="453"/>
      <c r="R672" s="453"/>
      <c r="S672" s="453"/>
      <c r="T672" s="453"/>
      <c r="U672" s="453"/>
      <c r="V672" s="453"/>
      <c r="W672" s="453"/>
      <c r="X672" s="453"/>
      <c r="Y672" s="453"/>
      <c r="Z672" s="453"/>
      <c r="AA672" s="453"/>
      <c r="AB672" s="453"/>
      <c r="AC672" s="453"/>
      <c r="AD672" s="453"/>
      <c r="AE672" s="453"/>
      <c r="AF672" s="453"/>
      <c r="AG672" s="453"/>
      <c r="AH672" s="453"/>
      <c r="AI672" s="453"/>
      <c r="AJ672" s="453"/>
      <c r="AK672" s="453"/>
    </row>
    <row r="673" spans="1:37" ht="15.75" customHeight="1">
      <c r="A673" s="453"/>
      <c r="B673" s="453"/>
      <c r="C673" s="496"/>
      <c r="D673" s="496"/>
      <c r="E673" s="453"/>
      <c r="F673" s="453"/>
      <c r="G673" s="453"/>
      <c r="H673" s="453"/>
      <c r="I673" s="453"/>
      <c r="J673" s="453"/>
      <c r="K673" s="453"/>
      <c r="L673" s="453"/>
      <c r="M673" s="453"/>
      <c r="N673" s="453"/>
      <c r="O673" s="453"/>
      <c r="P673" s="453"/>
      <c r="Q673" s="453"/>
      <c r="R673" s="453"/>
      <c r="S673" s="453"/>
      <c r="T673" s="453"/>
      <c r="U673" s="453"/>
      <c r="V673" s="453"/>
      <c r="W673" s="453"/>
      <c r="X673" s="453"/>
      <c r="Y673" s="453"/>
      <c r="Z673" s="453"/>
      <c r="AA673" s="453"/>
      <c r="AB673" s="453"/>
      <c r="AC673" s="453"/>
      <c r="AD673" s="453"/>
      <c r="AE673" s="453"/>
      <c r="AF673" s="453"/>
      <c r="AG673" s="453"/>
      <c r="AH673" s="453"/>
      <c r="AI673" s="453"/>
      <c r="AJ673" s="453"/>
      <c r="AK673" s="453"/>
    </row>
    <row r="674" spans="1:37" ht="15.75" customHeight="1">
      <c r="A674" s="453"/>
      <c r="B674" s="453"/>
      <c r="C674" s="496"/>
      <c r="D674" s="496"/>
      <c r="E674" s="453"/>
      <c r="F674" s="453"/>
      <c r="G674" s="453"/>
      <c r="H674" s="453"/>
      <c r="I674" s="453"/>
      <c r="J674" s="453"/>
      <c r="K674" s="453"/>
      <c r="L674" s="453"/>
      <c r="M674" s="453"/>
      <c r="N674" s="453"/>
      <c r="O674" s="453"/>
      <c r="P674" s="453"/>
      <c r="Q674" s="453"/>
      <c r="R674" s="453"/>
      <c r="S674" s="453"/>
      <c r="T674" s="453"/>
      <c r="U674" s="453"/>
      <c r="V674" s="453"/>
      <c r="W674" s="453"/>
      <c r="X674" s="453"/>
      <c r="Y674" s="453"/>
      <c r="Z674" s="453"/>
      <c r="AA674" s="453"/>
      <c r="AB674" s="453"/>
      <c r="AC674" s="453"/>
      <c r="AD674" s="453"/>
      <c r="AE674" s="453"/>
      <c r="AF674" s="453"/>
      <c r="AG674" s="453"/>
      <c r="AH674" s="453"/>
      <c r="AI674" s="453"/>
      <c r="AJ674" s="453"/>
      <c r="AK674" s="453"/>
    </row>
    <row r="675" spans="1:37" ht="15.75" customHeight="1">
      <c r="A675" s="453"/>
      <c r="B675" s="453"/>
      <c r="C675" s="496"/>
      <c r="D675" s="496"/>
      <c r="E675" s="453"/>
      <c r="F675" s="453"/>
      <c r="G675" s="453"/>
      <c r="H675" s="453"/>
      <c r="I675" s="453"/>
      <c r="J675" s="453"/>
      <c r="K675" s="453"/>
      <c r="L675" s="453"/>
      <c r="M675" s="453"/>
      <c r="N675" s="453"/>
      <c r="O675" s="453"/>
      <c r="P675" s="453"/>
      <c r="Q675" s="453"/>
      <c r="R675" s="453"/>
      <c r="S675" s="453"/>
      <c r="T675" s="453"/>
      <c r="U675" s="453"/>
      <c r="V675" s="453"/>
      <c r="W675" s="453"/>
      <c r="X675" s="453"/>
      <c r="Y675" s="453"/>
      <c r="Z675" s="453"/>
      <c r="AA675" s="453"/>
      <c r="AB675" s="453"/>
      <c r="AC675" s="453"/>
      <c r="AD675" s="453"/>
      <c r="AE675" s="453"/>
      <c r="AF675" s="453"/>
      <c r="AG675" s="453"/>
      <c r="AH675" s="453"/>
      <c r="AI675" s="453"/>
      <c r="AJ675" s="453"/>
      <c r="AK675" s="453"/>
    </row>
    <row r="676" spans="1:37" ht="15.75" customHeight="1">
      <c r="A676" s="453"/>
      <c r="B676" s="453"/>
      <c r="C676" s="496"/>
      <c r="D676" s="496"/>
      <c r="E676" s="453"/>
      <c r="F676" s="453"/>
      <c r="G676" s="453"/>
      <c r="H676" s="453"/>
      <c r="I676" s="453"/>
      <c r="J676" s="453"/>
      <c r="K676" s="453"/>
      <c r="L676" s="453"/>
      <c r="M676" s="453"/>
      <c r="N676" s="453"/>
      <c r="O676" s="453"/>
      <c r="P676" s="453"/>
      <c r="Q676" s="453"/>
      <c r="R676" s="453"/>
      <c r="S676" s="453"/>
      <c r="T676" s="453"/>
      <c r="U676" s="453"/>
      <c r="V676" s="453"/>
      <c r="W676" s="453"/>
      <c r="X676" s="453"/>
      <c r="Y676" s="453"/>
      <c r="Z676" s="453"/>
      <c r="AA676" s="453"/>
      <c r="AB676" s="453"/>
      <c r="AC676" s="453"/>
      <c r="AD676" s="453"/>
      <c r="AE676" s="453"/>
      <c r="AF676" s="453"/>
      <c r="AG676" s="453"/>
      <c r="AH676" s="453"/>
      <c r="AI676" s="453"/>
      <c r="AJ676" s="453"/>
      <c r="AK676" s="453"/>
    </row>
    <row r="677" spans="1:37" ht="15.75" customHeight="1">
      <c r="A677" s="453"/>
      <c r="B677" s="453"/>
      <c r="C677" s="496"/>
      <c r="D677" s="496"/>
      <c r="E677" s="453"/>
      <c r="F677" s="453"/>
      <c r="G677" s="453"/>
      <c r="H677" s="453"/>
      <c r="I677" s="453"/>
      <c r="J677" s="453"/>
      <c r="K677" s="453"/>
      <c r="L677" s="453"/>
      <c r="M677" s="453"/>
      <c r="N677" s="453"/>
      <c r="O677" s="453"/>
      <c r="P677" s="453"/>
      <c r="Q677" s="453"/>
      <c r="R677" s="453"/>
      <c r="S677" s="453"/>
      <c r="T677" s="453"/>
      <c r="U677" s="453"/>
      <c r="V677" s="453"/>
      <c r="W677" s="453"/>
      <c r="X677" s="453"/>
      <c r="Y677" s="453"/>
      <c r="Z677" s="453"/>
      <c r="AA677" s="453"/>
      <c r="AB677" s="453"/>
      <c r="AC677" s="453"/>
      <c r="AD677" s="453"/>
      <c r="AE677" s="453"/>
      <c r="AF677" s="453"/>
      <c r="AG677" s="453"/>
      <c r="AH677" s="453"/>
      <c r="AI677" s="453"/>
      <c r="AJ677" s="453"/>
      <c r="AK677" s="453"/>
    </row>
    <row r="678" spans="1:37" ht="15.75" customHeight="1">
      <c r="A678" s="453"/>
      <c r="B678" s="453"/>
      <c r="C678" s="496"/>
      <c r="D678" s="496"/>
      <c r="E678" s="453"/>
      <c r="F678" s="453"/>
      <c r="G678" s="453"/>
      <c r="H678" s="453"/>
      <c r="I678" s="453"/>
      <c r="J678" s="453"/>
      <c r="K678" s="453"/>
      <c r="L678" s="453"/>
      <c r="M678" s="453"/>
      <c r="N678" s="453"/>
      <c r="O678" s="453"/>
      <c r="P678" s="453"/>
      <c r="Q678" s="453"/>
      <c r="R678" s="453"/>
      <c r="S678" s="453"/>
      <c r="T678" s="453"/>
      <c r="U678" s="453"/>
      <c r="V678" s="453"/>
      <c r="W678" s="453"/>
      <c r="X678" s="453"/>
      <c r="Y678" s="453"/>
      <c r="Z678" s="453"/>
      <c r="AA678" s="453"/>
      <c r="AB678" s="453"/>
      <c r="AC678" s="453"/>
      <c r="AD678" s="453"/>
      <c r="AE678" s="453"/>
      <c r="AF678" s="453"/>
      <c r="AG678" s="453"/>
      <c r="AH678" s="453"/>
      <c r="AI678" s="453"/>
      <c r="AJ678" s="453"/>
      <c r="AK678" s="453"/>
    </row>
    <row r="679" spans="1:37" ht="15.75" customHeight="1">
      <c r="A679" s="453"/>
      <c r="B679" s="453"/>
      <c r="C679" s="496"/>
      <c r="D679" s="496"/>
      <c r="E679" s="453"/>
      <c r="F679" s="453"/>
      <c r="G679" s="453"/>
      <c r="H679" s="453"/>
      <c r="I679" s="453"/>
      <c r="J679" s="453"/>
      <c r="K679" s="453"/>
      <c r="L679" s="453"/>
      <c r="M679" s="453"/>
      <c r="N679" s="453"/>
      <c r="O679" s="453"/>
      <c r="P679" s="453"/>
      <c r="Q679" s="453"/>
      <c r="R679" s="453"/>
      <c r="S679" s="453"/>
      <c r="T679" s="453"/>
      <c r="U679" s="453"/>
      <c r="V679" s="453"/>
      <c r="W679" s="453"/>
      <c r="X679" s="453"/>
      <c r="Y679" s="453"/>
      <c r="Z679" s="453"/>
      <c r="AA679" s="453"/>
      <c r="AB679" s="453"/>
      <c r="AC679" s="453"/>
      <c r="AD679" s="453"/>
      <c r="AE679" s="453"/>
      <c r="AF679" s="453"/>
      <c r="AG679" s="453"/>
      <c r="AH679" s="453"/>
      <c r="AI679" s="453"/>
      <c r="AJ679" s="453"/>
      <c r="AK679" s="453"/>
    </row>
    <row r="680" spans="1:37" ht="15.75" customHeight="1">
      <c r="A680" s="453"/>
      <c r="B680" s="453"/>
      <c r="C680" s="496"/>
      <c r="D680" s="496"/>
      <c r="E680" s="453"/>
      <c r="F680" s="453"/>
      <c r="G680" s="453"/>
      <c r="H680" s="453"/>
      <c r="I680" s="453"/>
      <c r="J680" s="453"/>
      <c r="K680" s="453"/>
      <c r="L680" s="453"/>
      <c r="M680" s="453"/>
      <c r="N680" s="453"/>
      <c r="O680" s="453"/>
      <c r="P680" s="453"/>
      <c r="Q680" s="453"/>
      <c r="R680" s="453"/>
      <c r="S680" s="453"/>
      <c r="T680" s="453"/>
      <c r="U680" s="453"/>
      <c r="V680" s="453"/>
      <c r="W680" s="453"/>
      <c r="X680" s="453"/>
      <c r="Y680" s="453"/>
      <c r="Z680" s="453"/>
      <c r="AA680" s="453"/>
      <c r="AB680" s="453"/>
      <c r="AC680" s="453"/>
      <c r="AD680" s="453"/>
      <c r="AE680" s="453"/>
      <c r="AF680" s="453"/>
      <c r="AG680" s="453"/>
      <c r="AH680" s="453"/>
      <c r="AI680" s="453"/>
      <c r="AJ680" s="453"/>
      <c r="AK680" s="453"/>
    </row>
    <row r="681" spans="1:37" ht="15.75" customHeight="1">
      <c r="A681" s="453"/>
      <c r="B681" s="453"/>
      <c r="C681" s="496"/>
      <c r="D681" s="496"/>
      <c r="E681" s="453"/>
      <c r="F681" s="453"/>
      <c r="G681" s="453"/>
      <c r="H681" s="453"/>
      <c r="I681" s="453"/>
      <c r="J681" s="453"/>
      <c r="K681" s="453"/>
      <c r="L681" s="453"/>
      <c r="M681" s="453"/>
      <c r="N681" s="453"/>
      <c r="O681" s="453"/>
      <c r="P681" s="453"/>
      <c r="Q681" s="453"/>
      <c r="R681" s="453"/>
      <c r="S681" s="453"/>
      <c r="T681" s="453"/>
      <c r="U681" s="453"/>
      <c r="V681" s="453"/>
      <c r="W681" s="453"/>
      <c r="X681" s="453"/>
      <c r="Y681" s="453"/>
      <c r="Z681" s="453"/>
      <c r="AA681" s="453"/>
      <c r="AB681" s="453"/>
      <c r="AC681" s="453"/>
      <c r="AD681" s="453"/>
      <c r="AE681" s="453"/>
      <c r="AF681" s="453"/>
      <c r="AG681" s="453"/>
      <c r="AH681" s="453"/>
      <c r="AI681" s="453"/>
      <c r="AJ681" s="453"/>
      <c r="AK681" s="453"/>
    </row>
    <row r="682" spans="1:37" ht="15.75" customHeight="1">
      <c r="A682" s="453"/>
      <c r="B682" s="453"/>
      <c r="C682" s="496"/>
      <c r="D682" s="496"/>
      <c r="E682" s="453"/>
      <c r="F682" s="453"/>
      <c r="G682" s="453"/>
      <c r="H682" s="453"/>
      <c r="I682" s="453"/>
      <c r="J682" s="453"/>
      <c r="K682" s="453"/>
      <c r="L682" s="453"/>
      <c r="M682" s="453"/>
      <c r="N682" s="453"/>
      <c r="O682" s="453"/>
      <c r="P682" s="453"/>
      <c r="Q682" s="453"/>
      <c r="R682" s="453"/>
      <c r="S682" s="453"/>
      <c r="T682" s="453"/>
      <c r="U682" s="453"/>
      <c r="V682" s="453"/>
      <c r="W682" s="453"/>
      <c r="X682" s="453"/>
      <c r="Y682" s="453"/>
      <c r="Z682" s="453"/>
      <c r="AA682" s="453"/>
      <c r="AB682" s="453"/>
      <c r="AC682" s="453"/>
      <c r="AD682" s="453"/>
      <c r="AE682" s="453"/>
      <c r="AF682" s="453"/>
      <c r="AG682" s="453"/>
      <c r="AH682" s="453"/>
      <c r="AI682" s="453"/>
      <c r="AJ682" s="453"/>
      <c r="AK682" s="453"/>
    </row>
    <row r="683" spans="1:37" ht="15.75" customHeight="1">
      <c r="A683" s="453"/>
      <c r="B683" s="453"/>
      <c r="C683" s="496"/>
      <c r="D683" s="496"/>
      <c r="E683" s="453"/>
      <c r="F683" s="453"/>
      <c r="G683" s="453"/>
      <c r="H683" s="453"/>
      <c r="I683" s="453"/>
      <c r="J683" s="453"/>
      <c r="K683" s="453"/>
      <c r="L683" s="453"/>
      <c r="M683" s="453"/>
      <c r="N683" s="453"/>
      <c r="O683" s="453"/>
      <c r="P683" s="453"/>
      <c r="Q683" s="453"/>
      <c r="R683" s="453"/>
      <c r="S683" s="453"/>
      <c r="T683" s="453"/>
      <c r="U683" s="453"/>
      <c r="V683" s="453"/>
      <c r="W683" s="453"/>
      <c r="X683" s="453"/>
      <c r="Y683" s="453"/>
      <c r="Z683" s="453"/>
      <c r="AA683" s="453"/>
      <c r="AB683" s="453"/>
      <c r="AC683" s="453"/>
      <c r="AD683" s="453"/>
      <c r="AE683" s="453"/>
      <c r="AF683" s="453"/>
      <c r="AG683" s="453"/>
      <c r="AH683" s="453"/>
      <c r="AI683" s="453"/>
      <c r="AJ683" s="453"/>
      <c r="AK683" s="453"/>
    </row>
    <row r="684" spans="1:37" ht="15.75" customHeight="1">
      <c r="A684" s="453"/>
      <c r="B684" s="453"/>
      <c r="C684" s="496"/>
      <c r="D684" s="496"/>
      <c r="E684" s="453"/>
      <c r="F684" s="453"/>
      <c r="G684" s="453"/>
      <c r="H684" s="453"/>
      <c r="I684" s="453"/>
      <c r="J684" s="453"/>
      <c r="K684" s="453"/>
      <c r="L684" s="453"/>
      <c r="M684" s="453"/>
      <c r="N684" s="453"/>
      <c r="O684" s="453"/>
      <c r="P684" s="453"/>
      <c r="Q684" s="453"/>
      <c r="R684" s="453"/>
      <c r="S684" s="453"/>
      <c r="T684" s="453"/>
      <c r="U684" s="453"/>
      <c r="V684" s="453"/>
      <c r="W684" s="453"/>
      <c r="X684" s="453"/>
      <c r="Y684" s="453"/>
      <c r="Z684" s="453"/>
      <c r="AA684" s="453"/>
      <c r="AB684" s="453"/>
      <c r="AC684" s="453"/>
      <c r="AD684" s="453"/>
      <c r="AE684" s="453"/>
      <c r="AF684" s="453"/>
      <c r="AG684" s="453"/>
      <c r="AH684" s="453"/>
      <c r="AI684" s="453"/>
      <c r="AJ684" s="453"/>
      <c r="AK684" s="453"/>
    </row>
    <row r="685" spans="1:37" ht="15.75" customHeight="1">
      <c r="A685" s="453"/>
      <c r="B685" s="453"/>
      <c r="C685" s="496"/>
      <c r="D685" s="496"/>
      <c r="E685" s="453"/>
      <c r="F685" s="453"/>
      <c r="G685" s="453"/>
      <c r="H685" s="453"/>
      <c r="I685" s="453"/>
      <c r="J685" s="453"/>
      <c r="K685" s="453"/>
      <c r="L685" s="453"/>
      <c r="M685" s="453"/>
      <c r="N685" s="453"/>
      <c r="O685" s="453"/>
      <c r="P685" s="453"/>
      <c r="Q685" s="453"/>
      <c r="R685" s="453"/>
      <c r="S685" s="453"/>
      <c r="T685" s="453"/>
      <c r="U685" s="453"/>
      <c r="V685" s="453"/>
      <c r="W685" s="453"/>
      <c r="X685" s="453"/>
      <c r="Y685" s="453"/>
      <c r="Z685" s="453"/>
      <c r="AA685" s="453"/>
      <c r="AB685" s="453"/>
      <c r="AC685" s="453"/>
      <c r="AD685" s="453"/>
      <c r="AE685" s="453"/>
      <c r="AF685" s="453"/>
      <c r="AG685" s="453"/>
      <c r="AH685" s="453"/>
      <c r="AI685" s="453"/>
      <c r="AJ685" s="453"/>
      <c r="AK685" s="453"/>
    </row>
    <row r="686" spans="1:37" ht="15.75" customHeight="1">
      <c r="A686" s="453"/>
      <c r="B686" s="453"/>
      <c r="C686" s="496"/>
      <c r="D686" s="496"/>
      <c r="E686" s="453"/>
      <c r="F686" s="453"/>
      <c r="G686" s="453"/>
      <c r="H686" s="453"/>
      <c r="I686" s="453"/>
      <c r="J686" s="453"/>
      <c r="K686" s="453"/>
      <c r="L686" s="453"/>
      <c r="M686" s="453"/>
      <c r="N686" s="453"/>
      <c r="O686" s="453"/>
      <c r="P686" s="453"/>
      <c r="Q686" s="453"/>
      <c r="R686" s="453"/>
      <c r="S686" s="453"/>
      <c r="T686" s="453"/>
      <c r="U686" s="453"/>
      <c r="V686" s="453"/>
      <c r="W686" s="453"/>
      <c r="X686" s="453"/>
      <c r="Y686" s="453"/>
      <c r="Z686" s="453"/>
      <c r="AA686" s="453"/>
      <c r="AB686" s="453"/>
      <c r="AC686" s="453"/>
      <c r="AD686" s="453"/>
      <c r="AE686" s="453"/>
      <c r="AF686" s="453"/>
      <c r="AG686" s="453"/>
      <c r="AH686" s="453"/>
      <c r="AI686" s="453"/>
      <c r="AJ686" s="453"/>
      <c r="AK686" s="453"/>
    </row>
    <row r="687" spans="1:37" ht="15.75" customHeight="1">
      <c r="A687" s="453"/>
      <c r="B687" s="453"/>
      <c r="C687" s="496"/>
      <c r="D687" s="496"/>
      <c r="E687" s="453"/>
      <c r="F687" s="453"/>
      <c r="G687" s="453"/>
      <c r="H687" s="453"/>
      <c r="I687" s="453"/>
      <c r="J687" s="453"/>
      <c r="K687" s="453"/>
      <c r="L687" s="453"/>
      <c r="M687" s="453"/>
      <c r="N687" s="453"/>
      <c r="O687" s="453"/>
      <c r="P687" s="453"/>
      <c r="Q687" s="453"/>
      <c r="R687" s="453"/>
      <c r="S687" s="453"/>
      <c r="T687" s="453"/>
      <c r="U687" s="453"/>
      <c r="V687" s="453"/>
      <c r="W687" s="453"/>
      <c r="X687" s="453"/>
      <c r="Y687" s="453"/>
      <c r="Z687" s="453"/>
      <c r="AA687" s="453"/>
      <c r="AB687" s="453"/>
      <c r="AC687" s="453"/>
      <c r="AD687" s="453"/>
      <c r="AE687" s="453"/>
      <c r="AF687" s="453"/>
      <c r="AG687" s="453"/>
      <c r="AH687" s="453"/>
      <c r="AI687" s="453"/>
      <c r="AJ687" s="453"/>
      <c r="AK687" s="453"/>
    </row>
    <row r="688" spans="1:37" ht="15.75" customHeight="1">
      <c r="A688" s="453"/>
      <c r="B688" s="453"/>
      <c r="C688" s="496"/>
      <c r="D688" s="496"/>
      <c r="E688" s="453"/>
      <c r="F688" s="453"/>
      <c r="G688" s="453"/>
      <c r="H688" s="453"/>
      <c r="I688" s="453"/>
      <c r="J688" s="453"/>
      <c r="K688" s="453"/>
      <c r="L688" s="453"/>
      <c r="M688" s="453"/>
      <c r="N688" s="453"/>
      <c r="O688" s="453"/>
      <c r="P688" s="453"/>
      <c r="Q688" s="453"/>
      <c r="R688" s="453"/>
      <c r="S688" s="453"/>
      <c r="T688" s="453"/>
      <c r="U688" s="453"/>
      <c r="V688" s="453"/>
      <c r="W688" s="453"/>
      <c r="X688" s="453"/>
      <c r="Y688" s="453"/>
      <c r="Z688" s="453"/>
      <c r="AA688" s="453"/>
      <c r="AB688" s="453"/>
      <c r="AC688" s="453"/>
      <c r="AD688" s="453"/>
      <c r="AE688" s="453"/>
      <c r="AF688" s="453"/>
      <c r="AG688" s="453"/>
      <c r="AH688" s="453"/>
      <c r="AI688" s="453"/>
      <c r="AJ688" s="453"/>
      <c r="AK688" s="453"/>
    </row>
    <row r="689" spans="1:37" ht="15.75" customHeight="1">
      <c r="A689" s="453"/>
      <c r="B689" s="453"/>
      <c r="C689" s="496"/>
      <c r="D689" s="496"/>
      <c r="E689" s="453"/>
      <c r="F689" s="453"/>
      <c r="G689" s="453"/>
      <c r="H689" s="453"/>
      <c r="I689" s="453"/>
      <c r="J689" s="453"/>
      <c r="K689" s="453"/>
      <c r="L689" s="453"/>
      <c r="M689" s="453"/>
      <c r="N689" s="453"/>
      <c r="O689" s="453"/>
      <c r="P689" s="453"/>
      <c r="Q689" s="453"/>
      <c r="R689" s="453"/>
      <c r="S689" s="453"/>
      <c r="T689" s="453"/>
      <c r="U689" s="453"/>
      <c r="V689" s="453"/>
      <c r="W689" s="453"/>
      <c r="X689" s="453"/>
      <c r="Y689" s="453"/>
      <c r="Z689" s="453"/>
      <c r="AA689" s="453"/>
      <c r="AB689" s="453"/>
      <c r="AC689" s="453"/>
      <c r="AD689" s="453"/>
      <c r="AE689" s="453"/>
      <c r="AF689" s="453"/>
      <c r="AG689" s="453"/>
      <c r="AH689" s="453"/>
      <c r="AI689" s="453"/>
      <c r="AJ689" s="453"/>
      <c r="AK689" s="453"/>
    </row>
    <row r="690" spans="1:37" ht="15.75" customHeight="1">
      <c r="A690" s="453"/>
      <c r="B690" s="453"/>
      <c r="C690" s="496"/>
      <c r="D690" s="496"/>
      <c r="E690" s="453"/>
      <c r="F690" s="453"/>
      <c r="G690" s="453"/>
      <c r="H690" s="453"/>
      <c r="I690" s="453"/>
      <c r="J690" s="453"/>
      <c r="K690" s="453"/>
      <c r="L690" s="453"/>
      <c r="M690" s="453"/>
      <c r="N690" s="453"/>
      <c r="O690" s="453"/>
      <c r="P690" s="453"/>
      <c r="Q690" s="453"/>
      <c r="R690" s="453"/>
      <c r="S690" s="453"/>
      <c r="T690" s="453"/>
      <c r="U690" s="453"/>
      <c r="V690" s="453"/>
      <c r="W690" s="453"/>
      <c r="X690" s="453"/>
      <c r="Y690" s="453"/>
      <c r="Z690" s="453"/>
      <c r="AA690" s="453"/>
      <c r="AB690" s="453"/>
      <c r="AC690" s="453"/>
      <c r="AD690" s="453"/>
      <c r="AE690" s="453"/>
      <c r="AF690" s="453"/>
      <c r="AG690" s="453"/>
      <c r="AH690" s="453"/>
      <c r="AI690" s="453"/>
      <c r="AJ690" s="453"/>
      <c r="AK690" s="453"/>
    </row>
    <row r="691" spans="1:37" ht="15.75" customHeight="1">
      <c r="A691" s="453"/>
      <c r="B691" s="453"/>
      <c r="C691" s="496"/>
      <c r="D691" s="496"/>
      <c r="E691" s="453"/>
      <c r="F691" s="453"/>
      <c r="G691" s="453"/>
      <c r="H691" s="453"/>
      <c r="I691" s="453"/>
      <c r="J691" s="453"/>
      <c r="K691" s="453"/>
      <c r="L691" s="453"/>
      <c r="M691" s="453"/>
      <c r="N691" s="453"/>
      <c r="O691" s="453"/>
      <c r="P691" s="453"/>
      <c r="Q691" s="453"/>
      <c r="R691" s="453"/>
      <c r="S691" s="453"/>
      <c r="T691" s="453"/>
      <c r="U691" s="453"/>
      <c r="V691" s="453"/>
      <c r="W691" s="453"/>
      <c r="X691" s="453"/>
      <c r="Y691" s="453"/>
      <c r="Z691" s="453"/>
      <c r="AA691" s="453"/>
      <c r="AB691" s="453"/>
      <c r="AC691" s="453"/>
      <c r="AD691" s="453"/>
      <c r="AE691" s="453"/>
      <c r="AF691" s="453"/>
      <c r="AG691" s="453"/>
      <c r="AH691" s="453"/>
      <c r="AI691" s="453"/>
      <c r="AJ691" s="453"/>
      <c r="AK691" s="453"/>
    </row>
    <row r="692" spans="1:37" ht="15.75" customHeight="1">
      <c r="A692" s="453"/>
      <c r="B692" s="453"/>
      <c r="C692" s="496"/>
      <c r="D692" s="496"/>
      <c r="E692" s="453"/>
      <c r="F692" s="453"/>
      <c r="G692" s="453"/>
      <c r="H692" s="453"/>
      <c r="I692" s="453"/>
      <c r="J692" s="453"/>
      <c r="K692" s="453"/>
      <c r="L692" s="453"/>
      <c r="M692" s="453"/>
      <c r="N692" s="453"/>
      <c r="O692" s="453"/>
      <c r="P692" s="453"/>
      <c r="Q692" s="453"/>
      <c r="R692" s="453"/>
      <c r="S692" s="453"/>
      <c r="T692" s="453"/>
      <c r="U692" s="453"/>
      <c r="V692" s="453"/>
      <c r="W692" s="453"/>
      <c r="X692" s="453"/>
      <c r="Y692" s="453"/>
      <c r="Z692" s="453"/>
      <c r="AA692" s="453"/>
      <c r="AB692" s="453"/>
      <c r="AC692" s="453"/>
      <c r="AD692" s="453"/>
      <c r="AE692" s="453"/>
      <c r="AF692" s="453"/>
      <c r="AG692" s="453"/>
      <c r="AH692" s="453"/>
      <c r="AI692" s="453"/>
      <c r="AJ692" s="453"/>
      <c r="AK692" s="453"/>
    </row>
    <row r="693" spans="1:37" ht="15.75" customHeight="1">
      <c r="A693" s="453"/>
      <c r="B693" s="453"/>
      <c r="C693" s="496"/>
      <c r="D693" s="496"/>
      <c r="E693" s="453"/>
      <c r="F693" s="453"/>
      <c r="G693" s="453"/>
      <c r="H693" s="453"/>
      <c r="I693" s="453"/>
      <c r="J693" s="453"/>
      <c r="K693" s="453"/>
      <c r="L693" s="453"/>
      <c r="M693" s="453"/>
      <c r="N693" s="453"/>
      <c r="O693" s="453"/>
      <c r="P693" s="453"/>
      <c r="Q693" s="453"/>
      <c r="R693" s="453"/>
      <c r="S693" s="453"/>
      <c r="T693" s="453"/>
      <c r="U693" s="453"/>
      <c r="V693" s="453"/>
      <c r="W693" s="453"/>
      <c r="X693" s="453"/>
      <c r="Y693" s="453"/>
      <c r="Z693" s="453"/>
      <c r="AA693" s="453"/>
      <c r="AB693" s="453"/>
      <c r="AC693" s="453"/>
      <c r="AD693" s="453"/>
      <c r="AE693" s="453"/>
      <c r="AF693" s="453"/>
      <c r="AG693" s="453"/>
      <c r="AH693" s="453"/>
      <c r="AI693" s="453"/>
      <c r="AJ693" s="453"/>
      <c r="AK693" s="453"/>
    </row>
    <row r="694" spans="1:37" ht="15.75" customHeight="1">
      <c r="A694" s="453"/>
      <c r="B694" s="453"/>
      <c r="C694" s="496"/>
      <c r="D694" s="496"/>
      <c r="E694" s="453"/>
      <c r="F694" s="453"/>
      <c r="G694" s="453"/>
      <c r="H694" s="453"/>
      <c r="I694" s="453"/>
      <c r="J694" s="453"/>
      <c r="K694" s="453"/>
      <c r="L694" s="453"/>
      <c r="M694" s="453"/>
      <c r="N694" s="453"/>
      <c r="O694" s="453"/>
      <c r="P694" s="453"/>
      <c r="Q694" s="453"/>
      <c r="R694" s="453"/>
      <c r="S694" s="453"/>
      <c r="T694" s="453"/>
      <c r="U694" s="453"/>
      <c r="V694" s="453"/>
      <c r="W694" s="453"/>
      <c r="X694" s="453"/>
      <c r="Y694" s="453"/>
      <c r="Z694" s="453"/>
      <c r="AA694" s="453"/>
      <c r="AB694" s="453"/>
      <c r="AC694" s="453"/>
      <c r="AD694" s="453"/>
      <c r="AE694" s="453"/>
      <c r="AF694" s="453"/>
      <c r="AG694" s="453"/>
      <c r="AH694" s="453"/>
      <c r="AI694" s="453"/>
      <c r="AJ694" s="453"/>
      <c r="AK694" s="453"/>
    </row>
    <row r="695" spans="1:37" ht="15.75" customHeight="1">
      <c r="A695" s="453"/>
      <c r="B695" s="453"/>
      <c r="C695" s="496"/>
      <c r="D695" s="496"/>
      <c r="E695" s="453"/>
      <c r="F695" s="453"/>
      <c r="G695" s="453"/>
      <c r="H695" s="453"/>
      <c r="I695" s="453"/>
      <c r="J695" s="453"/>
      <c r="K695" s="453"/>
      <c r="L695" s="453"/>
      <c r="M695" s="453"/>
      <c r="N695" s="453"/>
      <c r="O695" s="453"/>
      <c r="P695" s="453"/>
      <c r="Q695" s="453"/>
      <c r="R695" s="453"/>
      <c r="S695" s="453"/>
      <c r="T695" s="453"/>
      <c r="U695" s="453"/>
      <c r="V695" s="453"/>
      <c r="W695" s="453"/>
      <c r="X695" s="453"/>
      <c r="Y695" s="453"/>
      <c r="Z695" s="453"/>
      <c r="AA695" s="453"/>
      <c r="AB695" s="453"/>
      <c r="AC695" s="453"/>
      <c r="AD695" s="453"/>
      <c r="AE695" s="453"/>
      <c r="AF695" s="453"/>
      <c r="AG695" s="453"/>
      <c r="AH695" s="453"/>
      <c r="AI695" s="453"/>
      <c r="AJ695" s="453"/>
      <c r="AK695" s="453"/>
    </row>
    <row r="696" spans="1:37" ht="15.75" customHeight="1">
      <c r="A696" s="453"/>
      <c r="B696" s="453"/>
      <c r="C696" s="496"/>
      <c r="D696" s="496"/>
      <c r="E696" s="453"/>
      <c r="F696" s="453"/>
      <c r="G696" s="453"/>
      <c r="H696" s="453"/>
      <c r="I696" s="453"/>
      <c r="J696" s="453"/>
      <c r="K696" s="453"/>
      <c r="L696" s="453"/>
      <c r="M696" s="453"/>
      <c r="N696" s="453"/>
      <c r="O696" s="453"/>
      <c r="P696" s="453"/>
      <c r="Q696" s="453"/>
      <c r="R696" s="453"/>
      <c r="S696" s="453"/>
      <c r="T696" s="453"/>
      <c r="U696" s="453"/>
      <c r="V696" s="453"/>
      <c r="W696" s="453"/>
      <c r="X696" s="453"/>
      <c r="Y696" s="453"/>
      <c r="Z696" s="453"/>
      <c r="AA696" s="453"/>
      <c r="AB696" s="453"/>
      <c r="AC696" s="453"/>
      <c r="AD696" s="453"/>
      <c r="AE696" s="453"/>
      <c r="AF696" s="453"/>
      <c r="AG696" s="453"/>
      <c r="AH696" s="453"/>
      <c r="AI696" s="453"/>
      <c r="AJ696" s="453"/>
      <c r="AK696" s="453"/>
    </row>
    <row r="697" spans="1:37" ht="15.75" customHeight="1">
      <c r="A697" s="453"/>
      <c r="B697" s="453"/>
      <c r="C697" s="496"/>
      <c r="D697" s="496"/>
      <c r="E697" s="453"/>
      <c r="F697" s="453"/>
      <c r="G697" s="453"/>
      <c r="H697" s="453"/>
      <c r="I697" s="453"/>
      <c r="J697" s="453"/>
      <c r="K697" s="453"/>
      <c r="L697" s="453"/>
      <c r="M697" s="453"/>
      <c r="N697" s="453"/>
      <c r="O697" s="453"/>
      <c r="P697" s="453"/>
      <c r="Q697" s="453"/>
      <c r="R697" s="453"/>
      <c r="S697" s="453"/>
      <c r="T697" s="453"/>
      <c r="U697" s="453"/>
      <c r="V697" s="453"/>
      <c r="W697" s="453"/>
      <c r="X697" s="453"/>
      <c r="Y697" s="453"/>
      <c r="Z697" s="453"/>
      <c r="AA697" s="453"/>
      <c r="AB697" s="453"/>
      <c r="AC697" s="453"/>
      <c r="AD697" s="453"/>
      <c r="AE697" s="453"/>
      <c r="AF697" s="453"/>
      <c r="AG697" s="453"/>
      <c r="AH697" s="453"/>
      <c r="AI697" s="453"/>
      <c r="AJ697" s="453"/>
      <c r="AK697" s="453"/>
    </row>
    <row r="698" spans="1:37" ht="15.75" customHeight="1">
      <c r="A698" s="453"/>
      <c r="B698" s="453"/>
      <c r="C698" s="496"/>
      <c r="D698" s="496"/>
      <c r="E698" s="453"/>
      <c r="F698" s="453"/>
      <c r="G698" s="453"/>
      <c r="H698" s="453"/>
      <c r="I698" s="453"/>
      <c r="J698" s="453"/>
      <c r="K698" s="453"/>
      <c r="L698" s="453"/>
      <c r="M698" s="453"/>
      <c r="N698" s="453"/>
      <c r="O698" s="453"/>
      <c r="P698" s="453"/>
      <c r="Q698" s="453"/>
      <c r="R698" s="453"/>
      <c r="S698" s="453"/>
      <c r="T698" s="453"/>
      <c r="U698" s="453"/>
      <c r="V698" s="453"/>
      <c r="W698" s="453"/>
      <c r="X698" s="453"/>
      <c r="Y698" s="453"/>
      <c r="Z698" s="453"/>
      <c r="AA698" s="453"/>
      <c r="AB698" s="453"/>
      <c r="AC698" s="453"/>
      <c r="AD698" s="453"/>
      <c r="AE698" s="453"/>
      <c r="AF698" s="453"/>
      <c r="AG698" s="453"/>
      <c r="AH698" s="453"/>
      <c r="AI698" s="453"/>
      <c r="AJ698" s="453"/>
      <c r="AK698" s="453"/>
    </row>
    <row r="699" spans="1:37" ht="15.75" customHeight="1">
      <c r="A699" s="453"/>
      <c r="B699" s="453"/>
      <c r="C699" s="496"/>
      <c r="D699" s="496"/>
      <c r="E699" s="453"/>
      <c r="F699" s="453"/>
      <c r="G699" s="453"/>
      <c r="H699" s="453"/>
      <c r="I699" s="453"/>
      <c r="J699" s="453"/>
      <c r="K699" s="453"/>
      <c r="L699" s="453"/>
      <c r="M699" s="453"/>
      <c r="N699" s="453"/>
      <c r="O699" s="453"/>
      <c r="P699" s="453"/>
      <c r="Q699" s="453"/>
      <c r="R699" s="453"/>
      <c r="S699" s="453"/>
      <c r="T699" s="453"/>
      <c r="U699" s="453"/>
      <c r="V699" s="453"/>
      <c r="W699" s="453"/>
      <c r="X699" s="453"/>
      <c r="Y699" s="453"/>
      <c r="Z699" s="453"/>
      <c r="AA699" s="453"/>
      <c r="AB699" s="453"/>
      <c r="AC699" s="453"/>
      <c r="AD699" s="453"/>
      <c r="AE699" s="453"/>
      <c r="AF699" s="453"/>
      <c r="AG699" s="453"/>
      <c r="AH699" s="453"/>
      <c r="AI699" s="453"/>
      <c r="AJ699" s="453"/>
      <c r="AK699" s="453"/>
    </row>
    <row r="700" spans="1:37" ht="15.75" customHeight="1">
      <c r="A700" s="453"/>
      <c r="B700" s="453"/>
      <c r="C700" s="496"/>
      <c r="D700" s="496"/>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row>
    <row r="701" spans="1:37" ht="15.75" customHeight="1">
      <c r="A701" s="453"/>
      <c r="B701" s="453"/>
      <c r="C701" s="496"/>
      <c r="D701" s="496"/>
      <c r="E701" s="453"/>
      <c r="F701" s="453"/>
      <c r="G701" s="453"/>
      <c r="H701" s="453"/>
      <c r="I701" s="453"/>
      <c r="J701" s="453"/>
      <c r="K701" s="453"/>
      <c r="L701" s="453"/>
      <c r="M701" s="453"/>
      <c r="N701" s="453"/>
      <c r="O701" s="453"/>
      <c r="P701" s="453"/>
      <c r="Q701" s="453"/>
      <c r="R701" s="453"/>
      <c r="S701" s="453"/>
      <c r="T701" s="453"/>
      <c r="U701" s="453"/>
      <c r="V701" s="453"/>
      <c r="W701" s="453"/>
      <c r="X701" s="453"/>
      <c r="Y701" s="453"/>
      <c r="Z701" s="453"/>
      <c r="AA701" s="453"/>
      <c r="AB701" s="453"/>
      <c r="AC701" s="453"/>
      <c r="AD701" s="453"/>
      <c r="AE701" s="453"/>
      <c r="AF701" s="453"/>
      <c r="AG701" s="453"/>
      <c r="AH701" s="453"/>
      <c r="AI701" s="453"/>
      <c r="AJ701" s="453"/>
      <c r="AK701" s="453"/>
    </row>
    <row r="702" spans="1:37" ht="15.75" customHeight="1">
      <c r="A702" s="453"/>
      <c r="B702" s="453"/>
      <c r="C702" s="496"/>
      <c r="D702" s="496"/>
      <c r="E702" s="453"/>
      <c r="F702" s="453"/>
      <c r="G702" s="453"/>
      <c r="H702" s="453"/>
      <c r="I702" s="453"/>
      <c r="J702" s="453"/>
      <c r="K702" s="453"/>
      <c r="L702" s="453"/>
      <c r="M702" s="453"/>
      <c r="N702" s="453"/>
      <c r="O702" s="453"/>
      <c r="P702" s="453"/>
      <c r="Q702" s="453"/>
      <c r="R702" s="453"/>
      <c r="S702" s="453"/>
      <c r="T702" s="453"/>
      <c r="U702" s="453"/>
      <c r="V702" s="453"/>
      <c r="W702" s="453"/>
      <c r="X702" s="453"/>
      <c r="Y702" s="453"/>
      <c r="Z702" s="453"/>
      <c r="AA702" s="453"/>
      <c r="AB702" s="453"/>
      <c r="AC702" s="453"/>
      <c r="AD702" s="453"/>
      <c r="AE702" s="453"/>
      <c r="AF702" s="453"/>
      <c r="AG702" s="453"/>
      <c r="AH702" s="453"/>
      <c r="AI702" s="453"/>
      <c r="AJ702" s="453"/>
      <c r="AK702" s="453"/>
    </row>
    <row r="703" spans="1:37" ht="15.75" customHeight="1">
      <c r="A703" s="453"/>
      <c r="B703" s="453"/>
      <c r="C703" s="496"/>
      <c r="D703" s="496"/>
      <c r="E703" s="453"/>
      <c r="F703" s="453"/>
      <c r="G703" s="453"/>
      <c r="H703" s="453"/>
      <c r="I703" s="453"/>
      <c r="J703" s="453"/>
      <c r="K703" s="453"/>
      <c r="L703" s="453"/>
      <c r="M703" s="453"/>
      <c r="N703" s="453"/>
      <c r="O703" s="453"/>
      <c r="P703" s="453"/>
      <c r="Q703" s="453"/>
      <c r="R703" s="453"/>
      <c r="S703" s="453"/>
      <c r="T703" s="453"/>
      <c r="U703" s="453"/>
      <c r="V703" s="453"/>
      <c r="W703" s="453"/>
      <c r="X703" s="453"/>
      <c r="Y703" s="453"/>
      <c r="Z703" s="453"/>
      <c r="AA703" s="453"/>
      <c r="AB703" s="453"/>
      <c r="AC703" s="453"/>
      <c r="AD703" s="453"/>
      <c r="AE703" s="453"/>
      <c r="AF703" s="453"/>
      <c r="AG703" s="453"/>
      <c r="AH703" s="453"/>
      <c r="AI703" s="453"/>
      <c r="AJ703" s="453"/>
      <c r="AK703" s="453"/>
    </row>
    <row r="704" spans="1:37" ht="15.75" customHeight="1">
      <c r="A704" s="453"/>
      <c r="B704" s="453"/>
      <c r="C704" s="496"/>
      <c r="D704" s="496"/>
      <c r="E704" s="453"/>
      <c r="F704" s="453"/>
      <c r="G704" s="453"/>
      <c r="H704" s="453"/>
      <c r="I704" s="453"/>
      <c r="J704" s="453"/>
      <c r="K704" s="453"/>
      <c r="L704" s="453"/>
      <c r="M704" s="453"/>
      <c r="N704" s="453"/>
      <c r="O704" s="453"/>
      <c r="P704" s="453"/>
      <c r="Q704" s="453"/>
      <c r="R704" s="453"/>
      <c r="S704" s="453"/>
      <c r="T704" s="453"/>
      <c r="U704" s="453"/>
      <c r="V704" s="453"/>
      <c r="W704" s="453"/>
      <c r="X704" s="453"/>
      <c r="Y704" s="453"/>
      <c r="Z704" s="453"/>
      <c r="AA704" s="453"/>
      <c r="AB704" s="453"/>
      <c r="AC704" s="453"/>
      <c r="AD704" s="453"/>
      <c r="AE704" s="453"/>
      <c r="AF704" s="453"/>
      <c r="AG704" s="453"/>
      <c r="AH704" s="453"/>
      <c r="AI704" s="453"/>
      <c r="AJ704" s="453"/>
      <c r="AK704" s="453"/>
    </row>
    <row r="705" spans="1:37" ht="15.75" customHeight="1">
      <c r="A705" s="453"/>
      <c r="B705" s="453"/>
      <c r="C705" s="496"/>
      <c r="D705" s="496"/>
      <c r="E705" s="453"/>
      <c r="F705" s="453"/>
      <c r="G705" s="453"/>
      <c r="H705" s="453"/>
      <c r="I705" s="453"/>
      <c r="J705" s="453"/>
      <c r="K705" s="453"/>
      <c r="L705" s="453"/>
      <c r="M705" s="453"/>
      <c r="N705" s="453"/>
      <c r="O705" s="453"/>
      <c r="P705" s="453"/>
      <c r="Q705" s="453"/>
      <c r="R705" s="453"/>
      <c r="S705" s="453"/>
      <c r="T705" s="453"/>
      <c r="U705" s="453"/>
      <c r="V705" s="453"/>
      <c r="W705" s="453"/>
      <c r="X705" s="453"/>
      <c r="Y705" s="453"/>
      <c r="Z705" s="453"/>
      <c r="AA705" s="453"/>
      <c r="AB705" s="453"/>
      <c r="AC705" s="453"/>
      <c r="AD705" s="453"/>
      <c r="AE705" s="453"/>
      <c r="AF705" s="453"/>
      <c r="AG705" s="453"/>
      <c r="AH705" s="453"/>
      <c r="AI705" s="453"/>
      <c r="AJ705" s="453"/>
      <c r="AK705" s="453"/>
    </row>
    <row r="706" spans="1:37" ht="15.75" customHeight="1">
      <c r="A706" s="453"/>
      <c r="B706" s="453"/>
      <c r="C706" s="496"/>
      <c r="D706" s="496"/>
      <c r="E706" s="453"/>
      <c r="F706" s="453"/>
      <c r="G706" s="453"/>
      <c r="H706" s="453"/>
      <c r="I706" s="453"/>
      <c r="J706" s="453"/>
      <c r="K706" s="453"/>
      <c r="L706" s="453"/>
      <c r="M706" s="453"/>
      <c r="N706" s="453"/>
      <c r="O706" s="453"/>
      <c r="P706" s="453"/>
      <c r="Q706" s="453"/>
      <c r="R706" s="453"/>
      <c r="S706" s="453"/>
      <c r="T706" s="453"/>
      <c r="U706" s="453"/>
      <c r="V706" s="453"/>
      <c r="W706" s="453"/>
      <c r="X706" s="453"/>
      <c r="Y706" s="453"/>
      <c r="Z706" s="453"/>
      <c r="AA706" s="453"/>
      <c r="AB706" s="453"/>
      <c r="AC706" s="453"/>
      <c r="AD706" s="453"/>
      <c r="AE706" s="453"/>
      <c r="AF706" s="453"/>
      <c r="AG706" s="453"/>
      <c r="AH706" s="453"/>
      <c r="AI706" s="453"/>
      <c r="AJ706" s="453"/>
      <c r="AK706" s="453"/>
    </row>
    <row r="707" spans="1:37" ht="15.75" customHeight="1">
      <c r="A707" s="453"/>
      <c r="B707" s="453"/>
      <c r="C707" s="496"/>
      <c r="D707" s="496"/>
      <c r="E707" s="453"/>
      <c r="F707" s="453"/>
      <c r="G707" s="453"/>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row>
    <row r="708" spans="1:37" ht="15.75" customHeight="1">
      <c r="A708" s="453"/>
      <c r="B708" s="453"/>
      <c r="C708" s="496"/>
      <c r="D708" s="496"/>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row>
    <row r="709" spans="1:37" ht="15.75" customHeight="1">
      <c r="A709" s="453"/>
      <c r="B709" s="453"/>
      <c r="C709" s="496"/>
      <c r="D709" s="496"/>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453"/>
      <c r="AE709" s="453"/>
      <c r="AF709" s="453"/>
      <c r="AG709" s="453"/>
      <c r="AH709" s="453"/>
      <c r="AI709" s="453"/>
      <c r="AJ709" s="453"/>
      <c r="AK709" s="453"/>
    </row>
    <row r="710" spans="1:37" ht="15.75" customHeight="1">
      <c r="A710" s="453"/>
      <c r="B710" s="453"/>
      <c r="C710" s="496"/>
      <c r="D710" s="496"/>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453"/>
      <c r="AE710" s="453"/>
      <c r="AF710" s="453"/>
      <c r="AG710" s="453"/>
      <c r="AH710" s="453"/>
      <c r="AI710" s="453"/>
      <c r="AJ710" s="453"/>
      <c r="AK710" s="453"/>
    </row>
    <row r="711" spans="1:37" ht="15.75" customHeight="1">
      <c r="A711" s="453"/>
      <c r="B711" s="453"/>
      <c r="C711" s="496"/>
      <c r="D711" s="496"/>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453"/>
      <c r="AD711" s="453"/>
      <c r="AE711" s="453"/>
      <c r="AF711" s="453"/>
      <c r="AG711" s="453"/>
      <c r="AH711" s="453"/>
      <c r="AI711" s="453"/>
      <c r="AJ711" s="453"/>
      <c r="AK711" s="453"/>
    </row>
    <row r="712" spans="1:37" ht="15.75" customHeight="1">
      <c r="A712" s="453"/>
      <c r="B712" s="453"/>
      <c r="C712" s="496"/>
      <c r="D712" s="496"/>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453"/>
      <c r="AD712" s="453"/>
      <c r="AE712" s="453"/>
      <c r="AF712" s="453"/>
      <c r="AG712" s="453"/>
      <c r="AH712" s="453"/>
      <c r="AI712" s="453"/>
      <c r="AJ712" s="453"/>
      <c r="AK712" s="453"/>
    </row>
    <row r="713" spans="1:37" ht="15.75" customHeight="1">
      <c r="A713" s="453"/>
      <c r="B713" s="453"/>
      <c r="C713" s="496"/>
      <c r="D713" s="496"/>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3"/>
      <c r="AD713" s="453"/>
      <c r="AE713" s="453"/>
      <c r="AF713" s="453"/>
      <c r="AG713" s="453"/>
      <c r="AH713" s="453"/>
      <c r="AI713" s="453"/>
      <c r="AJ713" s="453"/>
      <c r="AK713" s="453"/>
    </row>
    <row r="714" spans="1:37" ht="15.75" customHeight="1">
      <c r="A714" s="453"/>
      <c r="B714" s="453"/>
      <c r="C714" s="496"/>
      <c r="D714" s="496"/>
      <c r="E714" s="453"/>
      <c r="F714" s="453"/>
      <c r="G714" s="453"/>
      <c r="H714" s="453"/>
      <c r="I714" s="453"/>
      <c r="J714" s="453"/>
      <c r="K714" s="453"/>
      <c r="L714" s="453"/>
      <c r="M714" s="453"/>
      <c r="N714" s="453"/>
      <c r="O714" s="453"/>
      <c r="P714" s="453"/>
      <c r="Q714" s="453"/>
      <c r="R714" s="453"/>
      <c r="S714" s="453"/>
      <c r="T714" s="453"/>
      <c r="U714" s="453"/>
      <c r="V714" s="453"/>
      <c r="W714" s="453"/>
      <c r="X714" s="453"/>
      <c r="Y714" s="453"/>
      <c r="Z714" s="453"/>
      <c r="AA714" s="453"/>
      <c r="AB714" s="453"/>
      <c r="AC714" s="453"/>
      <c r="AD714" s="453"/>
      <c r="AE714" s="453"/>
      <c r="AF714" s="453"/>
      <c r="AG714" s="453"/>
      <c r="AH714" s="453"/>
      <c r="AI714" s="453"/>
      <c r="AJ714" s="453"/>
      <c r="AK714" s="453"/>
    </row>
    <row r="715" spans="1:37" ht="15.75" customHeight="1">
      <c r="A715" s="453"/>
      <c r="B715" s="453"/>
      <c r="C715" s="496"/>
      <c r="D715" s="496"/>
      <c r="E715" s="453"/>
      <c r="F715" s="453"/>
      <c r="G715" s="453"/>
      <c r="H715" s="453"/>
      <c r="I715" s="453"/>
      <c r="J715" s="453"/>
      <c r="K715" s="453"/>
      <c r="L715" s="453"/>
      <c r="M715" s="453"/>
      <c r="N715" s="453"/>
      <c r="O715" s="453"/>
      <c r="P715" s="453"/>
      <c r="Q715" s="453"/>
      <c r="R715" s="453"/>
      <c r="S715" s="453"/>
      <c r="T715" s="453"/>
      <c r="U715" s="453"/>
      <c r="V715" s="453"/>
      <c r="W715" s="453"/>
      <c r="X715" s="453"/>
      <c r="Y715" s="453"/>
      <c r="Z715" s="453"/>
      <c r="AA715" s="453"/>
      <c r="AB715" s="453"/>
      <c r="AC715" s="453"/>
      <c r="AD715" s="453"/>
      <c r="AE715" s="453"/>
      <c r="AF715" s="453"/>
      <c r="AG715" s="453"/>
      <c r="AH715" s="453"/>
      <c r="AI715" s="453"/>
      <c r="AJ715" s="453"/>
      <c r="AK715" s="453"/>
    </row>
    <row r="716" spans="1:37" ht="15.75" customHeight="1">
      <c r="A716" s="453"/>
      <c r="B716" s="453"/>
      <c r="C716" s="496"/>
      <c r="D716" s="496"/>
      <c r="E716" s="453"/>
      <c r="F716" s="453"/>
      <c r="G716" s="453"/>
      <c r="H716" s="453"/>
      <c r="I716" s="453"/>
      <c r="J716" s="453"/>
      <c r="K716" s="453"/>
      <c r="L716" s="453"/>
      <c r="M716" s="453"/>
      <c r="N716" s="453"/>
      <c r="O716" s="453"/>
      <c r="P716" s="453"/>
      <c r="Q716" s="453"/>
      <c r="R716" s="453"/>
      <c r="S716" s="453"/>
      <c r="T716" s="453"/>
      <c r="U716" s="453"/>
      <c r="V716" s="453"/>
      <c r="W716" s="453"/>
      <c r="X716" s="453"/>
      <c r="Y716" s="453"/>
      <c r="Z716" s="453"/>
      <c r="AA716" s="453"/>
      <c r="AB716" s="453"/>
      <c r="AC716" s="453"/>
      <c r="AD716" s="453"/>
      <c r="AE716" s="453"/>
      <c r="AF716" s="453"/>
      <c r="AG716" s="453"/>
      <c r="AH716" s="453"/>
      <c r="AI716" s="453"/>
      <c r="AJ716" s="453"/>
      <c r="AK716" s="453"/>
    </row>
    <row r="717" spans="1:37" ht="15.75" customHeight="1">
      <c r="A717" s="453"/>
      <c r="B717" s="453"/>
      <c r="C717" s="496"/>
      <c r="D717" s="496"/>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453"/>
      <c r="AE717" s="453"/>
      <c r="AF717" s="453"/>
      <c r="AG717" s="453"/>
      <c r="AH717" s="453"/>
      <c r="AI717" s="453"/>
      <c r="AJ717" s="453"/>
      <c r="AK717" s="453"/>
    </row>
    <row r="718" spans="1:37" ht="15.75" customHeight="1">
      <c r="A718" s="453"/>
      <c r="B718" s="453"/>
      <c r="C718" s="496"/>
      <c r="D718" s="496"/>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453"/>
      <c r="AE718" s="453"/>
      <c r="AF718" s="453"/>
      <c r="AG718" s="453"/>
      <c r="AH718" s="453"/>
      <c r="AI718" s="453"/>
      <c r="AJ718" s="453"/>
      <c r="AK718" s="453"/>
    </row>
    <row r="719" spans="1:37" ht="15.75" customHeight="1">
      <c r="A719" s="453"/>
      <c r="B719" s="453"/>
      <c r="C719" s="496"/>
      <c r="D719" s="496"/>
      <c r="E719" s="453"/>
      <c r="F719" s="453"/>
      <c r="G719" s="453"/>
      <c r="H719" s="453"/>
      <c r="I719" s="453"/>
      <c r="J719" s="453"/>
      <c r="K719" s="453"/>
      <c r="L719" s="453"/>
      <c r="M719" s="453"/>
      <c r="N719" s="453"/>
      <c r="O719" s="453"/>
      <c r="P719" s="453"/>
      <c r="Q719" s="453"/>
      <c r="R719" s="453"/>
      <c r="S719" s="453"/>
      <c r="T719" s="453"/>
      <c r="U719" s="453"/>
      <c r="V719" s="453"/>
      <c r="W719" s="453"/>
      <c r="X719" s="453"/>
      <c r="Y719" s="453"/>
      <c r="Z719" s="453"/>
      <c r="AA719" s="453"/>
      <c r="AB719" s="453"/>
      <c r="AC719" s="453"/>
      <c r="AD719" s="453"/>
      <c r="AE719" s="453"/>
      <c r="AF719" s="453"/>
      <c r="AG719" s="453"/>
      <c r="AH719" s="453"/>
      <c r="AI719" s="453"/>
      <c r="AJ719" s="453"/>
      <c r="AK719" s="453"/>
    </row>
    <row r="720" spans="1:37" ht="15.75" customHeight="1">
      <c r="A720" s="453"/>
      <c r="B720" s="453"/>
      <c r="C720" s="496"/>
      <c r="D720" s="496"/>
      <c r="E720" s="453"/>
      <c r="F720" s="453"/>
      <c r="G720" s="453"/>
      <c r="H720" s="453"/>
      <c r="I720" s="453"/>
      <c r="J720" s="453"/>
      <c r="K720" s="453"/>
      <c r="L720" s="453"/>
      <c r="M720" s="453"/>
      <c r="N720" s="453"/>
      <c r="O720" s="453"/>
      <c r="P720" s="453"/>
      <c r="Q720" s="453"/>
      <c r="R720" s="453"/>
      <c r="S720" s="453"/>
      <c r="T720" s="453"/>
      <c r="U720" s="453"/>
      <c r="V720" s="453"/>
      <c r="W720" s="453"/>
      <c r="X720" s="453"/>
      <c r="Y720" s="453"/>
      <c r="Z720" s="453"/>
      <c r="AA720" s="453"/>
      <c r="AB720" s="453"/>
      <c r="AC720" s="453"/>
      <c r="AD720" s="453"/>
      <c r="AE720" s="453"/>
      <c r="AF720" s="453"/>
      <c r="AG720" s="453"/>
      <c r="AH720" s="453"/>
      <c r="AI720" s="453"/>
      <c r="AJ720" s="453"/>
      <c r="AK720" s="453"/>
    </row>
    <row r="721" spans="1:37" ht="15.75" customHeight="1">
      <c r="A721" s="453"/>
      <c r="B721" s="453"/>
      <c r="C721" s="496"/>
      <c r="D721" s="496"/>
      <c r="E721" s="453"/>
      <c r="F721" s="453"/>
      <c r="G721" s="453"/>
      <c r="H721" s="453"/>
      <c r="I721" s="453"/>
      <c r="J721" s="453"/>
      <c r="K721" s="453"/>
      <c r="L721" s="453"/>
      <c r="M721" s="453"/>
      <c r="N721" s="453"/>
      <c r="O721" s="453"/>
      <c r="P721" s="453"/>
      <c r="Q721" s="453"/>
      <c r="R721" s="453"/>
      <c r="S721" s="453"/>
      <c r="T721" s="453"/>
      <c r="U721" s="453"/>
      <c r="V721" s="453"/>
      <c r="W721" s="453"/>
      <c r="X721" s="453"/>
      <c r="Y721" s="453"/>
      <c r="Z721" s="453"/>
      <c r="AA721" s="453"/>
      <c r="AB721" s="453"/>
      <c r="AC721" s="453"/>
      <c r="AD721" s="453"/>
      <c r="AE721" s="453"/>
      <c r="AF721" s="453"/>
      <c r="AG721" s="453"/>
      <c r="AH721" s="453"/>
      <c r="AI721" s="453"/>
      <c r="AJ721" s="453"/>
      <c r="AK721" s="453"/>
    </row>
    <row r="722" spans="1:37" ht="15.75" customHeight="1">
      <c r="A722" s="453"/>
      <c r="B722" s="453"/>
      <c r="C722" s="496"/>
      <c r="D722" s="496"/>
      <c r="E722" s="453"/>
      <c r="F722" s="453"/>
      <c r="G722" s="453"/>
      <c r="H722" s="453"/>
      <c r="I722" s="453"/>
      <c r="J722" s="453"/>
      <c r="K722" s="453"/>
      <c r="L722" s="453"/>
      <c r="M722" s="453"/>
      <c r="N722" s="453"/>
      <c r="O722" s="453"/>
      <c r="P722" s="453"/>
      <c r="Q722" s="453"/>
      <c r="R722" s="453"/>
      <c r="S722" s="453"/>
      <c r="T722" s="453"/>
      <c r="U722" s="453"/>
      <c r="V722" s="453"/>
      <c r="W722" s="453"/>
      <c r="X722" s="453"/>
      <c r="Y722" s="453"/>
      <c r="Z722" s="453"/>
      <c r="AA722" s="453"/>
      <c r="AB722" s="453"/>
      <c r="AC722" s="453"/>
      <c r="AD722" s="453"/>
      <c r="AE722" s="453"/>
      <c r="AF722" s="453"/>
      <c r="AG722" s="453"/>
      <c r="AH722" s="453"/>
      <c r="AI722" s="453"/>
      <c r="AJ722" s="453"/>
      <c r="AK722" s="453"/>
    </row>
    <row r="723" spans="1:37" ht="15.75" customHeight="1">
      <c r="A723" s="453"/>
      <c r="B723" s="453"/>
      <c r="C723" s="496"/>
      <c r="D723" s="496"/>
      <c r="E723" s="453"/>
      <c r="F723" s="453"/>
      <c r="G723" s="453"/>
      <c r="H723" s="453"/>
      <c r="I723" s="453"/>
      <c r="J723" s="453"/>
      <c r="K723" s="453"/>
      <c r="L723" s="453"/>
      <c r="M723" s="453"/>
      <c r="N723" s="453"/>
      <c r="O723" s="453"/>
      <c r="P723" s="453"/>
      <c r="Q723" s="453"/>
      <c r="R723" s="453"/>
      <c r="S723" s="453"/>
      <c r="T723" s="453"/>
      <c r="U723" s="453"/>
      <c r="V723" s="453"/>
      <c r="W723" s="453"/>
      <c r="X723" s="453"/>
      <c r="Y723" s="453"/>
      <c r="Z723" s="453"/>
      <c r="AA723" s="453"/>
      <c r="AB723" s="453"/>
      <c r="AC723" s="453"/>
      <c r="AD723" s="453"/>
      <c r="AE723" s="453"/>
      <c r="AF723" s="453"/>
      <c r="AG723" s="453"/>
      <c r="AH723" s="453"/>
      <c r="AI723" s="453"/>
      <c r="AJ723" s="453"/>
      <c r="AK723" s="453"/>
    </row>
    <row r="724" spans="1:37" ht="15.75" customHeight="1">
      <c r="A724" s="453"/>
      <c r="B724" s="453"/>
      <c r="C724" s="496"/>
      <c r="D724" s="496"/>
      <c r="E724" s="453"/>
      <c r="F724" s="453"/>
      <c r="G724" s="453"/>
      <c r="H724" s="453"/>
      <c r="I724" s="453"/>
      <c r="J724" s="453"/>
      <c r="K724" s="453"/>
      <c r="L724" s="453"/>
      <c r="M724" s="453"/>
      <c r="N724" s="453"/>
      <c r="O724" s="453"/>
      <c r="P724" s="453"/>
      <c r="Q724" s="453"/>
      <c r="R724" s="453"/>
      <c r="S724" s="453"/>
      <c r="T724" s="453"/>
      <c r="U724" s="453"/>
      <c r="V724" s="453"/>
      <c r="W724" s="453"/>
      <c r="X724" s="453"/>
      <c r="Y724" s="453"/>
      <c r="Z724" s="453"/>
      <c r="AA724" s="453"/>
      <c r="AB724" s="453"/>
      <c r="AC724" s="453"/>
      <c r="AD724" s="453"/>
      <c r="AE724" s="453"/>
      <c r="AF724" s="453"/>
      <c r="AG724" s="453"/>
      <c r="AH724" s="453"/>
      <c r="AI724" s="453"/>
      <c r="AJ724" s="453"/>
      <c r="AK724" s="453"/>
    </row>
    <row r="725" spans="1:37" ht="15.75" customHeight="1">
      <c r="A725" s="453"/>
      <c r="B725" s="453"/>
      <c r="C725" s="496"/>
      <c r="D725" s="496"/>
      <c r="E725" s="453"/>
      <c r="F725" s="453"/>
      <c r="G725" s="453"/>
      <c r="H725" s="453"/>
      <c r="I725" s="453"/>
      <c r="J725" s="453"/>
      <c r="K725" s="453"/>
      <c r="L725" s="453"/>
      <c r="M725" s="453"/>
      <c r="N725" s="453"/>
      <c r="O725" s="453"/>
      <c r="P725" s="453"/>
      <c r="Q725" s="453"/>
      <c r="R725" s="453"/>
      <c r="S725" s="453"/>
      <c r="T725" s="453"/>
      <c r="U725" s="453"/>
      <c r="V725" s="453"/>
      <c r="W725" s="453"/>
      <c r="X725" s="453"/>
      <c r="Y725" s="453"/>
      <c r="Z725" s="453"/>
      <c r="AA725" s="453"/>
      <c r="AB725" s="453"/>
      <c r="AC725" s="453"/>
      <c r="AD725" s="453"/>
      <c r="AE725" s="453"/>
      <c r="AF725" s="453"/>
      <c r="AG725" s="453"/>
      <c r="AH725" s="453"/>
      <c r="AI725" s="453"/>
      <c r="AJ725" s="453"/>
      <c r="AK725" s="453"/>
    </row>
    <row r="726" spans="1:37" ht="15.75" customHeight="1">
      <c r="A726" s="453"/>
      <c r="B726" s="453"/>
      <c r="C726" s="496"/>
      <c r="D726" s="496"/>
      <c r="E726" s="453"/>
      <c r="F726" s="453"/>
      <c r="G726" s="453"/>
      <c r="H726" s="453"/>
      <c r="I726" s="453"/>
      <c r="J726" s="453"/>
      <c r="K726" s="453"/>
      <c r="L726" s="453"/>
      <c r="M726" s="453"/>
      <c r="N726" s="453"/>
      <c r="O726" s="453"/>
      <c r="P726" s="453"/>
      <c r="Q726" s="453"/>
      <c r="R726" s="453"/>
      <c r="S726" s="453"/>
      <c r="T726" s="453"/>
      <c r="U726" s="453"/>
      <c r="V726" s="453"/>
      <c r="W726" s="453"/>
      <c r="X726" s="453"/>
      <c r="Y726" s="453"/>
      <c r="Z726" s="453"/>
      <c r="AA726" s="453"/>
      <c r="AB726" s="453"/>
      <c r="AC726" s="453"/>
      <c r="AD726" s="453"/>
      <c r="AE726" s="453"/>
      <c r="AF726" s="453"/>
      <c r="AG726" s="453"/>
      <c r="AH726" s="453"/>
      <c r="AI726" s="453"/>
      <c r="AJ726" s="453"/>
      <c r="AK726" s="453"/>
    </row>
    <row r="727" spans="1:37" ht="15.75" customHeight="1">
      <c r="A727" s="453"/>
      <c r="B727" s="453"/>
      <c r="C727" s="496"/>
      <c r="D727" s="496"/>
      <c r="E727" s="453"/>
      <c r="F727" s="453"/>
      <c r="G727" s="453"/>
      <c r="H727" s="453"/>
      <c r="I727" s="453"/>
      <c r="J727" s="453"/>
      <c r="K727" s="453"/>
      <c r="L727" s="453"/>
      <c r="M727" s="453"/>
      <c r="N727" s="453"/>
      <c r="O727" s="453"/>
      <c r="P727" s="453"/>
      <c r="Q727" s="453"/>
      <c r="R727" s="453"/>
      <c r="S727" s="453"/>
      <c r="T727" s="453"/>
      <c r="U727" s="453"/>
      <c r="V727" s="453"/>
      <c r="W727" s="453"/>
      <c r="X727" s="453"/>
      <c r="Y727" s="453"/>
      <c r="Z727" s="453"/>
      <c r="AA727" s="453"/>
      <c r="AB727" s="453"/>
      <c r="AC727" s="453"/>
      <c r="AD727" s="453"/>
      <c r="AE727" s="453"/>
      <c r="AF727" s="453"/>
      <c r="AG727" s="453"/>
      <c r="AH727" s="453"/>
      <c r="AI727" s="453"/>
      <c r="AJ727" s="453"/>
      <c r="AK727" s="453"/>
    </row>
    <row r="728" spans="1:37" ht="15.75" customHeight="1">
      <c r="A728" s="453"/>
      <c r="B728" s="453"/>
      <c r="C728" s="496"/>
      <c r="D728" s="496"/>
      <c r="E728" s="453"/>
      <c r="F728" s="453"/>
      <c r="G728" s="453"/>
      <c r="H728" s="453"/>
      <c r="I728" s="453"/>
      <c r="J728" s="453"/>
      <c r="K728" s="453"/>
      <c r="L728" s="453"/>
      <c r="M728" s="453"/>
      <c r="N728" s="453"/>
      <c r="O728" s="453"/>
      <c r="P728" s="453"/>
      <c r="Q728" s="453"/>
      <c r="R728" s="453"/>
      <c r="S728" s="453"/>
      <c r="T728" s="453"/>
      <c r="U728" s="453"/>
      <c r="V728" s="453"/>
      <c r="W728" s="453"/>
      <c r="X728" s="453"/>
      <c r="Y728" s="453"/>
      <c r="Z728" s="453"/>
      <c r="AA728" s="453"/>
      <c r="AB728" s="453"/>
      <c r="AC728" s="453"/>
      <c r="AD728" s="453"/>
      <c r="AE728" s="453"/>
      <c r="AF728" s="453"/>
      <c r="AG728" s="453"/>
      <c r="AH728" s="453"/>
      <c r="AI728" s="453"/>
      <c r="AJ728" s="453"/>
      <c r="AK728" s="453"/>
    </row>
    <row r="729" spans="1:37" ht="15.75" customHeight="1">
      <c r="A729" s="453"/>
      <c r="B729" s="453"/>
      <c r="C729" s="496"/>
      <c r="D729" s="496"/>
      <c r="E729" s="453"/>
      <c r="F729" s="453"/>
      <c r="G729" s="453"/>
      <c r="H729" s="453"/>
      <c r="I729" s="453"/>
      <c r="J729" s="453"/>
      <c r="K729" s="453"/>
      <c r="L729" s="453"/>
      <c r="M729" s="453"/>
      <c r="N729" s="453"/>
      <c r="O729" s="453"/>
      <c r="P729" s="453"/>
      <c r="Q729" s="453"/>
      <c r="R729" s="453"/>
      <c r="S729" s="453"/>
      <c r="T729" s="453"/>
      <c r="U729" s="453"/>
      <c r="V729" s="453"/>
      <c r="W729" s="453"/>
      <c r="X729" s="453"/>
      <c r="Y729" s="453"/>
      <c r="Z729" s="453"/>
      <c r="AA729" s="453"/>
      <c r="AB729" s="453"/>
      <c r="AC729" s="453"/>
      <c r="AD729" s="453"/>
      <c r="AE729" s="453"/>
      <c r="AF729" s="453"/>
      <c r="AG729" s="453"/>
      <c r="AH729" s="453"/>
      <c r="AI729" s="453"/>
      <c r="AJ729" s="453"/>
      <c r="AK729" s="453"/>
    </row>
    <row r="730" spans="1:37" ht="15.75" customHeight="1">
      <c r="A730" s="453"/>
      <c r="B730" s="453"/>
      <c r="C730" s="496"/>
      <c r="D730" s="496"/>
      <c r="E730" s="453"/>
      <c r="F730" s="453"/>
      <c r="G730" s="453"/>
      <c r="H730" s="453"/>
      <c r="I730" s="453"/>
      <c r="J730" s="453"/>
      <c r="K730" s="453"/>
      <c r="L730" s="453"/>
      <c r="M730" s="453"/>
      <c r="N730" s="453"/>
      <c r="O730" s="453"/>
      <c r="P730" s="453"/>
      <c r="Q730" s="453"/>
      <c r="R730" s="453"/>
      <c r="S730" s="453"/>
      <c r="T730" s="453"/>
      <c r="U730" s="453"/>
      <c r="V730" s="453"/>
      <c r="W730" s="453"/>
      <c r="X730" s="453"/>
      <c r="Y730" s="453"/>
      <c r="Z730" s="453"/>
      <c r="AA730" s="453"/>
      <c r="AB730" s="453"/>
      <c r="AC730" s="453"/>
      <c r="AD730" s="453"/>
      <c r="AE730" s="453"/>
      <c r="AF730" s="453"/>
      <c r="AG730" s="453"/>
      <c r="AH730" s="453"/>
      <c r="AI730" s="453"/>
      <c r="AJ730" s="453"/>
      <c r="AK730" s="453"/>
    </row>
    <row r="731" spans="1:37" ht="15.75" customHeight="1">
      <c r="A731" s="453"/>
      <c r="B731" s="453"/>
      <c r="C731" s="496"/>
      <c r="D731" s="496"/>
      <c r="E731" s="453"/>
      <c r="F731" s="453"/>
      <c r="G731" s="453"/>
      <c r="H731" s="453"/>
      <c r="I731" s="453"/>
      <c r="J731" s="453"/>
      <c r="K731" s="453"/>
      <c r="L731" s="453"/>
      <c r="M731" s="453"/>
      <c r="N731" s="453"/>
      <c r="O731" s="453"/>
      <c r="P731" s="453"/>
      <c r="Q731" s="453"/>
      <c r="R731" s="453"/>
      <c r="S731" s="453"/>
      <c r="T731" s="453"/>
      <c r="U731" s="453"/>
      <c r="V731" s="453"/>
      <c r="W731" s="453"/>
      <c r="X731" s="453"/>
      <c r="Y731" s="453"/>
      <c r="Z731" s="453"/>
      <c r="AA731" s="453"/>
      <c r="AB731" s="453"/>
      <c r="AC731" s="453"/>
      <c r="AD731" s="453"/>
      <c r="AE731" s="453"/>
      <c r="AF731" s="453"/>
      <c r="AG731" s="453"/>
      <c r="AH731" s="453"/>
      <c r="AI731" s="453"/>
      <c r="AJ731" s="453"/>
      <c r="AK731" s="453"/>
    </row>
    <row r="732" spans="1:37" ht="15.75" customHeight="1">
      <c r="A732" s="453"/>
      <c r="B732" s="453"/>
      <c r="C732" s="496"/>
      <c r="D732" s="496"/>
      <c r="E732" s="453"/>
      <c r="F732" s="453"/>
      <c r="G732" s="453"/>
      <c r="H732" s="453"/>
      <c r="I732" s="453"/>
      <c r="J732" s="453"/>
      <c r="K732" s="453"/>
      <c r="L732" s="453"/>
      <c r="M732" s="453"/>
      <c r="N732" s="453"/>
      <c r="O732" s="453"/>
      <c r="P732" s="453"/>
      <c r="Q732" s="453"/>
      <c r="R732" s="453"/>
      <c r="S732" s="453"/>
      <c r="T732" s="453"/>
      <c r="U732" s="453"/>
      <c r="V732" s="453"/>
      <c r="W732" s="453"/>
      <c r="X732" s="453"/>
      <c r="Y732" s="453"/>
      <c r="Z732" s="453"/>
      <c r="AA732" s="453"/>
      <c r="AB732" s="453"/>
      <c r="AC732" s="453"/>
      <c r="AD732" s="453"/>
      <c r="AE732" s="453"/>
      <c r="AF732" s="453"/>
      <c r="AG732" s="453"/>
      <c r="AH732" s="453"/>
      <c r="AI732" s="453"/>
      <c r="AJ732" s="453"/>
      <c r="AK732" s="453"/>
    </row>
    <row r="733" spans="1:37" ht="15.75" customHeight="1">
      <c r="A733" s="453"/>
      <c r="B733" s="453"/>
      <c r="C733" s="496"/>
      <c r="D733" s="496"/>
      <c r="E733" s="453"/>
      <c r="F733" s="453"/>
      <c r="G733" s="453"/>
      <c r="H733" s="453"/>
      <c r="I733" s="453"/>
      <c r="J733" s="453"/>
      <c r="K733" s="453"/>
      <c r="L733" s="453"/>
      <c r="M733" s="453"/>
      <c r="N733" s="453"/>
      <c r="O733" s="453"/>
      <c r="P733" s="453"/>
      <c r="Q733" s="453"/>
      <c r="R733" s="453"/>
      <c r="S733" s="453"/>
      <c r="T733" s="453"/>
      <c r="U733" s="453"/>
      <c r="V733" s="453"/>
      <c r="W733" s="453"/>
      <c r="X733" s="453"/>
      <c r="Y733" s="453"/>
      <c r="Z733" s="453"/>
      <c r="AA733" s="453"/>
      <c r="AB733" s="453"/>
      <c r="AC733" s="453"/>
      <c r="AD733" s="453"/>
      <c r="AE733" s="453"/>
      <c r="AF733" s="453"/>
      <c r="AG733" s="453"/>
      <c r="AH733" s="453"/>
      <c r="AI733" s="453"/>
      <c r="AJ733" s="453"/>
      <c r="AK733" s="453"/>
    </row>
    <row r="734" spans="1:37" ht="15.75" customHeight="1">
      <c r="A734" s="453"/>
      <c r="B734" s="453"/>
      <c r="C734" s="496"/>
      <c r="D734" s="496"/>
      <c r="E734" s="453"/>
      <c r="F734" s="453"/>
      <c r="G734" s="453"/>
      <c r="H734" s="453"/>
      <c r="I734" s="453"/>
      <c r="J734" s="453"/>
      <c r="K734" s="453"/>
      <c r="L734" s="453"/>
      <c r="M734" s="453"/>
      <c r="N734" s="453"/>
      <c r="O734" s="453"/>
      <c r="P734" s="453"/>
      <c r="Q734" s="453"/>
      <c r="R734" s="453"/>
      <c r="S734" s="453"/>
      <c r="T734" s="453"/>
      <c r="U734" s="453"/>
      <c r="V734" s="453"/>
      <c r="W734" s="453"/>
      <c r="X734" s="453"/>
      <c r="Y734" s="453"/>
      <c r="Z734" s="453"/>
      <c r="AA734" s="453"/>
      <c r="AB734" s="453"/>
      <c r="AC734" s="453"/>
      <c r="AD734" s="453"/>
      <c r="AE734" s="453"/>
      <c r="AF734" s="453"/>
      <c r="AG734" s="453"/>
      <c r="AH734" s="453"/>
      <c r="AI734" s="453"/>
      <c r="AJ734" s="453"/>
      <c r="AK734" s="453"/>
    </row>
    <row r="735" spans="1:37" ht="15.75" customHeight="1">
      <c r="A735" s="453"/>
      <c r="B735" s="453"/>
      <c r="C735" s="496"/>
      <c r="D735" s="496"/>
      <c r="E735" s="453"/>
      <c r="F735" s="453"/>
      <c r="G735" s="453"/>
      <c r="H735" s="453"/>
      <c r="I735" s="453"/>
      <c r="J735" s="453"/>
      <c r="K735" s="453"/>
      <c r="L735" s="453"/>
      <c r="M735" s="453"/>
      <c r="N735" s="453"/>
      <c r="O735" s="453"/>
      <c r="P735" s="453"/>
      <c r="Q735" s="453"/>
      <c r="R735" s="453"/>
      <c r="S735" s="453"/>
      <c r="T735" s="453"/>
      <c r="U735" s="453"/>
      <c r="V735" s="453"/>
      <c r="W735" s="453"/>
      <c r="X735" s="453"/>
      <c r="Y735" s="453"/>
      <c r="Z735" s="453"/>
      <c r="AA735" s="453"/>
      <c r="AB735" s="453"/>
      <c r="AC735" s="453"/>
      <c r="AD735" s="453"/>
      <c r="AE735" s="453"/>
      <c r="AF735" s="453"/>
      <c r="AG735" s="453"/>
      <c r="AH735" s="453"/>
      <c r="AI735" s="453"/>
      <c r="AJ735" s="453"/>
      <c r="AK735" s="453"/>
    </row>
    <row r="736" spans="1:37" ht="15.75" customHeight="1">
      <c r="A736" s="453"/>
      <c r="B736" s="453"/>
      <c r="C736" s="496"/>
      <c r="D736" s="496"/>
      <c r="E736" s="453"/>
      <c r="F736" s="453"/>
      <c r="G736" s="453"/>
      <c r="H736" s="453"/>
      <c r="I736" s="453"/>
      <c r="J736" s="453"/>
      <c r="K736" s="453"/>
      <c r="L736" s="453"/>
      <c r="M736" s="453"/>
      <c r="N736" s="453"/>
      <c r="O736" s="453"/>
      <c r="P736" s="453"/>
      <c r="Q736" s="453"/>
      <c r="R736" s="453"/>
      <c r="S736" s="453"/>
      <c r="T736" s="453"/>
      <c r="U736" s="453"/>
      <c r="V736" s="453"/>
      <c r="W736" s="453"/>
      <c r="X736" s="453"/>
      <c r="Y736" s="453"/>
      <c r="Z736" s="453"/>
      <c r="AA736" s="453"/>
      <c r="AB736" s="453"/>
      <c r="AC736" s="453"/>
      <c r="AD736" s="453"/>
      <c r="AE736" s="453"/>
      <c r="AF736" s="453"/>
      <c r="AG736" s="453"/>
      <c r="AH736" s="453"/>
      <c r="AI736" s="453"/>
      <c r="AJ736" s="453"/>
      <c r="AK736" s="453"/>
    </row>
    <row r="737" spans="1:37" ht="15.75" customHeight="1">
      <c r="A737" s="453"/>
      <c r="B737" s="453"/>
      <c r="C737" s="496"/>
      <c r="D737" s="496"/>
      <c r="E737" s="453"/>
      <c r="F737" s="453"/>
      <c r="G737" s="453"/>
      <c r="H737" s="453"/>
      <c r="I737" s="453"/>
      <c r="J737" s="453"/>
      <c r="K737" s="453"/>
      <c r="L737" s="453"/>
      <c r="M737" s="453"/>
      <c r="N737" s="453"/>
      <c r="O737" s="453"/>
      <c r="P737" s="453"/>
      <c r="Q737" s="453"/>
      <c r="R737" s="453"/>
      <c r="S737" s="453"/>
      <c r="T737" s="453"/>
      <c r="U737" s="453"/>
      <c r="V737" s="453"/>
      <c r="W737" s="453"/>
      <c r="X737" s="453"/>
      <c r="Y737" s="453"/>
      <c r="Z737" s="453"/>
      <c r="AA737" s="453"/>
      <c r="AB737" s="453"/>
      <c r="AC737" s="453"/>
      <c r="AD737" s="453"/>
      <c r="AE737" s="453"/>
      <c r="AF737" s="453"/>
      <c r="AG737" s="453"/>
      <c r="AH737" s="453"/>
      <c r="AI737" s="453"/>
      <c r="AJ737" s="453"/>
      <c r="AK737" s="453"/>
    </row>
    <row r="738" spans="1:37" ht="15.75" customHeight="1">
      <c r="A738" s="453"/>
      <c r="B738" s="453"/>
      <c r="C738" s="496"/>
      <c r="D738" s="496"/>
      <c r="E738" s="453"/>
      <c r="F738" s="453"/>
      <c r="G738" s="453"/>
      <c r="H738" s="453"/>
      <c r="I738" s="453"/>
      <c r="J738" s="453"/>
      <c r="K738" s="453"/>
      <c r="L738" s="453"/>
      <c r="M738" s="453"/>
      <c r="N738" s="453"/>
      <c r="O738" s="453"/>
      <c r="P738" s="453"/>
      <c r="Q738" s="453"/>
      <c r="R738" s="453"/>
      <c r="S738" s="453"/>
      <c r="T738" s="453"/>
      <c r="U738" s="453"/>
      <c r="V738" s="453"/>
      <c r="W738" s="453"/>
      <c r="X738" s="453"/>
      <c r="Y738" s="453"/>
      <c r="Z738" s="453"/>
      <c r="AA738" s="453"/>
      <c r="AB738" s="453"/>
      <c r="AC738" s="453"/>
      <c r="AD738" s="453"/>
      <c r="AE738" s="453"/>
      <c r="AF738" s="453"/>
      <c r="AG738" s="453"/>
      <c r="AH738" s="453"/>
      <c r="AI738" s="453"/>
      <c r="AJ738" s="453"/>
      <c r="AK738" s="453"/>
    </row>
    <row r="739" spans="1:37" ht="15.75" customHeight="1">
      <c r="A739" s="453"/>
      <c r="B739" s="453"/>
      <c r="C739" s="496"/>
      <c r="D739" s="496"/>
      <c r="E739" s="453"/>
      <c r="F739" s="453"/>
      <c r="G739" s="453"/>
      <c r="H739" s="453"/>
      <c r="I739" s="453"/>
      <c r="J739" s="453"/>
      <c r="K739" s="453"/>
      <c r="L739" s="453"/>
      <c r="M739" s="453"/>
      <c r="N739" s="453"/>
      <c r="O739" s="453"/>
      <c r="P739" s="453"/>
      <c r="Q739" s="453"/>
      <c r="R739" s="453"/>
      <c r="S739" s="453"/>
      <c r="T739" s="453"/>
      <c r="U739" s="453"/>
      <c r="V739" s="453"/>
      <c r="W739" s="453"/>
      <c r="X739" s="453"/>
      <c r="Y739" s="453"/>
      <c r="Z739" s="453"/>
      <c r="AA739" s="453"/>
      <c r="AB739" s="453"/>
      <c r="AC739" s="453"/>
      <c r="AD739" s="453"/>
      <c r="AE739" s="453"/>
      <c r="AF739" s="453"/>
      <c r="AG739" s="453"/>
      <c r="AH739" s="453"/>
      <c r="AI739" s="453"/>
      <c r="AJ739" s="453"/>
      <c r="AK739" s="453"/>
    </row>
    <row r="740" spans="1:37" ht="15.75" customHeight="1">
      <c r="A740" s="453"/>
      <c r="B740" s="453"/>
      <c r="C740" s="496"/>
      <c r="D740" s="496"/>
      <c r="E740" s="453"/>
      <c r="F740" s="453"/>
      <c r="G740" s="453"/>
      <c r="H740" s="453"/>
      <c r="I740" s="453"/>
      <c r="J740" s="453"/>
      <c r="K740" s="453"/>
      <c r="L740" s="453"/>
      <c r="M740" s="453"/>
      <c r="N740" s="453"/>
      <c r="O740" s="453"/>
      <c r="P740" s="453"/>
      <c r="Q740" s="453"/>
      <c r="R740" s="453"/>
      <c r="S740" s="453"/>
      <c r="T740" s="453"/>
      <c r="U740" s="453"/>
      <c r="V740" s="453"/>
      <c r="W740" s="453"/>
      <c r="X740" s="453"/>
      <c r="Y740" s="453"/>
      <c r="Z740" s="453"/>
      <c r="AA740" s="453"/>
      <c r="AB740" s="453"/>
      <c r="AC740" s="453"/>
      <c r="AD740" s="453"/>
      <c r="AE740" s="453"/>
      <c r="AF740" s="453"/>
      <c r="AG740" s="453"/>
      <c r="AH740" s="453"/>
      <c r="AI740" s="453"/>
      <c r="AJ740" s="453"/>
      <c r="AK740" s="453"/>
    </row>
    <row r="741" spans="1:37" ht="15.75" customHeight="1">
      <c r="A741" s="453"/>
      <c r="B741" s="453"/>
      <c r="C741" s="496"/>
      <c r="D741" s="496"/>
      <c r="E741" s="453"/>
      <c r="F741" s="453"/>
      <c r="G741" s="453"/>
      <c r="H741" s="453"/>
      <c r="I741" s="453"/>
      <c r="J741" s="453"/>
      <c r="K741" s="453"/>
      <c r="L741" s="453"/>
      <c r="M741" s="453"/>
      <c r="N741" s="453"/>
      <c r="O741" s="453"/>
      <c r="P741" s="453"/>
      <c r="Q741" s="453"/>
      <c r="R741" s="453"/>
      <c r="S741" s="453"/>
      <c r="T741" s="453"/>
      <c r="U741" s="453"/>
      <c r="V741" s="453"/>
      <c r="W741" s="453"/>
      <c r="X741" s="453"/>
      <c r="Y741" s="453"/>
      <c r="Z741" s="453"/>
      <c r="AA741" s="453"/>
      <c r="AB741" s="453"/>
      <c r="AC741" s="453"/>
      <c r="AD741" s="453"/>
      <c r="AE741" s="453"/>
      <c r="AF741" s="453"/>
      <c r="AG741" s="453"/>
      <c r="AH741" s="453"/>
      <c r="AI741" s="453"/>
      <c r="AJ741" s="453"/>
      <c r="AK741" s="453"/>
    </row>
    <row r="742" spans="1:37" ht="15.75" customHeight="1">
      <c r="A742" s="453"/>
      <c r="B742" s="453"/>
      <c r="C742" s="496"/>
      <c r="D742" s="496"/>
      <c r="E742" s="453"/>
      <c r="F742" s="453"/>
      <c r="G742" s="453"/>
      <c r="H742" s="453"/>
      <c r="I742" s="453"/>
      <c r="J742" s="453"/>
      <c r="K742" s="453"/>
      <c r="L742" s="453"/>
      <c r="M742" s="453"/>
      <c r="N742" s="453"/>
      <c r="O742" s="453"/>
      <c r="P742" s="453"/>
      <c r="Q742" s="453"/>
      <c r="R742" s="453"/>
      <c r="S742" s="453"/>
      <c r="T742" s="453"/>
      <c r="U742" s="453"/>
      <c r="V742" s="453"/>
      <c r="W742" s="453"/>
      <c r="X742" s="453"/>
      <c r="Y742" s="453"/>
      <c r="Z742" s="453"/>
      <c r="AA742" s="453"/>
      <c r="AB742" s="453"/>
      <c r="AC742" s="453"/>
      <c r="AD742" s="453"/>
      <c r="AE742" s="453"/>
      <c r="AF742" s="453"/>
      <c r="AG742" s="453"/>
      <c r="AH742" s="453"/>
      <c r="AI742" s="453"/>
      <c r="AJ742" s="453"/>
      <c r="AK742" s="453"/>
    </row>
    <row r="743" spans="1:37" ht="15.75" customHeight="1">
      <c r="A743" s="453"/>
      <c r="B743" s="453"/>
      <c r="C743" s="496"/>
      <c r="D743" s="496"/>
      <c r="E743" s="453"/>
      <c r="F743" s="453"/>
      <c r="G743" s="453"/>
      <c r="H743" s="453"/>
      <c r="I743" s="453"/>
      <c r="J743" s="453"/>
      <c r="K743" s="453"/>
      <c r="L743" s="453"/>
      <c r="M743" s="453"/>
      <c r="N743" s="453"/>
      <c r="O743" s="453"/>
      <c r="P743" s="453"/>
      <c r="Q743" s="453"/>
      <c r="R743" s="453"/>
      <c r="S743" s="453"/>
      <c r="T743" s="453"/>
      <c r="U743" s="453"/>
      <c r="V743" s="453"/>
      <c r="W743" s="453"/>
      <c r="X743" s="453"/>
      <c r="Y743" s="453"/>
      <c r="Z743" s="453"/>
      <c r="AA743" s="453"/>
      <c r="AB743" s="453"/>
      <c r="AC743" s="453"/>
      <c r="AD743" s="453"/>
      <c r="AE743" s="453"/>
      <c r="AF743" s="453"/>
      <c r="AG743" s="453"/>
      <c r="AH743" s="453"/>
      <c r="AI743" s="453"/>
      <c r="AJ743" s="453"/>
      <c r="AK743" s="453"/>
    </row>
    <row r="744" spans="1:37" ht="15.75" customHeight="1">
      <c r="A744" s="453"/>
      <c r="B744" s="453"/>
      <c r="C744" s="496"/>
      <c r="D744" s="496"/>
      <c r="E744" s="453"/>
      <c r="F744" s="453"/>
      <c r="G744" s="453"/>
      <c r="H744" s="453"/>
      <c r="I744" s="453"/>
      <c r="J744" s="453"/>
      <c r="K744" s="453"/>
      <c r="L744" s="453"/>
      <c r="M744" s="453"/>
      <c r="N744" s="453"/>
      <c r="O744" s="453"/>
      <c r="P744" s="453"/>
      <c r="Q744" s="453"/>
      <c r="R744" s="453"/>
      <c r="S744" s="453"/>
      <c r="T744" s="453"/>
      <c r="U744" s="453"/>
      <c r="V744" s="453"/>
      <c r="W744" s="453"/>
      <c r="X744" s="453"/>
      <c r="Y744" s="453"/>
      <c r="Z744" s="453"/>
      <c r="AA744" s="453"/>
      <c r="AB744" s="453"/>
      <c r="AC744" s="453"/>
      <c r="AD744" s="453"/>
      <c r="AE744" s="453"/>
      <c r="AF744" s="453"/>
      <c r="AG744" s="453"/>
      <c r="AH744" s="453"/>
      <c r="AI744" s="453"/>
      <c r="AJ744" s="453"/>
      <c r="AK744" s="453"/>
    </row>
    <row r="745" spans="1:37" ht="15.75" customHeight="1">
      <c r="A745" s="453"/>
      <c r="B745" s="453"/>
      <c r="C745" s="496"/>
      <c r="D745" s="496"/>
      <c r="E745" s="453"/>
      <c r="F745" s="453"/>
      <c r="G745" s="453"/>
      <c r="H745" s="453"/>
      <c r="I745" s="453"/>
      <c r="J745" s="453"/>
      <c r="K745" s="453"/>
      <c r="L745" s="453"/>
      <c r="M745" s="453"/>
      <c r="N745" s="453"/>
      <c r="O745" s="453"/>
      <c r="P745" s="453"/>
      <c r="Q745" s="453"/>
      <c r="R745" s="453"/>
      <c r="S745" s="453"/>
      <c r="T745" s="453"/>
      <c r="U745" s="453"/>
      <c r="V745" s="453"/>
      <c r="W745" s="453"/>
      <c r="X745" s="453"/>
      <c r="Y745" s="453"/>
      <c r="Z745" s="453"/>
      <c r="AA745" s="453"/>
      <c r="AB745" s="453"/>
      <c r="AC745" s="453"/>
      <c r="AD745" s="453"/>
      <c r="AE745" s="453"/>
      <c r="AF745" s="453"/>
      <c r="AG745" s="453"/>
      <c r="AH745" s="453"/>
      <c r="AI745" s="453"/>
      <c r="AJ745" s="453"/>
      <c r="AK745" s="453"/>
    </row>
    <row r="746" spans="1:37" ht="15.75" customHeight="1">
      <c r="A746" s="453"/>
      <c r="B746" s="453"/>
      <c r="C746" s="496"/>
      <c r="D746" s="496"/>
      <c r="E746" s="453"/>
      <c r="F746" s="453"/>
      <c r="G746" s="453"/>
      <c r="H746" s="453"/>
      <c r="I746" s="453"/>
      <c r="J746" s="453"/>
      <c r="K746" s="453"/>
      <c r="L746" s="453"/>
      <c r="M746" s="453"/>
      <c r="N746" s="453"/>
      <c r="O746" s="453"/>
      <c r="P746" s="453"/>
      <c r="Q746" s="453"/>
      <c r="R746" s="453"/>
      <c r="S746" s="453"/>
      <c r="T746" s="453"/>
      <c r="U746" s="453"/>
      <c r="V746" s="453"/>
      <c r="W746" s="453"/>
      <c r="X746" s="453"/>
      <c r="Y746" s="453"/>
      <c r="Z746" s="453"/>
      <c r="AA746" s="453"/>
      <c r="AB746" s="453"/>
      <c r="AC746" s="453"/>
      <c r="AD746" s="453"/>
      <c r="AE746" s="453"/>
      <c r="AF746" s="453"/>
      <c r="AG746" s="453"/>
      <c r="AH746" s="453"/>
      <c r="AI746" s="453"/>
      <c r="AJ746" s="453"/>
      <c r="AK746" s="453"/>
    </row>
    <row r="747" spans="1:37" ht="15.75" customHeight="1">
      <c r="A747" s="453"/>
      <c r="B747" s="453"/>
      <c r="C747" s="496"/>
      <c r="D747" s="496"/>
      <c r="E747" s="453"/>
      <c r="F747" s="453"/>
      <c r="G747" s="453"/>
      <c r="H747" s="453"/>
      <c r="I747" s="453"/>
      <c r="J747" s="453"/>
      <c r="K747" s="453"/>
      <c r="L747" s="453"/>
      <c r="M747" s="453"/>
      <c r="N747" s="453"/>
      <c r="O747" s="453"/>
      <c r="P747" s="453"/>
      <c r="Q747" s="453"/>
      <c r="R747" s="453"/>
      <c r="S747" s="453"/>
      <c r="T747" s="453"/>
      <c r="U747" s="453"/>
      <c r="V747" s="453"/>
      <c r="W747" s="453"/>
      <c r="X747" s="453"/>
      <c r="Y747" s="453"/>
      <c r="Z747" s="453"/>
      <c r="AA747" s="453"/>
      <c r="AB747" s="453"/>
      <c r="AC747" s="453"/>
      <c r="AD747" s="453"/>
      <c r="AE747" s="453"/>
      <c r="AF747" s="453"/>
      <c r="AG747" s="453"/>
      <c r="AH747" s="453"/>
      <c r="AI747" s="453"/>
      <c r="AJ747" s="453"/>
      <c r="AK747" s="453"/>
    </row>
    <row r="748" spans="1:37" ht="15.75" customHeight="1">
      <c r="A748" s="453"/>
      <c r="B748" s="453"/>
      <c r="C748" s="496"/>
      <c r="D748" s="496"/>
      <c r="E748" s="453"/>
      <c r="F748" s="453"/>
      <c r="G748" s="453"/>
      <c r="H748" s="453"/>
      <c r="I748" s="453"/>
      <c r="J748" s="453"/>
      <c r="K748" s="453"/>
      <c r="L748" s="453"/>
      <c r="M748" s="453"/>
      <c r="N748" s="453"/>
      <c r="O748" s="453"/>
      <c r="P748" s="453"/>
      <c r="Q748" s="453"/>
      <c r="R748" s="453"/>
      <c r="S748" s="453"/>
      <c r="T748" s="453"/>
      <c r="U748" s="453"/>
      <c r="V748" s="453"/>
      <c r="W748" s="453"/>
      <c r="X748" s="453"/>
      <c r="Y748" s="453"/>
      <c r="Z748" s="453"/>
      <c r="AA748" s="453"/>
      <c r="AB748" s="453"/>
      <c r="AC748" s="453"/>
      <c r="AD748" s="453"/>
      <c r="AE748" s="453"/>
      <c r="AF748" s="453"/>
      <c r="AG748" s="453"/>
      <c r="AH748" s="453"/>
      <c r="AI748" s="453"/>
      <c r="AJ748" s="453"/>
      <c r="AK748" s="453"/>
    </row>
    <row r="749" spans="1:37" ht="15.75" customHeight="1">
      <c r="A749" s="453"/>
      <c r="B749" s="453"/>
      <c r="C749" s="496"/>
      <c r="D749" s="496"/>
      <c r="E749" s="453"/>
      <c r="F749" s="453"/>
      <c r="G749" s="453"/>
      <c r="H749" s="453"/>
      <c r="I749" s="453"/>
      <c r="J749" s="453"/>
      <c r="K749" s="453"/>
      <c r="L749" s="453"/>
      <c r="M749" s="453"/>
      <c r="N749" s="453"/>
      <c r="O749" s="453"/>
      <c r="P749" s="453"/>
      <c r="Q749" s="453"/>
      <c r="R749" s="453"/>
      <c r="S749" s="453"/>
      <c r="T749" s="453"/>
      <c r="U749" s="453"/>
      <c r="V749" s="453"/>
      <c r="W749" s="453"/>
      <c r="X749" s="453"/>
      <c r="Y749" s="453"/>
      <c r="Z749" s="453"/>
      <c r="AA749" s="453"/>
      <c r="AB749" s="453"/>
      <c r="AC749" s="453"/>
      <c r="AD749" s="453"/>
      <c r="AE749" s="453"/>
      <c r="AF749" s="453"/>
      <c r="AG749" s="453"/>
      <c r="AH749" s="453"/>
      <c r="AI749" s="453"/>
      <c r="AJ749" s="453"/>
      <c r="AK749" s="453"/>
    </row>
    <row r="750" spans="1:37" ht="15.75" customHeight="1">
      <c r="A750" s="453"/>
      <c r="B750" s="453"/>
      <c r="C750" s="496"/>
      <c r="D750" s="496"/>
      <c r="E750" s="453"/>
      <c r="F750" s="453"/>
      <c r="G750" s="453"/>
      <c r="H750" s="453"/>
      <c r="I750" s="453"/>
      <c r="J750" s="453"/>
      <c r="K750" s="453"/>
      <c r="L750" s="453"/>
      <c r="M750" s="453"/>
      <c r="N750" s="453"/>
      <c r="O750" s="453"/>
      <c r="P750" s="453"/>
      <c r="Q750" s="453"/>
      <c r="R750" s="453"/>
      <c r="S750" s="453"/>
      <c r="T750" s="453"/>
      <c r="U750" s="453"/>
      <c r="V750" s="453"/>
      <c r="W750" s="453"/>
      <c r="X750" s="453"/>
      <c r="Y750" s="453"/>
      <c r="Z750" s="453"/>
      <c r="AA750" s="453"/>
      <c r="AB750" s="453"/>
      <c r="AC750" s="453"/>
      <c r="AD750" s="453"/>
      <c r="AE750" s="453"/>
      <c r="AF750" s="453"/>
      <c r="AG750" s="453"/>
      <c r="AH750" s="453"/>
      <c r="AI750" s="453"/>
      <c r="AJ750" s="453"/>
      <c r="AK750" s="453"/>
    </row>
    <row r="751" spans="1:37" ht="15.75" customHeight="1">
      <c r="A751" s="453"/>
      <c r="B751" s="453"/>
      <c r="C751" s="496"/>
      <c r="D751" s="496"/>
      <c r="E751" s="453"/>
      <c r="F751" s="453"/>
      <c r="G751" s="453"/>
      <c r="H751" s="453"/>
      <c r="I751" s="453"/>
      <c r="J751" s="453"/>
      <c r="K751" s="453"/>
      <c r="L751" s="453"/>
      <c r="M751" s="453"/>
      <c r="N751" s="453"/>
      <c r="O751" s="453"/>
      <c r="P751" s="453"/>
      <c r="Q751" s="453"/>
      <c r="R751" s="453"/>
      <c r="S751" s="453"/>
      <c r="T751" s="453"/>
      <c r="U751" s="453"/>
      <c r="V751" s="453"/>
      <c r="W751" s="453"/>
      <c r="X751" s="453"/>
      <c r="Y751" s="453"/>
      <c r="Z751" s="453"/>
      <c r="AA751" s="453"/>
      <c r="AB751" s="453"/>
      <c r="AC751" s="453"/>
      <c r="AD751" s="453"/>
      <c r="AE751" s="453"/>
      <c r="AF751" s="453"/>
      <c r="AG751" s="453"/>
      <c r="AH751" s="453"/>
      <c r="AI751" s="453"/>
      <c r="AJ751" s="453"/>
      <c r="AK751" s="453"/>
    </row>
    <row r="752" spans="1:37" ht="15.75" customHeight="1">
      <c r="A752" s="453"/>
      <c r="B752" s="453"/>
      <c r="C752" s="496"/>
      <c r="D752" s="496"/>
      <c r="E752" s="453"/>
      <c r="F752" s="453"/>
      <c r="G752" s="453"/>
      <c r="H752" s="453"/>
      <c r="I752" s="453"/>
      <c r="J752" s="453"/>
      <c r="K752" s="453"/>
      <c r="L752" s="453"/>
      <c r="M752" s="453"/>
      <c r="N752" s="453"/>
      <c r="O752" s="453"/>
      <c r="P752" s="453"/>
      <c r="Q752" s="453"/>
      <c r="R752" s="453"/>
      <c r="S752" s="453"/>
      <c r="T752" s="453"/>
      <c r="U752" s="453"/>
      <c r="V752" s="453"/>
      <c r="W752" s="453"/>
      <c r="X752" s="453"/>
      <c r="Y752" s="453"/>
      <c r="Z752" s="453"/>
      <c r="AA752" s="453"/>
      <c r="AB752" s="453"/>
      <c r="AC752" s="453"/>
      <c r="AD752" s="453"/>
      <c r="AE752" s="453"/>
      <c r="AF752" s="453"/>
      <c r="AG752" s="453"/>
      <c r="AH752" s="453"/>
      <c r="AI752" s="453"/>
      <c r="AJ752" s="453"/>
      <c r="AK752" s="453"/>
    </row>
    <row r="753" spans="1:37" ht="15.75" customHeight="1">
      <c r="A753" s="453"/>
      <c r="B753" s="453"/>
      <c r="C753" s="496"/>
      <c r="D753" s="496"/>
      <c r="E753" s="453"/>
      <c r="F753" s="453"/>
      <c r="G753" s="453"/>
      <c r="H753" s="453"/>
      <c r="I753" s="453"/>
      <c r="J753" s="453"/>
      <c r="K753" s="453"/>
      <c r="L753" s="453"/>
      <c r="M753" s="453"/>
      <c r="N753" s="453"/>
      <c r="O753" s="453"/>
      <c r="P753" s="453"/>
      <c r="Q753" s="453"/>
      <c r="R753" s="453"/>
      <c r="S753" s="453"/>
      <c r="T753" s="453"/>
      <c r="U753" s="453"/>
      <c r="V753" s="453"/>
      <c r="W753" s="453"/>
      <c r="X753" s="453"/>
      <c r="Y753" s="453"/>
      <c r="Z753" s="453"/>
      <c r="AA753" s="453"/>
      <c r="AB753" s="453"/>
      <c r="AC753" s="453"/>
      <c r="AD753" s="453"/>
      <c r="AE753" s="453"/>
      <c r="AF753" s="453"/>
      <c r="AG753" s="453"/>
      <c r="AH753" s="453"/>
      <c r="AI753" s="453"/>
      <c r="AJ753" s="453"/>
      <c r="AK753" s="453"/>
    </row>
    <row r="754" spans="1:37" ht="15.75" customHeight="1">
      <c r="A754" s="453"/>
      <c r="B754" s="453"/>
      <c r="C754" s="496"/>
      <c r="D754" s="496"/>
      <c r="E754" s="453"/>
      <c r="F754" s="453"/>
      <c r="G754" s="453"/>
      <c r="H754" s="453"/>
      <c r="I754" s="453"/>
      <c r="J754" s="453"/>
      <c r="K754" s="453"/>
      <c r="L754" s="453"/>
      <c r="M754" s="453"/>
      <c r="N754" s="453"/>
      <c r="O754" s="453"/>
      <c r="P754" s="453"/>
      <c r="Q754" s="453"/>
      <c r="R754" s="453"/>
      <c r="S754" s="453"/>
      <c r="T754" s="453"/>
      <c r="U754" s="453"/>
      <c r="V754" s="453"/>
      <c r="W754" s="453"/>
      <c r="X754" s="453"/>
      <c r="Y754" s="453"/>
      <c r="Z754" s="453"/>
      <c r="AA754" s="453"/>
      <c r="AB754" s="453"/>
      <c r="AC754" s="453"/>
      <c r="AD754" s="453"/>
      <c r="AE754" s="453"/>
      <c r="AF754" s="453"/>
      <c r="AG754" s="453"/>
      <c r="AH754" s="453"/>
      <c r="AI754" s="453"/>
      <c r="AJ754" s="453"/>
      <c r="AK754" s="453"/>
    </row>
    <row r="755" spans="1:37" ht="15.75" customHeight="1">
      <c r="A755" s="453"/>
      <c r="B755" s="453"/>
      <c r="C755" s="496"/>
      <c r="D755" s="496"/>
      <c r="E755" s="453"/>
      <c r="F755" s="453"/>
      <c r="G755" s="453"/>
      <c r="H755" s="453"/>
      <c r="I755" s="453"/>
      <c r="J755" s="453"/>
      <c r="K755" s="453"/>
      <c r="L755" s="453"/>
      <c r="M755" s="453"/>
      <c r="N755" s="453"/>
      <c r="O755" s="453"/>
      <c r="P755" s="453"/>
      <c r="Q755" s="453"/>
      <c r="R755" s="453"/>
      <c r="S755" s="453"/>
      <c r="T755" s="453"/>
      <c r="U755" s="453"/>
      <c r="V755" s="453"/>
      <c r="W755" s="453"/>
      <c r="X755" s="453"/>
      <c r="Y755" s="453"/>
      <c r="Z755" s="453"/>
      <c r="AA755" s="453"/>
      <c r="AB755" s="453"/>
      <c r="AC755" s="453"/>
      <c r="AD755" s="453"/>
      <c r="AE755" s="453"/>
      <c r="AF755" s="453"/>
      <c r="AG755" s="453"/>
      <c r="AH755" s="453"/>
      <c r="AI755" s="453"/>
      <c r="AJ755" s="453"/>
      <c r="AK755" s="453"/>
    </row>
    <row r="756" spans="1:37" ht="15.75" customHeight="1">
      <c r="A756" s="453"/>
      <c r="B756" s="453"/>
      <c r="C756" s="496"/>
      <c r="D756" s="496"/>
      <c r="E756" s="453"/>
      <c r="F756" s="453"/>
      <c r="G756" s="453"/>
      <c r="H756" s="453"/>
      <c r="I756" s="453"/>
      <c r="J756" s="453"/>
      <c r="K756" s="453"/>
      <c r="L756" s="453"/>
      <c r="M756" s="453"/>
      <c r="N756" s="453"/>
      <c r="O756" s="453"/>
      <c r="P756" s="453"/>
      <c r="Q756" s="453"/>
      <c r="R756" s="453"/>
      <c r="S756" s="453"/>
      <c r="T756" s="453"/>
      <c r="U756" s="453"/>
      <c r="V756" s="453"/>
      <c r="W756" s="453"/>
      <c r="X756" s="453"/>
      <c r="Y756" s="453"/>
      <c r="Z756" s="453"/>
      <c r="AA756" s="453"/>
      <c r="AB756" s="453"/>
      <c r="AC756" s="453"/>
      <c r="AD756" s="453"/>
      <c r="AE756" s="453"/>
      <c r="AF756" s="453"/>
      <c r="AG756" s="453"/>
      <c r="AH756" s="453"/>
      <c r="AI756" s="453"/>
      <c r="AJ756" s="453"/>
      <c r="AK756" s="453"/>
    </row>
    <row r="757" spans="1:37" ht="15.75" customHeight="1">
      <c r="A757" s="453"/>
      <c r="B757" s="453"/>
      <c r="C757" s="496"/>
      <c r="D757" s="496"/>
      <c r="E757" s="453"/>
      <c r="F757" s="453"/>
      <c r="G757" s="453"/>
      <c r="H757" s="453"/>
      <c r="I757" s="453"/>
      <c r="J757" s="453"/>
      <c r="K757" s="453"/>
      <c r="L757" s="453"/>
      <c r="M757" s="453"/>
      <c r="N757" s="453"/>
      <c r="O757" s="453"/>
      <c r="P757" s="453"/>
      <c r="Q757" s="453"/>
      <c r="R757" s="453"/>
      <c r="S757" s="453"/>
      <c r="T757" s="453"/>
      <c r="U757" s="453"/>
      <c r="V757" s="453"/>
      <c r="W757" s="453"/>
      <c r="X757" s="453"/>
      <c r="Y757" s="453"/>
      <c r="Z757" s="453"/>
      <c r="AA757" s="453"/>
      <c r="AB757" s="453"/>
      <c r="AC757" s="453"/>
      <c r="AD757" s="453"/>
      <c r="AE757" s="453"/>
      <c r="AF757" s="453"/>
      <c r="AG757" s="453"/>
      <c r="AH757" s="453"/>
      <c r="AI757" s="453"/>
      <c r="AJ757" s="453"/>
      <c r="AK757" s="453"/>
    </row>
    <row r="758" spans="1:37" ht="15.75" customHeight="1">
      <c r="A758" s="453"/>
      <c r="B758" s="453"/>
      <c r="C758" s="496"/>
      <c r="D758" s="496"/>
      <c r="E758" s="453"/>
      <c r="F758" s="453"/>
      <c r="G758" s="453"/>
      <c r="H758" s="453"/>
      <c r="I758" s="453"/>
      <c r="J758" s="453"/>
      <c r="K758" s="453"/>
      <c r="L758" s="453"/>
      <c r="M758" s="453"/>
      <c r="N758" s="453"/>
      <c r="O758" s="453"/>
      <c r="P758" s="453"/>
      <c r="Q758" s="453"/>
      <c r="R758" s="453"/>
      <c r="S758" s="453"/>
      <c r="T758" s="453"/>
      <c r="U758" s="453"/>
      <c r="V758" s="453"/>
      <c r="W758" s="453"/>
      <c r="X758" s="453"/>
      <c r="Y758" s="453"/>
      <c r="Z758" s="453"/>
      <c r="AA758" s="453"/>
      <c r="AB758" s="453"/>
      <c r="AC758" s="453"/>
      <c r="AD758" s="453"/>
      <c r="AE758" s="453"/>
      <c r="AF758" s="453"/>
      <c r="AG758" s="453"/>
      <c r="AH758" s="453"/>
      <c r="AI758" s="453"/>
      <c r="AJ758" s="453"/>
      <c r="AK758" s="453"/>
    </row>
    <row r="759" spans="1:37" ht="15.75" customHeight="1">
      <c r="A759" s="453"/>
      <c r="B759" s="453"/>
      <c r="C759" s="496"/>
      <c r="D759" s="496"/>
      <c r="E759" s="453"/>
      <c r="F759" s="453"/>
      <c r="G759" s="453"/>
      <c r="H759" s="453"/>
      <c r="I759" s="453"/>
      <c r="J759" s="453"/>
      <c r="K759" s="453"/>
      <c r="L759" s="453"/>
      <c r="M759" s="453"/>
      <c r="N759" s="453"/>
      <c r="O759" s="453"/>
      <c r="P759" s="453"/>
      <c r="Q759" s="453"/>
      <c r="R759" s="453"/>
      <c r="S759" s="453"/>
      <c r="T759" s="453"/>
      <c r="U759" s="453"/>
      <c r="V759" s="453"/>
      <c r="W759" s="453"/>
      <c r="X759" s="453"/>
      <c r="Y759" s="453"/>
      <c r="Z759" s="453"/>
      <c r="AA759" s="453"/>
      <c r="AB759" s="453"/>
      <c r="AC759" s="453"/>
      <c r="AD759" s="453"/>
      <c r="AE759" s="453"/>
      <c r="AF759" s="453"/>
      <c r="AG759" s="453"/>
      <c r="AH759" s="453"/>
      <c r="AI759" s="453"/>
      <c r="AJ759" s="453"/>
      <c r="AK759" s="453"/>
    </row>
    <row r="760" spans="1:37" ht="15.75" customHeight="1">
      <c r="A760" s="453"/>
      <c r="B760" s="453"/>
      <c r="C760" s="496"/>
      <c r="D760" s="496"/>
      <c r="E760" s="453"/>
      <c r="F760" s="453"/>
      <c r="G760" s="453"/>
      <c r="H760" s="453"/>
      <c r="I760" s="453"/>
      <c r="J760" s="453"/>
      <c r="K760" s="453"/>
      <c r="L760" s="453"/>
      <c r="M760" s="453"/>
      <c r="N760" s="453"/>
      <c r="O760" s="453"/>
      <c r="P760" s="453"/>
      <c r="Q760" s="453"/>
      <c r="R760" s="453"/>
      <c r="S760" s="453"/>
      <c r="T760" s="453"/>
      <c r="U760" s="453"/>
      <c r="V760" s="453"/>
      <c r="W760" s="453"/>
      <c r="X760" s="453"/>
      <c r="Y760" s="453"/>
      <c r="Z760" s="453"/>
      <c r="AA760" s="453"/>
      <c r="AB760" s="453"/>
      <c r="AC760" s="453"/>
      <c r="AD760" s="453"/>
      <c r="AE760" s="453"/>
      <c r="AF760" s="453"/>
      <c r="AG760" s="453"/>
      <c r="AH760" s="453"/>
      <c r="AI760" s="453"/>
      <c r="AJ760" s="453"/>
      <c r="AK760" s="453"/>
    </row>
    <row r="761" spans="1:37" ht="15.75" customHeight="1">
      <c r="A761" s="453"/>
      <c r="B761" s="453"/>
      <c r="C761" s="496"/>
      <c r="D761" s="496"/>
      <c r="E761" s="453"/>
      <c r="F761" s="453"/>
      <c r="G761" s="453"/>
      <c r="H761" s="453"/>
      <c r="I761" s="453"/>
      <c r="J761" s="453"/>
      <c r="K761" s="453"/>
      <c r="L761" s="453"/>
      <c r="M761" s="453"/>
      <c r="N761" s="453"/>
      <c r="O761" s="453"/>
      <c r="P761" s="453"/>
      <c r="Q761" s="453"/>
      <c r="R761" s="453"/>
      <c r="S761" s="453"/>
      <c r="T761" s="453"/>
      <c r="U761" s="453"/>
      <c r="V761" s="453"/>
      <c r="W761" s="453"/>
      <c r="X761" s="453"/>
      <c r="Y761" s="453"/>
      <c r="Z761" s="453"/>
      <c r="AA761" s="453"/>
      <c r="AB761" s="453"/>
      <c r="AC761" s="453"/>
      <c r="AD761" s="453"/>
      <c r="AE761" s="453"/>
      <c r="AF761" s="453"/>
      <c r="AG761" s="453"/>
      <c r="AH761" s="453"/>
      <c r="AI761" s="453"/>
      <c r="AJ761" s="453"/>
      <c r="AK761" s="453"/>
    </row>
    <row r="762" spans="1:37" ht="15.75" customHeight="1">
      <c r="A762" s="453"/>
      <c r="B762" s="453"/>
      <c r="C762" s="496"/>
      <c r="D762" s="496"/>
      <c r="E762" s="453"/>
      <c r="F762" s="453"/>
      <c r="G762" s="453"/>
      <c r="H762" s="453"/>
      <c r="I762" s="453"/>
      <c r="J762" s="453"/>
      <c r="K762" s="453"/>
      <c r="L762" s="453"/>
      <c r="M762" s="453"/>
      <c r="N762" s="453"/>
      <c r="O762" s="453"/>
      <c r="P762" s="453"/>
      <c r="Q762" s="453"/>
      <c r="R762" s="453"/>
      <c r="S762" s="453"/>
      <c r="T762" s="453"/>
      <c r="U762" s="453"/>
      <c r="V762" s="453"/>
      <c r="W762" s="453"/>
      <c r="X762" s="453"/>
      <c r="Y762" s="453"/>
      <c r="Z762" s="453"/>
      <c r="AA762" s="453"/>
      <c r="AB762" s="453"/>
      <c r="AC762" s="453"/>
      <c r="AD762" s="453"/>
      <c r="AE762" s="453"/>
      <c r="AF762" s="453"/>
      <c r="AG762" s="453"/>
      <c r="AH762" s="453"/>
      <c r="AI762" s="453"/>
      <c r="AJ762" s="453"/>
      <c r="AK762" s="453"/>
    </row>
    <row r="763" spans="1:37" ht="15.75" customHeight="1">
      <c r="A763" s="453"/>
      <c r="B763" s="453"/>
      <c r="C763" s="496"/>
      <c r="D763" s="496"/>
      <c r="E763" s="453"/>
      <c r="F763" s="453"/>
      <c r="G763" s="453"/>
      <c r="H763" s="453"/>
      <c r="I763" s="453"/>
      <c r="J763" s="453"/>
      <c r="K763" s="453"/>
      <c r="L763" s="453"/>
      <c r="M763" s="453"/>
      <c r="N763" s="453"/>
      <c r="O763" s="453"/>
      <c r="P763" s="453"/>
      <c r="Q763" s="453"/>
      <c r="R763" s="453"/>
      <c r="S763" s="453"/>
      <c r="T763" s="453"/>
      <c r="U763" s="453"/>
      <c r="V763" s="453"/>
      <c r="W763" s="453"/>
      <c r="X763" s="453"/>
      <c r="Y763" s="453"/>
      <c r="Z763" s="453"/>
      <c r="AA763" s="453"/>
      <c r="AB763" s="453"/>
      <c r="AC763" s="453"/>
      <c r="AD763" s="453"/>
      <c r="AE763" s="453"/>
      <c r="AF763" s="453"/>
      <c r="AG763" s="453"/>
      <c r="AH763" s="453"/>
      <c r="AI763" s="453"/>
      <c r="AJ763" s="453"/>
      <c r="AK763" s="453"/>
    </row>
    <row r="764" spans="1:37" ht="15.75" customHeight="1">
      <c r="A764" s="453"/>
      <c r="B764" s="453"/>
      <c r="C764" s="496"/>
      <c r="D764" s="496"/>
      <c r="E764" s="453"/>
      <c r="F764" s="453"/>
      <c r="G764" s="453"/>
      <c r="H764" s="453"/>
      <c r="I764" s="453"/>
      <c r="J764" s="453"/>
      <c r="K764" s="453"/>
      <c r="L764" s="453"/>
      <c r="M764" s="453"/>
      <c r="N764" s="453"/>
      <c r="O764" s="453"/>
      <c r="P764" s="453"/>
      <c r="Q764" s="453"/>
      <c r="R764" s="453"/>
      <c r="S764" s="453"/>
      <c r="T764" s="453"/>
      <c r="U764" s="453"/>
      <c r="V764" s="453"/>
      <c r="W764" s="453"/>
      <c r="X764" s="453"/>
      <c r="Y764" s="453"/>
      <c r="Z764" s="453"/>
      <c r="AA764" s="453"/>
      <c r="AB764" s="453"/>
      <c r="AC764" s="453"/>
      <c r="AD764" s="453"/>
      <c r="AE764" s="453"/>
      <c r="AF764" s="453"/>
      <c r="AG764" s="453"/>
      <c r="AH764" s="453"/>
      <c r="AI764" s="453"/>
      <c r="AJ764" s="453"/>
      <c r="AK764" s="453"/>
    </row>
    <row r="765" spans="1:37" ht="15.75" customHeight="1">
      <c r="A765" s="453"/>
      <c r="B765" s="453"/>
      <c r="C765" s="496"/>
      <c r="D765" s="496"/>
      <c r="E765" s="453"/>
      <c r="F765" s="453"/>
      <c r="G765" s="453"/>
      <c r="H765" s="453"/>
      <c r="I765" s="453"/>
      <c r="J765" s="453"/>
      <c r="K765" s="453"/>
      <c r="L765" s="453"/>
      <c r="M765" s="453"/>
      <c r="N765" s="453"/>
      <c r="O765" s="453"/>
      <c r="P765" s="453"/>
      <c r="Q765" s="453"/>
      <c r="R765" s="453"/>
      <c r="S765" s="453"/>
      <c r="T765" s="453"/>
      <c r="U765" s="453"/>
      <c r="V765" s="453"/>
      <c r="W765" s="453"/>
      <c r="X765" s="453"/>
      <c r="Y765" s="453"/>
      <c r="Z765" s="453"/>
      <c r="AA765" s="453"/>
      <c r="AB765" s="453"/>
      <c r="AC765" s="453"/>
      <c r="AD765" s="453"/>
      <c r="AE765" s="453"/>
      <c r="AF765" s="453"/>
      <c r="AG765" s="453"/>
      <c r="AH765" s="453"/>
      <c r="AI765" s="453"/>
      <c r="AJ765" s="453"/>
      <c r="AK765" s="453"/>
    </row>
    <row r="766" spans="1:37" ht="15.75" customHeight="1">
      <c r="A766" s="453"/>
      <c r="B766" s="453"/>
      <c r="C766" s="496"/>
      <c r="D766" s="496"/>
      <c r="E766" s="453"/>
      <c r="F766" s="453"/>
      <c r="G766" s="453"/>
      <c r="H766" s="453"/>
      <c r="I766" s="453"/>
      <c r="J766" s="453"/>
      <c r="K766" s="453"/>
      <c r="L766" s="453"/>
      <c r="M766" s="453"/>
      <c r="N766" s="453"/>
      <c r="O766" s="453"/>
      <c r="P766" s="453"/>
      <c r="Q766" s="453"/>
      <c r="R766" s="453"/>
      <c r="S766" s="453"/>
      <c r="T766" s="453"/>
      <c r="U766" s="453"/>
      <c r="V766" s="453"/>
      <c r="W766" s="453"/>
      <c r="X766" s="453"/>
      <c r="Y766" s="453"/>
      <c r="Z766" s="453"/>
      <c r="AA766" s="453"/>
      <c r="AB766" s="453"/>
      <c r="AC766" s="453"/>
      <c r="AD766" s="453"/>
      <c r="AE766" s="453"/>
      <c r="AF766" s="453"/>
      <c r="AG766" s="453"/>
      <c r="AH766" s="453"/>
      <c r="AI766" s="453"/>
      <c r="AJ766" s="453"/>
      <c r="AK766" s="453"/>
    </row>
    <row r="767" spans="1:37" ht="15.75" customHeight="1">
      <c r="A767" s="453"/>
      <c r="B767" s="453"/>
      <c r="C767" s="496"/>
      <c r="D767" s="496"/>
      <c r="E767" s="453"/>
      <c r="F767" s="453"/>
      <c r="G767" s="453"/>
      <c r="H767" s="453"/>
      <c r="I767" s="453"/>
      <c r="J767" s="453"/>
      <c r="K767" s="453"/>
      <c r="L767" s="453"/>
      <c r="M767" s="453"/>
      <c r="N767" s="453"/>
      <c r="O767" s="453"/>
      <c r="P767" s="453"/>
      <c r="Q767" s="453"/>
      <c r="R767" s="453"/>
      <c r="S767" s="453"/>
      <c r="T767" s="453"/>
      <c r="U767" s="453"/>
      <c r="V767" s="453"/>
      <c r="W767" s="453"/>
      <c r="X767" s="453"/>
      <c r="Y767" s="453"/>
      <c r="Z767" s="453"/>
      <c r="AA767" s="453"/>
      <c r="AB767" s="453"/>
      <c r="AC767" s="453"/>
      <c r="AD767" s="453"/>
      <c r="AE767" s="453"/>
      <c r="AF767" s="453"/>
      <c r="AG767" s="453"/>
      <c r="AH767" s="453"/>
      <c r="AI767" s="453"/>
      <c r="AJ767" s="453"/>
      <c r="AK767" s="453"/>
    </row>
    <row r="768" spans="1:37" ht="15.75" customHeight="1">
      <c r="A768" s="453"/>
      <c r="B768" s="453"/>
      <c r="C768" s="496"/>
      <c r="D768" s="496"/>
      <c r="E768" s="453"/>
      <c r="F768" s="453"/>
      <c r="G768" s="453"/>
      <c r="H768" s="453"/>
      <c r="I768" s="453"/>
      <c r="J768" s="453"/>
      <c r="K768" s="453"/>
      <c r="L768" s="453"/>
      <c r="M768" s="453"/>
      <c r="N768" s="453"/>
      <c r="O768" s="453"/>
      <c r="P768" s="453"/>
      <c r="Q768" s="453"/>
      <c r="R768" s="453"/>
      <c r="S768" s="453"/>
      <c r="T768" s="453"/>
      <c r="U768" s="453"/>
      <c r="V768" s="453"/>
      <c r="W768" s="453"/>
      <c r="X768" s="453"/>
      <c r="Y768" s="453"/>
      <c r="Z768" s="453"/>
      <c r="AA768" s="453"/>
      <c r="AB768" s="453"/>
      <c r="AC768" s="453"/>
      <c r="AD768" s="453"/>
      <c r="AE768" s="453"/>
      <c r="AF768" s="453"/>
      <c r="AG768" s="453"/>
      <c r="AH768" s="453"/>
      <c r="AI768" s="453"/>
      <c r="AJ768" s="453"/>
      <c r="AK768" s="453"/>
    </row>
    <row r="769" spans="1:37" ht="15.75" customHeight="1">
      <c r="A769" s="453"/>
      <c r="B769" s="453"/>
      <c r="C769" s="496"/>
      <c r="D769" s="496"/>
      <c r="E769" s="453"/>
      <c r="F769" s="453"/>
      <c r="G769" s="453"/>
      <c r="H769" s="453"/>
      <c r="I769" s="453"/>
      <c r="J769" s="453"/>
      <c r="K769" s="453"/>
      <c r="L769" s="453"/>
      <c r="M769" s="453"/>
      <c r="N769" s="453"/>
      <c r="O769" s="453"/>
      <c r="P769" s="453"/>
      <c r="Q769" s="453"/>
      <c r="R769" s="453"/>
      <c r="S769" s="453"/>
      <c r="T769" s="453"/>
      <c r="U769" s="453"/>
      <c r="V769" s="453"/>
      <c r="W769" s="453"/>
      <c r="X769" s="453"/>
      <c r="Y769" s="453"/>
      <c r="Z769" s="453"/>
      <c r="AA769" s="453"/>
      <c r="AB769" s="453"/>
      <c r="AC769" s="453"/>
      <c r="AD769" s="453"/>
      <c r="AE769" s="453"/>
      <c r="AF769" s="453"/>
      <c r="AG769" s="453"/>
      <c r="AH769" s="453"/>
      <c r="AI769" s="453"/>
      <c r="AJ769" s="453"/>
      <c r="AK769" s="453"/>
    </row>
    <row r="770" spans="1:37" ht="15.75" customHeight="1">
      <c r="A770" s="453"/>
      <c r="B770" s="453"/>
      <c r="C770" s="496"/>
      <c r="D770" s="496"/>
      <c r="E770" s="453"/>
      <c r="F770" s="453"/>
      <c r="G770" s="453"/>
      <c r="H770" s="453"/>
      <c r="I770" s="453"/>
      <c r="J770" s="453"/>
      <c r="K770" s="453"/>
      <c r="L770" s="453"/>
      <c r="M770" s="453"/>
      <c r="N770" s="453"/>
      <c r="O770" s="453"/>
      <c r="P770" s="453"/>
      <c r="Q770" s="453"/>
      <c r="R770" s="453"/>
      <c r="S770" s="453"/>
      <c r="T770" s="453"/>
      <c r="U770" s="453"/>
      <c r="V770" s="453"/>
      <c r="W770" s="453"/>
      <c r="X770" s="453"/>
      <c r="Y770" s="453"/>
      <c r="Z770" s="453"/>
      <c r="AA770" s="453"/>
      <c r="AB770" s="453"/>
      <c r="AC770" s="453"/>
      <c r="AD770" s="453"/>
      <c r="AE770" s="453"/>
      <c r="AF770" s="453"/>
      <c r="AG770" s="453"/>
      <c r="AH770" s="453"/>
      <c r="AI770" s="453"/>
      <c r="AJ770" s="453"/>
      <c r="AK770" s="453"/>
    </row>
    <row r="771" spans="1:37" ht="15.75" customHeight="1">
      <c r="A771" s="453"/>
      <c r="B771" s="453"/>
      <c r="C771" s="496"/>
      <c r="D771" s="496"/>
      <c r="E771" s="453"/>
      <c r="F771" s="453"/>
      <c r="G771" s="453"/>
      <c r="H771" s="453"/>
      <c r="I771" s="453"/>
      <c r="J771" s="453"/>
      <c r="K771" s="453"/>
      <c r="L771" s="453"/>
      <c r="M771" s="453"/>
      <c r="N771" s="453"/>
      <c r="O771" s="453"/>
      <c r="P771" s="453"/>
      <c r="Q771" s="453"/>
      <c r="R771" s="453"/>
      <c r="S771" s="453"/>
      <c r="T771" s="453"/>
      <c r="U771" s="453"/>
      <c r="V771" s="453"/>
      <c r="W771" s="453"/>
      <c r="X771" s="453"/>
      <c r="Y771" s="453"/>
      <c r="Z771" s="453"/>
      <c r="AA771" s="453"/>
      <c r="AB771" s="453"/>
      <c r="AC771" s="453"/>
      <c r="AD771" s="453"/>
      <c r="AE771" s="453"/>
      <c r="AF771" s="453"/>
      <c r="AG771" s="453"/>
      <c r="AH771" s="453"/>
      <c r="AI771" s="453"/>
      <c r="AJ771" s="453"/>
      <c r="AK771" s="453"/>
    </row>
    <row r="772" spans="1:37" ht="15.75" customHeight="1">
      <c r="A772" s="453"/>
      <c r="B772" s="453"/>
      <c r="C772" s="496"/>
      <c r="D772" s="496"/>
      <c r="E772" s="453"/>
      <c r="F772" s="453"/>
      <c r="G772" s="453"/>
      <c r="H772" s="453"/>
      <c r="I772" s="453"/>
      <c r="J772" s="453"/>
      <c r="K772" s="453"/>
      <c r="L772" s="453"/>
      <c r="M772" s="453"/>
      <c r="N772" s="453"/>
      <c r="O772" s="453"/>
      <c r="P772" s="453"/>
      <c r="Q772" s="453"/>
      <c r="R772" s="453"/>
      <c r="S772" s="453"/>
      <c r="T772" s="453"/>
      <c r="U772" s="453"/>
      <c r="V772" s="453"/>
      <c r="W772" s="453"/>
      <c r="X772" s="453"/>
      <c r="Y772" s="453"/>
      <c r="Z772" s="453"/>
      <c r="AA772" s="453"/>
      <c r="AB772" s="453"/>
      <c r="AC772" s="453"/>
      <c r="AD772" s="453"/>
      <c r="AE772" s="453"/>
      <c r="AF772" s="453"/>
      <c r="AG772" s="453"/>
      <c r="AH772" s="453"/>
      <c r="AI772" s="453"/>
      <c r="AJ772" s="453"/>
      <c r="AK772" s="453"/>
    </row>
    <row r="773" spans="1:37" ht="15.75" customHeight="1">
      <c r="A773" s="453"/>
      <c r="B773" s="453"/>
      <c r="C773" s="496"/>
      <c r="D773" s="496"/>
      <c r="E773" s="453"/>
      <c r="F773" s="453"/>
      <c r="G773" s="453"/>
      <c r="H773" s="453"/>
      <c r="I773" s="453"/>
      <c r="J773" s="453"/>
      <c r="K773" s="453"/>
      <c r="L773" s="453"/>
      <c r="M773" s="453"/>
      <c r="N773" s="453"/>
      <c r="O773" s="453"/>
      <c r="P773" s="453"/>
      <c r="Q773" s="453"/>
      <c r="R773" s="453"/>
      <c r="S773" s="453"/>
      <c r="T773" s="453"/>
      <c r="U773" s="453"/>
      <c r="V773" s="453"/>
      <c r="W773" s="453"/>
      <c r="X773" s="453"/>
      <c r="Y773" s="453"/>
      <c r="Z773" s="453"/>
      <c r="AA773" s="453"/>
      <c r="AB773" s="453"/>
      <c r="AC773" s="453"/>
      <c r="AD773" s="453"/>
      <c r="AE773" s="453"/>
      <c r="AF773" s="453"/>
      <c r="AG773" s="453"/>
      <c r="AH773" s="453"/>
      <c r="AI773" s="453"/>
      <c r="AJ773" s="453"/>
      <c r="AK773" s="453"/>
    </row>
    <row r="774" spans="1:37" ht="15.75" customHeight="1">
      <c r="A774" s="453"/>
      <c r="B774" s="453"/>
      <c r="C774" s="496"/>
      <c r="D774" s="496"/>
      <c r="E774" s="453"/>
      <c r="F774" s="453"/>
      <c r="G774" s="453"/>
      <c r="H774" s="453"/>
      <c r="I774" s="453"/>
      <c r="J774" s="453"/>
      <c r="K774" s="453"/>
      <c r="L774" s="453"/>
      <c r="M774" s="453"/>
      <c r="N774" s="453"/>
      <c r="O774" s="453"/>
      <c r="P774" s="453"/>
      <c r="Q774" s="453"/>
      <c r="R774" s="453"/>
      <c r="S774" s="453"/>
      <c r="T774" s="453"/>
      <c r="U774" s="453"/>
      <c r="V774" s="453"/>
      <c r="W774" s="453"/>
      <c r="X774" s="453"/>
      <c r="Y774" s="453"/>
      <c r="Z774" s="453"/>
      <c r="AA774" s="453"/>
      <c r="AB774" s="453"/>
      <c r="AC774" s="453"/>
      <c r="AD774" s="453"/>
      <c r="AE774" s="453"/>
      <c r="AF774" s="453"/>
      <c r="AG774" s="453"/>
      <c r="AH774" s="453"/>
      <c r="AI774" s="453"/>
      <c r="AJ774" s="453"/>
      <c r="AK774" s="453"/>
    </row>
    <row r="775" spans="1:37" ht="15.75" customHeight="1">
      <c r="A775" s="453"/>
      <c r="B775" s="453"/>
      <c r="C775" s="496"/>
      <c r="D775" s="496"/>
      <c r="E775" s="453"/>
      <c r="F775" s="453"/>
      <c r="G775" s="453"/>
      <c r="H775" s="453"/>
      <c r="I775" s="453"/>
      <c r="J775" s="453"/>
      <c r="K775" s="453"/>
      <c r="L775" s="453"/>
      <c r="M775" s="453"/>
      <c r="N775" s="453"/>
      <c r="O775" s="453"/>
      <c r="P775" s="453"/>
      <c r="Q775" s="453"/>
      <c r="R775" s="453"/>
      <c r="S775" s="453"/>
      <c r="T775" s="453"/>
      <c r="U775" s="453"/>
      <c r="V775" s="453"/>
      <c r="W775" s="453"/>
      <c r="X775" s="453"/>
      <c r="Y775" s="453"/>
      <c r="Z775" s="453"/>
      <c r="AA775" s="453"/>
      <c r="AB775" s="453"/>
      <c r="AC775" s="453"/>
      <c r="AD775" s="453"/>
      <c r="AE775" s="453"/>
      <c r="AF775" s="453"/>
      <c r="AG775" s="453"/>
      <c r="AH775" s="453"/>
      <c r="AI775" s="453"/>
      <c r="AJ775" s="453"/>
      <c r="AK775" s="453"/>
    </row>
    <row r="776" spans="1:37" ht="15.75" customHeight="1">
      <c r="A776" s="453"/>
      <c r="B776" s="453"/>
      <c r="C776" s="496"/>
      <c r="D776" s="496"/>
      <c r="E776" s="453"/>
      <c r="F776" s="453"/>
      <c r="G776" s="453"/>
      <c r="H776" s="453"/>
      <c r="I776" s="453"/>
      <c r="J776" s="453"/>
      <c r="K776" s="453"/>
      <c r="L776" s="453"/>
      <c r="M776" s="453"/>
      <c r="N776" s="453"/>
      <c r="O776" s="453"/>
      <c r="P776" s="453"/>
      <c r="Q776" s="453"/>
      <c r="R776" s="453"/>
      <c r="S776" s="453"/>
      <c r="T776" s="453"/>
      <c r="U776" s="453"/>
      <c r="V776" s="453"/>
      <c r="W776" s="453"/>
      <c r="X776" s="453"/>
      <c r="Y776" s="453"/>
      <c r="Z776" s="453"/>
      <c r="AA776" s="453"/>
      <c r="AB776" s="453"/>
      <c r="AC776" s="453"/>
      <c r="AD776" s="453"/>
      <c r="AE776" s="453"/>
      <c r="AF776" s="453"/>
      <c r="AG776" s="453"/>
      <c r="AH776" s="453"/>
      <c r="AI776" s="453"/>
      <c r="AJ776" s="453"/>
      <c r="AK776" s="453"/>
    </row>
    <row r="777" spans="1:37" ht="15.75" customHeight="1">
      <c r="A777" s="453"/>
      <c r="B777" s="453"/>
      <c r="C777" s="496"/>
      <c r="D777" s="496"/>
      <c r="E777" s="453"/>
      <c r="F777" s="453"/>
      <c r="G777" s="453"/>
      <c r="H777" s="453"/>
      <c r="I777" s="453"/>
      <c r="J777" s="453"/>
      <c r="K777" s="453"/>
      <c r="L777" s="453"/>
      <c r="M777" s="453"/>
      <c r="N777" s="453"/>
      <c r="O777" s="453"/>
      <c r="P777" s="453"/>
      <c r="Q777" s="453"/>
      <c r="R777" s="453"/>
      <c r="S777" s="453"/>
      <c r="T777" s="453"/>
      <c r="U777" s="453"/>
      <c r="V777" s="453"/>
      <c r="W777" s="453"/>
      <c r="X777" s="453"/>
      <c r="Y777" s="453"/>
      <c r="Z777" s="453"/>
      <c r="AA777" s="453"/>
      <c r="AB777" s="453"/>
      <c r="AC777" s="453"/>
      <c r="AD777" s="453"/>
      <c r="AE777" s="453"/>
      <c r="AF777" s="453"/>
      <c r="AG777" s="453"/>
      <c r="AH777" s="453"/>
      <c r="AI777" s="453"/>
      <c r="AJ777" s="453"/>
      <c r="AK777" s="453"/>
    </row>
    <row r="778" spans="1:37" ht="15.75" customHeight="1">
      <c r="A778" s="453"/>
      <c r="B778" s="453"/>
      <c r="C778" s="496"/>
      <c r="D778" s="496"/>
      <c r="E778" s="453"/>
      <c r="F778" s="453"/>
      <c r="G778" s="453"/>
      <c r="H778" s="453"/>
      <c r="I778" s="453"/>
      <c r="J778" s="453"/>
      <c r="K778" s="453"/>
      <c r="L778" s="453"/>
      <c r="M778" s="453"/>
      <c r="N778" s="453"/>
      <c r="O778" s="453"/>
      <c r="P778" s="453"/>
      <c r="Q778" s="453"/>
      <c r="R778" s="453"/>
      <c r="S778" s="453"/>
      <c r="T778" s="453"/>
      <c r="U778" s="453"/>
      <c r="V778" s="453"/>
      <c r="W778" s="453"/>
      <c r="X778" s="453"/>
      <c r="Y778" s="453"/>
      <c r="Z778" s="453"/>
      <c r="AA778" s="453"/>
      <c r="AB778" s="453"/>
      <c r="AC778" s="453"/>
      <c r="AD778" s="453"/>
      <c r="AE778" s="453"/>
      <c r="AF778" s="453"/>
      <c r="AG778" s="453"/>
      <c r="AH778" s="453"/>
      <c r="AI778" s="453"/>
      <c r="AJ778" s="453"/>
      <c r="AK778" s="453"/>
    </row>
    <row r="779" spans="1:37" ht="15.75" customHeight="1">
      <c r="A779" s="453"/>
      <c r="B779" s="453"/>
      <c r="C779" s="496"/>
      <c r="D779" s="496"/>
      <c r="E779" s="453"/>
      <c r="F779" s="453"/>
      <c r="G779" s="453"/>
      <c r="H779" s="453"/>
      <c r="I779" s="453"/>
      <c r="J779" s="453"/>
      <c r="K779" s="453"/>
      <c r="L779" s="453"/>
      <c r="M779" s="453"/>
      <c r="N779" s="453"/>
      <c r="O779" s="453"/>
      <c r="P779" s="453"/>
      <c r="Q779" s="453"/>
      <c r="R779" s="453"/>
      <c r="S779" s="453"/>
      <c r="T779" s="453"/>
      <c r="U779" s="453"/>
      <c r="V779" s="453"/>
      <c r="W779" s="453"/>
      <c r="X779" s="453"/>
      <c r="Y779" s="453"/>
      <c r="Z779" s="453"/>
      <c r="AA779" s="453"/>
      <c r="AB779" s="453"/>
      <c r="AC779" s="453"/>
      <c r="AD779" s="453"/>
      <c r="AE779" s="453"/>
      <c r="AF779" s="453"/>
      <c r="AG779" s="453"/>
      <c r="AH779" s="453"/>
      <c r="AI779" s="453"/>
      <c r="AJ779" s="453"/>
      <c r="AK779" s="453"/>
    </row>
    <row r="780" spans="1:37" ht="15.75" customHeight="1">
      <c r="A780" s="453"/>
      <c r="B780" s="453"/>
      <c r="C780" s="496"/>
      <c r="D780" s="496"/>
      <c r="E780" s="453"/>
      <c r="F780" s="453"/>
      <c r="G780" s="453"/>
      <c r="H780" s="453"/>
      <c r="I780" s="453"/>
      <c r="J780" s="453"/>
      <c r="K780" s="453"/>
      <c r="L780" s="453"/>
      <c r="M780" s="453"/>
      <c r="N780" s="453"/>
      <c r="O780" s="453"/>
      <c r="P780" s="453"/>
      <c r="Q780" s="453"/>
      <c r="R780" s="453"/>
      <c r="S780" s="453"/>
      <c r="T780" s="453"/>
      <c r="U780" s="453"/>
      <c r="V780" s="453"/>
      <c r="W780" s="453"/>
      <c r="X780" s="453"/>
      <c r="Y780" s="453"/>
      <c r="Z780" s="453"/>
      <c r="AA780" s="453"/>
      <c r="AB780" s="453"/>
      <c r="AC780" s="453"/>
      <c r="AD780" s="453"/>
      <c r="AE780" s="453"/>
      <c r="AF780" s="453"/>
      <c r="AG780" s="453"/>
      <c r="AH780" s="453"/>
      <c r="AI780" s="453"/>
      <c r="AJ780" s="453"/>
      <c r="AK780" s="453"/>
    </row>
    <row r="781" spans="1:37" ht="15.75" customHeight="1">
      <c r="A781" s="453"/>
      <c r="B781" s="453"/>
      <c r="C781" s="496"/>
      <c r="D781" s="496"/>
      <c r="E781" s="453"/>
      <c r="F781" s="453"/>
      <c r="G781" s="453"/>
      <c r="H781" s="453"/>
      <c r="I781" s="453"/>
      <c r="J781" s="453"/>
      <c r="K781" s="453"/>
      <c r="L781" s="453"/>
      <c r="M781" s="453"/>
      <c r="N781" s="453"/>
      <c r="O781" s="453"/>
      <c r="P781" s="453"/>
      <c r="Q781" s="453"/>
      <c r="R781" s="453"/>
      <c r="S781" s="453"/>
      <c r="T781" s="453"/>
      <c r="U781" s="453"/>
      <c r="V781" s="453"/>
      <c r="W781" s="453"/>
      <c r="X781" s="453"/>
      <c r="Y781" s="453"/>
      <c r="Z781" s="453"/>
      <c r="AA781" s="453"/>
      <c r="AB781" s="453"/>
      <c r="AC781" s="453"/>
      <c r="AD781" s="453"/>
      <c r="AE781" s="453"/>
      <c r="AF781" s="453"/>
      <c r="AG781" s="453"/>
      <c r="AH781" s="453"/>
      <c r="AI781" s="453"/>
      <c r="AJ781" s="453"/>
      <c r="AK781" s="453"/>
    </row>
    <row r="782" spans="1:37" ht="15.75" customHeight="1">
      <c r="A782" s="453"/>
      <c r="B782" s="453"/>
      <c r="C782" s="496"/>
      <c r="D782" s="496"/>
      <c r="E782" s="453"/>
      <c r="F782" s="453"/>
      <c r="G782" s="453"/>
      <c r="H782" s="453"/>
      <c r="I782" s="453"/>
      <c r="J782" s="453"/>
      <c r="K782" s="453"/>
      <c r="L782" s="453"/>
      <c r="M782" s="453"/>
      <c r="N782" s="453"/>
      <c r="O782" s="453"/>
      <c r="P782" s="453"/>
      <c r="Q782" s="453"/>
      <c r="R782" s="453"/>
      <c r="S782" s="453"/>
      <c r="T782" s="453"/>
      <c r="U782" s="453"/>
      <c r="V782" s="453"/>
      <c r="W782" s="453"/>
      <c r="X782" s="453"/>
      <c r="Y782" s="453"/>
      <c r="Z782" s="453"/>
      <c r="AA782" s="453"/>
      <c r="AB782" s="453"/>
      <c r="AC782" s="453"/>
      <c r="AD782" s="453"/>
      <c r="AE782" s="453"/>
      <c r="AF782" s="453"/>
      <c r="AG782" s="453"/>
      <c r="AH782" s="453"/>
      <c r="AI782" s="453"/>
      <c r="AJ782" s="453"/>
      <c r="AK782" s="453"/>
    </row>
    <row r="783" spans="1:37" ht="15.75" customHeight="1">
      <c r="A783" s="453"/>
      <c r="B783" s="453"/>
      <c r="C783" s="496"/>
      <c r="D783" s="496"/>
      <c r="E783" s="453"/>
      <c r="F783" s="453"/>
      <c r="G783" s="453"/>
      <c r="H783" s="453"/>
      <c r="I783" s="453"/>
      <c r="J783" s="453"/>
      <c r="K783" s="453"/>
      <c r="L783" s="453"/>
      <c r="M783" s="453"/>
      <c r="N783" s="453"/>
      <c r="O783" s="453"/>
      <c r="P783" s="453"/>
      <c r="Q783" s="453"/>
      <c r="R783" s="453"/>
      <c r="S783" s="453"/>
      <c r="T783" s="453"/>
      <c r="U783" s="453"/>
      <c r="V783" s="453"/>
      <c r="W783" s="453"/>
      <c r="X783" s="453"/>
      <c r="Y783" s="453"/>
      <c r="Z783" s="453"/>
      <c r="AA783" s="453"/>
      <c r="AB783" s="453"/>
      <c r="AC783" s="453"/>
      <c r="AD783" s="453"/>
      <c r="AE783" s="453"/>
      <c r="AF783" s="453"/>
      <c r="AG783" s="453"/>
      <c r="AH783" s="453"/>
      <c r="AI783" s="453"/>
      <c r="AJ783" s="453"/>
      <c r="AK783" s="453"/>
    </row>
    <row r="784" spans="1:37" ht="15.75" customHeight="1">
      <c r="A784" s="453"/>
      <c r="B784" s="453"/>
      <c r="C784" s="496"/>
      <c r="D784" s="496"/>
      <c r="E784" s="453"/>
      <c r="F784" s="453"/>
      <c r="G784" s="453"/>
      <c r="H784" s="453"/>
      <c r="I784" s="453"/>
      <c r="J784" s="453"/>
      <c r="K784" s="453"/>
      <c r="L784" s="453"/>
      <c r="M784" s="453"/>
      <c r="N784" s="453"/>
      <c r="O784" s="453"/>
      <c r="P784" s="453"/>
      <c r="Q784" s="453"/>
      <c r="R784" s="453"/>
      <c r="S784" s="453"/>
      <c r="T784" s="453"/>
      <c r="U784" s="453"/>
      <c r="V784" s="453"/>
      <c r="W784" s="453"/>
      <c r="X784" s="453"/>
      <c r="Y784" s="453"/>
      <c r="Z784" s="453"/>
      <c r="AA784" s="453"/>
      <c r="AB784" s="453"/>
      <c r="AC784" s="453"/>
      <c r="AD784" s="453"/>
      <c r="AE784" s="453"/>
      <c r="AF784" s="453"/>
      <c r="AG784" s="453"/>
      <c r="AH784" s="453"/>
      <c r="AI784" s="453"/>
      <c r="AJ784" s="453"/>
      <c r="AK784" s="453"/>
    </row>
    <row r="785" spans="1:37" ht="15.75" customHeight="1">
      <c r="A785" s="453"/>
      <c r="B785" s="453"/>
      <c r="C785" s="496"/>
      <c r="D785" s="496"/>
      <c r="E785" s="453"/>
      <c r="F785" s="453"/>
      <c r="G785" s="453"/>
      <c r="H785" s="453"/>
      <c r="I785" s="453"/>
      <c r="J785" s="453"/>
      <c r="K785" s="453"/>
      <c r="L785" s="453"/>
      <c r="M785" s="453"/>
      <c r="N785" s="453"/>
      <c r="O785" s="453"/>
      <c r="P785" s="453"/>
      <c r="Q785" s="453"/>
      <c r="R785" s="453"/>
      <c r="S785" s="453"/>
      <c r="T785" s="453"/>
      <c r="U785" s="453"/>
      <c r="V785" s="453"/>
      <c r="W785" s="453"/>
      <c r="X785" s="453"/>
      <c r="Y785" s="453"/>
      <c r="Z785" s="453"/>
      <c r="AA785" s="453"/>
      <c r="AB785" s="453"/>
      <c r="AC785" s="453"/>
      <c r="AD785" s="453"/>
      <c r="AE785" s="453"/>
      <c r="AF785" s="453"/>
      <c r="AG785" s="453"/>
      <c r="AH785" s="453"/>
      <c r="AI785" s="453"/>
      <c r="AJ785" s="453"/>
      <c r="AK785" s="453"/>
    </row>
    <row r="786" spans="1:37" ht="15.75" customHeight="1">
      <c r="A786" s="453"/>
      <c r="B786" s="453"/>
      <c r="C786" s="496"/>
      <c r="D786" s="496"/>
      <c r="E786" s="453"/>
      <c r="F786" s="453"/>
      <c r="G786" s="453"/>
      <c r="H786" s="453"/>
      <c r="I786" s="453"/>
      <c r="J786" s="453"/>
      <c r="K786" s="453"/>
      <c r="L786" s="453"/>
      <c r="M786" s="453"/>
      <c r="N786" s="453"/>
      <c r="O786" s="453"/>
      <c r="P786" s="453"/>
      <c r="Q786" s="453"/>
      <c r="R786" s="453"/>
      <c r="S786" s="453"/>
      <c r="T786" s="453"/>
      <c r="U786" s="453"/>
      <c r="V786" s="453"/>
      <c r="W786" s="453"/>
      <c r="X786" s="453"/>
      <c r="Y786" s="453"/>
      <c r="Z786" s="453"/>
      <c r="AA786" s="453"/>
      <c r="AB786" s="453"/>
      <c r="AC786" s="453"/>
      <c r="AD786" s="453"/>
      <c r="AE786" s="453"/>
      <c r="AF786" s="453"/>
      <c r="AG786" s="453"/>
      <c r="AH786" s="453"/>
      <c r="AI786" s="453"/>
      <c r="AJ786" s="453"/>
      <c r="AK786" s="453"/>
    </row>
    <row r="787" spans="1:37" ht="15.75" customHeight="1">
      <c r="A787" s="453"/>
      <c r="B787" s="453"/>
      <c r="C787" s="496"/>
      <c r="D787" s="496"/>
      <c r="E787" s="453"/>
      <c r="F787" s="453"/>
      <c r="G787" s="453"/>
      <c r="H787" s="453"/>
      <c r="I787" s="453"/>
      <c r="J787" s="453"/>
      <c r="K787" s="453"/>
      <c r="L787" s="453"/>
      <c r="M787" s="453"/>
      <c r="N787" s="453"/>
      <c r="O787" s="453"/>
      <c r="P787" s="453"/>
      <c r="Q787" s="453"/>
      <c r="R787" s="453"/>
      <c r="S787" s="453"/>
      <c r="T787" s="453"/>
      <c r="U787" s="453"/>
      <c r="V787" s="453"/>
      <c r="W787" s="453"/>
      <c r="X787" s="453"/>
      <c r="Y787" s="453"/>
      <c r="Z787" s="453"/>
      <c r="AA787" s="453"/>
      <c r="AB787" s="453"/>
      <c r="AC787" s="453"/>
      <c r="AD787" s="453"/>
      <c r="AE787" s="453"/>
      <c r="AF787" s="453"/>
      <c r="AG787" s="453"/>
      <c r="AH787" s="453"/>
      <c r="AI787" s="453"/>
      <c r="AJ787" s="453"/>
      <c r="AK787" s="453"/>
    </row>
    <row r="788" spans="1:37" ht="15.75" customHeight="1">
      <c r="A788" s="453"/>
      <c r="B788" s="453"/>
      <c r="C788" s="496"/>
      <c r="D788" s="496"/>
      <c r="E788" s="453"/>
      <c r="F788" s="453"/>
      <c r="G788" s="453"/>
      <c r="H788" s="453"/>
      <c r="I788" s="453"/>
      <c r="J788" s="453"/>
      <c r="K788" s="453"/>
      <c r="L788" s="453"/>
      <c r="M788" s="453"/>
      <c r="N788" s="453"/>
      <c r="O788" s="453"/>
      <c r="P788" s="453"/>
      <c r="Q788" s="453"/>
      <c r="R788" s="453"/>
      <c r="S788" s="453"/>
      <c r="T788" s="453"/>
      <c r="U788" s="453"/>
      <c r="V788" s="453"/>
      <c r="W788" s="453"/>
      <c r="X788" s="453"/>
      <c r="Y788" s="453"/>
      <c r="Z788" s="453"/>
      <c r="AA788" s="453"/>
      <c r="AB788" s="453"/>
      <c r="AC788" s="453"/>
      <c r="AD788" s="453"/>
      <c r="AE788" s="453"/>
      <c r="AF788" s="453"/>
      <c r="AG788" s="453"/>
      <c r="AH788" s="453"/>
      <c r="AI788" s="453"/>
      <c r="AJ788" s="453"/>
      <c r="AK788" s="453"/>
    </row>
    <row r="789" spans="1:37" ht="15.75" customHeight="1">
      <c r="A789" s="453"/>
      <c r="B789" s="453"/>
      <c r="C789" s="496"/>
      <c r="D789" s="496"/>
      <c r="E789" s="453"/>
      <c r="F789" s="453"/>
      <c r="G789" s="453"/>
      <c r="H789" s="453"/>
      <c r="I789" s="453"/>
      <c r="J789" s="453"/>
      <c r="K789" s="453"/>
      <c r="L789" s="453"/>
      <c r="M789" s="453"/>
      <c r="N789" s="453"/>
      <c r="O789" s="453"/>
      <c r="P789" s="453"/>
      <c r="Q789" s="453"/>
      <c r="R789" s="453"/>
      <c r="S789" s="453"/>
      <c r="T789" s="453"/>
      <c r="U789" s="453"/>
      <c r="V789" s="453"/>
      <c r="W789" s="453"/>
      <c r="X789" s="453"/>
      <c r="Y789" s="453"/>
      <c r="Z789" s="453"/>
      <c r="AA789" s="453"/>
      <c r="AB789" s="453"/>
      <c r="AC789" s="453"/>
      <c r="AD789" s="453"/>
      <c r="AE789" s="453"/>
      <c r="AF789" s="453"/>
      <c r="AG789" s="453"/>
      <c r="AH789" s="453"/>
      <c r="AI789" s="453"/>
      <c r="AJ789" s="453"/>
      <c r="AK789" s="453"/>
    </row>
    <row r="790" spans="1:37" ht="15.75" customHeight="1">
      <c r="A790" s="453"/>
      <c r="B790" s="453"/>
      <c r="C790" s="496"/>
      <c r="D790" s="496"/>
      <c r="E790" s="453"/>
      <c r="F790" s="453"/>
      <c r="G790" s="453"/>
      <c r="H790" s="453"/>
      <c r="I790" s="453"/>
      <c r="J790" s="453"/>
      <c r="K790" s="453"/>
      <c r="L790" s="453"/>
      <c r="M790" s="453"/>
      <c r="N790" s="453"/>
      <c r="O790" s="453"/>
      <c r="P790" s="453"/>
      <c r="Q790" s="453"/>
      <c r="R790" s="453"/>
      <c r="S790" s="453"/>
      <c r="T790" s="453"/>
      <c r="U790" s="453"/>
      <c r="V790" s="453"/>
      <c r="W790" s="453"/>
      <c r="X790" s="453"/>
      <c r="Y790" s="453"/>
      <c r="Z790" s="453"/>
      <c r="AA790" s="453"/>
      <c r="AB790" s="453"/>
      <c r="AC790" s="453"/>
      <c r="AD790" s="453"/>
      <c r="AE790" s="453"/>
      <c r="AF790" s="453"/>
      <c r="AG790" s="453"/>
      <c r="AH790" s="453"/>
      <c r="AI790" s="453"/>
      <c r="AJ790" s="453"/>
      <c r="AK790" s="453"/>
    </row>
    <row r="791" spans="1:37" ht="15.75" customHeight="1">
      <c r="A791" s="453"/>
      <c r="B791" s="453"/>
      <c r="C791" s="496"/>
      <c r="D791" s="496"/>
      <c r="E791" s="453"/>
      <c r="F791" s="453"/>
      <c r="G791" s="453"/>
      <c r="H791" s="453"/>
      <c r="I791" s="453"/>
      <c r="J791" s="453"/>
      <c r="K791" s="453"/>
      <c r="L791" s="453"/>
      <c r="M791" s="453"/>
      <c r="N791" s="453"/>
      <c r="O791" s="453"/>
      <c r="P791" s="453"/>
      <c r="Q791" s="453"/>
      <c r="R791" s="453"/>
      <c r="S791" s="453"/>
      <c r="T791" s="453"/>
      <c r="U791" s="453"/>
      <c r="V791" s="453"/>
      <c r="W791" s="453"/>
      <c r="X791" s="453"/>
      <c r="Y791" s="453"/>
      <c r="Z791" s="453"/>
      <c r="AA791" s="453"/>
      <c r="AB791" s="453"/>
      <c r="AC791" s="453"/>
      <c r="AD791" s="453"/>
      <c r="AE791" s="453"/>
      <c r="AF791" s="453"/>
      <c r="AG791" s="453"/>
      <c r="AH791" s="453"/>
      <c r="AI791" s="453"/>
      <c r="AJ791" s="453"/>
      <c r="AK791" s="453"/>
    </row>
    <row r="792" spans="1:37" ht="15.75" customHeight="1">
      <c r="A792" s="453"/>
      <c r="B792" s="453"/>
      <c r="C792" s="496"/>
      <c r="D792" s="496"/>
      <c r="E792" s="453"/>
      <c r="F792" s="453"/>
      <c r="G792" s="453"/>
      <c r="H792" s="453"/>
      <c r="I792" s="453"/>
      <c r="J792" s="453"/>
      <c r="K792" s="453"/>
      <c r="L792" s="453"/>
      <c r="M792" s="453"/>
      <c r="N792" s="453"/>
      <c r="O792" s="453"/>
      <c r="P792" s="453"/>
      <c r="Q792" s="453"/>
      <c r="R792" s="453"/>
      <c r="S792" s="453"/>
      <c r="T792" s="453"/>
      <c r="U792" s="453"/>
      <c r="V792" s="453"/>
      <c r="W792" s="453"/>
      <c r="X792" s="453"/>
      <c r="Y792" s="453"/>
      <c r="Z792" s="453"/>
      <c r="AA792" s="453"/>
      <c r="AB792" s="453"/>
      <c r="AC792" s="453"/>
      <c r="AD792" s="453"/>
      <c r="AE792" s="453"/>
      <c r="AF792" s="453"/>
      <c r="AG792" s="453"/>
      <c r="AH792" s="453"/>
      <c r="AI792" s="453"/>
      <c r="AJ792" s="453"/>
      <c r="AK792" s="453"/>
    </row>
    <row r="793" spans="1:37" ht="15.75" customHeight="1">
      <c r="A793" s="453"/>
      <c r="B793" s="453"/>
      <c r="C793" s="496"/>
      <c r="D793" s="496"/>
      <c r="E793" s="453"/>
      <c r="F793" s="453"/>
      <c r="G793" s="453"/>
      <c r="H793" s="453"/>
      <c r="I793" s="453"/>
      <c r="J793" s="453"/>
      <c r="K793" s="453"/>
      <c r="L793" s="453"/>
      <c r="M793" s="453"/>
      <c r="N793" s="453"/>
      <c r="O793" s="453"/>
      <c r="P793" s="453"/>
      <c r="Q793" s="453"/>
      <c r="R793" s="453"/>
      <c r="S793" s="453"/>
      <c r="T793" s="453"/>
      <c r="U793" s="453"/>
      <c r="V793" s="453"/>
      <c r="W793" s="453"/>
      <c r="X793" s="453"/>
      <c r="Y793" s="453"/>
      <c r="Z793" s="453"/>
      <c r="AA793" s="453"/>
      <c r="AB793" s="453"/>
      <c r="AC793" s="453"/>
      <c r="AD793" s="453"/>
      <c r="AE793" s="453"/>
      <c r="AF793" s="453"/>
      <c r="AG793" s="453"/>
      <c r="AH793" s="453"/>
      <c r="AI793" s="453"/>
      <c r="AJ793" s="453"/>
      <c r="AK793" s="453"/>
    </row>
    <row r="794" spans="1:37" ht="15.75" customHeight="1">
      <c r="A794" s="453"/>
      <c r="B794" s="453"/>
      <c r="C794" s="496"/>
      <c r="D794" s="496"/>
      <c r="E794" s="453"/>
      <c r="F794" s="453"/>
      <c r="G794" s="453"/>
      <c r="H794" s="453"/>
      <c r="I794" s="453"/>
      <c r="J794" s="453"/>
      <c r="K794" s="453"/>
      <c r="L794" s="453"/>
      <c r="M794" s="453"/>
      <c r="N794" s="453"/>
      <c r="O794" s="453"/>
      <c r="P794" s="453"/>
      <c r="Q794" s="453"/>
      <c r="R794" s="453"/>
      <c r="S794" s="453"/>
      <c r="T794" s="453"/>
      <c r="U794" s="453"/>
      <c r="V794" s="453"/>
      <c r="W794" s="453"/>
      <c r="X794" s="453"/>
      <c r="Y794" s="453"/>
      <c r="Z794" s="453"/>
      <c r="AA794" s="453"/>
      <c r="AB794" s="453"/>
      <c r="AC794" s="453"/>
      <c r="AD794" s="453"/>
      <c r="AE794" s="453"/>
      <c r="AF794" s="453"/>
      <c r="AG794" s="453"/>
      <c r="AH794" s="453"/>
      <c r="AI794" s="453"/>
      <c r="AJ794" s="453"/>
      <c r="AK794" s="453"/>
    </row>
    <row r="795" spans="1:37" ht="15.75" customHeight="1">
      <c r="A795" s="453"/>
      <c r="B795" s="453"/>
      <c r="C795" s="496"/>
      <c r="D795" s="496"/>
      <c r="E795" s="453"/>
      <c r="F795" s="453"/>
      <c r="G795" s="453"/>
      <c r="H795" s="453"/>
      <c r="I795" s="453"/>
      <c r="J795" s="453"/>
      <c r="K795" s="453"/>
      <c r="L795" s="453"/>
      <c r="M795" s="453"/>
      <c r="N795" s="453"/>
      <c r="O795" s="453"/>
      <c r="P795" s="453"/>
      <c r="Q795" s="453"/>
      <c r="R795" s="453"/>
      <c r="S795" s="453"/>
      <c r="T795" s="453"/>
      <c r="U795" s="453"/>
      <c r="V795" s="453"/>
      <c r="W795" s="453"/>
      <c r="X795" s="453"/>
      <c r="Y795" s="453"/>
      <c r="Z795" s="453"/>
      <c r="AA795" s="453"/>
      <c r="AB795" s="453"/>
      <c r="AC795" s="453"/>
      <c r="AD795" s="453"/>
      <c r="AE795" s="453"/>
      <c r="AF795" s="453"/>
      <c r="AG795" s="453"/>
      <c r="AH795" s="453"/>
      <c r="AI795" s="453"/>
      <c r="AJ795" s="453"/>
      <c r="AK795" s="453"/>
    </row>
    <row r="796" spans="1:37" ht="15.75" customHeight="1">
      <c r="A796" s="453"/>
      <c r="B796" s="453"/>
      <c r="C796" s="496"/>
      <c r="D796" s="496"/>
      <c r="E796" s="453"/>
      <c r="F796" s="453"/>
      <c r="G796" s="453"/>
      <c r="H796" s="453"/>
      <c r="I796" s="453"/>
      <c r="J796" s="453"/>
      <c r="K796" s="453"/>
      <c r="L796" s="453"/>
      <c r="M796" s="453"/>
      <c r="N796" s="453"/>
      <c r="O796" s="453"/>
      <c r="P796" s="453"/>
      <c r="Q796" s="453"/>
      <c r="R796" s="453"/>
      <c r="S796" s="453"/>
      <c r="T796" s="453"/>
      <c r="U796" s="453"/>
      <c r="V796" s="453"/>
      <c r="W796" s="453"/>
      <c r="X796" s="453"/>
      <c r="Y796" s="453"/>
      <c r="Z796" s="453"/>
      <c r="AA796" s="453"/>
      <c r="AB796" s="453"/>
      <c r="AC796" s="453"/>
      <c r="AD796" s="453"/>
      <c r="AE796" s="453"/>
      <c r="AF796" s="453"/>
      <c r="AG796" s="453"/>
      <c r="AH796" s="453"/>
      <c r="AI796" s="453"/>
      <c r="AJ796" s="453"/>
      <c r="AK796" s="453"/>
    </row>
    <row r="797" spans="1:37" ht="15.75" customHeight="1">
      <c r="A797" s="453"/>
      <c r="B797" s="453"/>
      <c r="C797" s="496"/>
      <c r="D797" s="496"/>
      <c r="E797" s="453"/>
      <c r="F797" s="453"/>
      <c r="G797" s="453"/>
      <c r="H797" s="453"/>
      <c r="I797" s="453"/>
      <c r="J797" s="453"/>
      <c r="K797" s="453"/>
      <c r="L797" s="453"/>
      <c r="M797" s="453"/>
      <c r="N797" s="453"/>
      <c r="O797" s="453"/>
      <c r="P797" s="453"/>
      <c r="Q797" s="453"/>
      <c r="R797" s="453"/>
      <c r="S797" s="453"/>
      <c r="T797" s="453"/>
      <c r="U797" s="453"/>
      <c r="V797" s="453"/>
      <c r="W797" s="453"/>
      <c r="X797" s="453"/>
      <c r="Y797" s="453"/>
      <c r="Z797" s="453"/>
      <c r="AA797" s="453"/>
      <c r="AB797" s="453"/>
      <c r="AC797" s="453"/>
      <c r="AD797" s="453"/>
      <c r="AE797" s="453"/>
      <c r="AF797" s="453"/>
      <c r="AG797" s="453"/>
      <c r="AH797" s="453"/>
      <c r="AI797" s="453"/>
      <c r="AJ797" s="453"/>
      <c r="AK797" s="453"/>
    </row>
    <row r="798" spans="1:37" ht="15.75" customHeight="1">
      <c r="A798" s="453"/>
      <c r="B798" s="453"/>
      <c r="C798" s="496"/>
      <c r="D798" s="496"/>
      <c r="E798" s="453"/>
      <c r="F798" s="453"/>
      <c r="G798" s="453"/>
      <c r="H798" s="453"/>
      <c r="I798" s="453"/>
      <c r="J798" s="453"/>
      <c r="K798" s="453"/>
      <c r="L798" s="453"/>
      <c r="M798" s="453"/>
      <c r="N798" s="453"/>
      <c r="O798" s="453"/>
      <c r="P798" s="453"/>
      <c r="Q798" s="453"/>
      <c r="R798" s="453"/>
      <c r="S798" s="453"/>
      <c r="T798" s="453"/>
      <c r="U798" s="453"/>
      <c r="V798" s="453"/>
      <c r="W798" s="453"/>
      <c r="X798" s="453"/>
      <c r="Y798" s="453"/>
      <c r="Z798" s="453"/>
      <c r="AA798" s="453"/>
      <c r="AB798" s="453"/>
      <c r="AC798" s="453"/>
      <c r="AD798" s="453"/>
      <c r="AE798" s="453"/>
      <c r="AF798" s="453"/>
      <c r="AG798" s="453"/>
      <c r="AH798" s="453"/>
      <c r="AI798" s="453"/>
      <c r="AJ798" s="453"/>
      <c r="AK798" s="453"/>
    </row>
    <row r="799" spans="1:37" ht="15.75" customHeight="1">
      <c r="A799" s="453"/>
      <c r="B799" s="453"/>
      <c r="C799" s="496"/>
      <c r="D799" s="496"/>
      <c r="E799" s="453"/>
      <c r="F799" s="453"/>
      <c r="G799" s="453"/>
      <c r="H799" s="453"/>
      <c r="I799" s="453"/>
      <c r="J799" s="453"/>
      <c r="K799" s="453"/>
      <c r="L799" s="453"/>
      <c r="M799" s="453"/>
      <c r="N799" s="453"/>
      <c r="O799" s="453"/>
      <c r="P799" s="453"/>
      <c r="Q799" s="453"/>
      <c r="R799" s="453"/>
      <c r="S799" s="453"/>
      <c r="T799" s="453"/>
      <c r="U799" s="453"/>
      <c r="V799" s="453"/>
      <c r="W799" s="453"/>
      <c r="X799" s="453"/>
      <c r="Y799" s="453"/>
      <c r="Z799" s="453"/>
      <c r="AA799" s="453"/>
      <c r="AB799" s="453"/>
      <c r="AC799" s="453"/>
      <c r="AD799" s="453"/>
      <c r="AE799" s="453"/>
      <c r="AF799" s="453"/>
      <c r="AG799" s="453"/>
      <c r="AH799" s="453"/>
      <c r="AI799" s="453"/>
      <c r="AJ799" s="453"/>
      <c r="AK799" s="453"/>
    </row>
    <row r="800" spans="1:37" ht="15.75" customHeight="1">
      <c r="A800" s="453"/>
      <c r="B800" s="453"/>
      <c r="C800" s="496"/>
      <c r="D800" s="496"/>
      <c r="E800" s="453"/>
      <c r="F800" s="453"/>
      <c r="G800" s="453"/>
      <c r="H800" s="453"/>
      <c r="I800" s="453"/>
      <c r="J800" s="453"/>
      <c r="K800" s="453"/>
      <c r="L800" s="453"/>
      <c r="M800" s="453"/>
      <c r="N800" s="453"/>
      <c r="O800" s="453"/>
      <c r="P800" s="453"/>
      <c r="Q800" s="453"/>
      <c r="R800" s="453"/>
      <c r="S800" s="453"/>
      <c r="T800" s="453"/>
      <c r="U800" s="453"/>
      <c r="V800" s="453"/>
      <c r="W800" s="453"/>
      <c r="X800" s="453"/>
      <c r="Y800" s="453"/>
      <c r="Z800" s="453"/>
      <c r="AA800" s="453"/>
      <c r="AB800" s="453"/>
      <c r="AC800" s="453"/>
      <c r="AD800" s="453"/>
      <c r="AE800" s="453"/>
      <c r="AF800" s="453"/>
      <c r="AG800" s="453"/>
      <c r="AH800" s="453"/>
      <c r="AI800" s="453"/>
      <c r="AJ800" s="453"/>
      <c r="AK800" s="453"/>
    </row>
    <row r="801" spans="1:37" ht="15.75" customHeight="1">
      <c r="A801" s="453"/>
      <c r="B801" s="453"/>
      <c r="C801" s="496"/>
      <c r="D801" s="496"/>
      <c r="E801" s="453"/>
      <c r="F801" s="453"/>
      <c r="G801" s="453"/>
      <c r="H801" s="453"/>
      <c r="I801" s="453"/>
      <c r="J801" s="453"/>
      <c r="K801" s="453"/>
      <c r="L801" s="453"/>
      <c r="M801" s="453"/>
      <c r="N801" s="453"/>
      <c r="O801" s="453"/>
      <c r="P801" s="453"/>
      <c r="Q801" s="453"/>
      <c r="R801" s="453"/>
      <c r="S801" s="453"/>
      <c r="T801" s="453"/>
      <c r="U801" s="453"/>
      <c r="V801" s="453"/>
      <c r="W801" s="453"/>
      <c r="X801" s="453"/>
      <c r="Y801" s="453"/>
      <c r="Z801" s="453"/>
      <c r="AA801" s="453"/>
      <c r="AB801" s="453"/>
      <c r="AC801" s="453"/>
      <c r="AD801" s="453"/>
      <c r="AE801" s="453"/>
      <c r="AF801" s="453"/>
      <c r="AG801" s="453"/>
      <c r="AH801" s="453"/>
      <c r="AI801" s="453"/>
      <c r="AJ801" s="453"/>
      <c r="AK801" s="453"/>
    </row>
    <row r="802" spans="1:37" ht="15.75" customHeight="1">
      <c r="A802" s="453"/>
      <c r="B802" s="453"/>
      <c r="C802" s="496"/>
      <c r="D802" s="496"/>
      <c r="E802" s="453"/>
      <c r="F802" s="453"/>
      <c r="G802" s="453"/>
      <c r="H802" s="453"/>
      <c r="I802" s="453"/>
      <c r="J802" s="453"/>
      <c r="K802" s="453"/>
      <c r="L802" s="453"/>
      <c r="M802" s="453"/>
      <c r="N802" s="453"/>
      <c r="O802" s="453"/>
      <c r="P802" s="453"/>
      <c r="Q802" s="453"/>
      <c r="R802" s="453"/>
      <c r="S802" s="453"/>
      <c r="T802" s="453"/>
      <c r="U802" s="453"/>
      <c r="V802" s="453"/>
      <c r="W802" s="453"/>
      <c r="X802" s="453"/>
      <c r="Y802" s="453"/>
      <c r="Z802" s="453"/>
      <c r="AA802" s="453"/>
      <c r="AB802" s="453"/>
      <c r="AC802" s="453"/>
      <c r="AD802" s="453"/>
      <c r="AE802" s="453"/>
      <c r="AF802" s="453"/>
      <c r="AG802" s="453"/>
      <c r="AH802" s="453"/>
      <c r="AI802" s="453"/>
      <c r="AJ802" s="453"/>
      <c r="AK802" s="453"/>
    </row>
    <row r="803" spans="1:37" ht="15.75" customHeight="1">
      <c r="A803" s="453"/>
      <c r="B803" s="453"/>
      <c r="C803" s="496"/>
      <c r="D803" s="496"/>
      <c r="E803" s="453"/>
      <c r="F803" s="453"/>
      <c r="G803" s="453"/>
      <c r="H803" s="453"/>
      <c r="I803" s="453"/>
      <c r="J803" s="453"/>
      <c r="K803" s="453"/>
      <c r="L803" s="453"/>
      <c r="M803" s="453"/>
      <c r="N803" s="453"/>
      <c r="O803" s="453"/>
      <c r="P803" s="453"/>
      <c r="Q803" s="453"/>
      <c r="R803" s="453"/>
      <c r="S803" s="453"/>
      <c r="T803" s="453"/>
      <c r="U803" s="453"/>
      <c r="V803" s="453"/>
      <c r="W803" s="453"/>
      <c r="X803" s="453"/>
      <c r="Y803" s="453"/>
      <c r="Z803" s="453"/>
      <c r="AA803" s="453"/>
      <c r="AB803" s="453"/>
      <c r="AC803" s="453"/>
      <c r="AD803" s="453"/>
      <c r="AE803" s="453"/>
      <c r="AF803" s="453"/>
      <c r="AG803" s="453"/>
      <c r="AH803" s="453"/>
      <c r="AI803" s="453"/>
      <c r="AJ803" s="453"/>
      <c r="AK803" s="453"/>
    </row>
    <row r="804" spans="1:37" ht="15.75" customHeight="1">
      <c r="A804" s="453"/>
      <c r="B804" s="453"/>
      <c r="C804" s="496"/>
      <c r="D804" s="496"/>
      <c r="E804" s="453"/>
      <c r="F804" s="453"/>
      <c r="G804" s="453"/>
      <c r="H804" s="453"/>
      <c r="I804" s="453"/>
      <c r="J804" s="453"/>
      <c r="K804" s="453"/>
      <c r="L804" s="453"/>
      <c r="M804" s="453"/>
      <c r="N804" s="453"/>
      <c r="O804" s="453"/>
      <c r="P804" s="453"/>
      <c r="Q804" s="453"/>
      <c r="R804" s="453"/>
      <c r="S804" s="453"/>
      <c r="T804" s="453"/>
      <c r="U804" s="453"/>
      <c r="V804" s="453"/>
      <c r="W804" s="453"/>
      <c r="X804" s="453"/>
      <c r="Y804" s="453"/>
      <c r="Z804" s="453"/>
      <c r="AA804" s="453"/>
      <c r="AB804" s="453"/>
      <c r="AC804" s="453"/>
      <c r="AD804" s="453"/>
      <c r="AE804" s="453"/>
      <c r="AF804" s="453"/>
      <c r="AG804" s="453"/>
      <c r="AH804" s="453"/>
      <c r="AI804" s="453"/>
      <c r="AJ804" s="453"/>
      <c r="AK804" s="453"/>
    </row>
    <row r="805" spans="1:37" ht="15.75" customHeight="1">
      <c r="A805" s="453"/>
      <c r="B805" s="453"/>
      <c r="C805" s="496"/>
      <c r="D805" s="496"/>
      <c r="E805" s="453"/>
      <c r="F805" s="453"/>
      <c r="G805" s="453"/>
      <c r="H805" s="453"/>
      <c r="I805" s="453"/>
      <c r="J805" s="453"/>
      <c r="K805" s="453"/>
      <c r="L805" s="453"/>
      <c r="M805" s="453"/>
      <c r="N805" s="453"/>
      <c r="O805" s="453"/>
      <c r="P805" s="453"/>
      <c r="Q805" s="453"/>
      <c r="R805" s="453"/>
      <c r="S805" s="453"/>
      <c r="T805" s="453"/>
      <c r="U805" s="453"/>
      <c r="V805" s="453"/>
      <c r="W805" s="453"/>
      <c r="X805" s="453"/>
      <c r="Y805" s="453"/>
      <c r="Z805" s="453"/>
      <c r="AA805" s="453"/>
      <c r="AB805" s="453"/>
      <c r="AC805" s="453"/>
      <c r="AD805" s="453"/>
      <c r="AE805" s="453"/>
      <c r="AF805" s="453"/>
      <c r="AG805" s="453"/>
      <c r="AH805" s="453"/>
      <c r="AI805" s="453"/>
      <c r="AJ805" s="453"/>
      <c r="AK805" s="453"/>
    </row>
    <row r="806" spans="1:37" ht="15.75" customHeight="1">
      <c r="A806" s="453"/>
      <c r="B806" s="453"/>
      <c r="C806" s="496"/>
      <c r="D806" s="496"/>
      <c r="E806" s="453"/>
      <c r="F806" s="453"/>
      <c r="G806" s="453"/>
      <c r="H806" s="453"/>
      <c r="I806" s="453"/>
      <c r="J806" s="453"/>
      <c r="K806" s="453"/>
      <c r="L806" s="453"/>
      <c r="M806" s="453"/>
      <c r="N806" s="453"/>
      <c r="O806" s="453"/>
      <c r="P806" s="453"/>
      <c r="Q806" s="453"/>
      <c r="R806" s="453"/>
      <c r="S806" s="453"/>
      <c r="T806" s="453"/>
      <c r="U806" s="453"/>
      <c r="V806" s="453"/>
      <c r="W806" s="453"/>
      <c r="X806" s="453"/>
      <c r="Y806" s="453"/>
      <c r="Z806" s="453"/>
      <c r="AA806" s="453"/>
      <c r="AB806" s="453"/>
      <c r="AC806" s="453"/>
      <c r="AD806" s="453"/>
      <c r="AE806" s="453"/>
      <c r="AF806" s="453"/>
      <c r="AG806" s="453"/>
      <c r="AH806" s="453"/>
      <c r="AI806" s="453"/>
      <c r="AJ806" s="453"/>
      <c r="AK806" s="453"/>
    </row>
    <row r="807" spans="1:37" ht="15.75" customHeight="1">
      <c r="A807" s="453"/>
      <c r="B807" s="453"/>
      <c r="C807" s="496"/>
      <c r="D807" s="496"/>
      <c r="E807" s="453"/>
      <c r="F807" s="453"/>
      <c r="G807" s="453"/>
      <c r="H807" s="453"/>
      <c r="I807" s="453"/>
      <c r="J807" s="453"/>
      <c r="K807" s="453"/>
      <c r="L807" s="453"/>
      <c r="M807" s="453"/>
      <c r="N807" s="453"/>
      <c r="O807" s="453"/>
      <c r="P807" s="453"/>
      <c r="Q807" s="453"/>
      <c r="R807" s="453"/>
      <c r="S807" s="453"/>
      <c r="T807" s="453"/>
      <c r="U807" s="453"/>
      <c r="V807" s="453"/>
      <c r="W807" s="453"/>
      <c r="X807" s="453"/>
      <c r="Y807" s="453"/>
      <c r="Z807" s="453"/>
      <c r="AA807" s="453"/>
      <c r="AB807" s="453"/>
      <c r="AC807" s="453"/>
      <c r="AD807" s="453"/>
      <c r="AE807" s="453"/>
      <c r="AF807" s="453"/>
      <c r="AG807" s="453"/>
      <c r="AH807" s="453"/>
      <c r="AI807" s="453"/>
      <c r="AJ807" s="453"/>
      <c r="AK807" s="453"/>
    </row>
    <row r="808" spans="1:37" ht="15.75" customHeight="1">
      <c r="A808" s="453"/>
      <c r="B808" s="453"/>
      <c r="C808" s="496"/>
      <c r="D808" s="496"/>
      <c r="E808" s="453"/>
      <c r="F808" s="453"/>
      <c r="G808" s="453"/>
      <c r="H808" s="453"/>
      <c r="I808" s="453"/>
      <c r="J808" s="453"/>
      <c r="K808" s="453"/>
      <c r="L808" s="453"/>
      <c r="M808" s="453"/>
      <c r="N808" s="453"/>
      <c r="O808" s="453"/>
      <c r="P808" s="453"/>
      <c r="Q808" s="453"/>
      <c r="R808" s="453"/>
      <c r="S808" s="453"/>
      <c r="T808" s="453"/>
      <c r="U808" s="453"/>
      <c r="V808" s="453"/>
      <c r="W808" s="453"/>
      <c r="X808" s="453"/>
      <c r="Y808" s="453"/>
      <c r="Z808" s="453"/>
      <c r="AA808" s="453"/>
      <c r="AB808" s="453"/>
      <c r="AC808" s="453"/>
      <c r="AD808" s="453"/>
      <c r="AE808" s="453"/>
      <c r="AF808" s="453"/>
      <c r="AG808" s="453"/>
      <c r="AH808" s="453"/>
      <c r="AI808" s="453"/>
      <c r="AJ808" s="453"/>
      <c r="AK808" s="453"/>
    </row>
    <row r="809" spans="1:37" ht="15.75" customHeight="1">
      <c r="A809" s="453"/>
      <c r="B809" s="453"/>
      <c r="C809" s="496"/>
      <c r="D809" s="496"/>
      <c r="E809" s="453"/>
      <c r="F809" s="453"/>
      <c r="G809" s="453"/>
      <c r="H809" s="453"/>
      <c r="I809" s="453"/>
      <c r="J809" s="453"/>
      <c r="K809" s="453"/>
      <c r="L809" s="453"/>
      <c r="M809" s="453"/>
      <c r="N809" s="453"/>
      <c r="O809" s="453"/>
      <c r="P809" s="453"/>
      <c r="Q809" s="453"/>
      <c r="R809" s="453"/>
      <c r="S809" s="453"/>
      <c r="T809" s="453"/>
      <c r="U809" s="453"/>
      <c r="V809" s="453"/>
      <c r="W809" s="453"/>
      <c r="X809" s="453"/>
      <c r="Y809" s="453"/>
      <c r="Z809" s="453"/>
      <c r="AA809" s="453"/>
      <c r="AB809" s="453"/>
      <c r="AC809" s="453"/>
      <c r="AD809" s="453"/>
      <c r="AE809" s="453"/>
      <c r="AF809" s="453"/>
      <c r="AG809" s="453"/>
      <c r="AH809" s="453"/>
      <c r="AI809" s="453"/>
      <c r="AJ809" s="453"/>
      <c r="AK809" s="453"/>
    </row>
    <row r="810" spans="1:37" ht="15.75" customHeight="1">
      <c r="A810" s="453"/>
      <c r="B810" s="453"/>
      <c r="C810" s="496"/>
      <c r="D810" s="496"/>
      <c r="E810" s="453"/>
      <c r="F810" s="453"/>
      <c r="G810" s="453"/>
      <c r="H810" s="453"/>
      <c r="I810" s="453"/>
      <c r="J810" s="453"/>
      <c r="K810" s="453"/>
      <c r="L810" s="453"/>
      <c r="M810" s="453"/>
      <c r="N810" s="453"/>
      <c r="O810" s="453"/>
      <c r="P810" s="453"/>
      <c r="Q810" s="453"/>
      <c r="R810" s="453"/>
      <c r="S810" s="453"/>
      <c r="T810" s="453"/>
      <c r="U810" s="453"/>
      <c r="V810" s="453"/>
      <c r="W810" s="453"/>
      <c r="X810" s="453"/>
      <c r="Y810" s="453"/>
      <c r="Z810" s="453"/>
      <c r="AA810" s="453"/>
      <c r="AB810" s="453"/>
      <c r="AC810" s="453"/>
      <c r="AD810" s="453"/>
      <c r="AE810" s="453"/>
      <c r="AF810" s="453"/>
      <c r="AG810" s="453"/>
      <c r="AH810" s="453"/>
      <c r="AI810" s="453"/>
      <c r="AJ810" s="453"/>
      <c r="AK810" s="453"/>
    </row>
    <row r="811" spans="1:37" ht="15.75" customHeight="1">
      <c r="A811" s="453"/>
      <c r="B811" s="453"/>
      <c r="C811" s="496"/>
      <c r="D811" s="496"/>
      <c r="E811" s="453"/>
      <c r="F811" s="453"/>
      <c r="G811" s="453"/>
      <c r="H811" s="453"/>
      <c r="I811" s="453"/>
      <c r="J811" s="453"/>
      <c r="K811" s="453"/>
      <c r="L811" s="453"/>
      <c r="M811" s="453"/>
      <c r="N811" s="453"/>
      <c r="O811" s="453"/>
      <c r="P811" s="453"/>
      <c r="Q811" s="453"/>
      <c r="R811" s="453"/>
      <c r="S811" s="453"/>
      <c r="T811" s="453"/>
      <c r="U811" s="453"/>
      <c r="V811" s="453"/>
      <c r="W811" s="453"/>
      <c r="X811" s="453"/>
      <c r="Y811" s="453"/>
      <c r="Z811" s="453"/>
      <c r="AA811" s="453"/>
      <c r="AB811" s="453"/>
      <c r="AC811" s="453"/>
      <c r="AD811" s="453"/>
      <c r="AE811" s="453"/>
      <c r="AF811" s="453"/>
      <c r="AG811" s="453"/>
      <c r="AH811" s="453"/>
      <c r="AI811" s="453"/>
      <c r="AJ811" s="453"/>
      <c r="AK811" s="453"/>
    </row>
    <row r="812" spans="1:37" ht="15.75" customHeight="1">
      <c r="A812" s="453"/>
      <c r="B812" s="453"/>
      <c r="C812" s="496"/>
      <c r="D812" s="496"/>
      <c r="E812" s="453"/>
      <c r="F812" s="453"/>
      <c r="G812" s="453"/>
      <c r="H812" s="453"/>
      <c r="I812" s="453"/>
      <c r="J812" s="453"/>
      <c r="K812" s="453"/>
      <c r="L812" s="453"/>
      <c r="M812" s="453"/>
      <c r="N812" s="453"/>
      <c r="O812" s="453"/>
      <c r="P812" s="453"/>
      <c r="Q812" s="453"/>
      <c r="R812" s="453"/>
      <c r="S812" s="453"/>
      <c r="T812" s="453"/>
      <c r="U812" s="453"/>
      <c r="V812" s="453"/>
      <c r="W812" s="453"/>
      <c r="X812" s="453"/>
      <c r="Y812" s="453"/>
      <c r="Z812" s="453"/>
      <c r="AA812" s="453"/>
      <c r="AB812" s="453"/>
      <c r="AC812" s="453"/>
      <c r="AD812" s="453"/>
      <c r="AE812" s="453"/>
      <c r="AF812" s="453"/>
      <c r="AG812" s="453"/>
      <c r="AH812" s="453"/>
      <c r="AI812" s="453"/>
      <c r="AJ812" s="453"/>
      <c r="AK812" s="453"/>
    </row>
    <row r="813" spans="1:37" ht="15.75" customHeight="1">
      <c r="A813" s="453"/>
      <c r="B813" s="453"/>
      <c r="C813" s="496"/>
      <c r="D813" s="496"/>
      <c r="E813" s="453"/>
      <c r="F813" s="453"/>
      <c r="G813" s="453"/>
      <c r="H813" s="453"/>
      <c r="I813" s="453"/>
      <c r="J813" s="453"/>
      <c r="K813" s="453"/>
      <c r="L813" s="453"/>
      <c r="M813" s="453"/>
      <c r="N813" s="453"/>
      <c r="O813" s="453"/>
      <c r="P813" s="453"/>
      <c r="Q813" s="453"/>
      <c r="R813" s="453"/>
      <c r="S813" s="453"/>
      <c r="T813" s="453"/>
      <c r="U813" s="453"/>
      <c r="V813" s="453"/>
      <c r="W813" s="453"/>
      <c r="X813" s="453"/>
      <c r="Y813" s="453"/>
      <c r="Z813" s="453"/>
      <c r="AA813" s="453"/>
      <c r="AB813" s="453"/>
      <c r="AC813" s="453"/>
      <c r="AD813" s="453"/>
      <c r="AE813" s="453"/>
      <c r="AF813" s="453"/>
      <c r="AG813" s="453"/>
      <c r="AH813" s="453"/>
      <c r="AI813" s="453"/>
      <c r="AJ813" s="453"/>
      <c r="AK813" s="453"/>
    </row>
    <row r="814" spans="1:37" ht="15.75" customHeight="1">
      <c r="A814" s="453"/>
      <c r="B814" s="453"/>
      <c r="C814" s="496"/>
      <c r="D814" s="496"/>
      <c r="E814" s="453"/>
      <c r="F814" s="453"/>
      <c r="G814" s="453"/>
      <c r="H814" s="453"/>
      <c r="I814" s="453"/>
      <c r="J814" s="453"/>
      <c r="K814" s="453"/>
      <c r="L814" s="453"/>
      <c r="M814" s="453"/>
      <c r="N814" s="453"/>
      <c r="O814" s="453"/>
      <c r="P814" s="453"/>
      <c r="Q814" s="453"/>
      <c r="R814" s="453"/>
      <c r="S814" s="453"/>
      <c r="T814" s="453"/>
      <c r="U814" s="453"/>
      <c r="V814" s="453"/>
      <c r="W814" s="453"/>
      <c r="X814" s="453"/>
      <c r="Y814" s="453"/>
      <c r="Z814" s="453"/>
      <c r="AA814" s="453"/>
      <c r="AB814" s="453"/>
      <c r="AC814" s="453"/>
      <c r="AD814" s="453"/>
      <c r="AE814" s="453"/>
      <c r="AF814" s="453"/>
      <c r="AG814" s="453"/>
      <c r="AH814" s="453"/>
      <c r="AI814" s="453"/>
      <c r="AJ814" s="453"/>
      <c r="AK814" s="453"/>
    </row>
    <row r="815" spans="1:37" ht="15.75" customHeight="1">
      <c r="A815" s="453"/>
      <c r="B815" s="453"/>
      <c r="C815" s="496"/>
      <c r="D815" s="496"/>
      <c r="E815" s="453"/>
      <c r="F815" s="453"/>
      <c r="G815" s="453"/>
      <c r="H815" s="453"/>
      <c r="I815" s="453"/>
      <c r="J815" s="453"/>
      <c r="K815" s="453"/>
      <c r="L815" s="453"/>
      <c r="M815" s="453"/>
      <c r="N815" s="453"/>
      <c r="O815" s="453"/>
      <c r="P815" s="453"/>
      <c r="Q815" s="453"/>
      <c r="R815" s="453"/>
      <c r="S815" s="453"/>
      <c r="T815" s="453"/>
      <c r="U815" s="453"/>
      <c r="V815" s="453"/>
      <c r="W815" s="453"/>
      <c r="X815" s="453"/>
      <c r="Y815" s="453"/>
      <c r="Z815" s="453"/>
      <c r="AA815" s="453"/>
      <c r="AB815" s="453"/>
      <c r="AC815" s="453"/>
      <c r="AD815" s="453"/>
      <c r="AE815" s="453"/>
      <c r="AF815" s="453"/>
      <c r="AG815" s="453"/>
      <c r="AH815" s="453"/>
      <c r="AI815" s="453"/>
      <c r="AJ815" s="453"/>
      <c r="AK815" s="453"/>
    </row>
    <row r="816" spans="1:37" ht="15.75" customHeight="1">
      <c r="A816" s="453"/>
      <c r="B816" s="453"/>
      <c r="C816" s="496"/>
      <c r="D816" s="496"/>
      <c r="E816" s="453"/>
      <c r="F816" s="453"/>
      <c r="G816" s="453"/>
      <c r="H816" s="453"/>
      <c r="I816" s="453"/>
      <c r="J816" s="453"/>
      <c r="K816" s="453"/>
      <c r="L816" s="453"/>
      <c r="M816" s="453"/>
      <c r="N816" s="453"/>
      <c r="O816" s="453"/>
      <c r="P816" s="453"/>
      <c r="Q816" s="453"/>
      <c r="R816" s="453"/>
      <c r="S816" s="453"/>
      <c r="T816" s="453"/>
      <c r="U816" s="453"/>
      <c r="V816" s="453"/>
      <c r="W816" s="453"/>
      <c r="X816" s="453"/>
      <c r="Y816" s="453"/>
      <c r="Z816" s="453"/>
      <c r="AA816" s="453"/>
      <c r="AB816" s="453"/>
      <c r="AC816" s="453"/>
      <c r="AD816" s="453"/>
      <c r="AE816" s="453"/>
      <c r="AF816" s="453"/>
      <c r="AG816" s="453"/>
      <c r="AH816" s="453"/>
      <c r="AI816" s="453"/>
      <c r="AJ816" s="453"/>
      <c r="AK816" s="453"/>
    </row>
    <row r="817" spans="1:37" ht="15.75" customHeight="1">
      <c r="A817" s="453"/>
      <c r="B817" s="453"/>
      <c r="C817" s="496"/>
      <c r="D817" s="496"/>
      <c r="E817" s="453"/>
      <c r="F817" s="453"/>
      <c r="G817" s="453"/>
      <c r="H817" s="453"/>
      <c r="I817" s="453"/>
      <c r="J817" s="453"/>
      <c r="K817" s="453"/>
      <c r="L817" s="453"/>
      <c r="M817" s="453"/>
      <c r="N817" s="453"/>
      <c r="O817" s="453"/>
      <c r="P817" s="453"/>
      <c r="Q817" s="453"/>
      <c r="R817" s="453"/>
      <c r="S817" s="453"/>
      <c r="T817" s="453"/>
      <c r="U817" s="453"/>
      <c r="V817" s="453"/>
      <c r="W817" s="453"/>
      <c r="X817" s="453"/>
      <c r="Y817" s="453"/>
      <c r="Z817" s="453"/>
      <c r="AA817" s="453"/>
      <c r="AB817" s="453"/>
      <c r="AC817" s="453"/>
      <c r="AD817" s="453"/>
      <c r="AE817" s="453"/>
      <c r="AF817" s="453"/>
      <c r="AG817" s="453"/>
      <c r="AH817" s="453"/>
      <c r="AI817" s="453"/>
      <c r="AJ817" s="453"/>
      <c r="AK817" s="453"/>
    </row>
    <row r="818" spans="1:37" ht="15.75" customHeight="1">
      <c r="A818" s="453"/>
      <c r="B818" s="453"/>
      <c r="C818" s="496"/>
      <c r="D818" s="496"/>
      <c r="E818" s="453"/>
      <c r="F818" s="453"/>
      <c r="G818" s="453"/>
      <c r="H818" s="453"/>
      <c r="I818" s="453"/>
      <c r="J818" s="453"/>
      <c r="K818" s="453"/>
      <c r="L818" s="453"/>
      <c r="M818" s="453"/>
      <c r="N818" s="453"/>
      <c r="O818" s="453"/>
      <c r="P818" s="453"/>
      <c r="Q818" s="453"/>
      <c r="R818" s="453"/>
      <c r="S818" s="453"/>
      <c r="T818" s="453"/>
      <c r="U818" s="453"/>
      <c r="V818" s="453"/>
      <c r="W818" s="453"/>
      <c r="X818" s="453"/>
      <c r="Y818" s="453"/>
      <c r="Z818" s="453"/>
      <c r="AA818" s="453"/>
      <c r="AB818" s="453"/>
      <c r="AC818" s="453"/>
      <c r="AD818" s="453"/>
      <c r="AE818" s="453"/>
      <c r="AF818" s="453"/>
      <c r="AG818" s="453"/>
      <c r="AH818" s="453"/>
      <c r="AI818" s="453"/>
      <c r="AJ818" s="453"/>
      <c r="AK818" s="453"/>
    </row>
    <row r="819" spans="1:37" ht="15.75" customHeight="1">
      <c r="A819" s="453"/>
      <c r="B819" s="453"/>
      <c r="C819" s="496"/>
      <c r="D819" s="496"/>
      <c r="E819" s="453"/>
      <c r="F819" s="453"/>
      <c r="G819" s="453"/>
      <c r="H819" s="453"/>
      <c r="I819" s="453"/>
      <c r="J819" s="453"/>
      <c r="K819" s="453"/>
      <c r="L819" s="453"/>
      <c r="M819" s="453"/>
      <c r="N819" s="453"/>
      <c r="O819" s="453"/>
      <c r="P819" s="453"/>
      <c r="Q819" s="453"/>
      <c r="R819" s="453"/>
      <c r="S819" s="453"/>
      <c r="T819" s="453"/>
      <c r="U819" s="453"/>
      <c r="V819" s="453"/>
      <c r="W819" s="453"/>
      <c r="X819" s="453"/>
      <c r="Y819" s="453"/>
      <c r="Z819" s="453"/>
      <c r="AA819" s="453"/>
      <c r="AB819" s="453"/>
      <c r="AC819" s="453"/>
      <c r="AD819" s="453"/>
      <c r="AE819" s="453"/>
      <c r="AF819" s="453"/>
      <c r="AG819" s="453"/>
      <c r="AH819" s="453"/>
      <c r="AI819" s="453"/>
      <c r="AJ819" s="453"/>
      <c r="AK819" s="453"/>
    </row>
    <row r="820" spans="1:37" ht="15.75" customHeight="1">
      <c r="A820" s="453"/>
      <c r="B820" s="453"/>
      <c r="C820" s="496"/>
      <c r="D820" s="496"/>
      <c r="E820" s="453"/>
      <c r="F820" s="453"/>
      <c r="G820" s="453"/>
      <c r="H820" s="453"/>
      <c r="I820" s="453"/>
      <c r="J820" s="453"/>
      <c r="K820" s="453"/>
      <c r="L820" s="453"/>
      <c r="M820" s="453"/>
      <c r="N820" s="453"/>
      <c r="O820" s="453"/>
      <c r="P820" s="453"/>
      <c r="Q820" s="453"/>
      <c r="R820" s="453"/>
      <c r="S820" s="453"/>
      <c r="T820" s="453"/>
      <c r="U820" s="453"/>
      <c r="V820" s="453"/>
      <c r="W820" s="453"/>
      <c r="X820" s="453"/>
      <c r="Y820" s="453"/>
      <c r="Z820" s="453"/>
      <c r="AA820" s="453"/>
      <c r="AB820" s="453"/>
      <c r="AC820" s="453"/>
      <c r="AD820" s="453"/>
      <c r="AE820" s="453"/>
      <c r="AF820" s="453"/>
      <c r="AG820" s="453"/>
      <c r="AH820" s="453"/>
      <c r="AI820" s="453"/>
      <c r="AJ820" s="453"/>
      <c r="AK820" s="453"/>
    </row>
    <row r="821" spans="1:37" ht="15.75" customHeight="1">
      <c r="A821" s="453"/>
      <c r="B821" s="453"/>
      <c r="C821" s="496"/>
      <c r="D821" s="496"/>
      <c r="E821" s="453"/>
      <c r="F821" s="453"/>
      <c r="G821" s="453"/>
      <c r="H821" s="453"/>
      <c r="I821" s="453"/>
      <c r="J821" s="453"/>
      <c r="K821" s="453"/>
      <c r="L821" s="453"/>
      <c r="M821" s="453"/>
      <c r="N821" s="453"/>
      <c r="O821" s="453"/>
      <c r="P821" s="453"/>
      <c r="Q821" s="453"/>
      <c r="R821" s="453"/>
      <c r="S821" s="453"/>
      <c r="T821" s="453"/>
      <c r="U821" s="453"/>
      <c r="V821" s="453"/>
      <c r="W821" s="453"/>
      <c r="X821" s="453"/>
      <c r="Y821" s="453"/>
      <c r="Z821" s="453"/>
      <c r="AA821" s="453"/>
      <c r="AB821" s="453"/>
      <c r="AC821" s="453"/>
      <c r="AD821" s="453"/>
      <c r="AE821" s="453"/>
      <c r="AF821" s="453"/>
      <c r="AG821" s="453"/>
      <c r="AH821" s="453"/>
      <c r="AI821" s="453"/>
      <c r="AJ821" s="453"/>
      <c r="AK821" s="453"/>
    </row>
    <row r="822" spans="1:37" ht="15.75" customHeight="1">
      <c r="A822" s="453"/>
      <c r="B822" s="453"/>
      <c r="C822" s="496"/>
      <c r="D822" s="496"/>
      <c r="E822" s="453"/>
      <c r="F822" s="453"/>
      <c r="G822" s="453"/>
      <c r="H822" s="453"/>
      <c r="I822" s="453"/>
      <c r="J822" s="453"/>
      <c r="K822" s="453"/>
      <c r="L822" s="453"/>
      <c r="M822" s="453"/>
      <c r="N822" s="453"/>
      <c r="O822" s="453"/>
      <c r="P822" s="453"/>
      <c r="Q822" s="453"/>
      <c r="R822" s="453"/>
      <c r="S822" s="453"/>
      <c r="T822" s="453"/>
      <c r="U822" s="453"/>
      <c r="V822" s="453"/>
      <c r="W822" s="453"/>
      <c r="X822" s="453"/>
      <c r="Y822" s="453"/>
      <c r="Z822" s="453"/>
      <c r="AA822" s="453"/>
      <c r="AB822" s="453"/>
      <c r="AC822" s="453"/>
      <c r="AD822" s="453"/>
      <c r="AE822" s="453"/>
      <c r="AF822" s="453"/>
      <c r="AG822" s="453"/>
      <c r="AH822" s="453"/>
      <c r="AI822" s="453"/>
      <c r="AJ822" s="453"/>
      <c r="AK822" s="453"/>
    </row>
    <row r="823" spans="1:37" ht="15.75" customHeight="1">
      <c r="A823" s="453"/>
      <c r="B823" s="453"/>
      <c r="C823" s="496"/>
      <c r="D823" s="496"/>
      <c r="E823" s="453"/>
      <c r="F823" s="453"/>
      <c r="G823" s="453"/>
      <c r="H823" s="453"/>
      <c r="I823" s="453"/>
      <c r="J823" s="453"/>
      <c r="K823" s="453"/>
      <c r="L823" s="453"/>
      <c r="M823" s="453"/>
      <c r="N823" s="453"/>
      <c r="O823" s="453"/>
      <c r="P823" s="453"/>
      <c r="Q823" s="453"/>
      <c r="R823" s="453"/>
      <c r="S823" s="453"/>
      <c r="T823" s="453"/>
      <c r="U823" s="453"/>
      <c r="V823" s="453"/>
      <c r="W823" s="453"/>
      <c r="X823" s="453"/>
      <c r="Y823" s="453"/>
      <c r="Z823" s="453"/>
      <c r="AA823" s="453"/>
      <c r="AB823" s="453"/>
      <c r="AC823" s="453"/>
      <c r="AD823" s="453"/>
      <c r="AE823" s="453"/>
      <c r="AF823" s="453"/>
      <c r="AG823" s="453"/>
      <c r="AH823" s="453"/>
      <c r="AI823" s="453"/>
      <c r="AJ823" s="453"/>
      <c r="AK823" s="453"/>
    </row>
    <row r="824" spans="1:37" ht="15.75" customHeight="1">
      <c r="A824" s="453"/>
      <c r="B824" s="453"/>
      <c r="C824" s="496"/>
      <c r="D824" s="496"/>
      <c r="E824" s="453"/>
      <c r="F824" s="453"/>
      <c r="G824" s="453"/>
      <c r="H824" s="453"/>
      <c r="I824" s="453"/>
      <c r="J824" s="453"/>
      <c r="K824" s="453"/>
      <c r="L824" s="453"/>
      <c r="M824" s="453"/>
      <c r="N824" s="453"/>
      <c r="O824" s="453"/>
      <c r="P824" s="453"/>
      <c r="Q824" s="453"/>
      <c r="R824" s="453"/>
      <c r="S824" s="453"/>
      <c r="T824" s="453"/>
      <c r="U824" s="453"/>
      <c r="V824" s="453"/>
      <c r="W824" s="453"/>
      <c r="X824" s="453"/>
      <c r="Y824" s="453"/>
      <c r="Z824" s="453"/>
      <c r="AA824" s="453"/>
      <c r="AB824" s="453"/>
      <c r="AC824" s="453"/>
      <c r="AD824" s="453"/>
      <c r="AE824" s="453"/>
      <c r="AF824" s="453"/>
      <c r="AG824" s="453"/>
      <c r="AH824" s="453"/>
      <c r="AI824" s="453"/>
      <c r="AJ824" s="453"/>
      <c r="AK824" s="453"/>
    </row>
    <row r="825" spans="1:37" ht="15.75" customHeight="1">
      <c r="A825" s="453"/>
      <c r="B825" s="453"/>
      <c r="C825" s="496"/>
      <c r="D825" s="496"/>
      <c r="E825" s="453"/>
      <c r="F825" s="453"/>
      <c r="G825" s="453"/>
      <c r="H825" s="453"/>
      <c r="I825" s="453"/>
      <c r="J825" s="453"/>
      <c r="K825" s="453"/>
      <c r="L825" s="453"/>
      <c r="M825" s="453"/>
      <c r="N825" s="453"/>
      <c r="O825" s="453"/>
      <c r="P825" s="453"/>
      <c r="Q825" s="453"/>
      <c r="R825" s="453"/>
      <c r="S825" s="453"/>
      <c r="T825" s="453"/>
      <c r="U825" s="453"/>
      <c r="V825" s="453"/>
      <c r="W825" s="453"/>
      <c r="X825" s="453"/>
      <c r="Y825" s="453"/>
      <c r="Z825" s="453"/>
      <c r="AA825" s="453"/>
      <c r="AB825" s="453"/>
      <c r="AC825" s="453"/>
      <c r="AD825" s="453"/>
      <c r="AE825" s="453"/>
      <c r="AF825" s="453"/>
      <c r="AG825" s="453"/>
      <c r="AH825" s="453"/>
      <c r="AI825" s="453"/>
      <c r="AJ825" s="453"/>
      <c r="AK825" s="453"/>
    </row>
    <row r="826" spans="1:37" ht="15.75" customHeight="1">
      <c r="A826" s="453"/>
      <c r="B826" s="453"/>
      <c r="C826" s="496"/>
      <c r="D826" s="496"/>
      <c r="E826" s="453"/>
      <c r="F826" s="453"/>
      <c r="G826" s="453"/>
      <c r="H826" s="453"/>
      <c r="I826" s="453"/>
      <c r="J826" s="453"/>
      <c r="K826" s="453"/>
      <c r="L826" s="453"/>
      <c r="M826" s="453"/>
      <c r="N826" s="453"/>
      <c r="O826" s="453"/>
      <c r="P826" s="453"/>
      <c r="Q826" s="453"/>
      <c r="R826" s="453"/>
      <c r="S826" s="453"/>
      <c r="T826" s="453"/>
      <c r="U826" s="453"/>
      <c r="V826" s="453"/>
      <c r="W826" s="453"/>
      <c r="X826" s="453"/>
      <c r="Y826" s="453"/>
      <c r="Z826" s="453"/>
      <c r="AA826" s="453"/>
      <c r="AB826" s="453"/>
      <c r="AC826" s="453"/>
      <c r="AD826" s="453"/>
      <c r="AE826" s="453"/>
      <c r="AF826" s="453"/>
      <c r="AG826" s="453"/>
      <c r="AH826" s="453"/>
      <c r="AI826" s="453"/>
      <c r="AJ826" s="453"/>
      <c r="AK826" s="453"/>
    </row>
    <row r="827" spans="1:37" ht="15.75" customHeight="1">
      <c r="A827" s="453"/>
      <c r="B827" s="453"/>
      <c r="C827" s="496"/>
      <c r="D827" s="496"/>
      <c r="E827" s="453"/>
      <c r="F827" s="453"/>
      <c r="G827" s="453"/>
      <c r="H827" s="453"/>
      <c r="I827" s="453"/>
      <c r="J827" s="453"/>
      <c r="K827" s="453"/>
      <c r="L827" s="453"/>
      <c r="M827" s="453"/>
      <c r="N827" s="453"/>
      <c r="O827" s="453"/>
      <c r="P827" s="453"/>
      <c r="Q827" s="453"/>
      <c r="R827" s="453"/>
      <c r="S827" s="453"/>
      <c r="T827" s="453"/>
      <c r="U827" s="453"/>
      <c r="V827" s="453"/>
      <c r="W827" s="453"/>
      <c r="X827" s="453"/>
      <c r="Y827" s="453"/>
      <c r="Z827" s="453"/>
      <c r="AA827" s="453"/>
      <c r="AB827" s="453"/>
      <c r="AC827" s="453"/>
      <c r="AD827" s="453"/>
      <c r="AE827" s="453"/>
      <c r="AF827" s="453"/>
      <c r="AG827" s="453"/>
      <c r="AH827" s="453"/>
      <c r="AI827" s="453"/>
      <c r="AJ827" s="453"/>
      <c r="AK827" s="453"/>
    </row>
    <row r="828" spans="1:37" ht="15.75" customHeight="1">
      <c r="A828" s="453"/>
      <c r="B828" s="453"/>
      <c r="C828" s="496"/>
      <c r="D828" s="496"/>
      <c r="E828" s="453"/>
      <c r="F828" s="453"/>
      <c r="G828" s="453"/>
      <c r="H828" s="453"/>
      <c r="I828" s="453"/>
      <c r="J828" s="453"/>
      <c r="K828" s="453"/>
      <c r="L828" s="453"/>
      <c r="M828" s="453"/>
      <c r="N828" s="453"/>
      <c r="O828" s="453"/>
      <c r="P828" s="453"/>
      <c r="Q828" s="453"/>
      <c r="R828" s="453"/>
      <c r="S828" s="453"/>
      <c r="T828" s="453"/>
      <c r="U828" s="453"/>
      <c r="V828" s="453"/>
      <c r="W828" s="453"/>
      <c r="X828" s="453"/>
      <c r="Y828" s="453"/>
      <c r="Z828" s="453"/>
      <c r="AA828" s="453"/>
      <c r="AB828" s="453"/>
      <c r="AC828" s="453"/>
      <c r="AD828" s="453"/>
      <c r="AE828" s="453"/>
      <c r="AF828" s="453"/>
      <c r="AG828" s="453"/>
      <c r="AH828" s="453"/>
      <c r="AI828" s="453"/>
      <c r="AJ828" s="453"/>
      <c r="AK828" s="453"/>
    </row>
    <row r="829" spans="1:37" ht="15.75" customHeight="1">
      <c r="A829" s="453"/>
      <c r="B829" s="453"/>
      <c r="C829" s="496"/>
      <c r="D829" s="496"/>
      <c r="E829" s="453"/>
      <c r="F829" s="453"/>
      <c r="G829" s="453"/>
      <c r="H829" s="453"/>
      <c r="I829" s="453"/>
      <c r="J829" s="453"/>
      <c r="K829" s="453"/>
      <c r="L829" s="453"/>
      <c r="M829" s="453"/>
      <c r="N829" s="453"/>
      <c r="O829" s="453"/>
      <c r="P829" s="453"/>
      <c r="Q829" s="453"/>
      <c r="R829" s="453"/>
      <c r="S829" s="453"/>
      <c r="T829" s="453"/>
      <c r="U829" s="453"/>
      <c r="V829" s="453"/>
      <c r="W829" s="453"/>
      <c r="X829" s="453"/>
      <c r="Y829" s="453"/>
      <c r="Z829" s="453"/>
      <c r="AA829" s="453"/>
      <c r="AB829" s="453"/>
      <c r="AC829" s="453"/>
      <c r="AD829" s="453"/>
      <c r="AE829" s="453"/>
      <c r="AF829" s="453"/>
      <c r="AG829" s="453"/>
      <c r="AH829" s="453"/>
      <c r="AI829" s="453"/>
      <c r="AJ829" s="453"/>
      <c r="AK829" s="453"/>
    </row>
    <row r="830" spans="1:37" ht="15.75" customHeight="1">
      <c r="A830" s="453"/>
      <c r="B830" s="453"/>
      <c r="C830" s="496"/>
      <c r="D830" s="496"/>
      <c r="E830" s="453"/>
      <c r="F830" s="453"/>
      <c r="G830" s="453"/>
      <c r="H830" s="453"/>
      <c r="I830" s="453"/>
      <c r="J830" s="453"/>
      <c r="K830" s="453"/>
      <c r="L830" s="453"/>
      <c r="M830" s="453"/>
      <c r="N830" s="453"/>
      <c r="O830" s="453"/>
      <c r="P830" s="453"/>
      <c r="Q830" s="453"/>
      <c r="R830" s="453"/>
      <c r="S830" s="453"/>
      <c r="T830" s="453"/>
      <c r="U830" s="453"/>
      <c r="V830" s="453"/>
      <c r="W830" s="453"/>
      <c r="X830" s="453"/>
      <c r="Y830" s="453"/>
      <c r="Z830" s="453"/>
      <c r="AA830" s="453"/>
      <c r="AB830" s="453"/>
      <c r="AC830" s="453"/>
      <c r="AD830" s="453"/>
      <c r="AE830" s="453"/>
      <c r="AF830" s="453"/>
      <c r="AG830" s="453"/>
      <c r="AH830" s="453"/>
      <c r="AI830" s="453"/>
      <c r="AJ830" s="453"/>
      <c r="AK830" s="453"/>
    </row>
    <row r="831" spans="1:37" ht="15.75" customHeight="1">
      <c r="A831" s="453"/>
      <c r="B831" s="453"/>
      <c r="C831" s="496"/>
      <c r="D831" s="496"/>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3"/>
    </row>
    <row r="832" spans="1:37" ht="15.75" customHeight="1">
      <c r="A832" s="453"/>
      <c r="B832" s="453"/>
      <c r="C832" s="496"/>
      <c r="D832" s="496"/>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3"/>
    </row>
    <row r="833" spans="1:37" ht="15.75" customHeight="1">
      <c r="A833" s="453"/>
      <c r="B833" s="453"/>
      <c r="C833" s="496"/>
      <c r="D833" s="496"/>
      <c r="E833" s="453"/>
      <c r="F833" s="453"/>
      <c r="G833" s="453"/>
      <c r="H833" s="453"/>
      <c r="I833" s="453"/>
      <c r="J833" s="453"/>
      <c r="K833" s="453"/>
      <c r="L833" s="453"/>
      <c r="M833" s="453"/>
      <c r="N833" s="453"/>
      <c r="O833" s="453"/>
      <c r="P833" s="453"/>
      <c r="Q833" s="453"/>
      <c r="R833" s="453"/>
      <c r="S833" s="453"/>
      <c r="T833" s="453"/>
      <c r="U833" s="453"/>
      <c r="V833" s="453"/>
      <c r="W833" s="453"/>
      <c r="X833" s="453"/>
      <c r="Y833" s="453"/>
      <c r="Z833" s="453"/>
      <c r="AA833" s="453"/>
      <c r="AB833" s="453"/>
      <c r="AC833" s="453"/>
      <c r="AD833" s="453"/>
      <c r="AE833" s="453"/>
      <c r="AF833" s="453"/>
      <c r="AG833" s="453"/>
      <c r="AH833" s="453"/>
      <c r="AI833" s="453"/>
      <c r="AJ833" s="453"/>
      <c r="AK833" s="453"/>
    </row>
    <row r="834" spans="1:37" ht="15.75" customHeight="1">
      <c r="A834" s="453"/>
      <c r="B834" s="453"/>
      <c r="C834" s="496"/>
      <c r="D834" s="496"/>
      <c r="E834" s="453"/>
      <c r="F834" s="453"/>
      <c r="G834" s="453"/>
      <c r="H834" s="453"/>
      <c r="I834" s="453"/>
      <c r="J834" s="453"/>
      <c r="K834" s="453"/>
      <c r="L834" s="453"/>
      <c r="M834" s="453"/>
      <c r="N834" s="453"/>
      <c r="O834" s="453"/>
      <c r="P834" s="453"/>
      <c r="Q834" s="453"/>
      <c r="R834" s="453"/>
      <c r="S834" s="453"/>
      <c r="T834" s="453"/>
      <c r="U834" s="453"/>
      <c r="V834" s="453"/>
      <c r="W834" s="453"/>
      <c r="X834" s="453"/>
      <c r="Y834" s="453"/>
      <c r="Z834" s="453"/>
      <c r="AA834" s="453"/>
      <c r="AB834" s="453"/>
      <c r="AC834" s="453"/>
      <c r="AD834" s="453"/>
      <c r="AE834" s="453"/>
      <c r="AF834" s="453"/>
      <c r="AG834" s="453"/>
      <c r="AH834" s="453"/>
      <c r="AI834" s="453"/>
      <c r="AJ834" s="453"/>
      <c r="AK834" s="453"/>
    </row>
    <row r="835" spans="1:37" ht="15.75" customHeight="1">
      <c r="A835" s="453"/>
      <c r="B835" s="453"/>
      <c r="C835" s="496"/>
      <c r="D835" s="496"/>
      <c r="E835" s="453"/>
      <c r="F835" s="453"/>
      <c r="G835" s="453"/>
      <c r="H835" s="453"/>
      <c r="I835" s="453"/>
      <c r="J835" s="453"/>
      <c r="K835" s="453"/>
      <c r="L835" s="453"/>
      <c r="M835" s="453"/>
      <c r="N835" s="453"/>
      <c r="O835" s="453"/>
      <c r="P835" s="453"/>
      <c r="Q835" s="453"/>
      <c r="R835" s="453"/>
      <c r="S835" s="453"/>
      <c r="T835" s="453"/>
      <c r="U835" s="453"/>
      <c r="V835" s="453"/>
      <c r="W835" s="453"/>
      <c r="X835" s="453"/>
      <c r="Y835" s="453"/>
      <c r="Z835" s="453"/>
      <c r="AA835" s="453"/>
      <c r="AB835" s="453"/>
      <c r="AC835" s="453"/>
      <c r="AD835" s="453"/>
      <c r="AE835" s="453"/>
      <c r="AF835" s="453"/>
      <c r="AG835" s="453"/>
      <c r="AH835" s="453"/>
      <c r="AI835" s="453"/>
      <c r="AJ835" s="453"/>
      <c r="AK835" s="453"/>
    </row>
    <row r="836" spans="1:37" ht="15.75" customHeight="1">
      <c r="A836" s="453"/>
      <c r="B836" s="453"/>
      <c r="C836" s="496"/>
      <c r="D836" s="496"/>
      <c r="E836" s="453"/>
      <c r="F836" s="453"/>
      <c r="G836" s="453"/>
      <c r="H836" s="453"/>
      <c r="I836" s="453"/>
      <c r="J836" s="453"/>
      <c r="K836" s="453"/>
      <c r="L836" s="453"/>
      <c r="M836" s="453"/>
      <c r="N836" s="453"/>
      <c r="O836" s="453"/>
      <c r="P836" s="453"/>
      <c r="Q836" s="453"/>
      <c r="R836" s="453"/>
      <c r="S836" s="453"/>
      <c r="T836" s="453"/>
      <c r="U836" s="453"/>
      <c r="V836" s="453"/>
      <c r="W836" s="453"/>
      <c r="X836" s="453"/>
      <c r="Y836" s="453"/>
      <c r="Z836" s="453"/>
      <c r="AA836" s="453"/>
      <c r="AB836" s="453"/>
      <c r="AC836" s="453"/>
      <c r="AD836" s="453"/>
      <c r="AE836" s="453"/>
      <c r="AF836" s="453"/>
      <c r="AG836" s="453"/>
      <c r="AH836" s="453"/>
      <c r="AI836" s="453"/>
      <c r="AJ836" s="453"/>
      <c r="AK836" s="453"/>
    </row>
    <row r="837" spans="1:37" ht="15.75" customHeight="1">
      <c r="A837" s="453"/>
      <c r="B837" s="453"/>
      <c r="C837" s="496"/>
      <c r="D837" s="496"/>
      <c r="E837" s="453"/>
      <c r="F837" s="453"/>
      <c r="G837" s="453"/>
      <c r="H837" s="453"/>
      <c r="I837" s="453"/>
      <c r="J837" s="453"/>
      <c r="K837" s="453"/>
      <c r="L837" s="453"/>
      <c r="M837" s="453"/>
      <c r="N837" s="453"/>
      <c r="O837" s="453"/>
      <c r="P837" s="453"/>
      <c r="Q837" s="453"/>
      <c r="R837" s="453"/>
      <c r="S837" s="453"/>
      <c r="T837" s="453"/>
      <c r="U837" s="453"/>
      <c r="V837" s="453"/>
      <c r="W837" s="453"/>
      <c r="X837" s="453"/>
      <c r="Y837" s="453"/>
      <c r="Z837" s="453"/>
      <c r="AA837" s="453"/>
      <c r="AB837" s="453"/>
      <c r="AC837" s="453"/>
      <c r="AD837" s="453"/>
      <c r="AE837" s="453"/>
      <c r="AF837" s="453"/>
      <c r="AG837" s="453"/>
      <c r="AH837" s="453"/>
      <c r="AI837" s="453"/>
      <c r="AJ837" s="453"/>
      <c r="AK837" s="453"/>
    </row>
    <row r="838" spans="1:37" ht="15.75" customHeight="1">
      <c r="A838" s="453"/>
      <c r="B838" s="453"/>
      <c r="C838" s="496"/>
      <c r="D838" s="496"/>
      <c r="E838" s="453"/>
      <c r="F838" s="453"/>
      <c r="G838" s="453"/>
      <c r="H838" s="453"/>
      <c r="I838" s="453"/>
      <c r="J838" s="453"/>
      <c r="K838" s="453"/>
      <c r="L838" s="453"/>
      <c r="M838" s="453"/>
      <c r="N838" s="453"/>
      <c r="O838" s="453"/>
      <c r="P838" s="453"/>
      <c r="Q838" s="453"/>
      <c r="R838" s="453"/>
      <c r="S838" s="453"/>
      <c r="T838" s="453"/>
      <c r="U838" s="453"/>
      <c r="V838" s="453"/>
      <c r="W838" s="453"/>
      <c r="X838" s="453"/>
      <c r="Y838" s="453"/>
      <c r="Z838" s="453"/>
      <c r="AA838" s="453"/>
      <c r="AB838" s="453"/>
      <c r="AC838" s="453"/>
      <c r="AD838" s="453"/>
      <c r="AE838" s="453"/>
      <c r="AF838" s="453"/>
      <c r="AG838" s="453"/>
      <c r="AH838" s="453"/>
      <c r="AI838" s="453"/>
      <c r="AJ838" s="453"/>
      <c r="AK838" s="453"/>
    </row>
    <row r="839" spans="1:37" ht="15.75" customHeight="1">
      <c r="A839" s="453"/>
      <c r="B839" s="453"/>
      <c r="C839" s="496"/>
      <c r="D839" s="496"/>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3"/>
    </row>
    <row r="840" spans="1:37" ht="15.75" customHeight="1">
      <c r="A840" s="453"/>
      <c r="B840" s="453"/>
      <c r="C840" s="496"/>
      <c r="D840" s="496"/>
      <c r="E840" s="453"/>
      <c r="F840" s="453"/>
      <c r="G840" s="453"/>
      <c r="H840" s="453"/>
      <c r="I840" s="453"/>
      <c r="J840" s="453"/>
      <c r="K840" s="453"/>
      <c r="L840" s="453"/>
      <c r="M840" s="453"/>
      <c r="N840" s="453"/>
      <c r="O840" s="453"/>
      <c r="P840" s="453"/>
      <c r="Q840" s="453"/>
      <c r="R840" s="453"/>
      <c r="S840" s="453"/>
      <c r="T840" s="453"/>
      <c r="U840" s="453"/>
      <c r="V840" s="453"/>
      <c r="W840" s="453"/>
      <c r="X840" s="453"/>
      <c r="Y840" s="453"/>
      <c r="Z840" s="453"/>
      <c r="AA840" s="453"/>
      <c r="AB840" s="453"/>
      <c r="AC840" s="453"/>
      <c r="AD840" s="453"/>
      <c r="AE840" s="453"/>
      <c r="AF840" s="453"/>
      <c r="AG840" s="453"/>
      <c r="AH840" s="453"/>
      <c r="AI840" s="453"/>
      <c r="AJ840" s="453"/>
      <c r="AK840" s="453"/>
    </row>
    <row r="841" spans="1:37" ht="15.75" customHeight="1">
      <c r="A841" s="453"/>
      <c r="B841" s="453"/>
      <c r="C841" s="496"/>
      <c r="D841" s="496"/>
      <c r="E841" s="453"/>
      <c r="F841" s="453"/>
      <c r="G841" s="453"/>
      <c r="H841" s="453"/>
      <c r="I841" s="453"/>
      <c r="J841" s="453"/>
      <c r="K841" s="453"/>
      <c r="L841" s="453"/>
      <c r="M841" s="453"/>
      <c r="N841" s="453"/>
      <c r="O841" s="453"/>
      <c r="P841" s="453"/>
      <c r="Q841" s="453"/>
      <c r="R841" s="453"/>
      <c r="S841" s="453"/>
      <c r="T841" s="453"/>
      <c r="U841" s="453"/>
      <c r="V841" s="453"/>
      <c r="W841" s="453"/>
      <c r="X841" s="453"/>
      <c r="Y841" s="453"/>
      <c r="Z841" s="453"/>
      <c r="AA841" s="453"/>
      <c r="AB841" s="453"/>
      <c r="AC841" s="453"/>
      <c r="AD841" s="453"/>
      <c r="AE841" s="453"/>
      <c r="AF841" s="453"/>
      <c r="AG841" s="453"/>
      <c r="AH841" s="453"/>
      <c r="AI841" s="453"/>
      <c r="AJ841" s="453"/>
      <c r="AK841" s="453"/>
    </row>
    <row r="842" spans="1:37" ht="15.75" customHeight="1">
      <c r="A842" s="453"/>
      <c r="B842" s="453"/>
      <c r="C842" s="496"/>
      <c r="D842" s="496"/>
      <c r="E842" s="453"/>
      <c r="F842" s="453"/>
      <c r="G842" s="453"/>
      <c r="H842" s="453"/>
      <c r="I842" s="453"/>
      <c r="J842" s="453"/>
      <c r="K842" s="453"/>
      <c r="L842" s="453"/>
      <c r="M842" s="453"/>
      <c r="N842" s="453"/>
      <c r="O842" s="453"/>
      <c r="P842" s="453"/>
      <c r="Q842" s="453"/>
      <c r="R842" s="453"/>
      <c r="S842" s="453"/>
      <c r="T842" s="453"/>
      <c r="U842" s="453"/>
      <c r="V842" s="453"/>
      <c r="W842" s="453"/>
      <c r="X842" s="453"/>
      <c r="Y842" s="453"/>
      <c r="Z842" s="453"/>
      <c r="AA842" s="453"/>
      <c r="AB842" s="453"/>
      <c r="AC842" s="453"/>
      <c r="AD842" s="453"/>
      <c r="AE842" s="453"/>
      <c r="AF842" s="453"/>
      <c r="AG842" s="453"/>
      <c r="AH842" s="453"/>
      <c r="AI842" s="453"/>
      <c r="AJ842" s="453"/>
      <c r="AK842" s="453"/>
    </row>
    <row r="843" spans="1:37" ht="15.75" customHeight="1">
      <c r="A843" s="453"/>
      <c r="B843" s="453"/>
      <c r="C843" s="496"/>
      <c r="D843" s="496"/>
      <c r="E843" s="453"/>
      <c r="F843" s="453"/>
      <c r="G843" s="453"/>
      <c r="H843" s="453"/>
      <c r="I843" s="453"/>
      <c r="J843" s="453"/>
      <c r="K843" s="453"/>
      <c r="L843" s="453"/>
      <c r="M843" s="453"/>
      <c r="N843" s="453"/>
      <c r="O843" s="453"/>
      <c r="P843" s="453"/>
      <c r="Q843" s="453"/>
      <c r="R843" s="453"/>
      <c r="S843" s="453"/>
      <c r="T843" s="453"/>
      <c r="U843" s="453"/>
      <c r="V843" s="453"/>
      <c r="W843" s="453"/>
      <c r="X843" s="453"/>
      <c r="Y843" s="453"/>
      <c r="Z843" s="453"/>
      <c r="AA843" s="453"/>
      <c r="AB843" s="453"/>
      <c r="AC843" s="453"/>
      <c r="AD843" s="453"/>
      <c r="AE843" s="453"/>
      <c r="AF843" s="453"/>
      <c r="AG843" s="453"/>
      <c r="AH843" s="453"/>
      <c r="AI843" s="453"/>
      <c r="AJ843" s="453"/>
      <c r="AK843" s="453"/>
    </row>
    <row r="844" spans="1:37" ht="15.75" customHeight="1">
      <c r="A844" s="453"/>
      <c r="B844" s="453"/>
      <c r="C844" s="496"/>
      <c r="D844" s="496"/>
      <c r="E844" s="453"/>
      <c r="F844" s="453"/>
      <c r="G844" s="453"/>
      <c r="H844" s="453"/>
      <c r="I844" s="453"/>
      <c r="J844" s="453"/>
      <c r="K844" s="453"/>
      <c r="L844" s="453"/>
      <c r="M844" s="453"/>
      <c r="N844" s="453"/>
      <c r="O844" s="453"/>
      <c r="P844" s="453"/>
      <c r="Q844" s="453"/>
      <c r="R844" s="453"/>
      <c r="S844" s="453"/>
      <c r="T844" s="453"/>
      <c r="U844" s="453"/>
      <c r="V844" s="453"/>
      <c r="W844" s="453"/>
      <c r="X844" s="453"/>
      <c r="Y844" s="453"/>
      <c r="Z844" s="453"/>
      <c r="AA844" s="453"/>
      <c r="AB844" s="453"/>
      <c r="AC844" s="453"/>
      <c r="AD844" s="453"/>
      <c r="AE844" s="453"/>
      <c r="AF844" s="453"/>
      <c r="AG844" s="453"/>
      <c r="AH844" s="453"/>
      <c r="AI844" s="453"/>
      <c r="AJ844" s="453"/>
      <c r="AK844" s="453"/>
    </row>
    <row r="845" spans="1:37" ht="15.75" customHeight="1">
      <c r="A845" s="453"/>
      <c r="B845" s="453"/>
      <c r="C845" s="496"/>
      <c r="D845" s="496"/>
      <c r="E845" s="453"/>
      <c r="F845" s="453"/>
      <c r="G845" s="453"/>
      <c r="H845" s="453"/>
      <c r="I845" s="453"/>
      <c r="J845" s="453"/>
      <c r="K845" s="453"/>
      <c r="L845" s="453"/>
      <c r="M845" s="453"/>
      <c r="N845" s="453"/>
      <c r="O845" s="453"/>
      <c r="P845" s="453"/>
      <c r="Q845" s="453"/>
      <c r="R845" s="453"/>
      <c r="S845" s="453"/>
      <c r="T845" s="453"/>
      <c r="U845" s="453"/>
      <c r="V845" s="453"/>
      <c r="W845" s="453"/>
      <c r="X845" s="453"/>
      <c r="Y845" s="453"/>
      <c r="Z845" s="453"/>
      <c r="AA845" s="453"/>
      <c r="AB845" s="453"/>
      <c r="AC845" s="453"/>
      <c r="AD845" s="453"/>
      <c r="AE845" s="453"/>
      <c r="AF845" s="453"/>
      <c r="AG845" s="453"/>
      <c r="AH845" s="453"/>
      <c r="AI845" s="453"/>
      <c r="AJ845" s="453"/>
      <c r="AK845" s="453"/>
    </row>
    <row r="846" spans="1:37" ht="15.75" customHeight="1">
      <c r="A846" s="453"/>
      <c r="B846" s="453"/>
      <c r="C846" s="496"/>
      <c r="D846" s="496"/>
      <c r="E846" s="453"/>
      <c r="F846" s="453"/>
      <c r="G846" s="453"/>
      <c r="H846" s="453"/>
      <c r="I846" s="453"/>
      <c r="J846" s="453"/>
      <c r="K846" s="453"/>
      <c r="L846" s="453"/>
      <c r="M846" s="453"/>
      <c r="N846" s="453"/>
      <c r="O846" s="453"/>
      <c r="P846" s="453"/>
      <c r="Q846" s="453"/>
      <c r="R846" s="453"/>
      <c r="S846" s="453"/>
      <c r="T846" s="453"/>
      <c r="U846" s="453"/>
      <c r="V846" s="453"/>
      <c r="W846" s="453"/>
      <c r="X846" s="453"/>
      <c r="Y846" s="453"/>
      <c r="Z846" s="453"/>
      <c r="AA846" s="453"/>
      <c r="AB846" s="453"/>
      <c r="AC846" s="453"/>
      <c r="AD846" s="453"/>
      <c r="AE846" s="453"/>
      <c r="AF846" s="453"/>
      <c r="AG846" s="453"/>
      <c r="AH846" s="453"/>
      <c r="AI846" s="453"/>
      <c r="AJ846" s="453"/>
      <c r="AK846" s="453"/>
    </row>
    <row r="847" spans="1:37" ht="15.75" customHeight="1">
      <c r="A847" s="453"/>
      <c r="B847" s="453"/>
      <c r="C847" s="496"/>
      <c r="D847" s="496"/>
      <c r="E847" s="453"/>
      <c r="F847" s="453"/>
      <c r="G847" s="453"/>
      <c r="H847" s="453"/>
      <c r="I847" s="453"/>
      <c r="J847" s="453"/>
      <c r="K847" s="453"/>
      <c r="L847" s="453"/>
      <c r="M847" s="453"/>
      <c r="N847" s="453"/>
      <c r="O847" s="453"/>
      <c r="P847" s="453"/>
      <c r="Q847" s="453"/>
      <c r="R847" s="453"/>
      <c r="S847" s="453"/>
      <c r="T847" s="453"/>
      <c r="U847" s="453"/>
      <c r="V847" s="453"/>
      <c r="W847" s="453"/>
      <c r="X847" s="453"/>
      <c r="Y847" s="453"/>
      <c r="Z847" s="453"/>
      <c r="AA847" s="453"/>
      <c r="AB847" s="453"/>
      <c r="AC847" s="453"/>
      <c r="AD847" s="453"/>
      <c r="AE847" s="453"/>
      <c r="AF847" s="453"/>
      <c r="AG847" s="453"/>
      <c r="AH847" s="453"/>
      <c r="AI847" s="453"/>
      <c r="AJ847" s="453"/>
      <c r="AK847" s="453"/>
    </row>
    <row r="848" spans="1:37" ht="15.75" customHeight="1">
      <c r="A848" s="453"/>
      <c r="B848" s="453"/>
      <c r="C848" s="496"/>
      <c r="D848" s="496"/>
      <c r="E848" s="453"/>
      <c r="F848" s="453"/>
      <c r="G848" s="453"/>
      <c r="H848" s="453"/>
      <c r="I848" s="453"/>
      <c r="J848" s="453"/>
      <c r="K848" s="453"/>
      <c r="L848" s="453"/>
      <c r="M848" s="453"/>
      <c r="N848" s="453"/>
      <c r="O848" s="453"/>
      <c r="P848" s="453"/>
      <c r="Q848" s="453"/>
      <c r="R848" s="453"/>
      <c r="S848" s="453"/>
      <c r="T848" s="453"/>
      <c r="U848" s="453"/>
      <c r="V848" s="453"/>
      <c r="W848" s="453"/>
      <c r="X848" s="453"/>
      <c r="Y848" s="453"/>
      <c r="Z848" s="453"/>
      <c r="AA848" s="453"/>
      <c r="AB848" s="453"/>
      <c r="AC848" s="453"/>
      <c r="AD848" s="453"/>
      <c r="AE848" s="453"/>
      <c r="AF848" s="453"/>
      <c r="AG848" s="453"/>
      <c r="AH848" s="453"/>
      <c r="AI848" s="453"/>
      <c r="AJ848" s="453"/>
      <c r="AK848" s="453"/>
    </row>
    <row r="849" spans="1:37" ht="15.75" customHeight="1">
      <c r="A849" s="453"/>
      <c r="B849" s="453"/>
      <c r="C849" s="496"/>
      <c r="D849" s="496"/>
      <c r="E849" s="453"/>
      <c r="F849" s="453"/>
      <c r="G849" s="453"/>
      <c r="H849" s="453"/>
      <c r="I849" s="453"/>
      <c r="J849" s="453"/>
      <c r="K849" s="453"/>
      <c r="L849" s="453"/>
      <c r="M849" s="453"/>
      <c r="N849" s="453"/>
      <c r="O849" s="453"/>
      <c r="P849" s="453"/>
      <c r="Q849" s="453"/>
      <c r="R849" s="453"/>
      <c r="S849" s="453"/>
      <c r="T849" s="453"/>
      <c r="U849" s="453"/>
      <c r="V849" s="453"/>
      <c r="W849" s="453"/>
      <c r="X849" s="453"/>
      <c r="Y849" s="453"/>
      <c r="Z849" s="453"/>
      <c r="AA849" s="453"/>
      <c r="AB849" s="453"/>
      <c r="AC849" s="453"/>
      <c r="AD849" s="453"/>
      <c r="AE849" s="453"/>
      <c r="AF849" s="453"/>
      <c r="AG849" s="453"/>
      <c r="AH849" s="453"/>
      <c r="AI849" s="453"/>
      <c r="AJ849" s="453"/>
      <c r="AK849" s="453"/>
    </row>
    <row r="850" spans="1:37" ht="15.75" customHeight="1">
      <c r="A850" s="453"/>
      <c r="B850" s="453"/>
      <c r="C850" s="496"/>
      <c r="D850" s="496"/>
      <c r="E850" s="453"/>
      <c r="F850" s="453"/>
      <c r="G850" s="453"/>
      <c r="H850" s="453"/>
      <c r="I850" s="453"/>
      <c r="J850" s="453"/>
      <c r="K850" s="453"/>
      <c r="L850" s="453"/>
      <c r="M850" s="453"/>
      <c r="N850" s="453"/>
      <c r="O850" s="453"/>
      <c r="P850" s="453"/>
      <c r="Q850" s="453"/>
      <c r="R850" s="453"/>
      <c r="S850" s="453"/>
      <c r="T850" s="453"/>
      <c r="U850" s="453"/>
      <c r="V850" s="453"/>
      <c r="W850" s="453"/>
      <c r="X850" s="453"/>
      <c r="Y850" s="453"/>
      <c r="Z850" s="453"/>
      <c r="AA850" s="453"/>
      <c r="AB850" s="453"/>
      <c r="AC850" s="453"/>
      <c r="AD850" s="453"/>
      <c r="AE850" s="453"/>
      <c r="AF850" s="453"/>
      <c r="AG850" s="453"/>
      <c r="AH850" s="453"/>
      <c r="AI850" s="453"/>
      <c r="AJ850" s="453"/>
      <c r="AK850" s="453"/>
    </row>
    <row r="851" spans="1:37" ht="15.75" customHeight="1">
      <c r="A851" s="453"/>
      <c r="B851" s="453"/>
      <c r="C851" s="496"/>
      <c r="D851" s="496"/>
      <c r="E851" s="453"/>
      <c r="F851" s="453"/>
      <c r="G851" s="453"/>
      <c r="H851" s="453"/>
      <c r="I851" s="453"/>
      <c r="J851" s="453"/>
      <c r="K851" s="453"/>
      <c r="L851" s="453"/>
      <c r="M851" s="453"/>
      <c r="N851" s="453"/>
      <c r="O851" s="453"/>
      <c r="P851" s="453"/>
      <c r="Q851" s="453"/>
      <c r="R851" s="453"/>
      <c r="S851" s="453"/>
      <c r="T851" s="453"/>
      <c r="U851" s="453"/>
      <c r="V851" s="453"/>
      <c r="W851" s="453"/>
      <c r="X851" s="453"/>
      <c r="Y851" s="453"/>
      <c r="Z851" s="453"/>
      <c r="AA851" s="453"/>
      <c r="AB851" s="453"/>
      <c r="AC851" s="453"/>
      <c r="AD851" s="453"/>
      <c r="AE851" s="453"/>
      <c r="AF851" s="453"/>
      <c r="AG851" s="453"/>
      <c r="AH851" s="453"/>
      <c r="AI851" s="453"/>
      <c r="AJ851" s="453"/>
      <c r="AK851" s="453"/>
    </row>
    <row r="852" spans="1:37" ht="15.75" customHeight="1">
      <c r="A852" s="453"/>
      <c r="B852" s="453"/>
      <c r="C852" s="496"/>
      <c r="D852" s="496"/>
      <c r="E852" s="453"/>
      <c r="F852" s="453"/>
      <c r="G852" s="453"/>
      <c r="H852" s="453"/>
      <c r="I852" s="453"/>
      <c r="J852" s="453"/>
      <c r="K852" s="453"/>
      <c r="L852" s="453"/>
      <c r="M852" s="453"/>
      <c r="N852" s="453"/>
      <c r="O852" s="453"/>
      <c r="P852" s="453"/>
      <c r="Q852" s="453"/>
      <c r="R852" s="453"/>
      <c r="S852" s="453"/>
      <c r="T852" s="453"/>
      <c r="U852" s="453"/>
      <c r="V852" s="453"/>
      <c r="W852" s="453"/>
      <c r="X852" s="453"/>
      <c r="Y852" s="453"/>
      <c r="Z852" s="453"/>
      <c r="AA852" s="453"/>
      <c r="AB852" s="453"/>
      <c r="AC852" s="453"/>
      <c r="AD852" s="453"/>
      <c r="AE852" s="453"/>
      <c r="AF852" s="453"/>
      <c r="AG852" s="453"/>
      <c r="AH852" s="453"/>
      <c r="AI852" s="453"/>
      <c r="AJ852" s="453"/>
      <c r="AK852" s="453"/>
    </row>
    <row r="853" spans="1:37" ht="15.75" customHeight="1">
      <c r="A853" s="453"/>
      <c r="B853" s="453"/>
      <c r="C853" s="496"/>
      <c r="D853" s="496"/>
      <c r="E853" s="453"/>
      <c r="F853" s="453"/>
      <c r="G853" s="453"/>
      <c r="H853" s="453"/>
      <c r="I853" s="453"/>
      <c r="J853" s="453"/>
      <c r="K853" s="453"/>
      <c r="L853" s="453"/>
      <c r="M853" s="453"/>
      <c r="N853" s="453"/>
      <c r="O853" s="453"/>
      <c r="P853" s="453"/>
      <c r="Q853" s="453"/>
      <c r="R853" s="453"/>
      <c r="S853" s="453"/>
      <c r="T853" s="453"/>
      <c r="U853" s="453"/>
      <c r="V853" s="453"/>
      <c r="W853" s="453"/>
      <c r="X853" s="453"/>
      <c r="Y853" s="453"/>
      <c r="Z853" s="453"/>
      <c r="AA853" s="453"/>
      <c r="AB853" s="453"/>
      <c r="AC853" s="453"/>
      <c r="AD853" s="453"/>
      <c r="AE853" s="453"/>
      <c r="AF853" s="453"/>
      <c r="AG853" s="453"/>
      <c r="AH853" s="453"/>
      <c r="AI853" s="453"/>
      <c r="AJ853" s="453"/>
      <c r="AK853" s="453"/>
    </row>
    <row r="854" spans="1:37" ht="15.75" customHeight="1">
      <c r="A854" s="453"/>
      <c r="B854" s="453"/>
      <c r="C854" s="496"/>
      <c r="D854" s="496"/>
      <c r="E854" s="453"/>
      <c r="F854" s="453"/>
      <c r="G854" s="453"/>
      <c r="H854" s="453"/>
      <c r="I854" s="453"/>
      <c r="J854" s="453"/>
      <c r="K854" s="453"/>
      <c r="L854" s="453"/>
      <c r="M854" s="453"/>
      <c r="N854" s="453"/>
      <c r="O854" s="453"/>
      <c r="P854" s="453"/>
      <c r="Q854" s="453"/>
      <c r="R854" s="453"/>
      <c r="S854" s="453"/>
      <c r="T854" s="453"/>
      <c r="U854" s="453"/>
      <c r="V854" s="453"/>
      <c r="W854" s="453"/>
      <c r="X854" s="453"/>
      <c r="Y854" s="453"/>
      <c r="Z854" s="453"/>
      <c r="AA854" s="453"/>
      <c r="AB854" s="453"/>
      <c r="AC854" s="453"/>
      <c r="AD854" s="453"/>
      <c r="AE854" s="453"/>
      <c r="AF854" s="453"/>
      <c r="AG854" s="453"/>
      <c r="AH854" s="453"/>
      <c r="AI854" s="453"/>
      <c r="AJ854" s="453"/>
      <c r="AK854" s="453"/>
    </row>
    <row r="855" spans="1:37" ht="15.75" customHeight="1">
      <c r="A855" s="453"/>
      <c r="B855" s="453"/>
      <c r="C855" s="496"/>
      <c r="D855" s="496"/>
      <c r="E855" s="453"/>
      <c r="F855" s="453"/>
      <c r="G855" s="453"/>
      <c r="H855" s="453"/>
      <c r="I855" s="453"/>
      <c r="J855" s="453"/>
      <c r="K855" s="453"/>
      <c r="L855" s="453"/>
      <c r="M855" s="453"/>
      <c r="N855" s="453"/>
      <c r="O855" s="453"/>
      <c r="P855" s="453"/>
      <c r="Q855" s="453"/>
      <c r="R855" s="453"/>
      <c r="S855" s="453"/>
      <c r="T855" s="453"/>
      <c r="U855" s="453"/>
      <c r="V855" s="453"/>
      <c r="W855" s="453"/>
      <c r="X855" s="453"/>
      <c r="Y855" s="453"/>
      <c r="Z855" s="453"/>
      <c r="AA855" s="453"/>
      <c r="AB855" s="453"/>
      <c r="AC855" s="453"/>
      <c r="AD855" s="453"/>
      <c r="AE855" s="453"/>
      <c r="AF855" s="453"/>
      <c r="AG855" s="453"/>
      <c r="AH855" s="453"/>
      <c r="AI855" s="453"/>
      <c r="AJ855" s="453"/>
      <c r="AK855" s="453"/>
    </row>
    <row r="856" spans="1:37" ht="15.75" customHeight="1">
      <c r="A856" s="453"/>
      <c r="B856" s="453"/>
      <c r="C856" s="496"/>
      <c r="D856" s="496"/>
      <c r="E856" s="453"/>
      <c r="F856" s="453"/>
      <c r="G856" s="453"/>
      <c r="H856" s="453"/>
      <c r="I856" s="453"/>
      <c r="J856" s="453"/>
      <c r="K856" s="453"/>
      <c r="L856" s="453"/>
      <c r="M856" s="453"/>
      <c r="N856" s="453"/>
      <c r="O856" s="453"/>
      <c r="P856" s="453"/>
      <c r="Q856" s="453"/>
      <c r="R856" s="453"/>
      <c r="S856" s="453"/>
      <c r="T856" s="453"/>
      <c r="U856" s="453"/>
      <c r="V856" s="453"/>
      <c r="W856" s="453"/>
      <c r="X856" s="453"/>
      <c r="Y856" s="453"/>
      <c r="Z856" s="453"/>
      <c r="AA856" s="453"/>
      <c r="AB856" s="453"/>
      <c r="AC856" s="453"/>
      <c r="AD856" s="453"/>
      <c r="AE856" s="453"/>
      <c r="AF856" s="453"/>
      <c r="AG856" s="453"/>
      <c r="AH856" s="453"/>
      <c r="AI856" s="453"/>
      <c r="AJ856" s="453"/>
      <c r="AK856" s="453"/>
    </row>
    <row r="857" spans="1:37" ht="15.75" customHeight="1">
      <c r="A857" s="453"/>
      <c r="B857" s="453"/>
      <c r="C857" s="496"/>
      <c r="D857" s="496"/>
      <c r="E857" s="453"/>
      <c r="F857" s="453"/>
      <c r="G857" s="453"/>
      <c r="H857" s="453"/>
      <c r="I857" s="453"/>
      <c r="J857" s="453"/>
      <c r="K857" s="453"/>
      <c r="L857" s="453"/>
      <c r="M857" s="453"/>
      <c r="N857" s="453"/>
      <c r="O857" s="453"/>
      <c r="P857" s="453"/>
      <c r="Q857" s="453"/>
      <c r="R857" s="453"/>
      <c r="S857" s="453"/>
      <c r="T857" s="453"/>
      <c r="U857" s="453"/>
      <c r="V857" s="453"/>
      <c r="W857" s="453"/>
      <c r="X857" s="453"/>
      <c r="Y857" s="453"/>
      <c r="Z857" s="453"/>
      <c r="AA857" s="453"/>
      <c r="AB857" s="453"/>
      <c r="AC857" s="453"/>
      <c r="AD857" s="453"/>
      <c r="AE857" s="453"/>
      <c r="AF857" s="453"/>
      <c r="AG857" s="453"/>
      <c r="AH857" s="453"/>
      <c r="AI857" s="453"/>
      <c r="AJ857" s="453"/>
      <c r="AK857" s="453"/>
    </row>
    <row r="858" spans="1:37" ht="15.75" customHeight="1">
      <c r="A858" s="453"/>
      <c r="B858" s="453"/>
      <c r="C858" s="496"/>
      <c r="D858" s="496"/>
      <c r="E858" s="453"/>
      <c r="F858" s="453"/>
      <c r="G858" s="453"/>
      <c r="H858" s="453"/>
      <c r="I858" s="453"/>
      <c r="J858" s="453"/>
      <c r="K858" s="453"/>
      <c r="L858" s="453"/>
      <c r="M858" s="453"/>
      <c r="N858" s="453"/>
      <c r="O858" s="453"/>
      <c r="P858" s="453"/>
      <c r="Q858" s="453"/>
      <c r="R858" s="453"/>
      <c r="S858" s="453"/>
      <c r="T858" s="453"/>
      <c r="U858" s="453"/>
      <c r="V858" s="453"/>
      <c r="W858" s="453"/>
      <c r="X858" s="453"/>
      <c r="Y858" s="453"/>
      <c r="Z858" s="453"/>
      <c r="AA858" s="453"/>
      <c r="AB858" s="453"/>
      <c r="AC858" s="453"/>
      <c r="AD858" s="453"/>
      <c r="AE858" s="453"/>
      <c r="AF858" s="453"/>
      <c r="AG858" s="453"/>
      <c r="AH858" s="453"/>
      <c r="AI858" s="453"/>
      <c r="AJ858" s="453"/>
      <c r="AK858" s="453"/>
    </row>
    <row r="859" spans="1:37" ht="15.75" customHeight="1">
      <c r="A859" s="453"/>
      <c r="B859" s="453"/>
      <c r="C859" s="496"/>
      <c r="D859" s="496"/>
      <c r="E859" s="453"/>
      <c r="F859" s="453"/>
      <c r="G859" s="453"/>
      <c r="H859" s="453"/>
      <c r="I859" s="453"/>
      <c r="J859" s="453"/>
      <c r="K859" s="453"/>
      <c r="L859" s="453"/>
      <c r="M859" s="453"/>
      <c r="N859" s="453"/>
      <c r="O859" s="453"/>
      <c r="P859" s="453"/>
      <c r="Q859" s="453"/>
      <c r="R859" s="453"/>
      <c r="S859" s="453"/>
      <c r="T859" s="453"/>
      <c r="U859" s="453"/>
      <c r="V859" s="453"/>
      <c r="W859" s="453"/>
      <c r="X859" s="453"/>
      <c r="Y859" s="453"/>
      <c r="Z859" s="453"/>
      <c r="AA859" s="453"/>
      <c r="AB859" s="453"/>
      <c r="AC859" s="453"/>
      <c r="AD859" s="453"/>
      <c r="AE859" s="453"/>
      <c r="AF859" s="453"/>
      <c r="AG859" s="453"/>
      <c r="AH859" s="453"/>
      <c r="AI859" s="453"/>
      <c r="AJ859" s="453"/>
      <c r="AK859" s="453"/>
    </row>
    <row r="860" spans="1:37" ht="15.75" customHeight="1">
      <c r="A860" s="453"/>
      <c r="B860" s="453"/>
      <c r="C860" s="496"/>
      <c r="D860" s="496"/>
      <c r="E860" s="453"/>
      <c r="F860" s="453"/>
      <c r="G860" s="453"/>
      <c r="H860" s="453"/>
      <c r="I860" s="453"/>
      <c r="J860" s="453"/>
      <c r="K860" s="453"/>
      <c r="L860" s="453"/>
      <c r="M860" s="453"/>
      <c r="N860" s="453"/>
      <c r="O860" s="453"/>
      <c r="P860" s="453"/>
      <c r="Q860" s="453"/>
      <c r="R860" s="453"/>
      <c r="S860" s="453"/>
      <c r="T860" s="453"/>
      <c r="U860" s="453"/>
      <c r="V860" s="453"/>
      <c r="W860" s="453"/>
      <c r="X860" s="453"/>
      <c r="Y860" s="453"/>
      <c r="Z860" s="453"/>
      <c r="AA860" s="453"/>
      <c r="AB860" s="453"/>
      <c r="AC860" s="453"/>
      <c r="AD860" s="453"/>
      <c r="AE860" s="453"/>
      <c r="AF860" s="453"/>
      <c r="AG860" s="453"/>
      <c r="AH860" s="453"/>
      <c r="AI860" s="453"/>
      <c r="AJ860" s="453"/>
      <c r="AK860" s="453"/>
    </row>
    <row r="861" spans="1:37" ht="15.75" customHeight="1">
      <c r="A861" s="453"/>
      <c r="B861" s="453"/>
      <c r="C861" s="496"/>
      <c r="D861" s="496"/>
      <c r="E861" s="453"/>
      <c r="F861" s="453"/>
      <c r="G861" s="453"/>
      <c r="H861" s="453"/>
      <c r="I861" s="453"/>
      <c r="J861" s="453"/>
      <c r="K861" s="453"/>
      <c r="L861" s="453"/>
      <c r="M861" s="453"/>
      <c r="N861" s="453"/>
      <c r="O861" s="453"/>
      <c r="P861" s="453"/>
      <c r="Q861" s="453"/>
      <c r="R861" s="453"/>
      <c r="S861" s="453"/>
      <c r="T861" s="453"/>
      <c r="U861" s="453"/>
      <c r="V861" s="453"/>
      <c r="W861" s="453"/>
      <c r="X861" s="453"/>
      <c r="Y861" s="453"/>
      <c r="Z861" s="453"/>
      <c r="AA861" s="453"/>
      <c r="AB861" s="453"/>
      <c r="AC861" s="453"/>
      <c r="AD861" s="453"/>
      <c r="AE861" s="453"/>
      <c r="AF861" s="453"/>
      <c r="AG861" s="453"/>
      <c r="AH861" s="453"/>
      <c r="AI861" s="453"/>
      <c r="AJ861" s="453"/>
      <c r="AK861" s="453"/>
    </row>
    <row r="862" spans="1:37" ht="15.75" customHeight="1">
      <c r="A862" s="453"/>
      <c r="B862" s="453"/>
      <c r="C862" s="496"/>
      <c r="D862" s="496"/>
      <c r="E862" s="453"/>
      <c r="F862" s="453"/>
      <c r="G862" s="453"/>
      <c r="H862" s="453"/>
      <c r="I862" s="453"/>
      <c r="J862" s="453"/>
      <c r="K862" s="453"/>
      <c r="L862" s="453"/>
      <c r="M862" s="453"/>
      <c r="N862" s="453"/>
      <c r="O862" s="453"/>
      <c r="P862" s="453"/>
      <c r="Q862" s="453"/>
      <c r="R862" s="453"/>
      <c r="S862" s="453"/>
      <c r="T862" s="453"/>
      <c r="U862" s="453"/>
      <c r="V862" s="453"/>
      <c r="W862" s="453"/>
      <c r="X862" s="453"/>
      <c r="Y862" s="453"/>
      <c r="Z862" s="453"/>
      <c r="AA862" s="453"/>
      <c r="AB862" s="453"/>
      <c r="AC862" s="453"/>
      <c r="AD862" s="453"/>
      <c r="AE862" s="453"/>
      <c r="AF862" s="453"/>
      <c r="AG862" s="453"/>
      <c r="AH862" s="453"/>
      <c r="AI862" s="453"/>
      <c r="AJ862" s="453"/>
      <c r="AK862" s="453"/>
    </row>
    <row r="863" spans="1:37" ht="15.75" customHeight="1">
      <c r="A863" s="453"/>
      <c r="B863" s="453"/>
      <c r="C863" s="496"/>
      <c r="D863" s="496"/>
      <c r="E863" s="453"/>
      <c r="F863" s="453"/>
      <c r="G863" s="453"/>
      <c r="H863" s="453"/>
      <c r="I863" s="453"/>
      <c r="J863" s="453"/>
      <c r="K863" s="453"/>
      <c r="L863" s="453"/>
      <c r="M863" s="453"/>
      <c r="N863" s="453"/>
      <c r="O863" s="453"/>
      <c r="P863" s="453"/>
      <c r="Q863" s="453"/>
      <c r="R863" s="453"/>
      <c r="S863" s="453"/>
      <c r="T863" s="453"/>
      <c r="U863" s="453"/>
      <c r="V863" s="453"/>
      <c r="W863" s="453"/>
      <c r="X863" s="453"/>
      <c r="Y863" s="453"/>
      <c r="Z863" s="453"/>
      <c r="AA863" s="453"/>
      <c r="AB863" s="453"/>
      <c r="AC863" s="453"/>
      <c r="AD863" s="453"/>
      <c r="AE863" s="453"/>
      <c r="AF863" s="453"/>
      <c r="AG863" s="453"/>
      <c r="AH863" s="453"/>
      <c r="AI863" s="453"/>
      <c r="AJ863" s="453"/>
      <c r="AK863" s="453"/>
    </row>
    <row r="864" spans="1:37" ht="15.75" customHeight="1">
      <c r="A864" s="453"/>
      <c r="B864" s="453"/>
      <c r="C864" s="496"/>
      <c r="D864" s="496"/>
      <c r="E864" s="453"/>
      <c r="F864" s="453"/>
      <c r="G864" s="453"/>
      <c r="H864" s="453"/>
      <c r="I864" s="453"/>
      <c r="J864" s="453"/>
      <c r="K864" s="453"/>
      <c r="L864" s="453"/>
      <c r="M864" s="453"/>
      <c r="N864" s="453"/>
      <c r="O864" s="453"/>
      <c r="P864" s="453"/>
      <c r="Q864" s="453"/>
      <c r="R864" s="453"/>
      <c r="S864" s="453"/>
      <c r="T864" s="453"/>
      <c r="U864" s="453"/>
      <c r="V864" s="453"/>
      <c r="W864" s="453"/>
      <c r="X864" s="453"/>
      <c r="Y864" s="453"/>
      <c r="Z864" s="453"/>
      <c r="AA864" s="453"/>
      <c r="AB864" s="453"/>
      <c r="AC864" s="453"/>
      <c r="AD864" s="453"/>
      <c r="AE864" s="453"/>
      <c r="AF864" s="453"/>
      <c r="AG864" s="453"/>
      <c r="AH864" s="453"/>
      <c r="AI864" s="453"/>
      <c r="AJ864" s="453"/>
      <c r="AK864" s="453"/>
    </row>
    <row r="865" spans="1:37" ht="15.75" customHeight="1">
      <c r="A865" s="453"/>
      <c r="B865" s="453"/>
      <c r="C865" s="496"/>
      <c r="D865" s="496"/>
      <c r="E865" s="453"/>
      <c r="F865" s="453"/>
      <c r="G865" s="453"/>
      <c r="H865" s="453"/>
      <c r="I865" s="453"/>
      <c r="J865" s="453"/>
      <c r="K865" s="453"/>
      <c r="L865" s="453"/>
      <c r="M865" s="453"/>
      <c r="N865" s="453"/>
      <c r="O865" s="453"/>
      <c r="P865" s="453"/>
      <c r="Q865" s="453"/>
      <c r="R865" s="453"/>
      <c r="S865" s="453"/>
      <c r="T865" s="453"/>
      <c r="U865" s="453"/>
      <c r="V865" s="453"/>
      <c r="W865" s="453"/>
      <c r="X865" s="453"/>
      <c r="Y865" s="453"/>
      <c r="Z865" s="453"/>
      <c r="AA865" s="453"/>
      <c r="AB865" s="453"/>
      <c r="AC865" s="453"/>
      <c r="AD865" s="453"/>
      <c r="AE865" s="453"/>
      <c r="AF865" s="453"/>
      <c r="AG865" s="453"/>
      <c r="AH865" s="453"/>
      <c r="AI865" s="453"/>
      <c r="AJ865" s="453"/>
      <c r="AK865" s="453"/>
    </row>
    <row r="866" spans="1:37" ht="15.75" customHeight="1">
      <c r="A866" s="453"/>
      <c r="B866" s="453"/>
      <c r="C866" s="496"/>
      <c r="D866" s="496"/>
      <c r="E866" s="453"/>
      <c r="F866" s="453"/>
      <c r="G866" s="453"/>
      <c r="H866" s="453"/>
      <c r="I866" s="453"/>
      <c r="J866" s="453"/>
      <c r="K866" s="453"/>
      <c r="L866" s="453"/>
      <c r="M866" s="453"/>
      <c r="N866" s="453"/>
      <c r="O866" s="453"/>
      <c r="P866" s="453"/>
      <c r="Q866" s="453"/>
      <c r="R866" s="453"/>
      <c r="S866" s="453"/>
      <c r="T866" s="453"/>
      <c r="U866" s="453"/>
      <c r="V866" s="453"/>
      <c r="W866" s="453"/>
      <c r="X866" s="453"/>
      <c r="Y866" s="453"/>
      <c r="Z866" s="453"/>
      <c r="AA866" s="453"/>
      <c r="AB866" s="453"/>
      <c r="AC866" s="453"/>
      <c r="AD866" s="453"/>
      <c r="AE866" s="453"/>
      <c r="AF866" s="453"/>
      <c r="AG866" s="453"/>
      <c r="AH866" s="453"/>
      <c r="AI866" s="453"/>
      <c r="AJ866" s="453"/>
      <c r="AK866" s="453"/>
    </row>
    <row r="867" spans="1:37" ht="15.75" customHeight="1">
      <c r="A867" s="453"/>
      <c r="B867" s="453"/>
      <c r="C867" s="496"/>
      <c r="D867" s="496"/>
      <c r="E867" s="453"/>
      <c r="F867" s="453"/>
      <c r="G867" s="453"/>
      <c r="H867" s="453"/>
      <c r="I867" s="453"/>
      <c r="J867" s="453"/>
      <c r="K867" s="453"/>
      <c r="L867" s="453"/>
      <c r="M867" s="453"/>
      <c r="N867" s="453"/>
      <c r="O867" s="453"/>
      <c r="P867" s="453"/>
      <c r="Q867" s="453"/>
      <c r="R867" s="453"/>
      <c r="S867" s="453"/>
      <c r="T867" s="453"/>
      <c r="U867" s="453"/>
      <c r="V867" s="453"/>
      <c r="W867" s="453"/>
      <c r="X867" s="453"/>
      <c r="Y867" s="453"/>
      <c r="Z867" s="453"/>
      <c r="AA867" s="453"/>
      <c r="AB867" s="453"/>
      <c r="AC867" s="453"/>
      <c r="AD867" s="453"/>
      <c r="AE867" s="453"/>
      <c r="AF867" s="453"/>
      <c r="AG867" s="453"/>
      <c r="AH867" s="453"/>
      <c r="AI867" s="453"/>
      <c r="AJ867" s="453"/>
      <c r="AK867" s="453"/>
    </row>
    <row r="868" spans="1:37" ht="15.75" customHeight="1">
      <c r="A868" s="453"/>
      <c r="B868" s="453"/>
      <c r="C868" s="496"/>
      <c r="D868" s="496"/>
      <c r="E868" s="453"/>
      <c r="F868" s="453"/>
      <c r="G868" s="453"/>
      <c r="H868" s="453"/>
      <c r="I868" s="453"/>
      <c r="J868" s="453"/>
      <c r="K868" s="453"/>
      <c r="L868" s="453"/>
      <c r="M868" s="453"/>
      <c r="N868" s="453"/>
      <c r="O868" s="453"/>
      <c r="P868" s="453"/>
      <c r="Q868" s="453"/>
      <c r="R868" s="453"/>
      <c r="S868" s="453"/>
      <c r="T868" s="453"/>
      <c r="U868" s="453"/>
      <c r="V868" s="453"/>
      <c r="W868" s="453"/>
      <c r="X868" s="453"/>
      <c r="Y868" s="453"/>
      <c r="Z868" s="453"/>
      <c r="AA868" s="453"/>
      <c r="AB868" s="453"/>
      <c r="AC868" s="453"/>
      <c r="AD868" s="453"/>
      <c r="AE868" s="453"/>
      <c r="AF868" s="453"/>
      <c r="AG868" s="453"/>
      <c r="AH868" s="453"/>
      <c r="AI868" s="453"/>
      <c r="AJ868" s="453"/>
      <c r="AK868" s="453"/>
    </row>
    <row r="869" spans="1:37" ht="15.75" customHeight="1">
      <c r="A869" s="453"/>
      <c r="B869" s="453"/>
      <c r="C869" s="496"/>
      <c r="D869" s="496"/>
      <c r="E869" s="453"/>
      <c r="F869" s="453"/>
      <c r="G869" s="453"/>
      <c r="H869" s="453"/>
      <c r="I869" s="453"/>
      <c r="J869" s="453"/>
      <c r="K869" s="453"/>
      <c r="L869" s="453"/>
      <c r="M869" s="453"/>
      <c r="N869" s="453"/>
      <c r="O869" s="453"/>
      <c r="P869" s="453"/>
      <c r="Q869" s="453"/>
      <c r="R869" s="453"/>
      <c r="S869" s="453"/>
      <c r="T869" s="453"/>
      <c r="U869" s="453"/>
      <c r="V869" s="453"/>
      <c r="W869" s="453"/>
      <c r="X869" s="453"/>
      <c r="Y869" s="453"/>
      <c r="Z869" s="453"/>
      <c r="AA869" s="453"/>
      <c r="AB869" s="453"/>
      <c r="AC869" s="453"/>
      <c r="AD869" s="453"/>
      <c r="AE869" s="453"/>
      <c r="AF869" s="453"/>
      <c r="AG869" s="453"/>
      <c r="AH869" s="453"/>
      <c r="AI869" s="453"/>
      <c r="AJ869" s="453"/>
      <c r="AK869" s="453"/>
    </row>
    <row r="870" spans="1:37" ht="15.75" customHeight="1">
      <c r="A870" s="453"/>
      <c r="B870" s="453"/>
      <c r="C870" s="496"/>
      <c r="D870" s="496"/>
      <c r="E870" s="453"/>
      <c r="F870" s="453"/>
      <c r="G870" s="453"/>
      <c r="H870" s="453"/>
      <c r="I870" s="453"/>
      <c r="J870" s="453"/>
      <c r="K870" s="453"/>
      <c r="L870" s="453"/>
      <c r="M870" s="453"/>
      <c r="N870" s="453"/>
      <c r="O870" s="453"/>
      <c r="P870" s="453"/>
      <c r="Q870" s="453"/>
      <c r="R870" s="453"/>
      <c r="S870" s="453"/>
      <c r="T870" s="453"/>
      <c r="U870" s="453"/>
      <c r="V870" s="453"/>
      <c r="W870" s="453"/>
      <c r="X870" s="453"/>
      <c r="Y870" s="453"/>
      <c r="Z870" s="453"/>
      <c r="AA870" s="453"/>
      <c r="AB870" s="453"/>
      <c r="AC870" s="453"/>
      <c r="AD870" s="453"/>
      <c r="AE870" s="453"/>
      <c r="AF870" s="453"/>
      <c r="AG870" s="453"/>
      <c r="AH870" s="453"/>
      <c r="AI870" s="453"/>
      <c r="AJ870" s="453"/>
      <c r="AK870" s="453"/>
    </row>
    <row r="871" spans="1:37" ht="15.75" customHeight="1">
      <c r="A871" s="453"/>
      <c r="B871" s="453"/>
      <c r="C871" s="496"/>
      <c r="D871" s="496"/>
      <c r="E871" s="453"/>
      <c r="F871" s="453"/>
      <c r="G871" s="453"/>
      <c r="H871" s="453"/>
      <c r="I871" s="453"/>
      <c r="J871" s="453"/>
      <c r="K871" s="453"/>
      <c r="L871" s="453"/>
      <c r="M871" s="453"/>
      <c r="N871" s="453"/>
      <c r="O871" s="453"/>
      <c r="P871" s="453"/>
      <c r="Q871" s="453"/>
      <c r="R871" s="453"/>
      <c r="S871" s="453"/>
      <c r="T871" s="453"/>
      <c r="U871" s="453"/>
      <c r="V871" s="453"/>
      <c r="W871" s="453"/>
      <c r="X871" s="453"/>
      <c r="Y871" s="453"/>
      <c r="Z871" s="453"/>
      <c r="AA871" s="453"/>
      <c r="AB871" s="453"/>
      <c r="AC871" s="453"/>
      <c r="AD871" s="453"/>
      <c r="AE871" s="453"/>
      <c r="AF871" s="453"/>
      <c r="AG871" s="453"/>
      <c r="AH871" s="453"/>
      <c r="AI871" s="453"/>
      <c r="AJ871" s="453"/>
      <c r="AK871" s="453"/>
    </row>
    <row r="872" spans="1:37" ht="15.75" customHeight="1">
      <c r="A872" s="453"/>
      <c r="B872" s="453"/>
      <c r="C872" s="496"/>
      <c r="D872" s="496"/>
      <c r="E872" s="453"/>
      <c r="F872" s="453"/>
      <c r="G872" s="453"/>
      <c r="H872" s="453"/>
      <c r="I872" s="453"/>
      <c r="J872" s="453"/>
      <c r="K872" s="453"/>
      <c r="L872" s="453"/>
      <c r="M872" s="453"/>
      <c r="N872" s="453"/>
      <c r="O872" s="453"/>
      <c r="P872" s="453"/>
      <c r="Q872" s="453"/>
      <c r="R872" s="453"/>
      <c r="S872" s="453"/>
      <c r="T872" s="453"/>
      <c r="U872" s="453"/>
      <c r="V872" s="453"/>
      <c r="W872" s="453"/>
      <c r="X872" s="453"/>
      <c r="Y872" s="453"/>
      <c r="Z872" s="453"/>
      <c r="AA872" s="453"/>
      <c r="AB872" s="453"/>
      <c r="AC872" s="453"/>
      <c r="AD872" s="453"/>
      <c r="AE872" s="453"/>
      <c r="AF872" s="453"/>
      <c r="AG872" s="453"/>
      <c r="AH872" s="453"/>
      <c r="AI872" s="453"/>
      <c r="AJ872" s="453"/>
      <c r="AK872" s="453"/>
    </row>
    <row r="873" spans="1:37" ht="15.75" customHeight="1">
      <c r="A873" s="453"/>
      <c r="B873" s="453"/>
      <c r="C873" s="496"/>
      <c r="D873" s="496"/>
      <c r="E873" s="453"/>
      <c r="F873" s="453"/>
      <c r="G873" s="453"/>
      <c r="H873" s="453"/>
      <c r="I873" s="453"/>
      <c r="J873" s="453"/>
      <c r="K873" s="453"/>
      <c r="L873" s="453"/>
      <c r="M873" s="453"/>
      <c r="N873" s="453"/>
      <c r="O873" s="453"/>
      <c r="P873" s="453"/>
      <c r="Q873" s="453"/>
      <c r="R873" s="453"/>
      <c r="S873" s="453"/>
      <c r="T873" s="453"/>
      <c r="U873" s="453"/>
      <c r="V873" s="453"/>
      <c r="W873" s="453"/>
      <c r="X873" s="453"/>
      <c r="Y873" s="453"/>
      <c r="Z873" s="453"/>
      <c r="AA873" s="453"/>
      <c r="AB873" s="453"/>
      <c r="AC873" s="453"/>
      <c r="AD873" s="453"/>
      <c r="AE873" s="453"/>
      <c r="AF873" s="453"/>
      <c r="AG873" s="453"/>
      <c r="AH873" s="453"/>
      <c r="AI873" s="453"/>
      <c r="AJ873" s="453"/>
      <c r="AK873" s="453"/>
    </row>
    <row r="874" spans="1:37" ht="15.75" customHeight="1">
      <c r="A874" s="453"/>
      <c r="B874" s="453"/>
      <c r="C874" s="496"/>
      <c r="D874" s="496"/>
      <c r="E874" s="453"/>
      <c r="F874" s="453"/>
      <c r="G874" s="453"/>
      <c r="H874" s="453"/>
      <c r="I874" s="453"/>
      <c r="J874" s="453"/>
      <c r="K874" s="453"/>
      <c r="L874" s="453"/>
      <c r="M874" s="453"/>
      <c r="N874" s="453"/>
      <c r="O874" s="453"/>
      <c r="P874" s="453"/>
      <c r="Q874" s="453"/>
      <c r="R874" s="453"/>
      <c r="S874" s="453"/>
      <c r="T874" s="453"/>
      <c r="U874" s="453"/>
      <c r="V874" s="453"/>
      <c r="W874" s="453"/>
      <c r="X874" s="453"/>
      <c r="Y874" s="453"/>
      <c r="Z874" s="453"/>
      <c r="AA874" s="453"/>
      <c r="AB874" s="453"/>
      <c r="AC874" s="453"/>
      <c r="AD874" s="453"/>
      <c r="AE874" s="453"/>
      <c r="AF874" s="453"/>
      <c r="AG874" s="453"/>
      <c r="AH874" s="453"/>
      <c r="AI874" s="453"/>
      <c r="AJ874" s="453"/>
      <c r="AK874" s="453"/>
    </row>
    <row r="875" spans="1:37" ht="15.75" customHeight="1">
      <c r="A875" s="453"/>
      <c r="B875" s="453"/>
      <c r="C875" s="496"/>
      <c r="D875" s="496"/>
      <c r="E875" s="453"/>
      <c r="F875" s="453"/>
      <c r="G875" s="453"/>
      <c r="H875" s="453"/>
      <c r="I875" s="453"/>
      <c r="J875" s="453"/>
      <c r="K875" s="453"/>
      <c r="L875" s="453"/>
      <c r="M875" s="453"/>
      <c r="N875" s="453"/>
      <c r="O875" s="453"/>
      <c r="P875" s="453"/>
      <c r="Q875" s="453"/>
      <c r="R875" s="453"/>
      <c r="S875" s="453"/>
      <c r="T875" s="453"/>
      <c r="U875" s="453"/>
      <c r="V875" s="453"/>
      <c r="W875" s="453"/>
      <c r="X875" s="453"/>
      <c r="Y875" s="453"/>
      <c r="Z875" s="453"/>
      <c r="AA875" s="453"/>
      <c r="AB875" s="453"/>
      <c r="AC875" s="453"/>
      <c r="AD875" s="453"/>
      <c r="AE875" s="453"/>
      <c r="AF875" s="453"/>
      <c r="AG875" s="453"/>
      <c r="AH875" s="453"/>
      <c r="AI875" s="453"/>
      <c r="AJ875" s="453"/>
      <c r="AK875" s="453"/>
    </row>
    <row r="876" spans="1:37" ht="15.75" customHeight="1">
      <c r="A876" s="453"/>
      <c r="B876" s="453"/>
      <c r="C876" s="496"/>
      <c r="D876" s="496"/>
      <c r="E876" s="453"/>
      <c r="F876" s="453"/>
      <c r="G876" s="453"/>
      <c r="H876" s="453"/>
      <c r="I876" s="453"/>
      <c r="J876" s="453"/>
      <c r="K876" s="453"/>
      <c r="L876" s="453"/>
      <c r="M876" s="453"/>
      <c r="N876" s="453"/>
      <c r="O876" s="453"/>
      <c r="P876" s="453"/>
      <c r="Q876" s="453"/>
      <c r="R876" s="453"/>
      <c r="S876" s="453"/>
      <c r="T876" s="453"/>
      <c r="U876" s="453"/>
      <c r="V876" s="453"/>
      <c r="W876" s="453"/>
      <c r="X876" s="453"/>
      <c r="Y876" s="453"/>
      <c r="Z876" s="453"/>
      <c r="AA876" s="453"/>
      <c r="AB876" s="453"/>
      <c r="AC876" s="453"/>
      <c r="AD876" s="453"/>
      <c r="AE876" s="453"/>
      <c r="AF876" s="453"/>
      <c r="AG876" s="453"/>
      <c r="AH876" s="453"/>
      <c r="AI876" s="453"/>
      <c r="AJ876" s="453"/>
      <c r="AK876" s="453"/>
    </row>
    <row r="877" spans="1:37" ht="15.75" customHeight="1">
      <c r="A877" s="453"/>
      <c r="B877" s="453"/>
      <c r="C877" s="496"/>
      <c r="D877" s="496"/>
      <c r="E877" s="453"/>
      <c r="F877" s="453"/>
      <c r="G877" s="453"/>
      <c r="H877" s="453"/>
      <c r="I877" s="453"/>
      <c r="J877" s="453"/>
      <c r="K877" s="453"/>
      <c r="L877" s="453"/>
      <c r="M877" s="453"/>
      <c r="N877" s="453"/>
      <c r="O877" s="453"/>
      <c r="P877" s="453"/>
      <c r="Q877" s="453"/>
      <c r="R877" s="453"/>
      <c r="S877" s="453"/>
      <c r="T877" s="453"/>
      <c r="U877" s="453"/>
      <c r="V877" s="453"/>
      <c r="W877" s="453"/>
      <c r="X877" s="453"/>
      <c r="Y877" s="453"/>
      <c r="Z877" s="453"/>
      <c r="AA877" s="453"/>
      <c r="AB877" s="453"/>
      <c r="AC877" s="453"/>
      <c r="AD877" s="453"/>
      <c r="AE877" s="453"/>
      <c r="AF877" s="453"/>
      <c r="AG877" s="453"/>
      <c r="AH877" s="453"/>
      <c r="AI877" s="453"/>
      <c r="AJ877" s="453"/>
      <c r="AK877" s="453"/>
    </row>
    <row r="878" spans="1:37" ht="15.75" customHeight="1">
      <c r="A878" s="453"/>
      <c r="B878" s="453"/>
      <c r="C878" s="496"/>
      <c r="D878" s="496"/>
      <c r="E878" s="453"/>
      <c r="F878" s="453"/>
      <c r="G878" s="453"/>
      <c r="H878" s="453"/>
      <c r="I878" s="453"/>
      <c r="J878" s="453"/>
      <c r="K878" s="453"/>
      <c r="L878" s="453"/>
      <c r="M878" s="453"/>
      <c r="N878" s="453"/>
      <c r="O878" s="453"/>
      <c r="P878" s="453"/>
      <c r="Q878" s="453"/>
      <c r="R878" s="453"/>
      <c r="S878" s="453"/>
      <c r="T878" s="453"/>
      <c r="U878" s="453"/>
      <c r="V878" s="453"/>
      <c r="W878" s="453"/>
      <c r="X878" s="453"/>
      <c r="Y878" s="453"/>
      <c r="Z878" s="453"/>
      <c r="AA878" s="453"/>
      <c r="AB878" s="453"/>
      <c r="AC878" s="453"/>
      <c r="AD878" s="453"/>
      <c r="AE878" s="453"/>
      <c r="AF878" s="453"/>
      <c r="AG878" s="453"/>
      <c r="AH878" s="453"/>
      <c r="AI878" s="453"/>
      <c r="AJ878" s="453"/>
      <c r="AK878" s="453"/>
    </row>
    <row r="879" spans="1:37" ht="15.75" customHeight="1">
      <c r="A879" s="453"/>
      <c r="B879" s="453"/>
      <c r="C879" s="496"/>
      <c r="D879" s="496"/>
      <c r="E879" s="453"/>
      <c r="F879" s="453"/>
      <c r="G879" s="453"/>
      <c r="H879" s="453"/>
      <c r="I879" s="453"/>
      <c r="J879" s="453"/>
      <c r="K879" s="453"/>
      <c r="L879" s="453"/>
      <c r="M879" s="453"/>
      <c r="N879" s="453"/>
      <c r="O879" s="453"/>
      <c r="P879" s="453"/>
      <c r="Q879" s="453"/>
      <c r="R879" s="453"/>
      <c r="S879" s="453"/>
      <c r="T879" s="453"/>
      <c r="U879" s="453"/>
      <c r="V879" s="453"/>
      <c r="W879" s="453"/>
      <c r="X879" s="453"/>
      <c r="Y879" s="453"/>
      <c r="Z879" s="453"/>
      <c r="AA879" s="453"/>
      <c r="AB879" s="453"/>
      <c r="AC879" s="453"/>
      <c r="AD879" s="453"/>
      <c r="AE879" s="453"/>
      <c r="AF879" s="453"/>
      <c r="AG879" s="453"/>
      <c r="AH879" s="453"/>
      <c r="AI879" s="453"/>
      <c r="AJ879" s="453"/>
      <c r="AK879" s="453"/>
    </row>
    <row r="880" spans="1:37" ht="15.75" customHeight="1">
      <c r="A880" s="453"/>
      <c r="B880" s="453"/>
      <c r="C880" s="496"/>
      <c r="D880" s="496"/>
      <c r="E880" s="453"/>
      <c r="F880" s="453"/>
      <c r="G880" s="453"/>
      <c r="H880" s="453"/>
      <c r="I880" s="453"/>
      <c r="J880" s="453"/>
      <c r="K880" s="453"/>
      <c r="L880" s="453"/>
      <c r="M880" s="453"/>
      <c r="N880" s="453"/>
      <c r="O880" s="453"/>
      <c r="P880" s="453"/>
      <c r="Q880" s="453"/>
      <c r="R880" s="453"/>
      <c r="S880" s="453"/>
      <c r="T880" s="453"/>
      <c r="U880" s="453"/>
      <c r="V880" s="453"/>
      <c r="W880" s="453"/>
      <c r="X880" s="453"/>
      <c r="Y880" s="453"/>
      <c r="Z880" s="453"/>
      <c r="AA880" s="453"/>
      <c r="AB880" s="453"/>
      <c r="AC880" s="453"/>
      <c r="AD880" s="453"/>
      <c r="AE880" s="453"/>
      <c r="AF880" s="453"/>
      <c r="AG880" s="453"/>
      <c r="AH880" s="453"/>
      <c r="AI880" s="453"/>
      <c r="AJ880" s="453"/>
      <c r="AK880" s="453"/>
    </row>
    <row r="881" spans="1:37" ht="15.75" customHeight="1">
      <c r="A881" s="453"/>
      <c r="B881" s="453"/>
      <c r="C881" s="496"/>
      <c r="D881" s="496"/>
      <c r="E881" s="453"/>
      <c r="F881" s="453"/>
      <c r="G881" s="453"/>
      <c r="H881" s="453"/>
      <c r="I881" s="453"/>
      <c r="J881" s="453"/>
      <c r="K881" s="453"/>
      <c r="L881" s="453"/>
      <c r="M881" s="453"/>
      <c r="N881" s="453"/>
      <c r="O881" s="453"/>
      <c r="P881" s="453"/>
      <c r="Q881" s="453"/>
      <c r="R881" s="453"/>
      <c r="S881" s="453"/>
      <c r="T881" s="453"/>
      <c r="U881" s="453"/>
      <c r="V881" s="453"/>
      <c r="W881" s="453"/>
      <c r="X881" s="453"/>
      <c r="Y881" s="453"/>
      <c r="Z881" s="453"/>
      <c r="AA881" s="453"/>
      <c r="AB881" s="453"/>
      <c r="AC881" s="453"/>
      <c r="AD881" s="453"/>
      <c r="AE881" s="453"/>
      <c r="AF881" s="453"/>
      <c r="AG881" s="453"/>
      <c r="AH881" s="453"/>
      <c r="AI881" s="453"/>
      <c r="AJ881" s="453"/>
      <c r="AK881" s="453"/>
    </row>
    <row r="882" spans="1:37" ht="15.75" customHeight="1">
      <c r="A882" s="453"/>
      <c r="B882" s="453"/>
      <c r="C882" s="496"/>
      <c r="D882" s="496"/>
      <c r="E882" s="453"/>
      <c r="F882" s="453"/>
      <c r="G882" s="453"/>
      <c r="H882" s="453"/>
      <c r="I882" s="453"/>
      <c r="J882" s="453"/>
      <c r="K882" s="453"/>
      <c r="L882" s="453"/>
      <c r="M882" s="453"/>
      <c r="N882" s="453"/>
      <c r="O882" s="453"/>
      <c r="P882" s="453"/>
      <c r="Q882" s="453"/>
      <c r="R882" s="453"/>
      <c r="S882" s="453"/>
      <c r="T882" s="453"/>
      <c r="U882" s="453"/>
      <c r="V882" s="453"/>
      <c r="W882" s="453"/>
      <c r="X882" s="453"/>
      <c r="Y882" s="453"/>
      <c r="Z882" s="453"/>
      <c r="AA882" s="453"/>
      <c r="AB882" s="453"/>
      <c r="AC882" s="453"/>
      <c r="AD882" s="453"/>
      <c r="AE882" s="453"/>
      <c r="AF882" s="453"/>
      <c r="AG882" s="453"/>
      <c r="AH882" s="453"/>
      <c r="AI882" s="453"/>
      <c r="AJ882" s="453"/>
      <c r="AK882" s="453"/>
    </row>
    <row r="883" spans="1:37" ht="15.75" customHeight="1">
      <c r="A883" s="453"/>
      <c r="B883" s="453"/>
      <c r="C883" s="496"/>
      <c r="D883" s="496"/>
      <c r="E883" s="453"/>
      <c r="F883" s="453"/>
      <c r="G883" s="453"/>
      <c r="H883" s="453"/>
      <c r="I883" s="453"/>
      <c r="J883" s="453"/>
      <c r="K883" s="453"/>
      <c r="L883" s="453"/>
      <c r="M883" s="453"/>
      <c r="N883" s="453"/>
      <c r="O883" s="453"/>
      <c r="P883" s="453"/>
      <c r="Q883" s="453"/>
      <c r="R883" s="453"/>
      <c r="S883" s="453"/>
      <c r="T883" s="453"/>
      <c r="U883" s="453"/>
      <c r="V883" s="453"/>
      <c r="W883" s="453"/>
      <c r="X883" s="453"/>
      <c r="Y883" s="453"/>
      <c r="Z883" s="453"/>
      <c r="AA883" s="453"/>
      <c r="AB883" s="453"/>
      <c r="AC883" s="453"/>
      <c r="AD883" s="453"/>
      <c r="AE883" s="453"/>
      <c r="AF883" s="453"/>
      <c r="AG883" s="453"/>
      <c r="AH883" s="453"/>
      <c r="AI883" s="453"/>
      <c r="AJ883" s="453"/>
      <c r="AK883" s="453"/>
    </row>
    <row r="884" spans="1:37" ht="15.75" customHeight="1">
      <c r="A884" s="453"/>
      <c r="B884" s="453"/>
      <c r="C884" s="496"/>
      <c r="D884" s="496"/>
      <c r="E884" s="453"/>
      <c r="F884" s="453"/>
      <c r="G884" s="453"/>
      <c r="H884" s="453"/>
      <c r="I884" s="453"/>
      <c r="J884" s="453"/>
      <c r="K884" s="453"/>
      <c r="L884" s="453"/>
      <c r="M884" s="453"/>
      <c r="N884" s="453"/>
      <c r="O884" s="453"/>
      <c r="P884" s="453"/>
      <c r="Q884" s="453"/>
      <c r="R884" s="453"/>
      <c r="S884" s="453"/>
      <c r="T884" s="453"/>
      <c r="U884" s="453"/>
      <c r="V884" s="453"/>
      <c r="W884" s="453"/>
      <c r="X884" s="453"/>
      <c r="Y884" s="453"/>
      <c r="Z884" s="453"/>
      <c r="AA884" s="453"/>
      <c r="AB884" s="453"/>
      <c r="AC884" s="453"/>
      <c r="AD884" s="453"/>
      <c r="AE884" s="453"/>
      <c r="AF884" s="453"/>
      <c r="AG884" s="453"/>
      <c r="AH884" s="453"/>
      <c r="AI884" s="453"/>
      <c r="AJ884" s="453"/>
      <c r="AK884" s="453"/>
    </row>
    <row r="885" spans="1:37" ht="15.75" customHeight="1">
      <c r="A885" s="453"/>
      <c r="B885" s="453"/>
      <c r="C885" s="496"/>
      <c r="D885" s="496"/>
      <c r="E885" s="453"/>
      <c r="F885" s="453"/>
      <c r="G885" s="453"/>
      <c r="H885" s="453"/>
      <c r="I885" s="453"/>
      <c r="J885" s="453"/>
      <c r="K885" s="453"/>
      <c r="L885" s="453"/>
      <c r="M885" s="453"/>
      <c r="N885" s="453"/>
      <c r="O885" s="453"/>
      <c r="P885" s="453"/>
      <c r="Q885" s="453"/>
      <c r="R885" s="453"/>
      <c r="S885" s="453"/>
      <c r="T885" s="453"/>
      <c r="U885" s="453"/>
      <c r="V885" s="453"/>
      <c r="W885" s="453"/>
      <c r="X885" s="453"/>
      <c r="Y885" s="453"/>
      <c r="Z885" s="453"/>
      <c r="AA885" s="453"/>
      <c r="AB885" s="453"/>
      <c r="AC885" s="453"/>
      <c r="AD885" s="453"/>
      <c r="AE885" s="453"/>
      <c r="AF885" s="453"/>
      <c r="AG885" s="453"/>
      <c r="AH885" s="453"/>
      <c r="AI885" s="453"/>
      <c r="AJ885" s="453"/>
      <c r="AK885" s="453"/>
    </row>
    <row r="886" spans="1:37" ht="15.75" customHeight="1">
      <c r="A886" s="453"/>
      <c r="B886" s="453"/>
      <c r="C886" s="496"/>
      <c r="D886" s="496"/>
      <c r="E886" s="453"/>
      <c r="F886" s="453"/>
      <c r="G886" s="453"/>
      <c r="H886" s="453"/>
      <c r="I886" s="453"/>
      <c r="J886" s="453"/>
      <c r="K886" s="453"/>
      <c r="L886" s="453"/>
      <c r="M886" s="453"/>
      <c r="N886" s="453"/>
      <c r="O886" s="453"/>
      <c r="P886" s="453"/>
      <c r="Q886" s="453"/>
      <c r="R886" s="453"/>
      <c r="S886" s="453"/>
      <c r="T886" s="453"/>
      <c r="U886" s="453"/>
      <c r="V886" s="453"/>
      <c r="W886" s="453"/>
      <c r="X886" s="453"/>
      <c r="Y886" s="453"/>
      <c r="Z886" s="453"/>
      <c r="AA886" s="453"/>
      <c r="AB886" s="453"/>
      <c r="AC886" s="453"/>
      <c r="AD886" s="453"/>
      <c r="AE886" s="453"/>
      <c r="AF886" s="453"/>
      <c r="AG886" s="453"/>
      <c r="AH886" s="453"/>
      <c r="AI886" s="453"/>
      <c r="AJ886" s="453"/>
      <c r="AK886" s="453"/>
    </row>
    <row r="887" spans="1:37" ht="15.75" customHeight="1">
      <c r="A887" s="453"/>
      <c r="B887" s="453"/>
      <c r="C887" s="496"/>
      <c r="D887" s="496"/>
      <c r="E887" s="453"/>
      <c r="F887" s="453"/>
      <c r="G887" s="453"/>
      <c r="H887" s="453"/>
      <c r="I887" s="453"/>
      <c r="J887" s="453"/>
      <c r="K887" s="453"/>
      <c r="L887" s="453"/>
      <c r="M887" s="453"/>
      <c r="N887" s="453"/>
      <c r="O887" s="453"/>
      <c r="P887" s="453"/>
      <c r="Q887" s="453"/>
      <c r="R887" s="453"/>
      <c r="S887" s="453"/>
      <c r="T887" s="453"/>
      <c r="U887" s="453"/>
      <c r="V887" s="453"/>
      <c r="W887" s="453"/>
      <c r="X887" s="453"/>
      <c r="Y887" s="453"/>
      <c r="Z887" s="453"/>
      <c r="AA887" s="453"/>
      <c r="AB887" s="453"/>
      <c r="AC887" s="453"/>
      <c r="AD887" s="453"/>
      <c r="AE887" s="453"/>
      <c r="AF887" s="453"/>
      <c r="AG887" s="453"/>
      <c r="AH887" s="453"/>
      <c r="AI887" s="453"/>
      <c r="AJ887" s="453"/>
      <c r="AK887" s="453"/>
    </row>
    <row r="888" spans="1:37" ht="15.75" customHeight="1">
      <c r="A888" s="453"/>
      <c r="B888" s="453"/>
      <c r="C888" s="496"/>
      <c r="D888" s="496"/>
      <c r="E888" s="453"/>
      <c r="F888" s="453"/>
      <c r="G888" s="453"/>
      <c r="H888" s="453"/>
      <c r="I888" s="453"/>
      <c r="J888" s="453"/>
      <c r="K888" s="453"/>
      <c r="L888" s="453"/>
      <c r="M888" s="453"/>
      <c r="N888" s="453"/>
      <c r="O888" s="453"/>
      <c r="P888" s="453"/>
      <c r="Q888" s="453"/>
      <c r="R888" s="453"/>
      <c r="S888" s="453"/>
      <c r="T888" s="453"/>
      <c r="U888" s="453"/>
      <c r="V888" s="453"/>
      <c r="W888" s="453"/>
      <c r="X888" s="453"/>
      <c r="Y888" s="453"/>
      <c r="Z888" s="453"/>
      <c r="AA888" s="453"/>
      <c r="AB888" s="453"/>
      <c r="AC888" s="453"/>
      <c r="AD888" s="453"/>
      <c r="AE888" s="453"/>
      <c r="AF888" s="453"/>
      <c r="AG888" s="453"/>
      <c r="AH888" s="453"/>
      <c r="AI888" s="453"/>
      <c r="AJ888" s="453"/>
      <c r="AK888" s="453"/>
    </row>
    <row r="889" spans="1:37" ht="15.75" customHeight="1">
      <c r="A889" s="453"/>
      <c r="B889" s="453"/>
      <c r="C889" s="496"/>
      <c r="D889" s="496"/>
      <c r="E889" s="453"/>
      <c r="F889" s="453"/>
      <c r="G889" s="453"/>
      <c r="H889" s="453"/>
      <c r="I889" s="453"/>
      <c r="J889" s="453"/>
      <c r="K889" s="453"/>
      <c r="L889" s="453"/>
      <c r="M889" s="453"/>
      <c r="N889" s="453"/>
      <c r="O889" s="453"/>
      <c r="P889" s="453"/>
      <c r="Q889" s="453"/>
      <c r="R889" s="453"/>
      <c r="S889" s="453"/>
      <c r="T889" s="453"/>
      <c r="U889" s="453"/>
      <c r="V889" s="453"/>
      <c r="W889" s="453"/>
      <c r="X889" s="453"/>
      <c r="Y889" s="453"/>
      <c r="Z889" s="453"/>
      <c r="AA889" s="453"/>
      <c r="AB889" s="453"/>
      <c r="AC889" s="453"/>
      <c r="AD889" s="453"/>
      <c r="AE889" s="453"/>
      <c r="AF889" s="453"/>
      <c r="AG889" s="453"/>
      <c r="AH889" s="453"/>
      <c r="AI889" s="453"/>
      <c r="AJ889" s="453"/>
      <c r="AK889" s="453"/>
    </row>
    <row r="890" spans="1:37" ht="15.75" customHeight="1">
      <c r="A890" s="453"/>
      <c r="B890" s="453"/>
      <c r="C890" s="496"/>
      <c r="D890" s="496"/>
      <c r="E890" s="453"/>
      <c r="F890" s="453"/>
      <c r="G890" s="453"/>
      <c r="H890" s="453"/>
      <c r="I890" s="453"/>
      <c r="J890" s="453"/>
      <c r="K890" s="453"/>
      <c r="L890" s="453"/>
      <c r="M890" s="453"/>
      <c r="N890" s="453"/>
      <c r="O890" s="453"/>
      <c r="P890" s="453"/>
      <c r="Q890" s="453"/>
      <c r="R890" s="453"/>
      <c r="S890" s="453"/>
      <c r="T890" s="453"/>
      <c r="U890" s="453"/>
      <c r="V890" s="453"/>
      <c r="W890" s="453"/>
      <c r="X890" s="453"/>
      <c r="Y890" s="453"/>
      <c r="Z890" s="453"/>
      <c r="AA890" s="453"/>
      <c r="AB890" s="453"/>
      <c r="AC890" s="453"/>
      <c r="AD890" s="453"/>
      <c r="AE890" s="453"/>
      <c r="AF890" s="453"/>
      <c r="AG890" s="453"/>
      <c r="AH890" s="453"/>
      <c r="AI890" s="453"/>
      <c r="AJ890" s="453"/>
      <c r="AK890" s="453"/>
    </row>
    <row r="891" spans="1:37" ht="15.75" customHeight="1">
      <c r="A891" s="453"/>
      <c r="B891" s="453"/>
      <c r="C891" s="496"/>
      <c r="D891" s="496"/>
      <c r="E891" s="453"/>
      <c r="F891" s="453"/>
      <c r="G891" s="453"/>
      <c r="H891" s="453"/>
      <c r="I891" s="453"/>
      <c r="J891" s="453"/>
      <c r="K891" s="453"/>
      <c r="L891" s="453"/>
      <c r="M891" s="453"/>
      <c r="N891" s="453"/>
      <c r="O891" s="453"/>
      <c r="P891" s="453"/>
      <c r="Q891" s="453"/>
      <c r="R891" s="453"/>
      <c r="S891" s="453"/>
      <c r="T891" s="453"/>
      <c r="U891" s="453"/>
      <c r="V891" s="453"/>
      <c r="W891" s="453"/>
      <c r="X891" s="453"/>
      <c r="Y891" s="453"/>
      <c r="Z891" s="453"/>
      <c r="AA891" s="453"/>
      <c r="AB891" s="453"/>
      <c r="AC891" s="453"/>
      <c r="AD891" s="453"/>
      <c r="AE891" s="453"/>
      <c r="AF891" s="453"/>
      <c r="AG891" s="453"/>
      <c r="AH891" s="453"/>
      <c r="AI891" s="453"/>
      <c r="AJ891" s="453"/>
      <c r="AK891" s="453"/>
    </row>
    <row r="892" spans="1:37" ht="15.75" customHeight="1">
      <c r="A892" s="453"/>
      <c r="B892" s="453"/>
      <c r="C892" s="496"/>
      <c r="D892" s="496"/>
      <c r="E892" s="453"/>
      <c r="F892" s="453"/>
      <c r="G892" s="453"/>
      <c r="H892" s="453"/>
      <c r="I892" s="453"/>
      <c r="J892" s="453"/>
      <c r="K892" s="453"/>
      <c r="L892" s="453"/>
      <c r="M892" s="453"/>
      <c r="N892" s="453"/>
      <c r="O892" s="453"/>
      <c r="P892" s="453"/>
      <c r="Q892" s="453"/>
      <c r="R892" s="453"/>
      <c r="S892" s="453"/>
      <c r="T892" s="453"/>
      <c r="U892" s="453"/>
      <c r="V892" s="453"/>
      <c r="W892" s="453"/>
      <c r="X892" s="453"/>
      <c r="Y892" s="453"/>
      <c r="Z892" s="453"/>
      <c r="AA892" s="453"/>
      <c r="AB892" s="453"/>
      <c r="AC892" s="453"/>
      <c r="AD892" s="453"/>
      <c r="AE892" s="453"/>
      <c r="AF892" s="453"/>
      <c r="AG892" s="453"/>
      <c r="AH892" s="453"/>
      <c r="AI892" s="453"/>
      <c r="AJ892" s="453"/>
      <c r="AK892" s="453"/>
    </row>
    <row r="893" spans="1:37" ht="15.75" customHeight="1">
      <c r="A893" s="453"/>
      <c r="B893" s="453"/>
      <c r="C893" s="496"/>
      <c r="D893" s="496"/>
      <c r="E893" s="453"/>
      <c r="F893" s="453"/>
      <c r="G893" s="453"/>
      <c r="H893" s="453"/>
      <c r="I893" s="453"/>
      <c r="J893" s="453"/>
      <c r="K893" s="453"/>
      <c r="L893" s="453"/>
      <c r="M893" s="453"/>
      <c r="N893" s="453"/>
      <c r="O893" s="453"/>
      <c r="P893" s="453"/>
      <c r="Q893" s="453"/>
      <c r="R893" s="453"/>
      <c r="S893" s="453"/>
      <c r="T893" s="453"/>
      <c r="U893" s="453"/>
      <c r="V893" s="453"/>
      <c r="W893" s="453"/>
      <c r="X893" s="453"/>
      <c r="Y893" s="453"/>
      <c r="Z893" s="453"/>
      <c r="AA893" s="453"/>
      <c r="AB893" s="453"/>
      <c r="AC893" s="453"/>
      <c r="AD893" s="453"/>
      <c r="AE893" s="453"/>
      <c r="AF893" s="453"/>
      <c r="AG893" s="453"/>
      <c r="AH893" s="453"/>
      <c r="AI893" s="453"/>
      <c r="AJ893" s="453"/>
      <c r="AK893" s="453"/>
    </row>
    <row r="894" spans="1:37" ht="15.75" customHeight="1">
      <c r="A894" s="453"/>
      <c r="B894" s="453"/>
      <c r="C894" s="496"/>
      <c r="D894" s="496"/>
      <c r="E894" s="453"/>
      <c r="F894" s="453"/>
      <c r="G894" s="453"/>
      <c r="H894" s="453"/>
      <c r="I894" s="453"/>
      <c r="J894" s="453"/>
      <c r="K894" s="453"/>
      <c r="L894" s="453"/>
      <c r="M894" s="453"/>
      <c r="N894" s="453"/>
      <c r="O894" s="453"/>
      <c r="P894" s="453"/>
      <c r="Q894" s="453"/>
      <c r="R894" s="453"/>
      <c r="S894" s="453"/>
      <c r="T894" s="453"/>
      <c r="U894" s="453"/>
      <c r="V894" s="453"/>
      <c r="W894" s="453"/>
      <c r="X894" s="453"/>
      <c r="Y894" s="453"/>
      <c r="Z894" s="453"/>
      <c r="AA894" s="453"/>
      <c r="AB894" s="453"/>
      <c r="AC894" s="453"/>
      <c r="AD894" s="453"/>
      <c r="AE894" s="453"/>
      <c r="AF894" s="453"/>
      <c r="AG894" s="453"/>
      <c r="AH894" s="453"/>
      <c r="AI894" s="453"/>
      <c r="AJ894" s="453"/>
      <c r="AK894" s="453"/>
    </row>
    <row r="895" spans="1:37" ht="15.75" customHeight="1">
      <c r="A895" s="453"/>
      <c r="B895" s="453"/>
      <c r="C895" s="496"/>
      <c r="D895" s="496"/>
      <c r="E895" s="453"/>
      <c r="F895" s="453"/>
      <c r="G895" s="453"/>
      <c r="H895" s="453"/>
      <c r="I895" s="453"/>
      <c r="J895" s="453"/>
      <c r="K895" s="453"/>
      <c r="L895" s="453"/>
      <c r="M895" s="453"/>
      <c r="N895" s="453"/>
      <c r="O895" s="453"/>
      <c r="P895" s="453"/>
      <c r="Q895" s="453"/>
      <c r="R895" s="453"/>
      <c r="S895" s="453"/>
      <c r="T895" s="453"/>
      <c r="U895" s="453"/>
      <c r="V895" s="453"/>
      <c r="W895" s="453"/>
      <c r="X895" s="453"/>
      <c r="Y895" s="453"/>
      <c r="Z895" s="453"/>
      <c r="AA895" s="453"/>
      <c r="AB895" s="453"/>
      <c r="AC895" s="453"/>
      <c r="AD895" s="453"/>
      <c r="AE895" s="453"/>
      <c r="AF895" s="453"/>
      <c r="AG895" s="453"/>
      <c r="AH895" s="453"/>
      <c r="AI895" s="453"/>
      <c r="AJ895" s="453"/>
      <c r="AK895" s="453"/>
    </row>
    <row r="896" spans="1:37" ht="15.75" customHeight="1">
      <c r="A896" s="453"/>
      <c r="B896" s="453"/>
      <c r="C896" s="496"/>
      <c r="D896" s="496"/>
      <c r="E896" s="453"/>
      <c r="F896" s="453"/>
      <c r="G896" s="453"/>
      <c r="H896" s="453"/>
      <c r="I896" s="453"/>
      <c r="J896" s="453"/>
      <c r="K896" s="453"/>
      <c r="L896" s="453"/>
      <c r="M896" s="453"/>
      <c r="N896" s="453"/>
      <c r="O896" s="453"/>
      <c r="P896" s="453"/>
      <c r="Q896" s="453"/>
      <c r="R896" s="453"/>
      <c r="S896" s="453"/>
      <c r="T896" s="453"/>
      <c r="U896" s="453"/>
      <c r="V896" s="453"/>
      <c r="W896" s="453"/>
      <c r="X896" s="453"/>
      <c r="Y896" s="453"/>
      <c r="Z896" s="453"/>
      <c r="AA896" s="453"/>
      <c r="AB896" s="453"/>
      <c r="AC896" s="453"/>
      <c r="AD896" s="453"/>
      <c r="AE896" s="453"/>
      <c r="AF896" s="453"/>
      <c r="AG896" s="453"/>
      <c r="AH896" s="453"/>
      <c r="AI896" s="453"/>
      <c r="AJ896" s="453"/>
      <c r="AK896" s="453"/>
    </row>
    <row r="897" spans="1:37" ht="15.75" customHeight="1">
      <c r="A897" s="453"/>
      <c r="B897" s="453"/>
      <c r="C897" s="496"/>
      <c r="D897" s="496"/>
      <c r="E897" s="453"/>
      <c r="F897" s="453"/>
      <c r="G897" s="453"/>
      <c r="H897" s="453"/>
      <c r="I897" s="453"/>
      <c r="J897" s="453"/>
      <c r="K897" s="453"/>
      <c r="L897" s="453"/>
      <c r="M897" s="453"/>
      <c r="N897" s="453"/>
      <c r="O897" s="453"/>
      <c r="P897" s="453"/>
      <c r="Q897" s="453"/>
      <c r="R897" s="453"/>
      <c r="S897" s="453"/>
      <c r="T897" s="453"/>
      <c r="U897" s="453"/>
      <c r="V897" s="453"/>
      <c r="W897" s="453"/>
      <c r="X897" s="453"/>
      <c r="Y897" s="453"/>
      <c r="Z897" s="453"/>
      <c r="AA897" s="453"/>
      <c r="AB897" s="453"/>
      <c r="AC897" s="453"/>
      <c r="AD897" s="453"/>
      <c r="AE897" s="453"/>
      <c r="AF897" s="453"/>
      <c r="AG897" s="453"/>
      <c r="AH897" s="453"/>
      <c r="AI897" s="453"/>
      <c r="AJ897" s="453"/>
      <c r="AK897" s="453"/>
    </row>
    <row r="898" spans="1:37" ht="15.75" customHeight="1">
      <c r="A898" s="453"/>
      <c r="B898" s="453"/>
      <c r="C898" s="496"/>
      <c r="D898" s="496"/>
      <c r="E898" s="453"/>
      <c r="F898" s="453"/>
      <c r="G898" s="453"/>
      <c r="H898" s="453"/>
      <c r="I898" s="453"/>
      <c r="J898" s="453"/>
      <c r="K898" s="453"/>
      <c r="L898" s="453"/>
      <c r="M898" s="453"/>
      <c r="N898" s="453"/>
      <c r="O898" s="453"/>
      <c r="P898" s="453"/>
      <c r="Q898" s="453"/>
      <c r="R898" s="453"/>
      <c r="S898" s="453"/>
      <c r="T898" s="453"/>
      <c r="U898" s="453"/>
      <c r="V898" s="453"/>
      <c r="W898" s="453"/>
      <c r="X898" s="453"/>
      <c r="Y898" s="453"/>
      <c r="Z898" s="453"/>
      <c r="AA898" s="453"/>
      <c r="AB898" s="453"/>
      <c r="AC898" s="453"/>
      <c r="AD898" s="453"/>
      <c r="AE898" s="453"/>
      <c r="AF898" s="453"/>
      <c r="AG898" s="453"/>
      <c r="AH898" s="453"/>
      <c r="AI898" s="453"/>
      <c r="AJ898" s="453"/>
      <c r="AK898" s="453"/>
    </row>
    <row r="899" spans="1:37" ht="15.75" customHeight="1">
      <c r="A899" s="453"/>
      <c r="B899" s="453"/>
      <c r="C899" s="496"/>
      <c r="D899" s="496"/>
      <c r="E899" s="453"/>
      <c r="F899" s="453"/>
      <c r="G899" s="453"/>
      <c r="H899" s="453"/>
      <c r="I899" s="453"/>
      <c r="J899" s="453"/>
      <c r="K899" s="453"/>
      <c r="L899" s="453"/>
      <c r="M899" s="453"/>
      <c r="N899" s="453"/>
      <c r="O899" s="453"/>
      <c r="P899" s="453"/>
      <c r="Q899" s="453"/>
      <c r="R899" s="453"/>
      <c r="S899" s="453"/>
      <c r="T899" s="453"/>
      <c r="U899" s="453"/>
      <c r="V899" s="453"/>
      <c r="W899" s="453"/>
      <c r="X899" s="453"/>
      <c r="Y899" s="453"/>
      <c r="Z899" s="453"/>
      <c r="AA899" s="453"/>
      <c r="AB899" s="453"/>
      <c r="AC899" s="453"/>
      <c r="AD899" s="453"/>
      <c r="AE899" s="453"/>
      <c r="AF899" s="453"/>
      <c r="AG899" s="453"/>
      <c r="AH899" s="453"/>
      <c r="AI899" s="453"/>
      <c r="AJ899" s="453"/>
      <c r="AK899" s="453"/>
    </row>
    <row r="900" spans="1:37" ht="15.75" customHeight="1">
      <c r="A900" s="453"/>
      <c r="B900" s="453"/>
      <c r="C900" s="496"/>
      <c r="D900" s="496"/>
      <c r="E900" s="453"/>
      <c r="F900" s="453"/>
      <c r="G900" s="453"/>
      <c r="H900" s="453"/>
      <c r="I900" s="453"/>
      <c r="J900" s="453"/>
      <c r="K900" s="453"/>
      <c r="L900" s="453"/>
      <c r="M900" s="453"/>
      <c r="N900" s="453"/>
      <c r="O900" s="453"/>
      <c r="P900" s="453"/>
      <c r="Q900" s="453"/>
      <c r="R900" s="453"/>
      <c r="S900" s="453"/>
      <c r="T900" s="453"/>
      <c r="U900" s="453"/>
      <c r="V900" s="453"/>
      <c r="W900" s="453"/>
      <c r="X900" s="453"/>
      <c r="Y900" s="453"/>
      <c r="Z900" s="453"/>
      <c r="AA900" s="453"/>
      <c r="AB900" s="453"/>
      <c r="AC900" s="453"/>
      <c r="AD900" s="453"/>
      <c r="AE900" s="453"/>
      <c r="AF900" s="453"/>
      <c r="AG900" s="453"/>
      <c r="AH900" s="453"/>
      <c r="AI900" s="453"/>
      <c r="AJ900" s="453"/>
      <c r="AK900" s="453"/>
    </row>
    <row r="901" spans="1:37" ht="15.75" customHeight="1">
      <c r="A901" s="453"/>
      <c r="B901" s="453"/>
      <c r="C901" s="496"/>
      <c r="D901" s="496"/>
      <c r="E901" s="453"/>
      <c r="F901" s="453"/>
      <c r="G901" s="453"/>
      <c r="H901" s="453"/>
      <c r="I901" s="453"/>
      <c r="J901" s="453"/>
      <c r="K901" s="453"/>
      <c r="L901" s="453"/>
      <c r="M901" s="453"/>
      <c r="N901" s="453"/>
      <c r="O901" s="453"/>
      <c r="P901" s="453"/>
      <c r="Q901" s="453"/>
      <c r="R901" s="453"/>
      <c r="S901" s="453"/>
      <c r="T901" s="453"/>
      <c r="U901" s="453"/>
      <c r="V901" s="453"/>
      <c r="W901" s="453"/>
      <c r="X901" s="453"/>
      <c r="Y901" s="453"/>
      <c r="Z901" s="453"/>
      <c r="AA901" s="453"/>
      <c r="AB901" s="453"/>
      <c r="AC901" s="453"/>
      <c r="AD901" s="453"/>
      <c r="AE901" s="453"/>
      <c r="AF901" s="453"/>
      <c r="AG901" s="453"/>
      <c r="AH901" s="453"/>
      <c r="AI901" s="453"/>
      <c r="AJ901" s="453"/>
      <c r="AK901" s="453"/>
    </row>
    <row r="902" spans="1:37" ht="15.75" customHeight="1">
      <c r="A902" s="453"/>
      <c r="B902" s="453"/>
      <c r="C902" s="496"/>
      <c r="D902" s="496"/>
      <c r="E902" s="453"/>
      <c r="F902" s="453"/>
      <c r="G902" s="453"/>
      <c r="H902" s="453"/>
      <c r="I902" s="453"/>
      <c r="J902" s="453"/>
      <c r="K902" s="453"/>
      <c r="L902" s="453"/>
      <c r="M902" s="453"/>
      <c r="N902" s="453"/>
      <c r="O902" s="453"/>
      <c r="P902" s="453"/>
      <c r="Q902" s="453"/>
      <c r="R902" s="453"/>
      <c r="S902" s="453"/>
      <c r="T902" s="453"/>
      <c r="U902" s="453"/>
      <c r="V902" s="453"/>
      <c r="W902" s="453"/>
      <c r="X902" s="453"/>
      <c r="Y902" s="453"/>
      <c r="Z902" s="453"/>
      <c r="AA902" s="453"/>
      <c r="AB902" s="453"/>
      <c r="AC902" s="453"/>
      <c r="AD902" s="453"/>
      <c r="AE902" s="453"/>
      <c r="AF902" s="453"/>
      <c r="AG902" s="453"/>
      <c r="AH902" s="453"/>
      <c r="AI902" s="453"/>
      <c r="AJ902" s="453"/>
      <c r="AK902" s="453"/>
    </row>
    <row r="903" spans="1:37" ht="15.75" customHeight="1">
      <c r="A903" s="453"/>
      <c r="B903" s="453"/>
      <c r="C903" s="496"/>
      <c r="D903" s="496"/>
      <c r="E903" s="453"/>
      <c r="F903" s="453"/>
      <c r="G903" s="453"/>
      <c r="H903" s="453"/>
      <c r="I903" s="453"/>
      <c r="J903" s="453"/>
      <c r="K903" s="453"/>
      <c r="L903" s="453"/>
      <c r="M903" s="453"/>
      <c r="N903" s="453"/>
      <c r="O903" s="453"/>
      <c r="P903" s="453"/>
      <c r="Q903" s="453"/>
      <c r="R903" s="453"/>
      <c r="S903" s="453"/>
      <c r="T903" s="453"/>
      <c r="U903" s="453"/>
      <c r="V903" s="453"/>
      <c r="W903" s="453"/>
      <c r="X903" s="453"/>
      <c r="Y903" s="453"/>
      <c r="Z903" s="453"/>
      <c r="AA903" s="453"/>
      <c r="AB903" s="453"/>
      <c r="AC903" s="453"/>
      <c r="AD903" s="453"/>
      <c r="AE903" s="453"/>
      <c r="AF903" s="453"/>
      <c r="AG903" s="453"/>
      <c r="AH903" s="453"/>
      <c r="AI903" s="453"/>
      <c r="AJ903" s="453"/>
      <c r="AK903" s="453"/>
    </row>
    <row r="904" spans="1:37" ht="15.75" customHeight="1">
      <c r="A904" s="453"/>
      <c r="B904" s="453"/>
      <c r="C904" s="496"/>
      <c r="D904" s="496"/>
      <c r="E904" s="453"/>
      <c r="F904" s="453"/>
      <c r="G904" s="453"/>
      <c r="H904" s="453"/>
      <c r="I904" s="453"/>
      <c r="J904" s="453"/>
      <c r="K904" s="453"/>
      <c r="L904" s="453"/>
      <c r="M904" s="453"/>
      <c r="N904" s="453"/>
      <c r="O904" s="453"/>
      <c r="P904" s="453"/>
      <c r="Q904" s="453"/>
      <c r="R904" s="453"/>
      <c r="S904" s="453"/>
      <c r="T904" s="453"/>
      <c r="U904" s="453"/>
      <c r="V904" s="453"/>
      <c r="W904" s="453"/>
      <c r="X904" s="453"/>
      <c r="Y904" s="453"/>
      <c r="Z904" s="453"/>
      <c r="AA904" s="453"/>
      <c r="AB904" s="453"/>
      <c r="AC904" s="453"/>
      <c r="AD904" s="453"/>
      <c r="AE904" s="453"/>
      <c r="AF904" s="453"/>
      <c r="AG904" s="453"/>
      <c r="AH904" s="453"/>
      <c r="AI904" s="453"/>
      <c r="AJ904" s="453"/>
      <c r="AK904" s="453"/>
    </row>
    <row r="905" spans="1:37" ht="15.75" customHeight="1">
      <c r="A905" s="453"/>
      <c r="B905" s="453"/>
      <c r="C905" s="496"/>
      <c r="D905" s="496"/>
      <c r="E905" s="453"/>
      <c r="F905" s="453"/>
      <c r="G905" s="453"/>
      <c r="H905" s="453"/>
      <c r="I905" s="453"/>
      <c r="J905" s="453"/>
      <c r="K905" s="453"/>
      <c r="L905" s="453"/>
      <c r="M905" s="453"/>
      <c r="N905" s="453"/>
      <c r="O905" s="453"/>
      <c r="P905" s="453"/>
      <c r="Q905" s="453"/>
      <c r="R905" s="453"/>
      <c r="S905" s="453"/>
      <c r="T905" s="453"/>
      <c r="U905" s="453"/>
      <c r="V905" s="453"/>
      <c r="W905" s="453"/>
      <c r="X905" s="453"/>
      <c r="Y905" s="453"/>
      <c r="Z905" s="453"/>
      <c r="AA905" s="453"/>
      <c r="AB905" s="453"/>
      <c r="AC905" s="453"/>
      <c r="AD905" s="453"/>
      <c r="AE905" s="453"/>
      <c r="AF905" s="453"/>
      <c r="AG905" s="453"/>
      <c r="AH905" s="453"/>
      <c r="AI905" s="453"/>
      <c r="AJ905" s="453"/>
      <c r="AK905" s="453"/>
    </row>
    <row r="906" spans="1:37" ht="15.75" customHeight="1">
      <c r="A906" s="453"/>
      <c r="B906" s="453"/>
      <c r="C906" s="496"/>
      <c r="D906" s="496"/>
      <c r="E906" s="453"/>
      <c r="F906" s="453"/>
      <c r="G906" s="453"/>
      <c r="H906" s="453"/>
      <c r="I906" s="453"/>
      <c r="J906" s="453"/>
      <c r="K906" s="453"/>
      <c r="L906" s="453"/>
      <c r="M906" s="453"/>
      <c r="N906" s="453"/>
      <c r="O906" s="453"/>
      <c r="P906" s="453"/>
      <c r="Q906" s="453"/>
      <c r="R906" s="453"/>
      <c r="S906" s="453"/>
      <c r="T906" s="453"/>
      <c r="U906" s="453"/>
      <c r="V906" s="453"/>
      <c r="W906" s="453"/>
      <c r="X906" s="453"/>
      <c r="Y906" s="453"/>
      <c r="Z906" s="453"/>
      <c r="AA906" s="453"/>
      <c r="AB906" s="453"/>
      <c r="AC906" s="453"/>
      <c r="AD906" s="453"/>
      <c r="AE906" s="453"/>
      <c r="AF906" s="453"/>
      <c r="AG906" s="453"/>
      <c r="AH906" s="453"/>
      <c r="AI906" s="453"/>
      <c r="AJ906" s="453"/>
      <c r="AK906" s="453"/>
    </row>
    <row r="907" spans="1:37" ht="15.75" customHeight="1">
      <c r="A907" s="453"/>
      <c r="B907" s="453"/>
      <c r="C907" s="496"/>
      <c r="D907" s="496"/>
      <c r="E907" s="453"/>
      <c r="F907" s="453"/>
      <c r="G907" s="453"/>
      <c r="H907" s="453"/>
      <c r="I907" s="453"/>
      <c r="J907" s="453"/>
      <c r="K907" s="453"/>
      <c r="L907" s="453"/>
      <c r="M907" s="453"/>
      <c r="N907" s="453"/>
      <c r="O907" s="453"/>
      <c r="P907" s="453"/>
      <c r="Q907" s="453"/>
      <c r="R907" s="453"/>
      <c r="S907" s="453"/>
      <c r="T907" s="453"/>
      <c r="U907" s="453"/>
      <c r="V907" s="453"/>
      <c r="W907" s="453"/>
      <c r="X907" s="453"/>
      <c r="Y907" s="453"/>
      <c r="Z907" s="453"/>
      <c r="AA907" s="453"/>
      <c r="AB907" s="453"/>
      <c r="AC907" s="453"/>
      <c r="AD907" s="453"/>
      <c r="AE907" s="453"/>
      <c r="AF907" s="453"/>
      <c r="AG907" s="453"/>
      <c r="AH907" s="453"/>
      <c r="AI907" s="453"/>
      <c r="AJ907" s="453"/>
      <c r="AK907" s="453"/>
    </row>
    <row r="908" spans="1:37" ht="15.75" customHeight="1">
      <c r="A908" s="453"/>
      <c r="B908" s="453"/>
      <c r="C908" s="496"/>
      <c r="D908" s="496"/>
      <c r="E908" s="453"/>
      <c r="F908" s="453"/>
      <c r="G908" s="453"/>
      <c r="H908" s="453"/>
      <c r="I908" s="453"/>
      <c r="J908" s="453"/>
      <c r="K908" s="453"/>
      <c r="L908" s="453"/>
      <c r="M908" s="453"/>
      <c r="N908" s="453"/>
      <c r="O908" s="453"/>
      <c r="P908" s="453"/>
      <c r="Q908" s="453"/>
      <c r="R908" s="453"/>
      <c r="S908" s="453"/>
      <c r="T908" s="453"/>
      <c r="U908" s="453"/>
      <c r="V908" s="453"/>
      <c r="W908" s="453"/>
      <c r="X908" s="453"/>
      <c r="Y908" s="453"/>
      <c r="Z908" s="453"/>
      <c r="AA908" s="453"/>
      <c r="AB908" s="453"/>
      <c r="AC908" s="453"/>
      <c r="AD908" s="453"/>
      <c r="AE908" s="453"/>
      <c r="AF908" s="453"/>
      <c r="AG908" s="453"/>
      <c r="AH908" s="453"/>
      <c r="AI908" s="453"/>
      <c r="AJ908" s="453"/>
      <c r="AK908" s="453"/>
    </row>
    <row r="909" spans="1:37" ht="15.75" customHeight="1">
      <c r="A909" s="453"/>
      <c r="B909" s="453"/>
      <c r="C909" s="496"/>
      <c r="D909" s="496"/>
      <c r="E909" s="453"/>
      <c r="F909" s="453"/>
      <c r="G909" s="453"/>
      <c r="H909" s="453"/>
      <c r="I909" s="453"/>
      <c r="J909" s="453"/>
      <c r="K909" s="453"/>
      <c r="L909" s="453"/>
      <c r="M909" s="453"/>
      <c r="N909" s="453"/>
      <c r="O909" s="453"/>
      <c r="P909" s="453"/>
      <c r="Q909" s="453"/>
      <c r="R909" s="453"/>
      <c r="S909" s="453"/>
      <c r="T909" s="453"/>
      <c r="U909" s="453"/>
      <c r="V909" s="453"/>
      <c r="W909" s="453"/>
      <c r="X909" s="453"/>
      <c r="Y909" s="453"/>
      <c r="Z909" s="453"/>
      <c r="AA909" s="453"/>
      <c r="AB909" s="453"/>
      <c r="AC909" s="453"/>
      <c r="AD909" s="453"/>
      <c r="AE909" s="453"/>
      <c r="AF909" s="453"/>
      <c r="AG909" s="453"/>
      <c r="AH909" s="453"/>
      <c r="AI909" s="453"/>
      <c r="AJ909" s="453"/>
      <c r="AK909" s="453"/>
    </row>
    <row r="910" spans="1:37" ht="15.75" customHeight="1">
      <c r="A910" s="453"/>
      <c r="B910" s="453"/>
      <c r="C910" s="496"/>
      <c r="D910" s="496"/>
      <c r="E910" s="453"/>
      <c r="F910" s="453"/>
      <c r="G910" s="453"/>
      <c r="H910" s="453"/>
      <c r="I910" s="453"/>
      <c r="J910" s="453"/>
      <c r="K910" s="453"/>
      <c r="L910" s="453"/>
      <c r="M910" s="453"/>
      <c r="N910" s="453"/>
      <c r="O910" s="453"/>
      <c r="P910" s="453"/>
      <c r="Q910" s="453"/>
      <c r="R910" s="453"/>
      <c r="S910" s="453"/>
      <c r="T910" s="453"/>
      <c r="U910" s="453"/>
      <c r="V910" s="453"/>
      <c r="W910" s="453"/>
      <c r="X910" s="453"/>
      <c r="Y910" s="453"/>
      <c r="Z910" s="453"/>
      <c r="AA910" s="453"/>
      <c r="AB910" s="453"/>
      <c r="AC910" s="453"/>
      <c r="AD910" s="453"/>
      <c r="AE910" s="453"/>
      <c r="AF910" s="453"/>
      <c r="AG910" s="453"/>
      <c r="AH910" s="453"/>
      <c r="AI910" s="453"/>
      <c r="AJ910" s="453"/>
      <c r="AK910" s="453"/>
    </row>
    <row r="911" spans="1:37" ht="15.75" customHeight="1">
      <c r="A911" s="453"/>
      <c r="B911" s="453"/>
      <c r="C911" s="496"/>
      <c r="D911" s="496"/>
      <c r="E911" s="453"/>
      <c r="F911" s="453"/>
      <c r="G911" s="453"/>
      <c r="H911" s="453"/>
      <c r="I911" s="453"/>
      <c r="J911" s="453"/>
      <c r="K911" s="453"/>
      <c r="L911" s="453"/>
      <c r="M911" s="453"/>
      <c r="N911" s="453"/>
      <c r="O911" s="453"/>
      <c r="P911" s="453"/>
      <c r="Q911" s="453"/>
      <c r="R911" s="453"/>
      <c r="S911" s="453"/>
      <c r="T911" s="453"/>
      <c r="U911" s="453"/>
      <c r="V911" s="453"/>
      <c r="W911" s="453"/>
      <c r="X911" s="453"/>
      <c r="Y911" s="453"/>
      <c r="Z911" s="453"/>
      <c r="AA911" s="453"/>
      <c r="AB911" s="453"/>
      <c r="AC911" s="453"/>
      <c r="AD911" s="453"/>
      <c r="AE911" s="453"/>
      <c r="AF911" s="453"/>
      <c r="AG911" s="453"/>
      <c r="AH911" s="453"/>
      <c r="AI911" s="453"/>
      <c r="AJ911" s="453"/>
      <c r="AK911" s="453"/>
    </row>
    <row r="912" spans="1:37" ht="15.75" customHeight="1">
      <c r="A912" s="453"/>
      <c r="B912" s="453"/>
      <c r="C912" s="496"/>
      <c r="D912" s="496"/>
      <c r="E912" s="453"/>
      <c r="F912" s="453"/>
      <c r="G912" s="453"/>
      <c r="H912" s="453"/>
      <c r="I912" s="453"/>
      <c r="J912" s="453"/>
      <c r="K912" s="453"/>
      <c r="L912" s="453"/>
      <c r="M912" s="453"/>
      <c r="N912" s="453"/>
      <c r="O912" s="453"/>
      <c r="P912" s="453"/>
      <c r="Q912" s="453"/>
      <c r="R912" s="453"/>
      <c r="S912" s="453"/>
      <c r="T912" s="453"/>
      <c r="U912" s="453"/>
      <c r="V912" s="453"/>
      <c r="W912" s="453"/>
      <c r="X912" s="453"/>
      <c r="Y912" s="453"/>
      <c r="Z912" s="453"/>
      <c r="AA912" s="453"/>
      <c r="AB912" s="453"/>
      <c r="AC912" s="453"/>
      <c r="AD912" s="453"/>
      <c r="AE912" s="453"/>
      <c r="AF912" s="453"/>
      <c r="AG912" s="453"/>
      <c r="AH912" s="453"/>
      <c r="AI912" s="453"/>
      <c r="AJ912" s="453"/>
      <c r="AK912" s="453"/>
    </row>
    <row r="913" spans="1:37" ht="15.75" customHeight="1">
      <c r="A913" s="453"/>
      <c r="B913" s="453"/>
      <c r="C913" s="496"/>
      <c r="D913" s="496"/>
      <c r="E913" s="453"/>
      <c r="F913" s="453"/>
      <c r="G913" s="453"/>
      <c r="H913" s="453"/>
      <c r="I913" s="453"/>
      <c r="J913" s="453"/>
      <c r="K913" s="453"/>
      <c r="L913" s="453"/>
      <c r="M913" s="453"/>
      <c r="N913" s="453"/>
      <c r="O913" s="453"/>
      <c r="P913" s="453"/>
      <c r="Q913" s="453"/>
      <c r="R913" s="453"/>
      <c r="S913" s="453"/>
      <c r="T913" s="453"/>
      <c r="U913" s="453"/>
      <c r="V913" s="453"/>
      <c r="W913" s="453"/>
      <c r="X913" s="453"/>
      <c r="Y913" s="453"/>
      <c r="Z913" s="453"/>
      <c r="AA913" s="453"/>
      <c r="AB913" s="453"/>
      <c r="AC913" s="453"/>
      <c r="AD913" s="453"/>
      <c r="AE913" s="453"/>
      <c r="AF913" s="453"/>
      <c r="AG913" s="453"/>
      <c r="AH913" s="453"/>
      <c r="AI913" s="453"/>
      <c r="AJ913" s="453"/>
      <c r="AK913" s="453"/>
    </row>
    <row r="914" spans="1:37" ht="15.75" customHeight="1">
      <c r="A914" s="453"/>
      <c r="B914" s="453"/>
      <c r="C914" s="496"/>
      <c r="D914" s="496"/>
      <c r="E914" s="453"/>
      <c r="F914" s="453"/>
      <c r="G914" s="453"/>
      <c r="H914" s="453"/>
      <c r="I914" s="453"/>
      <c r="J914" s="453"/>
      <c r="K914" s="453"/>
      <c r="L914" s="453"/>
      <c r="M914" s="453"/>
      <c r="N914" s="453"/>
      <c r="O914" s="453"/>
      <c r="P914" s="453"/>
      <c r="Q914" s="453"/>
      <c r="R914" s="453"/>
      <c r="S914" s="453"/>
      <c r="T914" s="453"/>
      <c r="U914" s="453"/>
      <c r="V914" s="453"/>
      <c r="W914" s="453"/>
      <c r="X914" s="453"/>
      <c r="Y914" s="453"/>
      <c r="Z914" s="453"/>
      <c r="AA914" s="453"/>
      <c r="AB914" s="453"/>
      <c r="AC914" s="453"/>
      <c r="AD914" s="453"/>
      <c r="AE914" s="453"/>
      <c r="AF914" s="453"/>
      <c r="AG914" s="453"/>
      <c r="AH914" s="453"/>
      <c r="AI914" s="453"/>
      <c r="AJ914" s="453"/>
      <c r="AK914" s="453"/>
    </row>
    <row r="915" spans="1:37" ht="15.75" customHeight="1">
      <c r="A915" s="453"/>
      <c r="B915" s="453"/>
      <c r="C915" s="496"/>
      <c r="D915" s="496"/>
      <c r="E915" s="453"/>
      <c r="F915" s="453"/>
      <c r="G915" s="453"/>
      <c r="H915" s="453"/>
      <c r="I915" s="453"/>
      <c r="J915" s="453"/>
      <c r="K915" s="453"/>
      <c r="L915" s="453"/>
      <c r="M915" s="453"/>
      <c r="N915" s="453"/>
      <c r="O915" s="453"/>
      <c r="P915" s="453"/>
      <c r="Q915" s="453"/>
      <c r="R915" s="453"/>
      <c r="S915" s="453"/>
      <c r="T915" s="453"/>
      <c r="U915" s="453"/>
      <c r="V915" s="453"/>
      <c r="W915" s="453"/>
      <c r="X915" s="453"/>
      <c r="Y915" s="453"/>
      <c r="Z915" s="453"/>
      <c r="AA915" s="453"/>
      <c r="AB915" s="453"/>
      <c r="AC915" s="453"/>
      <c r="AD915" s="453"/>
      <c r="AE915" s="453"/>
      <c r="AF915" s="453"/>
      <c r="AG915" s="453"/>
      <c r="AH915" s="453"/>
      <c r="AI915" s="453"/>
      <c r="AJ915" s="453"/>
      <c r="AK915" s="453"/>
    </row>
    <row r="916" spans="1:37" ht="15.75" customHeight="1">
      <c r="A916" s="453"/>
      <c r="B916" s="453"/>
      <c r="C916" s="496"/>
      <c r="D916" s="496"/>
      <c r="E916" s="453"/>
      <c r="F916" s="453"/>
      <c r="G916" s="453"/>
      <c r="H916" s="453"/>
      <c r="I916" s="453"/>
      <c r="J916" s="453"/>
      <c r="K916" s="453"/>
      <c r="L916" s="453"/>
      <c r="M916" s="453"/>
      <c r="N916" s="453"/>
      <c r="O916" s="453"/>
      <c r="P916" s="453"/>
      <c r="Q916" s="453"/>
      <c r="R916" s="453"/>
      <c r="S916" s="453"/>
      <c r="T916" s="453"/>
      <c r="U916" s="453"/>
      <c r="V916" s="453"/>
      <c r="W916" s="453"/>
      <c r="X916" s="453"/>
      <c r="Y916" s="453"/>
      <c r="Z916" s="453"/>
      <c r="AA916" s="453"/>
      <c r="AB916" s="453"/>
      <c r="AC916" s="453"/>
      <c r="AD916" s="453"/>
      <c r="AE916" s="453"/>
      <c r="AF916" s="453"/>
      <c r="AG916" s="453"/>
      <c r="AH916" s="453"/>
      <c r="AI916" s="453"/>
      <c r="AJ916" s="453"/>
      <c r="AK916" s="453"/>
    </row>
    <row r="917" spans="1:37" ht="15.75" customHeight="1">
      <c r="A917" s="453"/>
      <c r="B917" s="453"/>
      <c r="C917" s="496"/>
      <c r="D917" s="496"/>
      <c r="E917" s="453"/>
      <c r="F917" s="453"/>
      <c r="G917" s="453"/>
      <c r="H917" s="453"/>
      <c r="I917" s="453"/>
      <c r="J917" s="453"/>
      <c r="K917" s="453"/>
      <c r="L917" s="453"/>
      <c r="M917" s="453"/>
      <c r="N917" s="453"/>
      <c r="O917" s="453"/>
      <c r="P917" s="453"/>
      <c r="Q917" s="453"/>
      <c r="R917" s="453"/>
      <c r="S917" s="453"/>
      <c r="T917" s="453"/>
      <c r="U917" s="453"/>
      <c r="V917" s="453"/>
      <c r="W917" s="453"/>
      <c r="X917" s="453"/>
      <c r="Y917" s="453"/>
      <c r="Z917" s="453"/>
      <c r="AA917" s="453"/>
      <c r="AB917" s="453"/>
      <c r="AC917" s="453"/>
      <c r="AD917" s="453"/>
      <c r="AE917" s="453"/>
      <c r="AF917" s="453"/>
      <c r="AG917" s="453"/>
      <c r="AH917" s="453"/>
      <c r="AI917" s="453"/>
      <c r="AJ917" s="453"/>
      <c r="AK917" s="453"/>
    </row>
    <row r="918" spans="1:37" ht="15.75" customHeight="1">
      <c r="A918" s="453"/>
      <c r="B918" s="453"/>
      <c r="C918" s="496"/>
      <c r="D918" s="496"/>
      <c r="E918" s="453"/>
      <c r="F918" s="453"/>
      <c r="G918" s="453"/>
      <c r="H918" s="453"/>
      <c r="I918" s="453"/>
      <c r="J918" s="453"/>
      <c r="K918" s="453"/>
      <c r="L918" s="453"/>
      <c r="M918" s="453"/>
      <c r="N918" s="453"/>
      <c r="O918" s="453"/>
      <c r="P918" s="453"/>
      <c r="Q918" s="453"/>
      <c r="R918" s="453"/>
      <c r="S918" s="453"/>
      <c r="T918" s="453"/>
      <c r="U918" s="453"/>
      <c r="V918" s="453"/>
      <c r="W918" s="453"/>
      <c r="X918" s="453"/>
      <c r="Y918" s="453"/>
      <c r="Z918" s="453"/>
      <c r="AA918" s="453"/>
      <c r="AB918" s="453"/>
      <c r="AC918" s="453"/>
      <c r="AD918" s="453"/>
      <c r="AE918" s="453"/>
      <c r="AF918" s="453"/>
      <c r="AG918" s="453"/>
      <c r="AH918" s="453"/>
      <c r="AI918" s="453"/>
      <c r="AJ918" s="453"/>
      <c r="AK918" s="453"/>
    </row>
    <row r="919" spans="1:37" ht="15.75" customHeight="1">
      <c r="A919" s="453"/>
      <c r="B919" s="453"/>
      <c r="C919" s="496"/>
      <c r="D919" s="496"/>
      <c r="E919" s="453"/>
      <c r="F919" s="453"/>
      <c r="G919" s="453"/>
      <c r="H919" s="453"/>
      <c r="I919" s="453"/>
      <c r="J919" s="453"/>
      <c r="K919" s="453"/>
      <c r="L919" s="453"/>
      <c r="M919" s="453"/>
      <c r="N919" s="453"/>
      <c r="O919" s="453"/>
      <c r="P919" s="453"/>
      <c r="Q919" s="453"/>
      <c r="R919" s="453"/>
      <c r="S919" s="453"/>
      <c r="T919" s="453"/>
      <c r="U919" s="453"/>
      <c r="V919" s="453"/>
      <c r="W919" s="453"/>
      <c r="X919" s="453"/>
      <c r="Y919" s="453"/>
      <c r="Z919" s="453"/>
      <c r="AA919" s="453"/>
      <c r="AB919" s="453"/>
      <c r="AC919" s="453"/>
      <c r="AD919" s="453"/>
      <c r="AE919" s="453"/>
      <c r="AF919" s="453"/>
      <c r="AG919" s="453"/>
      <c r="AH919" s="453"/>
      <c r="AI919" s="453"/>
      <c r="AJ919" s="453"/>
      <c r="AK919" s="453"/>
    </row>
    <row r="920" spans="1:37" ht="15.75" customHeight="1">
      <c r="A920" s="453"/>
      <c r="B920" s="453"/>
      <c r="C920" s="496"/>
      <c r="D920" s="496"/>
      <c r="E920" s="453"/>
      <c r="F920" s="453"/>
      <c r="G920" s="453"/>
      <c r="H920" s="453"/>
      <c r="I920" s="453"/>
      <c r="J920" s="453"/>
      <c r="K920" s="453"/>
      <c r="L920" s="453"/>
      <c r="M920" s="453"/>
      <c r="N920" s="453"/>
      <c r="O920" s="453"/>
      <c r="P920" s="453"/>
      <c r="Q920" s="453"/>
      <c r="R920" s="453"/>
      <c r="S920" s="453"/>
      <c r="T920" s="453"/>
      <c r="U920" s="453"/>
      <c r="V920" s="453"/>
      <c r="W920" s="453"/>
      <c r="X920" s="453"/>
      <c r="Y920" s="453"/>
      <c r="Z920" s="453"/>
      <c r="AA920" s="453"/>
      <c r="AB920" s="453"/>
      <c r="AC920" s="453"/>
      <c r="AD920" s="453"/>
      <c r="AE920" s="453"/>
      <c r="AF920" s="453"/>
      <c r="AG920" s="453"/>
      <c r="AH920" s="453"/>
      <c r="AI920" s="453"/>
      <c r="AJ920" s="453"/>
      <c r="AK920" s="453"/>
    </row>
    <row r="921" spans="1:37" ht="15.75" customHeight="1">
      <c r="A921" s="453"/>
      <c r="B921" s="453"/>
      <c r="C921" s="496"/>
      <c r="D921" s="496"/>
      <c r="E921" s="453"/>
      <c r="F921" s="453"/>
      <c r="G921" s="453"/>
      <c r="H921" s="453"/>
      <c r="I921" s="453"/>
      <c r="J921" s="453"/>
      <c r="K921" s="453"/>
      <c r="L921" s="453"/>
      <c r="M921" s="453"/>
      <c r="N921" s="453"/>
      <c r="O921" s="453"/>
      <c r="P921" s="453"/>
      <c r="Q921" s="453"/>
      <c r="R921" s="453"/>
      <c r="S921" s="453"/>
      <c r="T921" s="453"/>
      <c r="U921" s="453"/>
      <c r="V921" s="453"/>
      <c r="W921" s="453"/>
      <c r="X921" s="453"/>
      <c r="Y921" s="453"/>
      <c r="Z921" s="453"/>
      <c r="AA921" s="453"/>
      <c r="AB921" s="453"/>
      <c r="AC921" s="453"/>
      <c r="AD921" s="453"/>
      <c r="AE921" s="453"/>
      <c r="AF921" s="453"/>
      <c r="AG921" s="453"/>
      <c r="AH921" s="453"/>
      <c r="AI921" s="453"/>
      <c r="AJ921" s="453"/>
      <c r="AK921" s="453"/>
    </row>
    <row r="922" spans="1:37" ht="15.75" customHeight="1">
      <c r="A922" s="453"/>
      <c r="B922" s="453"/>
      <c r="C922" s="496"/>
      <c r="D922" s="496"/>
      <c r="E922" s="453"/>
      <c r="F922" s="453"/>
      <c r="G922" s="453"/>
      <c r="H922" s="453"/>
      <c r="I922" s="453"/>
      <c r="J922" s="453"/>
      <c r="K922" s="453"/>
      <c r="L922" s="453"/>
      <c r="M922" s="453"/>
      <c r="N922" s="453"/>
      <c r="O922" s="453"/>
      <c r="P922" s="453"/>
      <c r="Q922" s="453"/>
      <c r="R922" s="453"/>
      <c r="S922" s="453"/>
      <c r="T922" s="453"/>
      <c r="U922" s="453"/>
      <c r="V922" s="453"/>
      <c r="W922" s="453"/>
      <c r="X922" s="453"/>
      <c r="Y922" s="453"/>
      <c r="Z922" s="453"/>
      <c r="AA922" s="453"/>
      <c r="AB922" s="453"/>
      <c r="AC922" s="453"/>
      <c r="AD922" s="453"/>
      <c r="AE922" s="453"/>
      <c r="AF922" s="453"/>
      <c r="AG922" s="453"/>
      <c r="AH922" s="453"/>
      <c r="AI922" s="453"/>
      <c r="AJ922" s="453"/>
      <c r="AK922" s="453"/>
    </row>
    <row r="923" spans="1:37" ht="15.75" customHeight="1">
      <c r="A923" s="453"/>
      <c r="B923" s="453"/>
      <c r="C923" s="496"/>
      <c r="D923" s="496"/>
      <c r="E923" s="453"/>
      <c r="F923" s="453"/>
      <c r="G923" s="453"/>
      <c r="H923" s="453"/>
      <c r="I923" s="453"/>
      <c r="J923" s="453"/>
      <c r="K923" s="453"/>
      <c r="L923" s="453"/>
      <c r="M923" s="453"/>
      <c r="N923" s="453"/>
      <c r="O923" s="453"/>
      <c r="P923" s="453"/>
      <c r="Q923" s="453"/>
      <c r="R923" s="453"/>
      <c r="S923" s="453"/>
      <c r="T923" s="453"/>
      <c r="U923" s="453"/>
      <c r="V923" s="453"/>
      <c r="W923" s="453"/>
      <c r="X923" s="453"/>
      <c r="Y923" s="453"/>
      <c r="Z923" s="453"/>
      <c r="AA923" s="453"/>
      <c r="AB923" s="453"/>
      <c r="AC923" s="453"/>
      <c r="AD923" s="453"/>
      <c r="AE923" s="453"/>
      <c r="AF923" s="453"/>
      <c r="AG923" s="453"/>
      <c r="AH923" s="453"/>
      <c r="AI923" s="453"/>
      <c r="AJ923" s="453"/>
      <c r="AK923" s="453"/>
    </row>
    <row r="924" spans="1:37" ht="15.75" customHeight="1">
      <c r="A924" s="453"/>
      <c r="B924" s="453"/>
      <c r="C924" s="496"/>
      <c r="D924" s="496"/>
      <c r="E924" s="453"/>
      <c r="F924" s="453"/>
      <c r="G924" s="453"/>
      <c r="H924" s="453"/>
      <c r="I924" s="453"/>
      <c r="J924" s="453"/>
      <c r="K924" s="453"/>
      <c r="L924" s="453"/>
      <c r="M924" s="453"/>
      <c r="N924" s="453"/>
      <c r="O924" s="453"/>
      <c r="P924" s="453"/>
      <c r="Q924" s="453"/>
      <c r="R924" s="453"/>
      <c r="S924" s="453"/>
      <c r="T924" s="453"/>
      <c r="U924" s="453"/>
      <c r="V924" s="453"/>
      <c r="W924" s="453"/>
      <c r="X924" s="453"/>
      <c r="Y924" s="453"/>
      <c r="Z924" s="453"/>
      <c r="AA924" s="453"/>
      <c r="AB924" s="453"/>
      <c r="AC924" s="453"/>
      <c r="AD924" s="453"/>
      <c r="AE924" s="453"/>
      <c r="AF924" s="453"/>
      <c r="AG924" s="453"/>
      <c r="AH924" s="453"/>
      <c r="AI924" s="453"/>
      <c r="AJ924" s="453"/>
      <c r="AK924" s="453"/>
    </row>
    <row r="925" spans="1:37" ht="15.75" customHeight="1">
      <c r="A925" s="453"/>
      <c r="B925" s="453"/>
      <c r="C925" s="496"/>
      <c r="D925" s="496"/>
      <c r="E925" s="453"/>
      <c r="F925" s="453"/>
      <c r="G925" s="453"/>
      <c r="H925" s="453"/>
      <c r="I925" s="453"/>
      <c r="J925" s="453"/>
      <c r="K925" s="453"/>
      <c r="L925" s="453"/>
      <c r="M925" s="453"/>
      <c r="N925" s="453"/>
      <c r="O925" s="453"/>
      <c r="P925" s="453"/>
      <c r="Q925" s="453"/>
      <c r="R925" s="453"/>
      <c r="S925" s="453"/>
      <c r="T925" s="453"/>
      <c r="U925" s="453"/>
      <c r="V925" s="453"/>
      <c r="W925" s="453"/>
      <c r="X925" s="453"/>
      <c r="Y925" s="453"/>
      <c r="Z925" s="453"/>
      <c r="AA925" s="453"/>
      <c r="AB925" s="453"/>
      <c r="AC925" s="453"/>
      <c r="AD925" s="453"/>
      <c r="AE925" s="453"/>
      <c r="AF925" s="453"/>
      <c r="AG925" s="453"/>
      <c r="AH925" s="453"/>
      <c r="AI925" s="453"/>
      <c r="AJ925" s="453"/>
      <c r="AK925" s="453"/>
    </row>
    <row r="926" spans="1:37" ht="15.75" customHeight="1">
      <c r="A926" s="453"/>
      <c r="B926" s="453"/>
      <c r="C926" s="496"/>
      <c r="D926" s="496"/>
      <c r="E926" s="453"/>
      <c r="F926" s="453"/>
      <c r="G926" s="453"/>
      <c r="H926" s="453"/>
      <c r="I926" s="453"/>
      <c r="J926" s="453"/>
      <c r="K926" s="453"/>
      <c r="L926" s="453"/>
      <c r="M926" s="453"/>
      <c r="N926" s="453"/>
      <c r="O926" s="453"/>
      <c r="P926" s="453"/>
      <c r="Q926" s="453"/>
      <c r="R926" s="453"/>
      <c r="S926" s="453"/>
      <c r="T926" s="453"/>
      <c r="U926" s="453"/>
      <c r="V926" s="453"/>
      <c r="W926" s="453"/>
      <c r="X926" s="453"/>
      <c r="Y926" s="453"/>
      <c r="Z926" s="453"/>
      <c r="AA926" s="453"/>
      <c r="AB926" s="453"/>
      <c r="AC926" s="453"/>
      <c r="AD926" s="453"/>
      <c r="AE926" s="453"/>
      <c r="AF926" s="453"/>
      <c r="AG926" s="453"/>
      <c r="AH926" s="453"/>
      <c r="AI926" s="453"/>
      <c r="AJ926" s="453"/>
      <c r="AK926" s="453"/>
    </row>
    <row r="927" spans="1:37" ht="15.75" customHeight="1">
      <c r="A927" s="453"/>
      <c r="B927" s="453"/>
      <c r="C927" s="496"/>
      <c r="D927" s="496"/>
      <c r="E927" s="453"/>
      <c r="F927" s="453"/>
      <c r="G927" s="453"/>
      <c r="H927" s="453"/>
      <c r="I927" s="453"/>
      <c r="J927" s="453"/>
      <c r="K927" s="453"/>
      <c r="L927" s="453"/>
      <c r="M927" s="453"/>
      <c r="N927" s="453"/>
      <c r="O927" s="453"/>
      <c r="P927" s="453"/>
      <c r="Q927" s="453"/>
      <c r="R927" s="453"/>
      <c r="S927" s="453"/>
      <c r="T927" s="453"/>
      <c r="U927" s="453"/>
      <c r="V927" s="453"/>
      <c r="W927" s="453"/>
      <c r="X927" s="453"/>
      <c r="Y927" s="453"/>
      <c r="Z927" s="453"/>
      <c r="AA927" s="453"/>
      <c r="AB927" s="453"/>
      <c r="AC927" s="453"/>
      <c r="AD927" s="453"/>
      <c r="AE927" s="453"/>
      <c r="AF927" s="453"/>
      <c r="AG927" s="453"/>
      <c r="AH927" s="453"/>
      <c r="AI927" s="453"/>
      <c r="AJ927" s="453"/>
      <c r="AK927" s="453"/>
    </row>
    <row r="928" spans="1:37" ht="15.75" customHeight="1">
      <c r="A928" s="453"/>
      <c r="B928" s="453"/>
      <c r="C928" s="496"/>
      <c r="D928" s="496"/>
      <c r="E928" s="453"/>
      <c r="F928" s="453"/>
      <c r="G928" s="453"/>
      <c r="H928" s="453"/>
      <c r="I928" s="453"/>
      <c r="J928" s="453"/>
      <c r="K928" s="453"/>
      <c r="L928" s="453"/>
      <c r="M928" s="453"/>
      <c r="N928" s="453"/>
      <c r="O928" s="453"/>
      <c r="P928" s="453"/>
      <c r="Q928" s="453"/>
      <c r="R928" s="453"/>
      <c r="S928" s="453"/>
      <c r="T928" s="453"/>
      <c r="U928" s="453"/>
      <c r="V928" s="453"/>
      <c r="W928" s="453"/>
      <c r="X928" s="453"/>
      <c r="Y928" s="453"/>
      <c r="Z928" s="453"/>
      <c r="AA928" s="453"/>
      <c r="AB928" s="453"/>
      <c r="AC928" s="453"/>
      <c r="AD928" s="453"/>
      <c r="AE928" s="453"/>
      <c r="AF928" s="453"/>
      <c r="AG928" s="453"/>
      <c r="AH928" s="453"/>
      <c r="AI928" s="453"/>
      <c r="AJ928" s="453"/>
      <c r="AK928" s="453"/>
    </row>
    <row r="929" spans="1:37" ht="15.75" customHeight="1">
      <c r="A929" s="453"/>
      <c r="B929" s="453"/>
      <c r="C929" s="496"/>
      <c r="D929" s="496"/>
      <c r="E929" s="453"/>
      <c r="F929" s="453"/>
      <c r="G929" s="453"/>
      <c r="H929" s="453"/>
      <c r="I929" s="453"/>
      <c r="J929" s="453"/>
      <c r="K929" s="453"/>
      <c r="L929" s="453"/>
      <c r="M929" s="453"/>
      <c r="N929" s="453"/>
      <c r="O929" s="453"/>
      <c r="P929" s="453"/>
      <c r="Q929" s="453"/>
      <c r="R929" s="453"/>
      <c r="S929" s="453"/>
      <c r="T929" s="453"/>
      <c r="U929" s="453"/>
      <c r="V929" s="453"/>
      <c r="W929" s="453"/>
      <c r="X929" s="453"/>
      <c r="Y929" s="453"/>
      <c r="Z929" s="453"/>
      <c r="AA929" s="453"/>
      <c r="AB929" s="453"/>
      <c r="AC929" s="453"/>
      <c r="AD929" s="453"/>
      <c r="AE929" s="453"/>
      <c r="AF929" s="453"/>
      <c r="AG929" s="453"/>
      <c r="AH929" s="453"/>
      <c r="AI929" s="453"/>
      <c r="AJ929" s="453"/>
      <c r="AK929" s="453"/>
    </row>
    <row r="930" spans="1:37" ht="15.75" customHeight="1">
      <c r="A930" s="453"/>
      <c r="B930" s="453"/>
      <c r="C930" s="496"/>
      <c r="D930" s="496"/>
      <c r="E930" s="453"/>
      <c r="F930" s="453"/>
      <c r="G930" s="453"/>
      <c r="H930" s="453"/>
      <c r="I930" s="453"/>
      <c r="J930" s="453"/>
      <c r="K930" s="453"/>
      <c r="L930" s="453"/>
      <c r="M930" s="453"/>
      <c r="N930" s="453"/>
      <c r="O930" s="453"/>
      <c r="P930" s="453"/>
      <c r="Q930" s="453"/>
      <c r="R930" s="453"/>
      <c r="S930" s="453"/>
      <c r="T930" s="453"/>
      <c r="U930" s="453"/>
      <c r="V930" s="453"/>
      <c r="W930" s="453"/>
      <c r="X930" s="453"/>
      <c r="Y930" s="453"/>
      <c r="Z930" s="453"/>
      <c r="AA930" s="453"/>
      <c r="AB930" s="453"/>
      <c r="AC930" s="453"/>
      <c r="AD930" s="453"/>
      <c r="AE930" s="453"/>
      <c r="AF930" s="453"/>
      <c r="AG930" s="453"/>
      <c r="AH930" s="453"/>
      <c r="AI930" s="453"/>
      <c r="AJ930" s="453"/>
      <c r="AK930" s="453"/>
    </row>
    <row r="931" spans="1:37" ht="15.75" customHeight="1">
      <c r="A931" s="453"/>
      <c r="B931" s="453"/>
      <c r="C931" s="496"/>
      <c r="D931" s="496"/>
      <c r="E931" s="453"/>
      <c r="F931" s="453"/>
      <c r="G931" s="453"/>
      <c r="H931" s="453"/>
      <c r="I931" s="453"/>
      <c r="J931" s="453"/>
      <c r="K931" s="453"/>
      <c r="L931" s="453"/>
      <c r="M931" s="453"/>
      <c r="N931" s="453"/>
      <c r="O931" s="453"/>
      <c r="P931" s="453"/>
      <c r="Q931" s="453"/>
      <c r="R931" s="453"/>
      <c r="S931" s="453"/>
      <c r="T931" s="453"/>
      <c r="U931" s="453"/>
      <c r="V931" s="453"/>
      <c r="W931" s="453"/>
      <c r="X931" s="453"/>
      <c r="Y931" s="453"/>
      <c r="Z931" s="453"/>
      <c r="AA931" s="453"/>
      <c r="AB931" s="453"/>
      <c r="AC931" s="453"/>
      <c r="AD931" s="453"/>
      <c r="AE931" s="453"/>
      <c r="AF931" s="453"/>
      <c r="AG931" s="453"/>
      <c r="AH931" s="453"/>
      <c r="AI931" s="453"/>
      <c r="AJ931" s="453"/>
      <c r="AK931" s="453"/>
    </row>
    <row r="932" spans="1:37" ht="15.75" customHeight="1">
      <c r="A932" s="453"/>
      <c r="B932" s="453"/>
      <c r="C932" s="496"/>
      <c r="D932" s="496"/>
      <c r="E932" s="453"/>
      <c r="F932" s="453"/>
      <c r="G932" s="453"/>
      <c r="H932" s="453"/>
      <c r="I932" s="453"/>
      <c r="J932" s="453"/>
      <c r="K932" s="453"/>
      <c r="L932" s="453"/>
      <c r="M932" s="453"/>
      <c r="N932" s="453"/>
      <c r="O932" s="453"/>
      <c r="P932" s="453"/>
      <c r="Q932" s="453"/>
      <c r="R932" s="453"/>
      <c r="S932" s="453"/>
      <c r="T932" s="453"/>
      <c r="U932" s="453"/>
      <c r="V932" s="453"/>
      <c r="W932" s="453"/>
      <c r="X932" s="453"/>
      <c r="Y932" s="453"/>
      <c r="Z932" s="453"/>
      <c r="AA932" s="453"/>
      <c r="AB932" s="453"/>
      <c r="AC932" s="453"/>
      <c r="AD932" s="453"/>
      <c r="AE932" s="453"/>
      <c r="AF932" s="453"/>
      <c r="AG932" s="453"/>
      <c r="AH932" s="453"/>
      <c r="AI932" s="453"/>
      <c r="AJ932" s="453"/>
      <c r="AK932" s="453"/>
    </row>
    <row r="933" spans="1:37" ht="15.75" customHeight="1">
      <c r="A933" s="453"/>
      <c r="B933" s="453"/>
      <c r="C933" s="496"/>
      <c r="D933" s="496"/>
      <c r="E933" s="453"/>
      <c r="F933" s="453"/>
      <c r="G933" s="453"/>
      <c r="H933" s="453"/>
      <c r="I933" s="453"/>
      <c r="J933" s="453"/>
      <c r="K933" s="453"/>
      <c r="L933" s="453"/>
      <c r="M933" s="453"/>
      <c r="N933" s="453"/>
      <c r="O933" s="453"/>
      <c r="P933" s="453"/>
      <c r="Q933" s="453"/>
      <c r="R933" s="453"/>
      <c r="S933" s="453"/>
      <c r="T933" s="453"/>
      <c r="U933" s="453"/>
      <c r="V933" s="453"/>
      <c r="W933" s="453"/>
      <c r="X933" s="453"/>
      <c r="Y933" s="453"/>
      <c r="Z933" s="453"/>
      <c r="AA933" s="453"/>
      <c r="AB933" s="453"/>
      <c r="AC933" s="453"/>
      <c r="AD933" s="453"/>
      <c r="AE933" s="453"/>
      <c r="AF933" s="453"/>
      <c r="AG933" s="453"/>
      <c r="AH933" s="453"/>
      <c r="AI933" s="453"/>
      <c r="AJ933" s="453"/>
      <c r="AK933" s="453"/>
    </row>
    <row r="934" spans="1:37" ht="15.75" customHeight="1">
      <c r="A934" s="453"/>
      <c r="B934" s="453"/>
      <c r="C934" s="496"/>
      <c r="D934" s="496"/>
      <c r="E934" s="453"/>
      <c r="F934" s="453"/>
      <c r="G934" s="453"/>
      <c r="H934" s="453"/>
      <c r="I934" s="453"/>
      <c r="J934" s="453"/>
      <c r="K934" s="453"/>
      <c r="L934" s="453"/>
      <c r="M934" s="453"/>
      <c r="N934" s="453"/>
      <c r="O934" s="453"/>
      <c r="P934" s="453"/>
      <c r="Q934" s="453"/>
      <c r="R934" s="453"/>
      <c r="S934" s="453"/>
      <c r="T934" s="453"/>
      <c r="U934" s="453"/>
      <c r="V934" s="453"/>
      <c r="W934" s="453"/>
      <c r="X934" s="453"/>
      <c r="Y934" s="453"/>
      <c r="Z934" s="453"/>
      <c r="AA934" s="453"/>
      <c r="AB934" s="453"/>
      <c r="AC934" s="453"/>
      <c r="AD934" s="453"/>
      <c r="AE934" s="453"/>
      <c r="AF934" s="453"/>
      <c r="AG934" s="453"/>
      <c r="AH934" s="453"/>
      <c r="AI934" s="453"/>
      <c r="AJ934" s="453"/>
      <c r="AK934" s="453"/>
    </row>
    <row r="935" spans="1:37" ht="15.75" customHeight="1">
      <c r="A935" s="453"/>
      <c r="B935" s="453"/>
      <c r="C935" s="496"/>
      <c r="D935" s="496"/>
      <c r="E935" s="453"/>
      <c r="F935" s="453"/>
      <c r="G935" s="453"/>
      <c r="H935" s="453"/>
      <c r="I935" s="453"/>
      <c r="J935" s="453"/>
      <c r="K935" s="453"/>
      <c r="L935" s="453"/>
      <c r="M935" s="453"/>
      <c r="N935" s="453"/>
      <c r="O935" s="453"/>
      <c r="P935" s="453"/>
      <c r="Q935" s="453"/>
      <c r="R935" s="453"/>
      <c r="S935" s="453"/>
      <c r="T935" s="453"/>
      <c r="U935" s="453"/>
      <c r="V935" s="453"/>
      <c r="W935" s="453"/>
      <c r="X935" s="453"/>
      <c r="Y935" s="453"/>
      <c r="Z935" s="453"/>
      <c r="AA935" s="453"/>
      <c r="AB935" s="453"/>
      <c r="AC935" s="453"/>
      <c r="AD935" s="453"/>
      <c r="AE935" s="453"/>
      <c r="AF935" s="453"/>
      <c r="AG935" s="453"/>
      <c r="AH935" s="453"/>
      <c r="AI935" s="453"/>
      <c r="AJ935" s="453"/>
      <c r="AK935" s="453"/>
    </row>
    <row r="936" spans="1:37" ht="15.75" customHeight="1">
      <c r="A936" s="453"/>
      <c r="B936" s="453"/>
      <c r="C936" s="496"/>
      <c r="D936" s="496"/>
      <c r="E936" s="453"/>
      <c r="F936" s="453"/>
      <c r="G936" s="453"/>
      <c r="H936" s="453"/>
      <c r="I936" s="453"/>
      <c r="J936" s="453"/>
      <c r="K936" s="453"/>
      <c r="L936" s="453"/>
      <c r="M936" s="453"/>
      <c r="N936" s="453"/>
      <c r="O936" s="453"/>
      <c r="P936" s="453"/>
      <c r="Q936" s="453"/>
      <c r="R936" s="453"/>
      <c r="S936" s="453"/>
      <c r="T936" s="453"/>
      <c r="U936" s="453"/>
      <c r="V936" s="453"/>
      <c r="W936" s="453"/>
      <c r="X936" s="453"/>
      <c r="Y936" s="453"/>
      <c r="Z936" s="453"/>
      <c r="AA936" s="453"/>
      <c r="AB936" s="453"/>
      <c r="AC936" s="453"/>
      <c r="AD936" s="453"/>
      <c r="AE936" s="453"/>
      <c r="AF936" s="453"/>
      <c r="AG936" s="453"/>
      <c r="AH936" s="453"/>
      <c r="AI936" s="453"/>
      <c r="AJ936" s="453"/>
      <c r="AK936" s="453"/>
    </row>
    <row r="937" spans="1:37" ht="15.75" customHeight="1">
      <c r="A937" s="453"/>
      <c r="B937" s="453"/>
      <c r="C937" s="496"/>
      <c r="D937" s="496"/>
      <c r="E937" s="453"/>
      <c r="F937" s="453"/>
      <c r="G937" s="453"/>
      <c r="H937" s="453"/>
      <c r="I937" s="453"/>
      <c r="J937" s="453"/>
      <c r="K937" s="453"/>
      <c r="L937" s="453"/>
      <c r="M937" s="453"/>
      <c r="N937" s="453"/>
      <c r="O937" s="453"/>
      <c r="P937" s="453"/>
      <c r="Q937" s="453"/>
      <c r="R937" s="453"/>
      <c r="S937" s="453"/>
      <c r="T937" s="453"/>
      <c r="U937" s="453"/>
      <c r="V937" s="453"/>
      <c r="W937" s="453"/>
      <c r="X937" s="453"/>
      <c r="Y937" s="453"/>
      <c r="Z937" s="453"/>
      <c r="AA937" s="453"/>
      <c r="AB937" s="453"/>
      <c r="AC937" s="453"/>
      <c r="AD937" s="453"/>
      <c r="AE937" s="453"/>
      <c r="AF937" s="453"/>
      <c r="AG937" s="453"/>
      <c r="AH937" s="453"/>
      <c r="AI937" s="453"/>
      <c r="AJ937" s="453"/>
      <c r="AK937" s="453"/>
    </row>
    <row r="938" spans="1:37" ht="15.75" customHeight="1">
      <c r="A938" s="453"/>
      <c r="B938" s="453"/>
      <c r="C938" s="496"/>
      <c r="D938" s="496"/>
      <c r="E938" s="453"/>
      <c r="F938" s="453"/>
      <c r="G938" s="453"/>
      <c r="H938" s="453"/>
      <c r="I938" s="453"/>
      <c r="J938" s="453"/>
      <c r="K938" s="453"/>
      <c r="L938" s="453"/>
      <c r="M938" s="453"/>
      <c r="N938" s="453"/>
      <c r="O938" s="453"/>
      <c r="P938" s="453"/>
      <c r="Q938" s="453"/>
      <c r="R938" s="453"/>
      <c r="S938" s="453"/>
      <c r="T938" s="453"/>
      <c r="U938" s="453"/>
      <c r="V938" s="453"/>
      <c r="W938" s="453"/>
      <c r="X938" s="453"/>
      <c r="Y938" s="453"/>
      <c r="Z938" s="453"/>
      <c r="AA938" s="453"/>
      <c r="AB938" s="453"/>
      <c r="AC938" s="453"/>
      <c r="AD938" s="453"/>
      <c r="AE938" s="453"/>
      <c r="AF938" s="453"/>
      <c r="AG938" s="453"/>
      <c r="AH938" s="453"/>
      <c r="AI938" s="453"/>
      <c r="AJ938" s="453"/>
      <c r="AK938" s="453"/>
    </row>
    <row r="939" spans="1:37" ht="15.75" customHeight="1">
      <c r="A939" s="453"/>
      <c r="B939" s="453"/>
      <c r="C939" s="496"/>
      <c r="D939" s="496"/>
      <c r="E939" s="453"/>
      <c r="F939" s="453"/>
      <c r="G939" s="453"/>
      <c r="H939" s="453"/>
      <c r="I939" s="453"/>
      <c r="J939" s="453"/>
      <c r="K939" s="453"/>
      <c r="L939" s="453"/>
      <c r="M939" s="453"/>
      <c r="N939" s="453"/>
      <c r="O939" s="453"/>
      <c r="P939" s="453"/>
      <c r="Q939" s="453"/>
      <c r="R939" s="453"/>
      <c r="S939" s="453"/>
      <c r="T939" s="453"/>
      <c r="U939" s="453"/>
      <c r="V939" s="453"/>
      <c r="W939" s="453"/>
      <c r="X939" s="453"/>
      <c r="Y939" s="453"/>
      <c r="Z939" s="453"/>
      <c r="AA939" s="453"/>
      <c r="AB939" s="453"/>
      <c r="AC939" s="453"/>
      <c r="AD939" s="453"/>
      <c r="AE939" s="453"/>
      <c r="AF939" s="453"/>
      <c r="AG939" s="453"/>
      <c r="AH939" s="453"/>
      <c r="AI939" s="453"/>
      <c r="AJ939" s="453"/>
      <c r="AK939" s="453"/>
    </row>
    <row r="940" spans="1:37" ht="15.75" customHeight="1">
      <c r="A940" s="453"/>
      <c r="B940" s="453"/>
      <c r="C940" s="496"/>
      <c r="D940" s="496"/>
      <c r="E940" s="453"/>
      <c r="F940" s="453"/>
      <c r="G940" s="453"/>
      <c r="H940" s="453"/>
      <c r="I940" s="453"/>
      <c r="J940" s="453"/>
      <c r="K940" s="453"/>
      <c r="L940" s="453"/>
      <c r="M940" s="453"/>
      <c r="N940" s="453"/>
      <c r="O940" s="453"/>
      <c r="P940" s="453"/>
      <c r="Q940" s="453"/>
      <c r="R940" s="453"/>
      <c r="S940" s="453"/>
      <c r="T940" s="453"/>
      <c r="U940" s="453"/>
      <c r="V940" s="453"/>
      <c r="W940" s="453"/>
      <c r="X940" s="453"/>
      <c r="Y940" s="453"/>
      <c r="Z940" s="453"/>
      <c r="AA940" s="453"/>
      <c r="AB940" s="453"/>
      <c r="AC940" s="453"/>
      <c r="AD940" s="453"/>
      <c r="AE940" s="453"/>
      <c r="AF940" s="453"/>
      <c r="AG940" s="453"/>
      <c r="AH940" s="453"/>
      <c r="AI940" s="453"/>
      <c r="AJ940" s="453"/>
      <c r="AK940" s="453"/>
    </row>
    <row r="941" spans="1:37" ht="15.75" customHeight="1">
      <c r="A941" s="453"/>
      <c r="B941" s="453"/>
      <c r="C941" s="496"/>
      <c r="D941" s="496"/>
      <c r="E941" s="453"/>
      <c r="F941" s="453"/>
      <c r="G941" s="453"/>
      <c r="H941" s="453"/>
      <c r="I941" s="453"/>
      <c r="J941" s="453"/>
      <c r="K941" s="453"/>
      <c r="L941" s="453"/>
      <c r="M941" s="453"/>
      <c r="N941" s="453"/>
      <c r="O941" s="453"/>
      <c r="P941" s="453"/>
      <c r="Q941" s="453"/>
      <c r="R941" s="453"/>
      <c r="S941" s="453"/>
      <c r="T941" s="453"/>
      <c r="U941" s="453"/>
      <c r="V941" s="453"/>
      <c r="W941" s="453"/>
      <c r="X941" s="453"/>
      <c r="Y941" s="453"/>
      <c r="Z941" s="453"/>
      <c r="AA941" s="453"/>
      <c r="AB941" s="453"/>
      <c r="AC941" s="453"/>
      <c r="AD941" s="453"/>
      <c r="AE941" s="453"/>
      <c r="AF941" s="453"/>
      <c r="AG941" s="453"/>
      <c r="AH941" s="453"/>
      <c r="AI941" s="453"/>
      <c r="AJ941" s="453"/>
      <c r="AK941" s="453"/>
    </row>
    <row r="942" spans="1:37" ht="15.75" customHeight="1">
      <c r="A942" s="453"/>
      <c r="B942" s="453"/>
      <c r="C942" s="496"/>
      <c r="D942" s="496"/>
      <c r="E942" s="453"/>
      <c r="F942" s="453"/>
      <c r="G942" s="453"/>
      <c r="H942" s="453"/>
      <c r="I942" s="453"/>
      <c r="J942" s="453"/>
      <c r="K942" s="453"/>
      <c r="L942" s="453"/>
      <c r="M942" s="453"/>
      <c r="N942" s="453"/>
      <c r="O942" s="453"/>
      <c r="P942" s="453"/>
      <c r="Q942" s="453"/>
      <c r="R942" s="453"/>
      <c r="S942" s="453"/>
      <c r="T942" s="453"/>
      <c r="U942" s="453"/>
      <c r="V942" s="453"/>
      <c r="W942" s="453"/>
      <c r="X942" s="453"/>
      <c r="Y942" s="453"/>
      <c r="Z942" s="453"/>
      <c r="AA942" s="453"/>
      <c r="AB942" s="453"/>
      <c r="AC942" s="453"/>
      <c r="AD942" s="453"/>
      <c r="AE942" s="453"/>
      <c r="AF942" s="453"/>
      <c r="AG942" s="453"/>
      <c r="AH942" s="453"/>
      <c r="AI942" s="453"/>
      <c r="AJ942" s="453"/>
      <c r="AK942" s="453"/>
    </row>
    <row r="943" spans="1:37" ht="15.75" customHeight="1">
      <c r="A943" s="453"/>
      <c r="B943" s="453"/>
      <c r="C943" s="496"/>
      <c r="D943" s="496"/>
      <c r="E943" s="453"/>
      <c r="F943" s="453"/>
      <c r="G943" s="453"/>
      <c r="H943" s="453"/>
      <c r="I943" s="453"/>
      <c r="J943" s="453"/>
      <c r="K943" s="453"/>
      <c r="L943" s="453"/>
      <c r="M943" s="453"/>
      <c r="N943" s="453"/>
      <c r="O943" s="453"/>
      <c r="P943" s="453"/>
      <c r="Q943" s="453"/>
      <c r="R943" s="453"/>
      <c r="S943" s="453"/>
      <c r="T943" s="453"/>
      <c r="U943" s="453"/>
      <c r="V943" s="453"/>
      <c r="W943" s="453"/>
      <c r="X943" s="453"/>
      <c r="Y943" s="453"/>
      <c r="Z943" s="453"/>
      <c r="AA943" s="453"/>
      <c r="AB943" s="453"/>
      <c r="AC943" s="453"/>
      <c r="AD943" s="453"/>
      <c r="AE943" s="453"/>
      <c r="AF943" s="453"/>
      <c r="AG943" s="453"/>
      <c r="AH943" s="453"/>
      <c r="AI943" s="453"/>
      <c r="AJ943" s="453"/>
      <c r="AK943" s="453"/>
    </row>
    <row r="944" spans="1:37" ht="15.75" customHeight="1">
      <c r="A944" s="453"/>
      <c r="B944" s="453"/>
      <c r="C944" s="496"/>
      <c r="D944" s="496"/>
      <c r="E944" s="453"/>
      <c r="F944" s="453"/>
      <c r="G944" s="453"/>
      <c r="H944" s="453"/>
      <c r="I944" s="453"/>
      <c r="J944" s="453"/>
      <c r="K944" s="453"/>
      <c r="L944" s="453"/>
      <c r="M944" s="453"/>
      <c r="N944" s="453"/>
      <c r="O944" s="453"/>
      <c r="P944" s="453"/>
      <c r="Q944" s="453"/>
      <c r="R944" s="453"/>
      <c r="S944" s="453"/>
      <c r="T944" s="453"/>
      <c r="U944" s="453"/>
      <c r="V944" s="453"/>
      <c r="W944" s="453"/>
      <c r="X944" s="453"/>
      <c r="Y944" s="453"/>
      <c r="Z944" s="453"/>
      <c r="AA944" s="453"/>
      <c r="AB944" s="453"/>
      <c r="AC944" s="453"/>
      <c r="AD944" s="453"/>
      <c r="AE944" s="453"/>
      <c r="AF944" s="453"/>
      <c r="AG944" s="453"/>
      <c r="AH944" s="453"/>
      <c r="AI944" s="453"/>
      <c r="AJ944" s="453"/>
      <c r="AK944" s="453"/>
    </row>
    <row r="945" spans="1:37" ht="15.75" customHeight="1">
      <c r="A945" s="453"/>
      <c r="B945" s="453"/>
      <c r="C945" s="496"/>
      <c r="D945" s="496"/>
      <c r="E945" s="453"/>
      <c r="F945" s="453"/>
      <c r="G945" s="453"/>
      <c r="H945" s="453"/>
      <c r="I945" s="453"/>
      <c r="J945" s="453"/>
      <c r="K945" s="453"/>
      <c r="L945" s="453"/>
      <c r="M945" s="453"/>
      <c r="N945" s="453"/>
      <c r="O945" s="453"/>
      <c r="P945" s="453"/>
      <c r="Q945" s="453"/>
      <c r="R945" s="453"/>
      <c r="S945" s="453"/>
      <c r="T945" s="453"/>
      <c r="U945" s="453"/>
      <c r="V945" s="453"/>
      <c r="W945" s="453"/>
      <c r="X945" s="453"/>
      <c r="Y945" s="453"/>
      <c r="Z945" s="453"/>
      <c r="AA945" s="453"/>
      <c r="AB945" s="453"/>
      <c r="AC945" s="453"/>
      <c r="AD945" s="453"/>
      <c r="AE945" s="453"/>
      <c r="AF945" s="453"/>
      <c r="AG945" s="453"/>
      <c r="AH945" s="453"/>
      <c r="AI945" s="453"/>
      <c r="AJ945" s="453"/>
      <c r="AK945" s="453"/>
    </row>
    <row r="946" spans="1:37" ht="15.75" customHeight="1">
      <c r="A946" s="453"/>
      <c r="B946" s="453"/>
      <c r="C946" s="496"/>
      <c r="D946" s="496"/>
      <c r="E946" s="453"/>
      <c r="F946" s="453"/>
      <c r="G946" s="453"/>
      <c r="H946" s="453"/>
      <c r="I946" s="453"/>
      <c r="J946" s="453"/>
      <c r="K946" s="453"/>
      <c r="L946" s="453"/>
      <c r="M946" s="453"/>
      <c r="N946" s="453"/>
      <c r="O946" s="453"/>
      <c r="P946" s="453"/>
      <c r="Q946" s="453"/>
      <c r="R946" s="453"/>
      <c r="S946" s="453"/>
      <c r="T946" s="453"/>
      <c r="U946" s="453"/>
      <c r="V946" s="453"/>
      <c r="W946" s="453"/>
      <c r="X946" s="453"/>
      <c r="Y946" s="453"/>
      <c r="Z946" s="453"/>
      <c r="AA946" s="453"/>
      <c r="AB946" s="453"/>
      <c r="AC946" s="453"/>
      <c r="AD946" s="453"/>
      <c r="AE946" s="453"/>
      <c r="AF946" s="453"/>
      <c r="AG946" s="453"/>
      <c r="AH946" s="453"/>
      <c r="AI946" s="453"/>
      <c r="AJ946" s="453"/>
      <c r="AK946" s="453"/>
    </row>
    <row r="947" spans="1:37" ht="15.75" customHeight="1">
      <c r="A947" s="453"/>
      <c r="B947" s="453"/>
      <c r="C947" s="496"/>
      <c r="D947" s="496"/>
      <c r="E947" s="453"/>
      <c r="F947" s="453"/>
      <c r="G947" s="453"/>
      <c r="H947" s="453"/>
      <c r="I947" s="453"/>
      <c r="J947" s="453"/>
      <c r="K947" s="453"/>
      <c r="L947" s="453"/>
      <c r="M947" s="453"/>
      <c r="N947" s="453"/>
      <c r="O947" s="453"/>
      <c r="P947" s="453"/>
      <c r="Q947" s="453"/>
      <c r="R947" s="453"/>
      <c r="S947" s="453"/>
      <c r="T947" s="453"/>
      <c r="U947" s="453"/>
      <c r="V947" s="453"/>
      <c r="W947" s="453"/>
      <c r="X947" s="453"/>
      <c r="Y947" s="453"/>
      <c r="Z947" s="453"/>
      <c r="AA947" s="453"/>
      <c r="AB947" s="453"/>
      <c r="AC947" s="453"/>
      <c r="AD947" s="453"/>
      <c r="AE947" s="453"/>
      <c r="AF947" s="453"/>
      <c r="AG947" s="453"/>
      <c r="AH947" s="453"/>
      <c r="AI947" s="453"/>
      <c r="AJ947" s="453"/>
      <c r="AK947" s="453"/>
    </row>
    <row r="948" spans="1:37" ht="15.75" customHeight="1">
      <c r="A948" s="453"/>
      <c r="B948" s="453"/>
      <c r="C948" s="496"/>
      <c r="D948" s="496"/>
      <c r="E948" s="453"/>
      <c r="F948" s="453"/>
      <c r="G948" s="453"/>
      <c r="H948" s="453"/>
      <c r="I948" s="453"/>
      <c r="J948" s="453"/>
      <c r="K948" s="453"/>
      <c r="L948" s="453"/>
      <c r="M948" s="453"/>
      <c r="N948" s="453"/>
      <c r="O948" s="453"/>
      <c r="P948" s="453"/>
      <c r="Q948" s="453"/>
      <c r="R948" s="453"/>
      <c r="S948" s="453"/>
      <c r="T948" s="453"/>
      <c r="U948" s="453"/>
      <c r="V948" s="453"/>
      <c r="W948" s="453"/>
      <c r="X948" s="453"/>
      <c r="Y948" s="453"/>
      <c r="Z948" s="453"/>
      <c r="AA948" s="453"/>
      <c r="AB948" s="453"/>
      <c r="AC948" s="453"/>
      <c r="AD948" s="453"/>
      <c r="AE948" s="453"/>
      <c r="AF948" s="453"/>
      <c r="AG948" s="453"/>
      <c r="AH948" s="453"/>
      <c r="AI948" s="453"/>
      <c r="AJ948" s="453"/>
      <c r="AK948" s="453"/>
    </row>
    <row r="949" spans="1:37" ht="15.75" customHeight="1">
      <c r="A949" s="453"/>
      <c r="B949" s="453"/>
      <c r="C949" s="496"/>
      <c r="D949" s="496"/>
      <c r="E949" s="453"/>
      <c r="F949" s="453"/>
      <c r="G949" s="453"/>
      <c r="H949" s="453"/>
      <c r="I949" s="453"/>
      <c r="J949" s="453"/>
      <c r="K949" s="453"/>
      <c r="L949" s="453"/>
      <c r="M949" s="453"/>
      <c r="N949" s="453"/>
      <c r="O949" s="453"/>
      <c r="P949" s="453"/>
      <c r="Q949" s="453"/>
      <c r="R949" s="453"/>
      <c r="S949" s="453"/>
      <c r="T949" s="453"/>
      <c r="U949" s="453"/>
      <c r="V949" s="453"/>
      <c r="W949" s="453"/>
      <c r="X949" s="453"/>
      <c r="Y949" s="453"/>
      <c r="Z949" s="453"/>
      <c r="AA949" s="453"/>
      <c r="AB949" s="453"/>
      <c r="AC949" s="453"/>
      <c r="AD949" s="453"/>
      <c r="AE949" s="453"/>
      <c r="AF949" s="453"/>
      <c r="AG949" s="453"/>
      <c r="AH949" s="453"/>
      <c r="AI949" s="453"/>
      <c r="AJ949" s="453"/>
      <c r="AK949" s="453"/>
    </row>
    <row r="950" spans="1:37" ht="15.75" customHeight="1">
      <c r="A950" s="453"/>
      <c r="B950" s="453"/>
      <c r="C950" s="496"/>
      <c r="D950" s="496"/>
      <c r="E950" s="453"/>
      <c r="F950" s="453"/>
      <c r="G950" s="453"/>
      <c r="H950" s="453"/>
      <c r="I950" s="453"/>
      <c r="J950" s="453"/>
      <c r="K950" s="453"/>
      <c r="L950" s="453"/>
      <c r="M950" s="453"/>
      <c r="N950" s="453"/>
      <c r="O950" s="453"/>
      <c r="P950" s="453"/>
      <c r="Q950" s="453"/>
      <c r="R950" s="453"/>
      <c r="S950" s="453"/>
      <c r="T950" s="453"/>
      <c r="U950" s="453"/>
      <c r="V950" s="453"/>
      <c r="W950" s="453"/>
      <c r="X950" s="453"/>
      <c r="Y950" s="453"/>
      <c r="Z950" s="453"/>
      <c r="AA950" s="453"/>
      <c r="AB950" s="453"/>
      <c r="AC950" s="453"/>
      <c r="AD950" s="453"/>
      <c r="AE950" s="453"/>
      <c r="AF950" s="453"/>
      <c r="AG950" s="453"/>
      <c r="AH950" s="453"/>
      <c r="AI950" s="453"/>
      <c r="AJ950" s="453"/>
      <c r="AK950" s="453"/>
    </row>
    <row r="951" spans="1:37" ht="15.75" customHeight="1">
      <c r="A951" s="453"/>
      <c r="B951" s="453"/>
      <c r="C951" s="496"/>
      <c r="D951" s="496"/>
      <c r="E951" s="453"/>
      <c r="F951" s="453"/>
      <c r="G951" s="453"/>
      <c r="H951" s="453"/>
      <c r="I951" s="453"/>
      <c r="J951" s="453"/>
      <c r="K951" s="453"/>
      <c r="L951" s="453"/>
      <c r="M951" s="453"/>
      <c r="N951" s="453"/>
      <c r="O951" s="453"/>
      <c r="P951" s="453"/>
      <c r="Q951" s="453"/>
      <c r="R951" s="453"/>
      <c r="S951" s="453"/>
      <c r="T951" s="453"/>
      <c r="U951" s="453"/>
      <c r="V951" s="453"/>
      <c r="W951" s="453"/>
      <c r="X951" s="453"/>
      <c r="Y951" s="453"/>
      <c r="Z951" s="453"/>
      <c r="AA951" s="453"/>
      <c r="AB951" s="453"/>
      <c r="AC951" s="453"/>
      <c r="AD951" s="453"/>
      <c r="AE951" s="453"/>
      <c r="AF951" s="453"/>
      <c r="AG951" s="453"/>
      <c r="AH951" s="453"/>
      <c r="AI951" s="453"/>
      <c r="AJ951" s="453"/>
      <c r="AK951" s="453"/>
    </row>
    <row r="952" spans="1:37" ht="15.75" customHeight="1">
      <c r="A952" s="453"/>
      <c r="B952" s="453"/>
      <c r="C952" s="496"/>
      <c r="D952" s="496"/>
      <c r="E952" s="453"/>
      <c r="F952" s="453"/>
      <c r="G952" s="453"/>
      <c r="H952" s="453"/>
      <c r="I952" s="453"/>
      <c r="J952" s="453"/>
      <c r="K952" s="453"/>
      <c r="L952" s="453"/>
      <c r="M952" s="453"/>
      <c r="N952" s="453"/>
      <c r="O952" s="453"/>
      <c r="P952" s="453"/>
      <c r="Q952" s="453"/>
      <c r="R952" s="453"/>
      <c r="S952" s="453"/>
      <c r="T952" s="453"/>
      <c r="U952" s="453"/>
      <c r="V952" s="453"/>
      <c r="W952" s="453"/>
      <c r="X952" s="453"/>
      <c r="Y952" s="453"/>
      <c r="Z952" s="453"/>
      <c r="AA952" s="453"/>
      <c r="AB952" s="453"/>
      <c r="AC952" s="453"/>
      <c r="AD952" s="453"/>
      <c r="AE952" s="453"/>
      <c r="AF952" s="453"/>
      <c r="AG952" s="453"/>
      <c r="AH952" s="453"/>
      <c r="AI952" s="453"/>
      <c r="AJ952" s="453"/>
      <c r="AK952" s="453"/>
    </row>
    <row r="953" spans="1:37" ht="15.75" customHeight="1">
      <c r="A953" s="453"/>
      <c r="B953" s="453"/>
      <c r="C953" s="496"/>
      <c r="D953" s="496"/>
      <c r="E953" s="453"/>
      <c r="F953" s="453"/>
      <c r="G953" s="453"/>
      <c r="H953" s="453"/>
      <c r="I953" s="453"/>
      <c r="J953" s="453"/>
      <c r="K953" s="453"/>
      <c r="L953" s="453"/>
      <c r="M953" s="453"/>
      <c r="N953" s="453"/>
      <c r="O953" s="453"/>
      <c r="P953" s="453"/>
      <c r="Q953" s="453"/>
      <c r="R953" s="453"/>
      <c r="S953" s="453"/>
      <c r="T953" s="453"/>
      <c r="U953" s="453"/>
      <c r="V953" s="453"/>
      <c r="W953" s="453"/>
      <c r="X953" s="453"/>
      <c r="Y953" s="453"/>
      <c r="Z953" s="453"/>
      <c r="AA953" s="453"/>
      <c r="AB953" s="453"/>
      <c r="AC953" s="453"/>
      <c r="AD953" s="453"/>
      <c r="AE953" s="453"/>
      <c r="AF953" s="453"/>
      <c r="AG953" s="453"/>
      <c r="AH953" s="453"/>
      <c r="AI953" s="453"/>
      <c r="AJ953" s="453"/>
      <c r="AK953" s="453"/>
    </row>
    <row r="954" spans="1:37" ht="15.75" customHeight="1">
      <c r="A954" s="453"/>
      <c r="B954" s="453"/>
      <c r="C954" s="496"/>
      <c r="D954" s="496"/>
      <c r="E954" s="453"/>
      <c r="F954" s="453"/>
      <c r="G954" s="453"/>
      <c r="H954" s="453"/>
      <c r="I954" s="453"/>
      <c r="J954" s="453"/>
      <c r="K954" s="453"/>
      <c r="L954" s="453"/>
      <c r="M954" s="453"/>
      <c r="N954" s="453"/>
      <c r="O954" s="453"/>
      <c r="P954" s="453"/>
      <c r="Q954" s="453"/>
      <c r="R954" s="453"/>
      <c r="S954" s="453"/>
      <c r="T954" s="453"/>
      <c r="U954" s="453"/>
      <c r="V954" s="453"/>
      <c r="W954" s="453"/>
      <c r="X954" s="453"/>
      <c r="Y954" s="453"/>
      <c r="Z954" s="453"/>
      <c r="AA954" s="453"/>
      <c r="AB954" s="453"/>
      <c r="AC954" s="453"/>
      <c r="AD954" s="453"/>
      <c r="AE954" s="453"/>
      <c r="AF954" s="453"/>
      <c r="AG954" s="453"/>
      <c r="AH954" s="453"/>
      <c r="AI954" s="453"/>
      <c r="AJ954" s="453"/>
      <c r="AK954" s="453"/>
    </row>
    <row r="955" spans="1:37" ht="15.75" customHeight="1">
      <c r="A955" s="453"/>
      <c r="B955" s="453"/>
      <c r="C955" s="496"/>
      <c r="D955" s="496"/>
      <c r="E955" s="453"/>
      <c r="F955" s="453"/>
      <c r="G955" s="453"/>
      <c r="H955" s="453"/>
      <c r="I955" s="453"/>
      <c r="J955" s="453"/>
      <c r="K955" s="453"/>
      <c r="L955" s="453"/>
      <c r="M955" s="453"/>
      <c r="N955" s="453"/>
      <c r="O955" s="453"/>
      <c r="P955" s="453"/>
      <c r="Q955" s="453"/>
      <c r="R955" s="453"/>
      <c r="S955" s="453"/>
      <c r="T955" s="453"/>
      <c r="U955" s="453"/>
      <c r="V955" s="453"/>
      <c r="W955" s="453"/>
      <c r="X955" s="453"/>
      <c r="Y955" s="453"/>
      <c r="Z955" s="453"/>
      <c r="AA955" s="453"/>
      <c r="AB955" s="453"/>
      <c r="AC955" s="453"/>
      <c r="AD955" s="453"/>
      <c r="AE955" s="453"/>
      <c r="AF955" s="453"/>
      <c r="AG955" s="453"/>
      <c r="AH955" s="453"/>
      <c r="AI955" s="453"/>
      <c r="AJ955" s="453"/>
      <c r="AK955" s="453"/>
    </row>
    <row r="956" spans="1:37" ht="15.75" customHeight="1">
      <c r="A956" s="453"/>
      <c r="B956" s="453"/>
      <c r="C956" s="496"/>
      <c r="D956" s="496"/>
      <c r="E956" s="453"/>
      <c r="F956" s="453"/>
      <c r="G956" s="453"/>
      <c r="H956" s="453"/>
      <c r="I956" s="453"/>
      <c r="J956" s="453"/>
      <c r="K956" s="453"/>
      <c r="L956" s="453"/>
      <c r="M956" s="453"/>
      <c r="N956" s="453"/>
      <c r="O956" s="453"/>
      <c r="P956" s="453"/>
      <c r="Q956" s="453"/>
      <c r="R956" s="453"/>
      <c r="S956" s="453"/>
      <c r="T956" s="453"/>
      <c r="U956" s="453"/>
      <c r="V956" s="453"/>
      <c r="W956" s="453"/>
      <c r="X956" s="453"/>
      <c r="Y956" s="453"/>
      <c r="Z956" s="453"/>
      <c r="AA956" s="453"/>
      <c r="AB956" s="453"/>
      <c r="AC956" s="453"/>
      <c r="AD956" s="453"/>
      <c r="AE956" s="453"/>
      <c r="AF956" s="453"/>
      <c r="AG956" s="453"/>
      <c r="AH956" s="453"/>
      <c r="AI956" s="453"/>
      <c r="AJ956" s="453"/>
      <c r="AK956" s="453"/>
    </row>
    <row r="957" spans="1:37" ht="15.75" customHeight="1">
      <c r="A957" s="453"/>
      <c r="B957" s="453"/>
      <c r="C957" s="496"/>
      <c r="D957" s="496"/>
      <c r="E957" s="453"/>
      <c r="F957" s="453"/>
      <c r="G957" s="453"/>
      <c r="H957" s="453"/>
      <c r="I957" s="453"/>
      <c r="J957" s="453"/>
      <c r="K957" s="453"/>
      <c r="L957" s="453"/>
      <c r="M957" s="453"/>
      <c r="N957" s="453"/>
      <c r="O957" s="453"/>
      <c r="P957" s="453"/>
      <c r="Q957" s="453"/>
      <c r="R957" s="453"/>
      <c r="S957" s="453"/>
      <c r="T957" s="453"/>
      <c r="U957" s="453"/>
      <c r="V957" s="453"/>
      <c r="W957" s="453"/>
      <c r="X957" s="453"/>
      <c r="Y957" s="453"/>
      <c r="Z957" s="453"/>
      <c r="AA957" s="453"/>
      <c r="AB957" s="453"/>
      <c r="AC957" s="453"/>
      <c r="AD957" s="453"/>
      <c r="AE957" s="453"/>
      <c r="AF957" s="453"/>
      <c r="AG957" s="453"/>
      <c r="AH957" s="453"/>
      <c r="AI957" s="453"/>
      <c r="AJ957" s="453"/>
      <c r="AK957" s="453"/>
    </row>
    <row r="958" spans="1:37" ht="15.75" customHeight="1">
      <c r="A958" s="453"/>
      <c r="B958" s="453"/>
      <c r="C958" s="496"/>
      <c r="D958" s="496"/>
      <c r="E958" s="453"/>
      <c r="F958" s="453"/>
      <c r="G958" s="453"/>
      <c r="H958" s="453"/>
      <c r="I958" s="453"/>
      <c r="J958" s="453"/>
      <c r="K958" s="453"/>
      <c r="L958" s="453"/>
      <c r="M958" s="453"/>
      <c r="N958" s="453"/>
      <c r="O958" s="453"/>
      <c r="P958" s="453"/>
      <c r="Q958" s="453"/>
      <c r="R958" s="453"/>
      <c r="S958" s="453"/>
      <c r="T958" s="453"/>
      <c r="U958" s="453"/>
      <c r="V958" s="453"/>
      <c r="W958" s="453"/>
      <c r="X958" s="453"/>
      <c r="Y958" s="453"/>
      <c r="Z958" s="453"/>
      <c r="AA958" s="453"/>
      <c r="AB958" s="453"/>
      <c r="AC958" s="453"/>
      <c r="AD958" s="453"/>
      <c r="AE958" s="453"/>
      <c r="AF958" s="453"/>
      <c r="AG958" s="453"/>
      <c r="AH958" s="453"/>
      <c r="AI958" s="453"/>
      <c r="AJ958" s="453"/>
      <c r="AK958" s="453"/>
    </row>
    <row r="959" spans="1:37" ht="15.75" customHeight="1">
      <c r="A959" s="453"/>
      <c r="B959" s="453"/>
      <c r="C959" s="496"/>
      <c r="D959" s="496"/>
      <c r="E959" s="453"/>
      <c r="F959" s="453"/>
      <c r="G959" s="453"/>
      <c r="H959" s="453"/>
      <c r="I959" s="453"/>
      <c r="J959" s="453"/>
      <c r="K959" s="453"/>
      <c r="L959" s="453"/>
      <c r="M959" s="453"/>
      <c r="N959" s="453"/>
      <c r="O959" s="453"/>
      <c r="P959" s="453"/>
      <c r="Q959" s="453"/>
      <c r="R959" s="453"/>
      <c r="S959" s="453"/>
      <c r="T959" s="453"/>
      <c r="U959" s="453"/>
      <c r="V959" s="453"/>
      <c r="W959" s="453"/>
      <c r="X959" s="453"/>
      <c r="Y959" s="453"/>
      <c r="Z959" s="453"/>
      <c r="AA959" s="453"/>
      <c r="AB959" s="453"/>
      <c r="AC959" s="453"/>
      <c r="AD959" s="453"/>
      <c r="AE959" s="453"/>
      <c r="AF959" s="453"/>
      <c r="AG959" s="453"/>
      <c r="AH959" s="453"/>
      <c r="AI959" s="453"/>
      <c r="AJ959" s="453"/>
      <c r="AK959" s="453"/>
    </row>
    <row r="960" spans="1:37" ht="15.75" customHeight="1">
      <c r="A960" s="453"/>
      <c r="B960" s="453"/>
      <c r="C960" s="496"/>
      <c r="D960" s="496"/>
      <c r="E960" s="453"/>
      <c r="F960" s="453"/>
      <c r="G960" s="453"/>
      <c r="H960" s="453"/>
      <c r="I960" s="453"/>
      <c r="J960" s="453"/>
      <c r="K960" s="453"/>
      <c r="L960" s="453"/>
      <c r="M960" s="453"/>
      <c r="N960" s="453"/>
      <c r="O960" s="453"/>
      <c r="P960" s="453"/>
      <c r="Q960" s="453"/>
      <c r="R960" s="453"/>
      <c r="S960" s="453"/>
      <c r="T960" s="453"/>
      <c r="U960" s="453"/>
      <c r="V960" s="453"/>
      <c r="W960" s="453"/>
      <c r="X960" s="453"/>
      <c r="Y960" s="453"/>
      <c r="Z960" s="453"/>
      <c r="AA960" s="453"/>
      <c r="AB960" s="453"/>
      <c r="AC960" s="453"/>
      <c r="AD960" s="453"/>
      <c r="AE960" s="453"/>
      <c r="AF960" s="453"/>
      <c r="AG960" s="453"/>
      <c r="AH960" s="453"/>
      <c r="AI960" s="453"/>
      <c r="AJ960" s="453"/>
      <c r="AK960" s="453"/>
    </row>
    <row r="961" spans="1:37" ht="15.75" customHeight="1">
      <c r="A961" s="453"/>
      <c r="B961" s="453"/>
      <c r="C961" s="496"/>
      <c r="D961" s="496"/>
      <c r="E961" s="453"/>
      <c r="F961" s="453"/>
      <c r="G961" s="453"/>
      <c r="H961" s="453"/>
      <c r="I961" s="453"/>
      <c r="J961" s="453"/>
      <c r="K961" s="453"/>
      <c r="L961" s="453"/>
      <c r="M961" s="453"/>
      <c r="N961" s="453"/>
      <c r="O961" s="453"/>
      <c r="P961" s="453"/>
      <c r="Q961" s="453"/>
      <c r="R961" s="453"/>
      <c r="S961" s="453"/>
      <c r="T961" s="453"/>
      <c r="U961" s="453"/>
      <c r="V961" s="453"/>
      <c r="W961" s="453"/>
      <c r="X961" s="453"/>
      <c r="Y961" s="453"/>
      <c r="Z961" s="453"/>
      <c r="AA961" s="453"/>
      <c r="AB961" s="453"/>
      <c r="AC961" s="453"/>
      <c r="AD961" s="453"/>
      <c r="AE961" s="453"/>
      <c r="AF961" s="453"/>
      <c r="AG961" s="453"/>
      <c r="AH961" s="453"/>
      <c r="AI961" s="453"/>
      <c r="AJ961" s="453"/>
      <c r="AK961" s="453"/>
    </row>
    <row r="962" spans="1:37" ht="15.75" customHeight="1">
      <c r="A962" s="453"/>
      <c r="B962" s="453"/>
      <c r="C962" s="496"/>
      <c r="D962" s="496"/>
      <c r="E962" s="453"/>
      <c r="F962" s="453"/>
      <c r="G962" s="453"/>
      <c r="H962" s="453"/>
      <c r="I962" s="453"/>
      <c r="J962" s="453"/>
      <c r="K962" s="453"/>
      <c r="L962" s="453"/>
      <c r="M962" s="453"/>
      <c r="N962" s="453"/>
      <c r="O962" s="453"/>
      <c r="P962" s="453"/>
      <c r="Q962" s="453"/>
      <c r="R962" s="453"/>
      <c r="S962" s="453"/>
      <c r="T962" s="453"/>
      <c r="U962" s="453"/>
      <c r="V962" s="453"/>
      <c r="W962" s="453"/>
      <c r="X962" s="453"/>
      <c r="Y962" s="453"/>
      <c r="Z962" s="453"/>
      <c r="AA962" s="453"/>
      <c r="AB962" s="453"/>
      <c r="AC962" s="453"/>
      <c r="AD962" s="453"/>
      <c r="AE962" s="453"/>
      <c r="AF962" s="453"/>
      <c r="AG962" s="453"/>
      <c r="AH962" s="453"/>
      <c r="AI962" s="453"/>
      <c r="AJ962" s="453"/>
      <c r="AK962" s="453"/>
    </row>
    <row r="963" spans="1:37" ht="15.75" customHeight="1">
      <c r="A963" s="453"/>
      <c r="B963" s="453"/>
      <c r="C963" s="496"/>
      <c r="D963" s="496"/>
      <c r="E963" s="453"/>
      <c r="F963" s="453"/>
      <c r="G963" s="453"/>
      <c r="H963" s="453"/>
      <c r="I963" s="453"/>
      <c r="J963" s="453"/>
      <c r="K963" s="453"/>
      <c r="L963" s="453"/>
      <c r="M963" s="453"/>
      <c r="N963" s="453"/>
      <c r="O963" s="453"/>
      <c r="P963" s="453"/>
      <c r="Q963" s="453"/>
      <c r="R963" s="453"/>
      <c r="S963" s="453"/>
      <c r="T963" s="453"/>
      <c r="U963" s="453"/>
      <c r="V963" s="453"/>
      <c r="W963" s="453"/>
      <c r="X963" s="453"/>
      <c r="Y963" s="453"/>
      <c r="Z963" s="453"/>
      <c r="AA963" s="453"/>
      <c r="AB963" s="453"/>
      <c r="AC963" s="453"/>
      <c r="AD963" s="453"/>
      <c r="AE963" s="453"/>
      <c r="AF963" s="453"/>
      <c r="AG963" s="453"/>
      <c r="AH963" s="453"/>
      <c r="AI963" s="453"/>
      <c r="AJ963" s="453"/>
      <c r="AK963" s="453"/>
    </row>
    <row r="964" spans="1:37" ht="15.75" customHeight="1">
      <c r="A964" s="453"/>
      <c r="B964" s="453"/>
      <c r="C964" s="496"/>
      <c r="D964" s="496"/>
      <c r="E964" s="453"/>
      <c r="F964" s="453"/>
      <c r="G964" s="453"/>
      <c r="H964" s="453"/>
      <c r="I964" s="453"/>
      <c r="J964" s="453"/>
      <c r="K964" s="453"/>
      <c r="L964" s="453"/>
      <c r="M964" s="453"/>
      <c r="N964" s="453"/>
      <c r="O964" s="453"/>
      <c r="P964" s="453"/>
      <c r="Q964" s="453"/>
      <c r="R964" s="453"/>
      <c r="S964" s="453"/>
      <c r="T964" s="453"/>
      <c r="U964" s="453"/>
      <c r="V964" s="453"/>
      <c r="W964" s="453"/>
      <c r="X964" s="453"/>
      <c r="Y964" s="453"/>
      <c r="Z964" s="453"/>
      <c r="AA964" s="453"/>
      <c r="AB964" s="453"/>
      <c r="AC964" s="453"/>
      <c r="AD964" s="453"/>
      <c r="AE964" s="453"/>
      <c r="AF964" s="453"/>
      <c r="AG964" s="453"/>
      <c r="AH964" s="453"/>
      <c r="AI964" s="453"/>
      <c r="AJ964" s="453"/>
      <c r="AK964" s="453"/>
    </row>
    <row r="965" spans="1:37" ht="15.75" customHeight="1">
      <c r="A965" s="453"/>
      <c r="B965" s="453"/>
      <c r="C965" s="496"/>
      <c r="D965" s="496"/>
      <c r="E965" s="453"/>
      <c r="F965" s="453"/>
      <c r="G965" s="453"/>
      <c r="H965" s="453"/>
      <c r="I965" s="453"/>
      <c r="J965" s="453"/>
      <c r="K965" s="453"/>
      <c r="L965" s="453"/>
      <c r="M965" s="453"/>
      <c r="N965" s="453"/>
      <c r="O965" s="453"/>
      <c r="P965" s="453"/>
      <c r="Q965" s="453"/>
      <c r="R965" s="453"/>
      <c r="S965" s="453"/>
      <c r="T965" s="453"/>
      <c r="U965" s="453"/>
      <c r="V965" s="453"/>
      <c r="W965" s="453"/>
      <c r="X965" s="453"/>
      <c r="Y965" s="453"/>
      <c r="Z965" s="453"/>
      <c r="AA965" s="453"/>
      <c r="AB965" s="453"/>
      <c r="AC965" s="453"/>
      <c r="AD965" s="453"/>
      <c r="AE965" s="453"/>
      <c r="AF965" s="453"/>
      <c r="AG965" s="453"/>
      <c r="AH965" s="453"/>
      <c r="AI965" s="453"/>
      <c r="AJ965" s="453"/>
      <c r="AK965" s="453"/>
    </row>
    <row r="966" spans="1:37" ht="15.75" customHeight="1">
      <c r="A966" s="453"/>
      <c r="B966" s="453"/>
      <c r="C966" s="496"/>
      <c r="D966" s="496"/>
      <c r="E966" s="453"/>
      <c r="F966" s="453"/>
      <c r="G966" s="453"/>
      <c r="H966" s="453"/>
      <c r="I966" s="453"/>
      <c r="J966" s="453"/>
      <c r="K966" s="453"/>
      <c r="L966" s="453"/>
      <c r="M966" s="453"/>
      <c r="N966" s="453"/>
      <c r="O966" s="453"/>
      <c r="P966" s="453"/>
      <c r="Q966" s="453"/>
      <c r="R966" s="453"/>
      <c r="S966" s="453"/>
      <c r="T966" s="453"/>
      <c r="U966" s="453"/>
      <c r="V966" s="453"/>
      <c r="W966" s="453"/>
      <c r="X966" s="453"/>
      <c r="Y966" s="453"/>
      <c r="Z966" s="453"/>
      <c r="AA966" s="453"/>
      <c r="AB966" s="453"/>
      <c r="AC966" s="453"/>
      <c r="AD966" s="453"/>
      <c r="AE966" s="453"/>
      <c r="AF966" s="453"/>
      <c r="AG966" s="453"/>
      <c r="AH966" s="453"/>
      <c r="AI966" s="453"/>
      <c r="AJ966" s="453"/>
      <c r="AK966" s="453"/>
    </row>
    <row r="967" spans="1:37" ht="15.75" customHeight="1">
      <c r="A967" s="453"/>
      <c r="B967" s="453"/>
      <c r="C967" s="496"/>
      <c r="D967" s="496"/>
      <c r="E967" s="453"/>
      <c r="F967" s="453"/>
      <c r="G967" s="453"/>
      <c r="H967" s="453"/>
      <c r="I967" s="453"/>
      <c r="J967" s="453"/>
      <c r="K967" s="453"/>
      <c r="L967" s="453"/>
      <c r="M967" s="453"/>
      <c r="N967" s="453"/>
      <c r="O967" s="453"/>
      <c r="P967" s="453"/>
      <c r="Q967" s="453"/>
      <c r="R967" s="453"/>
      <c r="S967" s="453"/>
      <c r="T967" s="453"/>
      <c r="U967" s="453"/>
      <c r="V967" s="453"/>
      <c r="W967" s="453"/>
      <c r="X967" s="453"/>
      <c r="Y967" s="453"/>
      <c r="Z967" s="453"/>
      <c r="AA967" s="453"/>
      <c r="AB967" s="453"/>
      <c r="AC967" s="453"/>
      <c r="AD967" s="453"/>
      <c r="AE967" s="453"/>
      <c r="AF967" s="453"/>
      <c r="AG967" s="453"/>
      <c r="AH967" s="453"/>
      <c r="AI967" s="453"/>
      <c r="AJ967" s="453"/>
      <c r="AK967" s="453"/>
    </row>
    <row r="968" spans="1:37" ht="15.75" customHeight="1">
      <c r="A968" s="453"/>
      <c r="B968" s="453"/>
      <c r="C968" s="496"/>
      <c r="D968" s="496"/>
      <c r="E968" s="453"/>
      <c r="F968" s="453"/>
      <c r="G968" s="453"/>
      <c r="H968" s="453"/>
      <c r="I968" s="453"/>
      <c r="J968" s="453"/>
      <c r="K968" s="453"/>
      <c r="L968" s="453"/>
      <c r="M968" s="453"/>
      <c r="N968" s="453"/>
      <c r="O968" s="453"/>
      <c r="P968" s="453"/>
      <c r="Q968" s="453"/>
      <c r="R968" s="453"/>
      <c r="S968" s="453"/>
      <c r="T968" s="453"/>
      <c r="U968" s="453"/>
      <c r="V968" s="453"/>
      <c r="W968" s="453"/>
      <c r="X968" s="453"/>
      <c r="Y968" s="453"/>
      <c r="Z968" s="453"/>
      <c r="AA968" s="453"/>
      <c r="AB968" s="453"/>
      <c r="AC968" s="453"/>
      <c r="AD968" s="453"/>
      <c r="AE968" s="453"/>
      <c r="AF968" s="453"/>
      <c r="AG968" s="453"/>
      <c r="AH968" s="453"/>
      <c r="AI968" s="453"/>
      <c r="AJ968" s="453"/>
      <c r="AK968" s="453"/>
    </row>
    <row r="969" spans="1:37" ht="15.75" customHeight="1">
      <c r="A969" s="453"/>
      <c r="B969" s="453"/>
      <c r="C969" s="496"/>
      <c r="D969" s="496"/>
      <c r="E969" s="453"/>
      <c r="F969" s="453"/>
      <c r="G969" s="453"/>
      <c r="H969" s="453"/>
      <c r="I969" s="453"/>
      <c r="J969" s="453"/>
      <c r="K969" s="453"/>
      <c r="L969" s="453"/>
      <c r="M969" s="453"/>
      <c r="N969" s="453"/>
      <c r="O969" s="453"/>
      <c r="P969" s="453"/>
      <c r="Q969" s="453"/>
      <c r="R969" s="453"/>
      <c r="S969" s="453"/>
      <c r="T969" s="453"/>
      <c r="U969" s="453"/>
      <c r="V969" s="453"/>
      <c r="W969" s="453"/>
      <c r="X969" s="453"/>
      <c r="Y969" s="453"/>
      <c r="Z969" s="453"/>
      <c r="AA969" s="453"/>
      <c r="AB969" s="453"/>
      <c r="AC969" s="453"/>
      <c r="AD969" s="453"/>
      <c r="AE969" s="453"/>
      <c r="AF969" s="453"/>
      <c r="AG969" s="453"/>
      <c r="AH969" s="453"/>
      <c r="AI969" s="453"/>
      <c r="AJ969" s="453"/>
      <c r="AK969" s="453"/>
    </row>
    <row r="970" spans="1:37" ht="15.75" customHeight="1">
      <c r="A970" s="453"/>
      <c r="B970" s="453"/>
      <c r="C970" s="496"/>
      <c r="D970" s="496"/>
      <c r="E970" s="453"/>
      <c r="F970" s="453"/>
      <c r="G970" s="453"/>
      <c r="H970" s="453"/>
      <c r="I970" s="453"/>
      <c r="J970" s="453"/>
      <c r="K970" s="453"/>
      <c r="L970" s="453"/>
      <c r="M970" s="453"/>
      <c r="N970" s="453"/>
      <c r="O970" s="453"/>
      <c r="P970" s="453"/>
      <c r="Q970" s="453"/>
      <c r="R970" s="453"/>
      <c r="S970" s="453"/>
      <c r="T970" s="453"/>
      <c r="U970" s="453"/>
      <c r="V970" s="453"/>
      <c r="W970" s="453"/>
      <c r="X970" s="453"/>
      <c r="Y970" s="453"/>
      <c r="Z970" s="453"/>
      <c r="AA970" s="453"/>
      <c r="AB970" s="453"/>
      <c r="AC970" s="453"/>
      <c r="AD970" s="453"/>
      <c r="AE970" s="453"/>
      <c r="AF970" s="453"/>
      <c r="AG970" s="453"/>
      <c r="AH970" s="453"/>
      <c r="AI970" s="453"/>
      <c r="AJ970" s="453"/>
      <c r="AK970" s="453"/>
    </row>
    <row r="971" spans="1:37" ht="15.75" customHeight="1">
      <c r="A971" s="453"/>
      <c r="B971" s="453"/>
      <c r="C971" s="496"/>
      <c r="D971" s="496"/>
      <c r="E971" s="453"/>
      <c r="F971" s="453"/>
      <c r="G971" s="453"/>
      <c r="H971" s="453"/>
      <c r="I971" s="453"/>
      <c r="J971" s="453"/>
      <c r="K971" s="453"/>
      <c r="L971" s="453"/>
      <c r="M971" s="453"/>
      <c r="N971" s="453"/>
      <c r="O971" s="453"/>
      <c r="P971" s="453"/>
      <c r="Q971" s="453"/>
      <c r="R971" s="453"/>
      <c r="S971" s="453"/>
      <c r="T971" s="453"/>
      <c r="U971" s="453"/>
      <c r="V971" s="453"/>
      <c r="W971" s="453"/>
      <c r="X971" s="453"/>
      <c r="Y971" s="453"/>
      <c r="Z971" s="453"/>
      <c r="AA971" s="453"/>
      <c r="AB971" s="453"/>
      <c r="AC971" s="453"/>
      <c r="AD971" s="453"/>
      <c r="AE971" s="453"/>
      <c r="AF971" s="453"/>
      <c r="AG971" s="453"/>
      <c r="AH971" s="453"/>
      <c r="AI971" s="453"/>
      <c r="AJ971" s="453"/>
      <c r="AK971" s="453"/>
    </row>
    <row r="972" spans="1:37" ht="15.75" customHeight="1">
      <c r="A972" s="453"/>
      <c r="B972" s="453"/>
      <c r="C972" s="496"/>
      <c r="D972" s="496"/>
      <c r="E972" s="453"/>
      <c r="F972" s="453"/>
      <c r="G972" s="453"/>
      <c r="H972" s="453"/>
      <c r="I972" s="453"/>
      <c r="J972" s="453"/>
      <c r="K972" s="453"/>
      <c r="L972" s="453"/>
      <c r="M972" s="453"/>
      <c r="N972" s="453"/>
      <c r="O972" s="453"/>
      <c r="P972" s="453"/>
      <c r="Q972" s="453"/>
      <c r="R972" s="453"/>
      <c r="S972" s="453"/>
      <c r="T972" s="453"/>
      <c r="U972" s="453"/>
      <c r="V972" s="453"/>
      <c r="W972" s="453"/>
      <c r="X972" s="453"/>
      <c r="Y972" s="453"/>
      <c r="Z972" s="453"/>
      <c r="AA972" s="453"/>
      <c r="AB972" s="453"/>
      <c r="AC972" s="453"/>
      <c r="AD972" s="453"/>
      <c r="AE972" s="453"/>
      <c r="AF972" s="453"/>
      <c r="AG972" s="453"/>
      <c r="AH972" s="453"/>
      <c r="AI972" s="453"/>
      <c r="AJ972" s="453"/>
      <c r="AK972" s="453"/>
    </row>
    <row r="973" spans="1:37" ht="15.75" customHeight="1">
      <c r="A973" s="453"/>
      <c r="B973" s="453"/>
      <c r="C973" s="496"/>
      <c r="D973" s="496"/>
      <c r="E973" s="453"/>
      <c r="F973" s="453"/>
      <c r="G973" s="453"/>
      <c r="H973" s="453"/>
      <c r="I973" s="453"/>
      <c r="J973" s="453"/>
      <c r="K973" s="453"/>
      <c r="L973" s="453"/>
      <c r="M973" s="453"/>
      <c r="N973" s="453"/>
      <c r="O973" s="453"/>
      <c r="P973" s="453"/>
      <c r="Q973" s="453"/>
      <c r="R973" s="453"/>
      <c r="S973" s="453"/>
      <c r="T973" s="453"/>
      <c r="U973" s="453"/>
      <c r="V973" s="453"/>
      <c r="W973" s="453"/>
      <c r="X973" s="453"/>
      <c r="Y973" s="453"/>
      <c r="Z973" s="453"/>
      <c r="AA973" s="453"/>
      <c r="AB973" s="453"/>
      <c r="AC973" s="453"/>
      <c r="AD973" s="453"/>
      <c r="AE973" s="453"/>
      <c r="AF973" s="453"/>
      <c r="AG973" s="453"/>
      <c r="AH973" s="453"/>
      <c r="AI973" s="453"/>
      <c r="AJ973" s="453"/>
      <c r="AK973" s="453"/>
    </row>
    <row r="974" spans="1:37" ht="15.75" customHeight="1">
      <c r="A974" s="453"/>
      <c r="B974" s="453"/>
      <c r="C974" s="496"/>
      <c r="D974" s="496"/>
      <c r="E974" s="453"/>
      <c r="F974" s="453"/>
      <c r="G974" s="453"/>
      <c r="H974" s="453"/>
      <c r="I974" s="453"/>
      <c r="J974" s="453"/>
      <c r="K974" s="453"/>
      <c r="L974" s="453"/>
      <c r="M974" s="453"/>
      <c r="N974" s="453"/>
      <c r="O974" s="453"/>
      <c r="P974" s="453"/>
      <c r="Q974" s="453"/>
      <c r="R974" s="453"/>
      <c r="S974" s="453"/>
      <c r="T974" s="453"/>
      <c r="U974" s="453"/>
      <c r="V974" s="453"/>
      <c r="W974" s="453"/>
      <c r="X974" s="453"/>
      <c r="Y974" s="453"/>
      <c r="Z974" s="453"/>
      <c r="AA974" s="453"/>
      <c r="AB974" s="453"/>
      <c r="AC974" s="453"/>
      <c r="AD974" s="453"/>
      <c r="AE974" s="453"/>
      <c r="AF974" s="453"/>
      <c r="AG974" s="453"/>
      <c r="AH974" s="453"/>
      <c r="AI974" s="453"/>
      <c r="AJ974" s="453"/>
      <c r="AK974" s="453"/>
    </row>
    <row r="975" spans="1:37" ht="15.75" customHeight="1">
      <c r="A975" s="453"/>
      <c r="B975" s="453"/>
      <c r="C975" s="496"/>
      <c r="D975" s="496"/>
      <c r="E975" s="453"/>
      <c r="F975" s="453"/>
      <c r="G975" s="453"/>
      <c r="H975" s="453"/>
      <c r="I975" s="453"/>
      <c r="J975" s="453"/>
      <c r="K975" s="453"/>
      <c r="L975" s="453"/>
      <c r="M975" s="453"/>
      <c r="N975" s="453"/>
      <c r="O975" s="453"/>
      <c r="P975" s="453"/>
      <c r="Q975" s="453"/>
      <c r="R975" s="453"/>
      <c r="S975" s="453"/>
      <c r="T975" s="453"/>
      <c r="U975" s="453"/>
      <c r="V975" s="453"/>
      <c r="W975" s="453"/>
      <c r="X975" s="453"/>
      <c r="Y975" s="453"/>
      <c r="Z975" s="453"/>
      <c r="AA975" s="453"/>
      <c r="AB975" s="453"/>
      <c r="AC975" s="453"/>
      <c r="AD975" s="453"/>
      <c r="AE975" s="453"/>
      <c r="AF975" s="453"/>
      <c r="AG975" s="453"/>
      <c r="AH975" s="453"/>
      <c r="AI975" s="453"/>
      <c r="AJ975" s="453"/>
      <c r="AK975" s="453"/>
    </row>
    <row r="976" spans="1:37" ht="15.75" customHeight="1">
      <c r="A976" s="453"/>
      <c r="B976" s="453"/>
      <c r="C976" s="496"/>
      <c r="D976" s="496"/>
      <c r="E976" s="453"/>
      <c r="F976" s="453"/>
      <c r="G976" s="453"/>
      <c r="H976" s="453"/>
      <c r="I976" s="453"/>
      <c r="J976" s="453"/>
      <c r="K976" s="453"/>
      <c r="L976" s="453"/>
      <c r="M976" s="453"/>
      <c r="N976" s="453"/>
      <c r="O976" s="453"/>
      <c r="P976" s="453"/>
      <c r="Q976" s="453"/>
      <c r="R976" s="453"/>
      <c r="S976" s="453"/>
      <c r="T976" s="453"/>
      <c r="U976" s="453"/>
      <c r="V976" s="453"/>
      <c r="W976" s="453"/>
      <c r="X976" s="453"/>
      <c r="Y976" s="453"/>
      <c r="Z976" s="453"/>
      <c r="AA976" s="453"/>
      <c r="AB976" s="453"/>
      <c r="AC976" s="453"/>
      <c r="AD976" s="453"/>
      <c r="AE976" s="453"/>
      <c r="AF976" s="453"/>
      <c r="AG976" s="453"/>
      <c r="AH976" s="453"/>
      <c r="AI976" s="453"/>
      <c r="AJ976" s="453"/>
      <c r="AK976" s="453"/>
    </row>
    <row r="977" spans="1:37" ht="15.75" customHeight="1">
      <c r="A977" s="453"/>
      <c r="B977" s="453"/>
      <c r="C977" s="496"/>
      <c r="D977" s="496"/>
      <c r="E977" s="453"/>
      <c r="F977" s="453"/>
      <c r="G977" s="453"/>
      <c r="H977" s="453"/>
      <c r="I977" s="453"/>
      <c r="J977" s="453"/>
      <c r="K977" s="453"/>
      <c r="L977" s="453"/>
      <c r="M977" s="453"/>
      <c r="N977" s="453"/>
      <c r="O977" s="453"/>
      <c r="P977" s="453"/>
      <c r="Q977" s="453"/>
      <c r="R977" s="453"/>
      <c r="S977" s="453"/>
      <c r="T977" s="453"/>
      <c r="U977" s="453"/>
      <c r="V977" s="453"/>
      <c r="W977" s="453"/>
      <c r="X977" s="453"/>
      <c r="Y977" s="453"/>
      <c r="Z977" s="453"/>
      <c r="AA977" s="453"/>
      <c r="AB977" s="453"/>
      <c r="AC977" s="453"/>
      <c r="AD977" s="453"/>
      <c r="AE977" s="453"/>
      <c r="AF977" s="453"/>
      <c r="AG977" s="453"/>
      <c r="AH977" s="453"/>
      <c r="AI977" s="453"/>
      <c r="AJ977" s="453"/>
      <c r="AK977" s="453"/>
    </row>
    <row r="978" spans="1:37" ht="15.75" customHeight="1">
      <c r="A978" s="453"/>
      <c r="B978" s="453"/>
      <c r="C978" s="496"/>
      <c r="D978" s="496"/>
      <c r="E978" s="453"/>
      <c r="F978" s="453"/>
      <c r="G978" s="453"/>
      <c r="H978" s="453"/>
      <c r="I978" s="453"/>
      <c r="J978" s="453"/>
      <c r="K978" s="453"/>
      <c r="L978" s="453"/>
      <c r="M978" s="453"/>
      <c r="N978" s="453"/>
      <c r="O978" s="453"/>
      <c r="P978" s="453"/>
      <c r="Q978" s="453"/>
      <c r="R978" s="453"/>
      <c r="S978" s="453"/>
      <c r="T978" s="453"/>
      <c r="U978" s="453"/>
      <c r="V978" s="453"/>
      <c r="W978" s="453"/>
      <c r="X978" s="453"/>
      <c r="Y978" s="453"/>
      <c r="Z978" s="453"/>
      <c r="AA978" s="453"/>
      <c r="AB978" s="453"/>
      <c r="AC978" s="453"/>
      <c r="AD978" s="453"/>
      <c r="AE978" s="453"/>
      <c r="AF978" s="453"/>
      <c r="AG978" s="453"/>
      <c r="AH978" s="453"/>
      <c r="AI978" s="453"/>
      <c r="AJ978" s="453"/>
      <c r="AK978" s="453"/>
    </row>
    <row r="979" spans="1:37" ht="15.75" customHeight="1">
      <c r="A979" s="453"/>
      <c r="B979" s="453"/>
      <c r="C979" s="496"/>
      <c r="D979" s="496"/>
      <c r="E979" s="453"/>
      <c r="F979" s="453"/>
      <c r="G979" s="453"/>
      <c r="H979" s="453"/>
      <c r="I979" s="453"/>
      <c r="J979" s="453"/>
      <c r="K979" s="453"/>
      <c r="L979" s="453"/>
      <c r="M979" s="453"/>
      <c r="N979" s="453"/>
      <c r="O979" s="453"/>
      <c r="P979" s="453"/>
      <c r="Q979" s="453"/>
      <c r="R979" s="453"/>
      <c r="S979" s="453"/>
      <c r="T979" s="453"/>
      <c r="U979" s="453"/>
      <c r="V979" s="453"/>
      <c r="W979" s="453"/>
      <c r="X979" s="453"/>
      <c r="Y979" s="453"/>
      <c r="Z979" s="453"/>
      <c r="AA979" s="453"/>
      <c r="AB979" s="453"/>
      <c r="AC979" s="453"/>
      <c r="AD979" s="453"/>
      <c r="AE979" s="453"/>
      <c r="AF979" s="453"/>
      <c r="AG979" s="453"/>
      <c r="AH979" s="453"/>
      <c r="AI979" s="453"/>
      <c r="AJ979" s="453"/>
      <c r="AK979" s="453"/>
    </row>
    <row r="980" spans="1:37" ht="15.75" customHeight="1">
      <c r="A980" s="453"/>
      <c r="B980" s="453"/>
      <c r="C980" s="496"/>
      <c r="D980" s="496"/>
      <c r="E980" s="453"/>
      <c r="F980" s="453"/>
      <c r="G980" s="453"/>
      <c r="H980" s="453"/>
      <c r="I980" s="453"/>
      <c r="J980" s="453"/>
      <c r="K980" s="453"/>
      <c r="L980" s="453"/>
      <c r="M980" s="453"/>
      <c r="N980" s="453"/>
      <c r="O980" s="453"/>
      <c r="P980" s="453"/>
      <c r="Q980" s="453"/>
      <c r="R980" s="453"/>
      <c r="S980" s="453"/>
      <c r="T980" s="453"/>
      <c r="U980" s="453"/>
      <c r="V980" s="453"/>
      <c r="W980" s="453"/>
      <c r="X980" s="453"/>
      <c r="Y980" s="453"/>
      <c r="Z980" s="453"/>
      <c r="AA980" s="453"/>
      <c r="AB980" s="453"/>
      <c r="AC980" s="453"/>
      <c r="AD980" s="453"/>
      <c r="AE980" s="453"/>
      <c r="AF980" s="453"/>
      <c r="AG980" s="453"/>
      <c r="AH980" s="453"/>
      <c r="AI980" s="453"/>
      <c r="AJ980" s="453"/>
      <c r="AK980" s="453"/>
    </row>
    <row r="981" spans="1:37" ht="15.75" customHeight="1">
      <c r="A981" s="453"/>
      <c r="B981" s="453"/>
      <c r="C981" s="496"/>
      <c r="D981" s="496"/>
      <c r="E981" s="453"/>
      <c r="F981" s="453"/>
      <c r="G981" s="453"/>
      <c r="H981" s="453"/>
      <c r="I981" s="453"/>
      <c r="J981" s="453"/>
      <c r="K981" s="453"/>
      <c r="L981" s="453"/>
      <c r="M981" s="453"/>
      <c r="N981" s="453"/>
      <c r="O981" s="453"/>
      <c r="P981" s="453"/>
      <c r="Q981" s="453"/>
      <c r="R981" s="453"/>
      <c r="S981" s="453"/>
      <c r="T981" s="453"/>
      <c r="U981" s="453"/>
      <c r="V981" s="453"/>
      <c r="W981" s="453"/>
      <c r="X981" s="453"/>
      <c r="Y981" s="453"/>
      <c r="Z981" s="453"/>
      <c r="AA981" s="453"/>
      <c r="AB981" s="453"/>
      <c r="AC981" s="453"/>
      <c r="AD981" s="453"/>
      <c r="AE981" s="453"/>
      <c r="AF981" s="453"/>
      <c r="AG981" s="453"/>
      <c r="AH981" s="453"/>
      <c r="AI981" s="453"/>
      <c r="AJ981" s="453"/>
      <c r="AK981" s="453"/>
    </row>
    <row r="982" spans="1:37" ht="15.75" customHeight="1">
      <c r="A982" s="453"/>
      <c r="B982" s="453"/>
      <c r="C982" s="496"/>
      <c r="D982" s="496"/>
      <c r="E982" s="453"/>
      <c r="F982" s="453"/>
      <c r="G982" s="453"/>
      <c r="H982" s="453"/>
      <c r="I982" s="453"/>
      <c r="J982" s="453"/>
      <c r="K982" s="453"/>
      <c r="L982" s="453"/>
      <c r="M982" s="453"/>
      <c r="N982" s="453"/>
      <c r="O982" s="453"/>
      <c r="P982" s="453"/>
      <c r="Q982" s="453"/>
      <c r="R982" s="453"/>
      <c r="S982" s="453"/>
      <c r="T982" s="453"/>
      <c r="U982" s="453"/>
      <c r="V982" s="453"/>
      <c r="W982" s="453"/>
      <c r="X982" s="453"/>
      <c r="Y982" s="453"/>
      <c r="Z982" s="453"/>
      <c r="AA982" s="453"/>
      <c r="AB982" s="453"/>
      <c r="AC982" s="453"/>
      <c r="AD982" s="453"/>
      <c r="AE982" s="453"/>
      <c r="AF982" s="453"/>
      <c r="AG982" s="453"/>
      <c r="AH982" s="453"/>
      <c r="AI982" s="453"/>
      <c r="AJ982" s="453"/>
      <c r="AK982" s="453"/>
    </row>
    <row r="983" spans="1:37" ht="15.75" customHeight="1">
      <c r="A983" s="453"/>
      <c r="B983" s="453"/>
      <c r="C983" s="496"/>
      <c r="D983" s="496"/>
      <c r="E983" s="453"/>
      <c r="F983" s="453"/>
      <c r="G983" s="453"/>
      <c r="H983" s="453"/>
      <c r="I983" s="453"/>
      <c r="J983" s="453"/>
      <c r="K983" s="453"/>
      <c r="L983" s="453"/>
      <c r="M983" s="453"/>
      <c r="N983" s="453"/>
      <c r="O983" s="453"/>
      <c r="P983" s="453"/>
      <c r="Q983" s="453"/>
      <c r="R983" s="453"/>
      <c r="S983" s="453"/>
      <c r="T983" s="453"/>
      <c r="U983" s="453"/>
      <c r="V983" s="453"/>
      <c r="W983" s="453"/>
      <c r="X983" s="453"/>
      <c r="Y983" s="453"/>
      <c r="Z983" s="453"/>
      <c r="AA983" s="453"/>
      <c r="AB983" s="453"/>
      <c r="AC983" s="453"/>
      <c r="AD983" s="453"/>
      <c r="AE983" s="453"/>
      <c r="AF983" s="453"/>
      <c r="AG983" s="453"/>
      <c r="AH983" s="453"/>
      <c r="AI983" s="453"/>
      <c r="AJ983" s="453"/>
      <c r="AK983" s="453"/>
    </row>
    <row r="984" spans="1:37" ht="15.75" customHeight="1">
      <c r="A984" s="453"/>
      <c r="B984" s="453"/>
      <c r="C984" s="496"/>
      <c r="D984" s="496"/>
      <c r="E984" s="453"/>
      <c r="F984" s="453"/>
      <c r="G984" s="453"/>
      <c r="H984" s="453"/>
      <c r="I984" s="453"/>
      <c r="J984" s="453"/>
      <c r="K984" s="453"/>
      <c r="L984" s="453"/>
      <c r="M984" s="453"/>
      <c r="N984" s="453"/>
      <c r="O984" s="453"/>
      <c r="P984" s="453"/>
      <c r="Q984" s="453"/>
      <c r="R984" s="453"/>
      <c r="S984" s="453"/>
      <c r="T984" s="453"/>
      <c r="U984" s="453"/>
      <c r="V984" s="453"/>
      <c r="W984" s="453"/>
      <c r="X984" s="453"/>
      <c r="Y984" s="453"/>
      <c r="Z984" s="453"/>
      <c r="AA984" s="453"/>
      <c r="AB984" s="453"/>
      <c r="AC984" s="453"/>
      <c r="AD984" s="453"/>
      <c r="AE984" s="453"/>
      <c r="AF984" s="453"/>
      <c r="AG984" s="453"/>
      <c r="AH984" s="453"/>
      <c r="AI984" s="453"/>
      <c r="AJ984" s="453"/>
      <c r="AK984" s="453"/>
    </row>
    <row r="985" spans="1:37" ht="15.75" customHeight="1">
      <c r="A985" s="453"/>
      <c r="B985" s="453"/>
      <c r="C985" s="496"/>
      <c r="D985" s="496"/>
      <c r="E985" s="453"/>
      <c r="F985" s="453"/>
      <c r="G985" s="453"/>
      <c r="H985" s="453"/>
      <c r="I985" s="453"/>
      <c r="J985" s="453"/>
      <c r="K985" s="453"/>
      <c r="L985" s="453"/>
      <c r="M985" s="453"/>
      <c r="N985" s="453"/>
      <c r="O985" s="453"/>
      <c r="P985" s="453"/>
      <c r="Q985" s="453"/>
      <c r="R985" s="453"/>
      <c r="S985" s="453"/>
      <c r="T985" s="453"/>
      <c r="U985" s="453"/>
      <c r="V985" s="453"/>
      <c r="W985" s="453"/>
      <c r="X985" s="453"/>
      <c r="Y985" s="453"/>
      <c r="Z985" s="453"/>
      <c r="AA985" s="453"/>
      <c r="AB985" s="453"/>
      <c r="AC985" s="453"/>
      <c r="AD985" s="453"/>
      <c r="AE985" s="453"/>
      <c r="AF985" s="453"/>
      <c r="AG985" s="453"/>
      <c r="AH985" s="453"/>
      <c r="AI985" s="453"/>
      <c r="AJ985" s="453"/>
      <c r="AK985" s="453"/>
    </row>
    <row r="986" spans="1:37" ht="15.75" customHeight="1">
      <c r="A986" s="453"/>
      <c r="B986" s="453"/>
      <c r="C986" s="496"/>
      <c r="D986" s="496"/>
      <c r="E986" s="453"/>
      <c r="F986" s="453"/>
      <c r="G986" s="453"/>
      <c r="H986" s="453"/>
      <c r="I986" s="453"/>
      <c r="J986" s="453"/>
      <c r="K986" s="453"/>
      <c r="L986" s="453"/>
      <c r="M986" s="453"/>
      <c r="N986" s="453"/>
      <c r="O986" s="453"/>
      <c r="P986" s="453"/>
      <c r="Q986" s="453"/>
      <c r="R986" s="453"/>
      <c r="S986" s="453"/>
      <c r="T986" s="453"/>
      <c r="U986" s="453"/>
      <c r="V986" s="453"/>
      <c r="W986" s="453"/>
      <c r="X986" s="453"/>
      <c r="Y986" s="453"/>
      <c r="Z986" s="453"/>
      <c r="AA986" s="453"/>
      <c r="AB986" s="453"/>
      <c r="AC986" s="453"/>
      <c r="AD986" s="453"/>
      <c r="AE986" s="453"/>
      <c r="AF986" s="453"/>
      <c r="AG986" s="453"/>
      <c r="AH986" s="453"/>
      <c r="AI986" s="453"/>
      <c r="AJ986" s="453"/>
      <c r="AK986" s="453"/>
    </row>
    <row r="987" spans="1:37" ht="15.75" customHeight="1">
      <c r="A987" s="453"/>
      <c r="B987" s="453"/>
      <c r="C987" s="496"/>
      <c r="D987" s="496"/>
      <c r="E987" s="453"/>
      <c r="F987" s="453"/>
      <c r="G987" s="453"/>
      <c r="H987" s="453"/>
      <c r="I987" s="453"/>
      <c r="J987" s="453"/>
      <c r="K987" s="453"/>
      <c r="L987" s="453"/>
      <c r="M987" s="453"/>
      <c r="N987" s="453"/>
      <c r="O987" s="453"/>
      <c r="P987" s="453"/>
      <c r="Q987" s="453"/>
      <c r="R987" s="453"/>
      <c r="S987" s="453"/>
      <c r="T987" s="453"/>
      <c r="U987" s="453"/>
      <c r="V987" s="453"/>
      <c r="W987" s="453"/>
      <c r="X987" s="453"/>
      <c r="Y987" s="453"/>
      <c r="Z987" s="453"/>
      <c r="AA987" s="453"/>
      <c r="AB987" s="453"/>
      <c r="AC987" s="453"/>
      <c r="AD987" s="453"/>
      <c r="AE987" s="453"/>
      <c r="AF987" s="453"/>
      <c r="AG987" s="453"/>
      <c r="AH987" s="453"/>
      <c r="AI987" s="453"/>
      <c r="AJ987" s="453"/>
      <c r="AK987" s="453"/>
    </row>
    <row r="988" spans="1:37" ht="15.75" customHeight="1">
      <c r="A988" s="453"/>
      <c r="B988" s="453"/>
      <c r="C988" s="496"/>
      <c r="D988" s="496"/>
      <c r="E988" s="453"/>
      <c r="F988" s="453"/>
      <c r="G988" s="453"/>
      <c r="H988" s="453"/>
      <c r="I988" s="453"/>
      <c r="J988" s="453"/>
      <c r="K988" s="453"/>
      <c r="L988" s="453"/>
      <c r="M988" s="453"/>
      <c r="N988" s="453"/>
      <c r="O988" s="453"/>
      <c r="P988" s="453"/>
      <c r="Q988" s="453"/>
      <c r="R988" s="453"/>
      <c r="S988" s="453"/>
      <c r="T988" s="453"/>
      <c r="U988" s="453"/>
      <c r="V988" s="453"/>
      <c r="W988" s="453"/>
      <c r="X988" s="453"/>
      <c r="Y988" s="453"/>
      <c r="Z988" s="453"/>
      <c r="AA988" s="453"/>
      <c r="AB988" s="453"/>
      <c r="AC988" s="453"/>
      <c r="AD988" s="453"/>
      <c r="AE988" s="453"/>
      <c r="AF988" s="453"/>
      <c r="AG988" s="453"/>
      <c r="AH988" s="453"/>
      <c r="AI988" s="453"/>
      <c r="AJ988" s="453"/>
      <c r="AK988" s="453"/>
    </row>
    <row r="989" spans="1:37" ht="15.75" customHeight="1">
      <c r="A989" s="453"/>
      <c r="B989" s="453"/>
      <c r="C989" s="496"/>
      <c r="D989" s="496"/>
      <c r="E989" s="453"/>
      <c r="F989" s="453"/>
      <c r="G989" s="453"/>
      <c r="H989" s="453"/>
      <c r="I989" s="453"/>
      <c r="J989" s="453"/>
      <c r="K989" s="453"/>
      <c r="L989" s="453"/>
      <c r="M989" s="453"/>
      <c r="N989" s="453"/>
      <c r="O989" s="453"/>
      <c r="P989" s="453"/>
      <c r="Q989" s="453"/>
      <c r="R989" s="453"/>
      <c r="S989" s="453"/>
      <c r="T989" s="453"/>
      <c r="U989" s="453"/>
      <c r="V989" s="453"/>
      <c r="W989" s="453"/>
      <c r="X989" s="453"/>
      <c r="Y989" s="453"/>
      <c r="Z989" s="453"/>
      <c r="AA989" s="453"/>
      <c r="AB989" s="453"/>
      <c r="AC989" s="453"/>
      <c r="AD989" s="453"/>
      <c r="AE989" s="453"/>
      <c r="AF989" s="453"/>
      <c r="AG989" s="453"/>
      <c r="AH989" s="453"/>
      <c r="AI989" s="453"/>
      <c r="AJ989" s="453"/>
      <c r="AK989" s="453"/>
    </row>
    <row r="990" spans="1:37" ht="15.75" customHeight="1">
      <c r="A990" s="453"/>
      <c r="B990" s="453"/>
      <c r="C990" s="496"/>
      <c r="D990" s="496"/>
      <c r="E990" s="453"/>
      <c r="F990" s="453"/>
      <c r="G990" s="453"/>
      <c r="H990" s="453"/>
      <c r="I990" s="453"/>
      <c r="J990" s="453"/>
      <c r="K990" s="453"/>
      <c r="L990" s="453"/>
      <c r="M990" s="453"/>
      <c r="N990" s="453"/>
      <c r="O990" s="453"/>
      <c r="P990" s="453"/>
      <c r="Q990" s="453"/>
      <c r="R990" s="453"/>
      <c r="S990" s="453"/>
      <c r="T990" s="453"/>
      <c r="U990" s="453"/>
      <c r="V990" s="453"/>
      <c r="W990" s="453"/>
      <c r="X990" s="453"/>
      <c r="Y990" s="453"/>
      <c r="Z990" s="453"/>
      <c r="AA990" s="453"/>
      <c r="AB990" s="453"/>
      <c r="AC990" s="453"/>
      <c r="AD990" s="453"/>
      <c r="AE990" s="453"/>
      <c r="AF990" s="453"/>
      <c r="AG990" s="453"/>
      <c r="AH990" s="453"/>
      <c r="AI990" s="453"/>
      <c r="AJ990" s="453"/>
      <c r="AK990" s="453"/>
    </row>
    <row r="991" spans="1:37" ht="15.75" customHeight="1">
      <c r="A991" s="453"/>
      <c r="B991" s="453"/>
      <c r="C991" s="496"/>
      <c r="D991" s="496"/>
      <c r="E991" s="453"/>
      <c r="F991" s="453"/>
      <c r="G991" s="453"/>
      <c r="H991" s="453"/>
      <c r="I991" s="453"/>
      <c r="J991" s="453"/>
      <c r="K991" s="453"/>
      <c r="L991" s="453"/>
      <c r="M991" s="453"/>
      <c r="N991" s="453"/>
      <c r="O991" s="453"/>
      <c r="P991" s="453"/>
      <c r="Q991" s="453"/>
      <c r="R991" s="453"/>
      <c r="S991" s="453"/>
      <c r="T991" s="453"/>
      <c r="U991" s="453"/>
      <c r="V991" s="453"/>
      <c r="W991" s="453"/>
      <c r="X991" s="453"/>
      <c r="Y991" s="453"/>
      <c r="Z991" s="453"/>
      <c r="AA991" s="453"/>
      <c r="AB991" s="453"/>
      <c r="AC991" s="453"/>
      <c r="AD991" s="453"/>
      <c r="AE991" s="453"/>
      <c r="AF991" s="453"/>
      <c r="AG991" s="453"/>
      <c r="AH991" s="453"/>
      <c r="AI991" s="453"/>
      <c r="AJ991" s="453"/>
      <c r="AK991" s="453"/>
    </row>
    <row r="992" spans="1:37" ht="15.75" customHeight="1">
      <c r="A992" s="453"/>
      <c r="B992" s="453"/>
      <c r="C992" s="496"/>
      <c r="D992" s="496"/>
      <c r="E992" s="453"/>
      <c r="F992" s="453"/>
      <c r="G992" s="453"/>
      <c r="H992" s="453"/>
      <c r="I992" s="453"/>
      <c r="J992" s="453"/>
      <c r="K992" s="453"/>
      <c r="L992" s="453"/>
      <c r="M992" s="453"/>
      <c r="N992" s="453"/>
      <c r="O992" s="453"/>
      <c r="P992" s="453"/>
      <c r="Q992" s="453"/>
      <c r="R992" s="453"/>
      <c r="S992" s="453"/>
      <c r="T992" s="453"/>
      <c r="U992" s="453"/>
      <c r="V992" s="453"/>
      <c r="W992" s="453"/>
      <c r="X992" s="453"/>
      <c r="Y992" s="453"/>
      <c r="Z992" s="453"/>
      <c r="AA992" s="453"/>
      <c r="AB992" s="453"/>
      <c r="AC992" s="453"/>
      <c r="AD992" s="453"/>
      <c r="AE992" s="453"/>
      <c r="AF992" s="453"/>
      <c r="AG992" s="453"/>
      <c r="AH992" s="453"/>
      <c r="AI992" s="453"/>
      <c r="AJ992" s="453"/>
      <c r="AK992" s="453"/>
    </row>
    <row r="993" spans="1:37" ht="15.75" customHeight="1">
      <c r="A993" s="453"/>
      <c r="B993" s="453"/>
      <c r="C993" s="496"/>
      <c r="D993" s="496"/>
      <c r="E993" s="453"/>
      <c r="F993" s="453"/>
      <c r="G993" s="453"/>
      <c r="H993" s="453"/>
      <c r="I993" s="453"/>
      <c r="J993" s="453"/>
      <c r="K993" s="453"/>
      <c r="L993" s="453"/>
      <c r="M993" s="453"/>
      <c r="N993" s="453"/>
      <c r="O993" s="453"/>
      <c r="P993" s="453"/>
      <c r="Q993" s="453"/>
      <c r="R993" s="453"/>
      <c r="S993" s="453"/>
      <c r="T993" s="453"/>
      <c r="U993" s="453"/>
      <c r="V993" s="453"/>
      <c r="W993" s="453"/>
      <c r="X993" s="453"/>
      <c r="Y993" s="453"/>
      <c r="Z993" s="453"/>
      <c r="AA993" s="453"/>
      <c r="AB993" s="453"/>
      <c r="AC993" s="453"/>
      <c r="AD993" s="453"/>
      <c r="AE993" s="453"/>
      <c r="AF993" s="453"/>
      <c r="AG993" s="453"/>
      <c r="AH993" s="453"/>
      <c r="AI993" s="453"/>
      <c r="AJ993" s="453"/>
      <c r="AK993" s="453"/>
    </row>
    <row r="994" spans="1:37" ht="15.75" customHeight="1">
      <c r="A994" s="453"/>
      <c r="B994" s="453"/>
      <c r="C994" s="496"/>
      <c r="D994" s="496"/>
      <c r="E994" s="453"/>
      <c r="F994" s="453"/>
      <c r="G994" s="453"/>
      <c r="H994" s="453"/>
      <c r="I994" s="453"/>
      <c r="J994" s="453"/>
      <c r="K994" s="453"/>
      <c r="L994" s="453"/>
      <c r="M994" s="453"/>
      <c r="N994" s="453"/>
      <c r="O994" s="453"/>
      <c r="P994" s="453"/>
      <c r="Q994" s="453"/>
      <c r="R994" s="453"/>
      <c r="S994" s="453"/>
      <c r="T994" s="453"/>
      <c r="U994" s="453"/>
      <c r="V994" s="453"/>
      <c r="W994" s="453"/>
      <c r="X994" s="453"/>
      <c r="Y994" s="453"/>
      <c r="Z994" s="453"/>
      <c r="AA994" s="453"/>
      <c r="AB994" s="453"/>
      <c r="AC994" s="453"/>
      <c r="AD994" s="453"/>
      <c r="AE994" s="453"/>
      <c r="AF994" s="453"/>
      <c r="AG994" s="453"/>
      <c r="AH994" s="453"/>
      <c r="AI994" s="453"/>
      <c r="AJ994" s="453"/>
      <c r="AK994" s="453"/>
    </row>
    <row r="995" spans="1:37" ht="15.75" customHeight="1">
      <c r="A995" s="453"/>
      <c r="B995" s="453"/>
      <c r="C995" s="496"/>
      <c r="D995" s="496"/>
      <c r="E995" s="453"/>
      <c r="F995" s="453"/>
      <c r="G995" s="453"/>
      <c r="H995" s="453"/>
      <c r="I995" s="453"/>
      <c r="J995" s="453"/>
      <c r="K995" s="453"/>
      <c r="L995" s="453"/>
      <c r="M995" s="453"/>
      <c r="N995" s="453"/>
      <c r="O995" s="453"/>
      <c r="P995" s="453"/>
      <c r="Q995" s="453"/>
      <c r="R995" s="453"/>
      <c r="S995" s="453"/>
      <c r="T995" s="453"/>
      <c r="U995" s="453"/>
      <c r="V995" s="453"/>
      <c r="W995" s="453"/>
      <c r="X995" s="453"/>
      <c r="Y995" s="453"/>
      <c r="Z995" s="453"/>
      <c r="AA995" s="453"/>
      <c r="AB995" s="453"/>
      <c r="AC995" s="453"/>
      <c r="AD995" s="453"/>
      <c r="AE995" s="453"/>
      <c r="AF995" s="453"/>
      <c r="AG995" s="453"/>
      <c r="AH995" s="453"/>
      <c r="AI995" s="453"/>
      <c r="AJ995" s="453"/>
      <c r="AK995" s="453"/>
    </row>
    <row r="996" spans="1:37" ht="15.75" customHeight="1">
      <c r="A996" s="453"/>
      <c r="B996" s="453"/>
      <c r="C996" s="496"/>
      <c r="D996" s="496"/>
      <c r="E996" s="453"/>
      <c r="F996" s="453"/>
      <c r="G996" s="453"/>
      <c r="H996" s="453"/>
      <c r="I996" s="453"/>
      <c r="J996" s="453"/>
      <c r="K996" s="453"/>
      <c r="L996" s="453"/>
      <c r="M996" s="453"/>
      <c r="N996" s="453"/>
      <c r="O996" s="453"/>
      <c r="P996" s="453"/>
      <c r="Q996" s="453"/>
      <c r="R996" s="453"/>
      <c r="S996" s="453"/>
      <c r="T996" s="453"/>
      <c r="U996" s="453"/>
      <c r="V996" s="453"/>
      <c r="W996" s="453"/>
      <c r="X996" s="453"/>
      <c r="Y996" s="453"/>
      <c r="Z996" s="453"/>
      <c r="AA996" s="453"/>
      <c r="AB996" s="453"/>
      <c r="AC996" s="453"/>
      <c r="AD996" s="453"/>
      <c r="AE996" s="453"/>
      <c r="AF996" s="453"/>
      <c r="AG996" s="453"/>
      <c r="AH996" s="453"/>
      <c r="AI996" s="453"/>
      <c r="AJ996" s="453"/>
      <c r="AK996" s="453"/>
    </row>
    <row r="997" spans="1:37" ht="15.75" customHeight="1">
      <c r="A997" s="453"/>
      <c r="B997" s="453"/>
      <c r="C997" s="496"/>
      <c r="D997" s="496"/>
      <c r="E997" s="453"/>
      <c r="F997" s="453"/>
      <c r="G997" s="453"/>
      <c r="H997" s="453"/>
      <c r="I997" s="453"/>
      <c r="J997" s="453"/>
      <c r="K997" s="453"/>
      <c r="L997" s="453"/>
      <c r="M997" s="453"/>
      <c r="N997" s="453"/>
      <c r="O997" s="453"/>
      <c r="P997" s="453"/>
      <c r="Q997" s="453"/>
      <c r="R997" s="453"/>
      <c r="S997" s="453"/>
      <c r="T997" s="453"/>
      <c r="U997" s="453"/>
      <c r="V997" s="453"/>
      <c r="W997" s="453"/>
      <c r="X997" s="453"/>
      <c r="Y997" s="453"/>
      <c r="Z997" s="453"/>
      <c r="AA997" s="453"/>
      <c r="AB997" s="453"/>
      <c r="AC997" s="453"/>
      <c r="AD997" s="453"/>
      <c r="AE997" s="453"/>
      <c r="AF997" s="453"/>
      <c r="AG997" s="453"/>
      <c r="AH997" s="453"/>
      <c r="AI997" s="453"/>
      <c r="AJ997" s="453"/>
      <c r="AK997" s="453"/>
    </row>
    <row r="998" spans="1:37" ht="15.75" customHeight="1">
      <c r="A998" s="453"/>
      <c r="B998" s="453"/>
      <c r="C998" s="496"/>
      <c r="D998" s="496"/>
      <c r="E998" s="453"/>
      <c r="F998" s="453"/>
      <c r="G998" s="453"/>
      <c r="H998" s="453"/>
      <c r="I998" s="453"/>
      <c r="J998" s="453"/>
      <c r="K998" s="453"/>
      <c r="L998" s="453"/>
      <c r="M998" s="453"/>
      <c r="N998" s="453"/>
      <c r="O998" s="453"/>
      <c r="P998" s="453"/>
      <c r="Q998" s="453"/>
      <c r="R998" s="453"/>
      <c r="S998" s="453"/>
      <c r="T998" s="453"/>
      <c r="U998" s="453"/>
      <c r="V998" s="453"/>
      <c r="W998" s="453"/>
      <c r="X998" s="453"/>
      <c r="Y998" s="453"/>
      <c r="Z998" s="453"/>
      <c r="AA998" s="453"/>
      <c r="AB998" s="453"/>
      <c r="AC998" s="453"/>
      <c r="AD998" s="453"/>
      <c r="AE998" s="453"/>
      <c r="AF998" s="453"/>
      <c r="AG998" s="453"/>
      <c r="AH998" s="453"/>
      <c r="AI998" s="453"/>
      <c r="AJ998" s="453"/>
      <c r="AK998" s="453"/>
    </row>
    <row r="999" spans="1:37" ht="15.75" customHeight="1">
      <c r="A999" s="453"/>
      <c r="B999" s="453"/>
      <c r="C999" s="496"/>
      <c r="D999" s="496"/>
      <c r="E999" s="453"/>
      <c r="F999" s="453"/>
      <c r="G999" s="453"/>
      <c r="H999" s="453"/>
      <c r="I999" s="453"/>
      <c r="J999" s="453"/>
      <c r="K999" s="453"/>
      <c r="L999" s="453"/>
      <c r="M999" s="453"/>
      <c r="N999" s="453"/>
      <c r="O999" s="453"/>
      <c r="P999" s="453"/>
      <c r="Q999" s="453"/>
      <c r="R999" s="453"/>
      <c r="S999" s="453"/>
      <c r="T999" s="453"/>
      <c r="U999" s="453"/>
      <c r="V999" s="453"/>
      <c r="W999" s="453"/>
      <c r="X999" s="453"/>
      <c r="Y999" s="453"/>
      <c r="Z999" s="453"/>
      <c r="AA999" s="453"/>
      <c r="AB999" s="453"/>
      <c r="AC999" s="453"/>
      <c r="AD999" s="453"/>
      <c r="AE999" s="453"/>
      <c r="AF999" s="453"/>
      <c r="AG999" s="453"/>
      <c r="AH999" s="453"/>
      <c r="AI999" s="453"/>
      <c r="AJ999" s="453"/>
      <c r="AK999" s="453"/>
    </row>
    <row r="1000" spans="1:37" ht="15.75" customHeight="1">
      <c r="A1000" s="453"/>
      <c r="B1000" s="453"/>
      <c r="C1000" s="496"/>
      <c r="D1000" s="496"/>
      <c r="E1000" s="453"/>
      <c r="F1000" s="453"/>
      <c r="G1000" s="453"/>
      <c r="H1000" s="453"/>
      <c r="I1000" s="453"/>
      <c r="J1000" s="453"/>
      <c r="K1000" s="453"/>
      <c r="L1000" s="453"/>
      <c r="M1000" s="453"/>
      <c r="N1000" s="453"/>
      <c r="O1000" s="453"/>
      <c r="P1000" s="453"/>
      <c r="Q1000" s="453"/>
      <c r="R1000" s="453"/>
      <c r="S1000" s="453"/>
      <c r="T1000" s="453"/>
      <c r="U1000" s="453"/>
      <c r="V1000" s="453"/>
      <c r="W1000" s="453"/>
      <c r="X1000" s="453"/>
      <c r="Y1000" s="453"/>
      <c r="Z1000" s="453"/>
      <c r="AA1000" s="453"/>
      <c r="AB1000" s="453"/>
      <c r="AC1000" s="453"/>
      <c r="AD1000" s="453"/>
      <c r="AE1000" s="453"/>
      <c r="AF1000" s="453"/>
      <c r="AG1000" s="453"/>
      <c r="AH1000" s="453"/>
      <c r="AI1000" s="453"/>
      <c r="AJ1000" s="453"/>
      <c r="AK1000" s="453"/>
    </row>
  </sheetData>
  <mergeCells count="30">
    <mergeCell ref="K21:L21"/>
    <mergeCell ref="T23:U23"/>
    <mergeCell ref="J5:J6"/>
    <mergeCell ref="K5:K6"/>
    <mergeCell ref="L5:M5"/>
    <mergeCell ref="N5:N6"/>
    <mergeCell ref="D27:E27"/>
    <mergeCell ref="O5:O6"/>
    <mergeCell ref="P5:Q5"/>
    <mergeCell ref="AA5:AA6"/>
    <mergeCell ref="AB5:AC5"/>
    <mergeCell ref="W16:X16"/>
    <mergeCell ref="AA17:AB17"/>
    <mergeCell ref="R5:R6"/>
    <mergeCell ref="S5:S6"/>
    <mergeCell ref="T5:U5"/>
    <mergeCell ref="V5:V6"/>
    <mergeCell ref="W5:W6"/>
    <mergeCell ref="X5:Y5"/>
    <mergeCell ref="Z5:Z6"/>
    <mergeCell ref="O17:P17"/>
    <mergeCell ref="G20:H20"/>
    <mergeCell ref="G2:I2"/>
    <mergeCell ref="G3:I3"/>
    <mergeCell ref="B5:B6"/>
    <mergeCell ref="C5:C6"/>
    <mergeCell ref="D5:E5"/>
    <mergeCell ref="F5:F6"/>
    <mergeCell ref="G5:G6"/>
    <mergeCell ref="H5:I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Análisis del Contexto</vt:lpstr>
      <vt:lpstr>ACTIVOS DE INFORMACIÓN</vt:lpstr>
      <vt:lpstr>Riesgos de Gestión - Seg Infor</vt:lpstr>
      <vt:lpstr>Tabla Impacto</vt:lpstr>
      <vt:lpstr>Riesgos corrupción</vt:lpstr>
      <vt:lpstr>Impacto R. Corrupción</vt:lpstr>
      <vt:lpstr>Matriz oportunidades V_3</vt:lpstr>
      <vt:lpstr>Control de Cambios</vt:lpstr>
      <vt:lpstr>DATOS OCULTOS</vt:lpstr>
      <vt:lpstr>Matriz RG-RC-RSD</vt:lpstr>
      <vt:lpstr>Riesgos por NC-DT-AP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PNNC</dc:creator>
  <cp:lastModifiedBy>MIREYA CUBILLOS CUELLAR</cp:lastModifiedBy>
  <dcterms:created xsi:type="dcterms:W3CDTF">2020-01-16T15:23:55Z</dcterms:created>
  <dcterms:modified xsi:type="dcterms:W3CDTF">2022-05-16T16:29:17Z</dcterms:modified>
</cp:coreProperties>
</file>